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8CD12DE-144D-4349-91DF-A7D19069A04C}" xr6:coauthVersionLast="47" xr6:coauthVersionMax="47" xr10:uidLastSave="{00000000-0000-0000-0000-000000000000}"/>
  <bookViews>
    <workbookView xWindow="3348" yWindow="3348" windowWidth="17280" windowHeight="8880"/>
  </bookViews>
  <sheets>
    <sheet name="hmwk4" sheetId="1" r:id="rId1"/>
  </sheets>
  <externalReferences>
    <externalReference r:id="rId2"/>
  </externalReferences>
  <definedNames>
    <definedName name="_xlnm.Print_Titles" localSheetId="0">hmwk4!$4:$4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AA5" i="1"/>
  <c r="Y5" i="1"/>
  <c r="AC5" i="1" s="1"/>
  <c r="AG45" i="1"/>
  <c r="AG35" i="1"/>
  <c r="AG25" i="1"/>
  <c r="AG15" i="1"/>
  <c r="AG5" i="1"/>
  <c r="U1" i="1"/>
  <c r="S2" i="1"/>
  <c r="S1" i="1"/>
  <c r="T35" i="1" s="1"/>
  <c r="U35" i="1" s="1"/>
  <c r="V35" i="1" s="1"/>
  <c r="AH35" i="1" s="1"/>
  <c r="AN8" i="1" s="1"/>
  <c r="S3" i="1"/>
  <c r="T155" i="1" s="1"/>
  <c r="U155" i="1" s="1"/>
  <c r="V155" i="1" s="1"/>
  <c r="Y165" i="1"/>
  <c r="AA165" i="1"/>
  <c r="AC165" i="1"/>
  <c r="X165" i="1"/>
  <c r="AB165" i="1" s="1"/>
  <c r="AD165" i="1" s="1"/>
  <c r="Z165" i="1"/>
  <c r="Y155" i="1"/>
  <c r="AA155" i="1"/>
  <c r="AC155" i="1"/>
  <c r="AE155" i="1" s="1"/>
  <c r="X155" i="1"/>
  <c r="AB155" i="1" s="1"/>
  <c r="AD155" i="1" s="1"/>
  <c r="Z155" i="1"/>
  <c r="Y145" i="1"/>
  <c r="AA145" i="1"/>
  <c r="AC145" i="1"/>
  <c r="X145" i="1"/>
  <c r="AB145" i="1" s="1"/>
  <c r="AD145" i="1" s="1"/>
  <c r="Z145" i="1"/>
  <c r="Y135" i="1"/>
  <c r="AA135" i="1"/>
  <c r="AC135" i="1"/>
  <c r="X135" i="1"/>
  <c r="AB135" i="1" s="1"/>
  <c r="AD135" i="1" s="1"/>
  <c r="Z135" i="1"/>
  <c r="Y125" i="1"/>
  <c r="AA125" i="1"/>
  <c r="AC125" i="1"/>
  <c r="X125" i="1"/>
  <c r="AB125" i="1" s="1"/>
  <c r="AD125" i="1" s="1"/>
  <c r="Z125" i="1"/>
  <c r="Y115" i="1"/>
  <c r="AA115" i="1"/>
  <c r="AC115" i="1"/>
  <c r="AE115" i="1" s="1"/>
  <c r="X115" i="1"/>
  <c r="AB115" i="1" s="1"/>
  <c r="AD115" i="1" s="1"/>
  <c r="Z115" i="1"/>
  <c r="Y105" i="1"/>
  <c r="AC105" i="1" s="1"/>
  <c r="AA105" i="1"/>
  <c r="X105" i="1"/>
  <c r="AB105" i="1" s="1"/>
  <c r="AD105" i="1" s="1"/>
  <c r="Z105" i="1"/>
  <c r="Y95" i="1"/>
  <c r="AC95" i="1" s="1"/>
  <c r="AE95" i="1" s="1"/>
  <c r="AA95" i="1"/>
  <c r="X95" i="1"/>
  <c r="AB95" i="1" s="1"/>
  <c r="AD95" i="1" s="1"/>
  <c r="Z95" i="1"/>
  <c r="Y85" i="1"/>
  <c r="AC85" i="1" s="1"/>
  <c r="AA85" i="1"/>
  <c r="X85" i="1"/>
  <c r="AB85" i="1" s="1"/>
  <c r="AD85" i="1" s="1"/>
  <c r="Z85" i="1"/>
  <c r="Y75" i="1"/>
  <c r="AC75" i="1" s="1"/>
  <c r="AE75" i="1" s="1"/>
  <c r="AA75" i="1"/>
  <c r="X75" i="1"/>
  <c r="AB75" i="1" s="1"/>
  <c r="AD75" i="1" s="1"/>
  <c r="Z75" i="1"/>
  <c r="Y65" i="1"/>
  <c r="AC65" i="1" s="1"/>
  <c r="AA65" i="1"/>
  <c r="X65" i="1"/>
  <c r="AB65" i="1" s="1"/>
  <c r="AD65" i="1" s="1"/>
  <c r="Z65" i="1"/>
  <c r="Y55" i="1"/>
  <c r="AC55" i="1" s="1"/>
  <c r="AE55" i="1" s="1"/>
  <c r="AA55" i="1"/>
  <c r="X55" i="1"/>
  <c r="AB55" i="1" s="1"/>
  <c r="AD55" i="1" s="1"/>
  <c r="Z55" i="1"/>
  <c r="Y45" i="1"/>
  <c r="AC45" i="1" s="1"/>
  <c r="AA45" i="1"/>
  <c r="X45" i="1"/>
  <c r="AB45" i="1" s="1"/>
  <c r="AD45" i="1" s="1"/>
  <c r="Z45" i="1"/>
  <c r="Y35" i="1"/>
  <c r="AC35" i="1" s="1"/>
  <c r="AE35" i="1" s="1"/>
  <c r="AJ35" i="1" s="1"/>
  <c r="AP8" i="1" s="1"/>
  <c r="AA35" i="1"/>
  <c r="X35" i="1"/>
  <c r="AB35" i="1" s="1"/>
  <c r="AD35" i="1" s="1"/>
  <c r="Z35" i="1"/>
  <c r="Y25" i="1"/>
  <c r="AC25" i="1" s="1"/>
  <c r="AA25" i="1"/>
  <c r="X25" i="1"/>
  <c r="AB25" i="1" s="1"/>
  <c r="AD25" i="1" s="1"/>
  <c r="Z25" i="1"/>
  <c r="Y15" i="1"/>
  <c r="AC15" i="1" s="1"/>
  <c r="AE15" i="1" s="1"/>
  <c r="AJ15" i="1" s="1"/>
  <c r="AP6" i="1" s="1"/>
  <c r="AA15" i="1"/>
  <c r="X15" i="1"/>
  <c r="AB15" i="1" s="1"/>
  <c r="AD15" i="1" s="1"/>
  <c r="Z15" i="1"/>
  <c r="Z5" i="1"/>
  <c r="AB5" i="1" s="1"/>
  <c r="AD5" i="1" s="1"/>
  <c r="T105" i="1"/>
  <c r="U105" i="1" s="1"/>
  <c r="V105" i="1" s="1"/>
  <c r="T85" i="1"/>
  <c r="U85" i="1" s="1"/>
  <c r="V85" i="1" s="1"/>
  <c r="T5" i="1"/>
  <c r="U5" i="1" s="1"/>
  <c r="W165" i="1"/>
  <c r="W155" i="1"/>
  <c r="W145" i="1"/>
  <c r="W135" i="1"/>
  <c r="W125" i="1"/>
  <c r="W115" i="1"/>
  <c r="W105" i="1"/>
  <c r="W95" i="1"/>
  <c r="W85" i="1"/>
  <c r="W75" i="1"/>
  <c r="W65" i="1"/>
  <c r="W55" i="1"/>
  <c r="W45" i="1"/>
  <c r="W35" i="1"/>
  <c r="W25" i="1"/>
  <c r="W15" i="1"/>
  <c r="W5" i="1"/>
  <c r="R165" i="1"/>
  <c r="R155" i="1"/>
  <c r="R145" i="1"/>
  <c r="R135" i="1"/>
  <c r="R125" i="1"/>
  <c r="R115" i="1"/>
  <c r="R105" i="1"/>
  <c r="R95" i="1"/>
  <c r="R85" i="1"/>
  <c r="R75" i="1"/>
  <c r="R65" i="1"/>
  <c r="R55" i="1"/>
  <c r="AI45" i="1" l="1"/>
  <c r="AO9" i="1" s="1"/>
  <c r="AE165" i="1"/>
  <c r="AI5" i="1"/>
  <c r="AO5" i="1" s="1"/>
  <c r="AK5" i="1"/>
  <c r="AE45" i="1"/>
  <c r="AJ45" i="1" s="1"/>
  <c r="AP9" i="1" s="1"/>
  <c r="AE65" i="1"/>
  <c r="AE105" i="1"/>
  <c r="AE125" i="1"/>
  <c r="AE5" i="1"/>
  <c r="AJ5" i="1" s="1"/>
  <c r="AP5" i="1" s="1"/>
  <c r="AE135" i="1"/>
  <c r="AI25" i="1"/>
  <c r="AO7" i="1" s="1"/>
  <c r="AE25" i="1"/>
  <c r="AJ25" i="1" s="1"/>
  <c r="AP7" i="1" s="1"/>
  <c r="AE85" i="1"/>
  <c r="AK15" i="1"/>
  <c r="AI15" i="1"/>
  <c r="AO6" i="1" s="1"/>
  <c r="AK35" i="1"/>
  <c r="AI35" i="1"/>
  <c r="AO8" i="1" s="1"/>
  <c r="AE145" i="1"/>
  <c r="V15" i="1"/>
  <c r="AH15" i="1" s="1"/>
  <c r="AN6" i="1" s="1"/>
  <c r="T45" i="1"/>
  <c r="U45" i="1" s="1"/>
  <c r="V45" i="1" s="1"/>
  <c r="AH45" i="1" s="1"/>
  <c r="T135" i="1"/>
  <c r="U135" i="1" s="1"/>
  <c r="V135" i="1" s="1"/>
  <c r="T165" i="1"/>
  <c r="U165" i="1" s="1"/>
  <c r="V165" i="1" s="1"/>
  <c r="T15" i="1"/>
  <c r="U15" i="1" s="1"/>
  <c r="T65" i="1"/>
  <c r="U65" i="1" s="1"/>
  <c r="V65" i="1" s="1"/>
  <c r="T145" i="1"/>
  <c r="U145" i="1" s="1"/>
  <c r="V145" i="1" s="1"/>
  <c r="T95" i="1"/>
  <c r="U95" i="1" s="1"/>
  <c r="V95" i="1" s="1"/>
  <c r="T25" i="1"/>
  <c r="U25" i="1" s="1"/>
  <c r="V25" i="1" s="1"/>
  <c r="AH25" i="1" s="1"/>
  <c r="AN7" i="1" s="1"/>
  <c r="T115" i="1"/>
  <c r="U115" i="1" s="1"/>
  <c r="V115" i="1" s="1"/>
  <c r="T125" i="1"/>
  <c r="U125" i="1" s="1"/>
  <c r="V125" i="1" s="1"/>
  <c r="V5" i="1"/>
  <c r="AH5" i="1" s="1"/>
  <c r="AN5" i="1" s="1"/>
  <c r="T55" i="1"/>
  <c r="U55" i="1" s="1"/>
  <c r="V55" i="1" s="1"/>
  <c r="T75" i="1"/>
  <c r="U75" i="1" s="1"/>
  <c r="V75" i="1" s="1"/>
  <c r="AN9" i="1" l="1"/>
  <c r="AK45" i="1"/>
  <c r="AK25" i="1"/>
</calcChain>
</file>

<file path=xl/sharedStrings.xml><?xml version="1.0" encoding="utf-8"?>
<sst xmlns="http://schemas.openxmlformats.org/spreadsheetml/2006/main" count="403" uniqueCount="62">
  <si>
    <t>Photometry Logsheets</t>
  </si>
  <si>
    <t>Date</t>
  </si>
  <si>
    <t>Observer</t>
  </si>
  <si>
    <t>Latitude</t>
  </si>
  <si>
    <t>Telescope</t>
  </si>
  <si>
    <t>Obj+sky</t>
  </si>
  <si>
    <t>Sky</t>
  </si>
  <si>
    <t>Obj</t>
  </si>
  <si>
    <t>Sidereal Time @ 0UT</t>
  </si>
  <si>
    <t>Object</t>
  </si>
  <si>
    <t>a (2000)</t>
  </si>
  <si>
    <t>d (2000)</t>
  </si>
  <si>
    <t>UT</t>
  </si>
  <si>
    <t>Exp</t>
  </si>
  <si>
    <t>Filt</t>
  </si>
  <si>
    <t>Gain</t>
  </si>
  <si>
    <t>Counts</t>
  </si>
  <si>
    <t>Comments</t>
  </si>
  <si>
    <t>UT Mid</t>
  </si>
  <si>
    <t>ST</t>
  </si>
  <si>
    <t>HA</t>
  </si>
  <si>
    <t>filt</t>
  </si>
  <si>
    <t>cnts/s</t>
  </si>
  <si>
    <t>s</t>
  </si>
  <si>
    <t>mag</t>
  </si>
  <si>
    <t>V</t>
  </si>
  <si>
    <t>c</t>
  </si>
  <si>
    <r>
      <t>b</t>
    </r>
    <r>
      <rPr>
        <sz val="10"/>
        <rFont val="New Century Schlbk"/>
      </rPr>
      <t xml:space="preserve"> CMi</t>
    </r>
  </si>
  <si>
    <t>True Mag: V = 2.886</t>
  </si>
  <si>
    <t>Homework 4</t>
  </si>
  <si>
    <t>C-8 + OPTEC SSP-3 Photom</t>
  </si>
  <si>
    <r>
      <t>b</t>
    </r>
    <r>
      <rPr>
        <sz val="10"/>
        <rFont val="New Century Schlbk"/>
      </rPr>
      <t xml:space="preserve"> Cmi = HR2845</t>
    </r>
  </si>
  <si>
    <r>
      <t>p</t>
    </r>
    <r>
      <rPr>
        <sz val="10"/>
        <rFont val="New Century Schlbk"/>
      </rPr>
      <t>3 Ori=HR 1543</t>
    </r>
  </si>
  <si>
    <t>True Mag: V = 3.19</t>
  </si>
  <si>
    <r>
      <t>p</t>
    </r>
    <r>
      <rPr>
        <sz val="10"/>
        <rFont val="New Century Schlbk"/>
      </rPr>
      <t>3 Ori</t>
    </r>
  </si>
  <si>
    <t>True Mag: V = 3.61</t>
  </si>
  <si>
    <r>
      <t>l</t>
    </r>
    <r>
      <rPr>
        <sz val="10"/>
        <rFont val="New Century Schlbk"/>
      </rPr>
      <t xml:space="preserve"> Hya = HR 3994</t>
    </r>
  </si>
  <si>
    <r>
      <t>l</t>
    </r>
    <r>
      <rPr>
        <sz val="10"/>
        <rFont val="New Century Schlbk"/>
      </rPr>
      <t xml:space="preserve"> Hya</t>
    </r>
  </si>
  <si>
    <t>30 Mon = HR 3314</t>
  </si>
  <si>
    <t xml:space="preserve">30 Mon  </t>
  </si>
  <si>
    <t>True Mag: V = 3.90</t>
  </si>
  <si>
    <t>35 Tau = HR 1239</t>
  </si>
  <si>
    <t xml:space="preserve">35 Tau  </t>
  </si>
  <si>
    <t>True Mag: V = 3.408</t>
  </si>
  <si>
    <t>R CMa</t>
  </si>
  <si>
    <t>35 Tau</t>
  </si>
  <si>
    <t>55 Comp</t>
  </si>
  <si>
    <t>R</t>
  </si>
  <si>
    <t>Latitude/Longitude</t>
  </si>
  <si>
    <t>N</t>
  </si>
  <si>
    <t>West</t>
  </si>
  <si>
    <t>W Longitude</t>
  </si>
  <si>
    <t>GMST</t>
  </si>
  <si>
    <t>rad/deg</t>
  </si>
  <si>
    <t>mT</t>
  </si>
  <si>
    <t>off</t>
  </si>
  <si>
    <t>mi</t>
  </si>
  <si>
    <t>Linear fit excluding point at X=1.81</t>
  </si>
  <si>
    <t xml:space="preserve">0.14 +/- 0.04 </t>
  </si>
  <si>
    <t>mag/airmass</t>
  </si>
  <si>
    <t>V filter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</si>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</sst>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Geneva"/>
    </font>
    <font>
      <b/>
      <sz val="10"/>
      <name val="Geneva"/>
    </font>
    <font>
      <b/>
      <sz val="10"/>
      <name val="New Century Schlbk"/>
    </font>
    <font>
      <b/>
      <sz val="10"/>
      <name val="Symbol"/>
    </font>
    <font>
      <sz val="8"/>
      <name val="Geneva"/>
    </font>
    <font>
      <sz val="10"/>
      <name val="New Century Schlbk"/>
    </font>
    <font>
      <sz val="10"/>
      <name val="Symbol"/>
      <family val="1"/>
      <charset val="2"/>
    </font>
    <font>
      <sz val="10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1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1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2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2" fontId="5" fillId="0" borderId="0" xfId="0" applyNumberFormat="1" applyFont="1"/>
    <xf numFmtId="2" fontId="7" fillId="0" borderId="0" xfId="0" applyNumberFormat="1" applyFont="1"/>
    <xf numFmtId="2" fontId="7" fillId="0" borderId="1" xfId="0" applyNumberFormat="1" applyFont="1" applyBorder="1"/>
    <xf numFmtId="2" fontId="5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5" fillId="0" borderId="0" xfId="0" applyNumberFormat="1" applyFont="1" applyBorder="1"/>
    <xf numFmtId="2" fontId="2" fillId="0" borderId="0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Extinction</a:t>
            </a:r>
          </a:p>
        </c:rich>
      </c:tx>
      <c:layout>
        <c:manualLayout>
          <c:xMode val="edge"/>
          <c:yMode val="edge"/>
          <c:x val="0.42181415615928736"/>
          <c:y val="3.7235206584557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2231492287118"/>
          <c:y val="0.22341123950734379"/>
          <c:w val="0.63983046158993029"/>
          <c:h val="0.5425701530892633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hmwk4!$AN$5:$AN$9</c:f>
              <c:numCache>
                <c:formatCode>0.00</c:formatCode>
                <c:ptCount val="5"/>
                <c:pt idx="0">
                  <c:v>1.676117994075214</c:v>
                </c:pt>
                <c:pt idx="1">
                  <c:v>1.1388812072769905</c:v>
                </c:pt>
                <c:pt idx="2">
                  <c:v>1.0314982846613709</c:v>
                </c:pt>
                <c:pt idx="3">
                  <c:v>1.5613173287686128</c:v>
                </c:pt>
                <c:pt idx="4">
                  <c:v>2.2946462002043466</c:v>
                </c:pt>
              </c:numCache>
            </c:numRef>
          </c:xVal>
          <c:yVal>
            <c:numRef>
              <c:f>hmwk4!$AO$5:$AO$9</c:f>
              <c:numCache>
                <c:formatCode>0.00</c:formatCode>
                <c:ptCount val="5"/>
                <c:pt idx="0">
                  <c:v>-3.8647824342957415</c:v>
                </c:pt>
                <c:pt idx="1">
                  <c:v>-4.014650211040335</c:v>
                </c:pt>
                <c:pt idx="2">
                  <c:v>-4.0416220523570132</c:v>
                </c:pt>
                <c:pt idx="3">
                  <c:v>-3.3939076456751676</c:v>
                </c:pt>
                <c:pt idx="4">
                  <c:v>-3.7141231937569619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5-4B4A-BD89-E21DB1F7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12464"/>
        <c:axId val="1"/>
      </c:scatterChart>
      <c:valAx>
        <c:axId val="1701712464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Airmass</a:t>
                </a:r>
              </a:p>
            </c:rich>
          </c:tx>
          <c:layout>
            <c:manualLayout>
              <c:xMode val="edge"/>
              <c:yMode val="edge"/>
              <c:x val="0.4281334693601756"/>
              <c:y val="0.872367697123913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midCat"/>
      </c:valAx>
      <c:valAx>
        <c:axId val="1"/>
        <c:scaling>
          <c:orientation val="maxMin"/>
          <c:max val="-3.65"/>
          <c:min val="-4.099999999999999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 Mag</a:t>
                </a:r>
              </a:p>
            </c:rich>
          </c:tx>
          <c:layout>
            <c:manualLayout>
              <c:xMode val="edge"/>
              <c:yMode val="edge"/>
              <c:x val="3.0016737704218952E-2"/>
              <c:y val="0.380331038685120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71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10728211990694"/>
          <c:y val="0.46012076708060085"/>
          <c:w val="0.13112574891843015"/>
          <c:h val="6.915109794274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 Extinction, MKO</a:t>
            </a:r>
          </a:p>
        </c:rich>
      </c:tx>
      <c:layout>
        <c:manualLayout>
          <c:xMode val="edge"/>
          <c:yMode val="edge"/>
          <c:x val="0.3596328330337919"/>
          <c:y val="3.3756355497262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0168773806061"/>
          <c:y val="0.18355018301636586"/>
          <c:w val="0.64039881671806809"/>
          <c:h val="0.630821893355096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[1]coeffsumV!$A$1:$A$47</c:f>
              <c:numCache>
                <c:formatCode>General</c:formatCode>
                <c:ptCount val="47"/>
                <c:pt idx="0">
                  <c:v>47124</c:v>
                </c:pt>
                <c:pt idx="1">
                  <c:v>47125</c:v>
                </c:pt>
                <c:pt idx="2">
                  <c:v>47201</c:v>
                </c:pt>
                <c:pt idx="3">
                  <c:v>47202</c:v>
                </c:pt>
                <c:pt idx="4">
                  <c:v>47203</c:v>
                </c:pt>
                <c:pt idx="5">
                  <c:v>47204</c:v>
                </c:pt>
                <c:pt idx="6">
                  <c:v>47205</c:v>
                </c:pt>
                <c:pt idx="7">
                  <c:v>47206</c:v>
                </c:pt>
                <c:pt idx="8">
                  <c:v>47207</c:v>
                </c:pt>
                <c:pt idx="9">
                  <c:v>47266</c:v>
                </c:pt>
                <c:pt idx="10">
                  <c:v>47504</c:v>
                </c:pt>
                <c:pt idx="11">
                  <c:v>47505</c:v>
                </c:pt>
                <c:pt idx="12">
                  <c:v>47506</c:v>
                </c:pt>
                <c:pt idx="13">
                  <c:v>48242</c:v>
                </c:pt>
                <c:pt idx="14">
                  <c:v>48301</c:v>
                </c:pt>
                <c:pt idx="15">
                  <c:v>48302</c:v>
                </c:pt>
                <c:pt idx="16">
                  <c:v>48625</c:v>
                </c:pt>
                <c:pt idx="17">
                  <c:v>48626</c:v>
                </c:pt>
                <c:pt idx="18">
                  <c:v>48627</c:v>
                </c:pt>
                <c:pt idx="19">
                  <c:v>49721</c:v>
                </c:pt>
                <c:pt idx="20">
                  <c:v>48836</c:v>
                </c:pt>
                <c:pt idx="21">
                  <c:v>48838</c:v>
                </c:pt>
                <c:pt idx="22">
                  <c:v>49011</c:v>
                </c:pt>
                <c:pt idx="23">
                  <c:v>49012</c:v>
                </c:pt>
                <c:pt idx="24">
                  <c:v>49368</c:v>
                </c:pt>
                <c:pt idx="25">
                  <c:v>49369</c:v>
                </c:pt>
                <c:pt idx="26">
                  <c:v>49370</c:v>
                </c:pt>
                <c:pt idx="27">
                  <c:v>50248</c:v>
                </c:pt>
                <c:pt idx="28">
                  <c:v>50908</c:v>
                </c:pt>
                <c:pt idx="29">
                  <c:v>50909</c:v>
                </c:pt>
                <c:pt idx="30">
                  <c:v>50910</c:v>
                </c:pt>
                <c:pt idx="31">
                  <c:v>51082</c:v>
                </c:pt>
                <c:pt idx="32">
                  <c:v>51199</c:v>
                </c:pt>
                <c:pt idx="33">
                  <c:v>51777</c:v>
                </c:pt>
                <c:pt idx="34">
                  <c:v>51814</c:v>
                </c:pt>
                <c:pt idx="35">
                  <c:v>51816</c:v>
                </c:pt>
                <c:pt idx="36">
                  <c:v>51817</c:v>
                </c:pt>
                <c:pt idx="37">
                  <c:v>51818</c:v>
                </c:pt>
                <c:pt idx="38">
                  <c:v>51826</c:v>
                </c:pt>
                <c:pt idx="39">
                  <c:v>51826</c:v>
                </c:pt>
                <c:pt idx="40">
                  <c:v>52545</c:v>
                </c:pt>
                <c:pt idx="41">
                  <c:v>52547</c:v>
                </c:pt>
                <c:pt idx="42">
                  <c:v>52577</c:v>
                </c:pt>
                <c:pt idx="43">
                  <c:v>52578</c:v>
                </c:pt>
                <c:pt idx="44">
                  <c:v>52608</c:v>
                </c:pt>
                <c:pt idx="45">
                  <c:v>52609</c:v>
                </c:pt>
                <c:pt idx="46">
                  <c:v>52610</c:v>
                </c:pt>
              </c:numCache>
            </c:numRef>
          </c:xVal>
          <c:yVal>
            <c:numRef>
              <c:f>[1]coeffsumV!$B$1:$B$47</c:f>
              <c:numCache>
                <c:formatCode>General</c:formatCode>
                <c:ptCount val="47"/>
                <c:pt idx="0">
                  <c:v>9.5000000000000001E-2</c:v>
                </c:pt>
                <c:pt idx="1">
                  <c:v>0.122</c:v>
                </c:pt>
                <c:pt idx="2">
                  <c:v>0.104</c:v>
                </c:pt>
                <c:pt idx="3">
                  <c:v>0.104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0.08</c:v>
                </c:pt>
                <c:pt idx="7">
                  <c:v>9.2999999999999999E-2</c:v>
                </c:pt>
                <c:pt idx="8">
                  <c:v>8.3000000000000004E-2</c:v>
                </c:pt>
                <c:pt idx="9">
                  <c:v>7.9000000000000001E-2</c:v>
                </c:pt>
                <c:pt idx="10">
                  <c:v>5.8999999999999997E-2</c:v>
                </c:pt>
                <c:pt idx="11">
                  <c:v>8.6999999999999994E-2</c:v>
                </c:pt>
                <c:pt idx="12">
                  <c:v>0.107</c:v>
                </c:pt>
                <c:pt idx="13">
                  <c:v>0.11799999999999999</c:v>
                </c:pt>
                <c:pt idx="14">
                  <c:v>0.12</c:v>
                </c:pt>
                <c:pt idx="15">
                  <c:v>0.123</c:v>
                </c:pt>
                <c:pt idx="16">
                  <c:v>0.159</c:v>
                </c:pt>
                <c:pt idx="17">
                  <c:v>0.20200000000000001</c:v>
                </c:pt>
                <c:pt idx="18">
                  <c:v>0.21199999999999999</c:v>
                </c:pt>
                <c:pt idx="19">
                  <c:v>8.7999999999999995E-2</c:v>
                </c:pt>
                <c:pt idx="20">
                  <c:v>0.185</c:v>
                </c:pt>
                <c:pt idx="21">
                  <c:v>0.217</c:v>
                </c:pt>
                <c:pt idx="22">
                  <c:v>0.126</c:v>
                </c:pt>
                <c:pt idx="23">
                  <c:v>0.123</c:v>
                </c:pt>
                <c:pt idx="24">
                  <c:v>0.13600000000000001</c:v>
                </c:pt>
                <c:pt idx="25">
                  <c:v>0.16200000000000001</c:v>
                </c:pt>
                <c:pt idx="26">
                  <c:v>0.12</c:v>
                </c:pt>
                <c:pt idx="27">
                  <c:v>0.11799999999999999</c:v>
                </c:pt>
                <c:pt idx="28">
                  <c:v>0.124</c:v>
                </c:pt>
                <c:pt idx="29">
                  <c:v>0.111</c:v>
                </c:pt>
                <c:pt idx="30">
                  <c:v>0.108</c:v>
                </c:pt>
                <c:pt idx="31">
                  <c:v>0.29899999999999999</c:v>
                </c:pt>
                <c:pt idx="32">
                  <c:v>0.107</c:v>
                </c:pt>
                <c:pt idx="33">
                  <c:v>6.6000000000000003E-2</c:v>
                </c:pt>
                <c:pt idx="34">
                  <c:v>0.109</c:v>
                </c:pt>
                <c:pt idx="35">
                  <c:v>0.121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9.2999999999999999E-2</c:v>
                </c:pt>
                <c:pt idx="40">
                  <c:v>9.1999999999999998E-2</c:v>
                </c:pt>
                <c:pt idx="41">
                  <c:v>0.122</c:v>
                </c:pt>
                <c:pt idx="42">
                  <c:v>0.13400000000000001</c:v>
                </c:pt>
                <c:pt idx="43">
                  <c:v>0.151</c:v>
                </c:pt>
                <c:pt idx="44">
                  <c:v>0.126</c:v>
                </c:pt>
                <c:pt idx="45">
                  <c:v>0.115</c:v>
                </c:pt>
                <c:pt idx="46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C-4CA8-94B3-4966F81B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12960"/>
        <c:axId val="1"/>
      </c:scatterChart>
      <c:valAx>
        <c:axId val="17017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JD (1987-2002)</a:t>
                </a:r>
              </a:p>
            </c:rich>
          </c:tx>
          <c:layout>
            <c:manualLayout>
              <c:xMode val="edge"/>
              <c:yMode val="edge"/>
              <c:x val="0.37698353989068534"/>
              <c:y val="0.89876296511461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25"/>
          <c:min val="0.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Mag/Airmass</a:t>
                </a:r>
              </a:p>
            </c:rich>
          </c:tx>
          <c:layout>
            <c:manualLayout>
              <c:xMode val="edge"/>
              <c:yMode val="edge"/>
              <c:x val="2.9969402752815993E-2"/>
              <c:y val="0.38608831599994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712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33930996176066"/>
          <c:y val="0.47258897696167751"/>
          <c:w val="0.13091896992019617"/>
          <c:h val="5.48540776830518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0</xdr:row>
      <xdr:rowOff>30480</xdr:rowOff>
    </xdr:from>
    <xdr:to>
      <xdr:col>16</xdr:col>
      <xdr:colOff>1813560</xdr:colOff>
      <xdr:row>0</xdr:row>
      <xdr:rowOff>228600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09A1AEE-69E5-D8BE-69C2-F55A189A3A25}"/>
            </a:ext>
          </a:extLst>
        </xdr:cNvPr>
        <xdr:cNvSpPr>
          <a:spLocks noChangeArrowheads="1"/>
        </xdr:cNvSpPr>
      </xdr:nvSpPr>
      <xdr:spPr bwMode="auto">
        <a:xfrm>
          <a:off x="5631180" y="30480"/>
          <a:ext cx="1790700" cy="198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872E987F-CC2F-9041-C95E-2A0A1C5E4F94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61FA050D-4AC4-92BA-EDFC-17B83624B29F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8EA4C95-2889-B797-A5EC-D419931767A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5B386D15-DDAC-8311-C9D3-F7A407C8321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B1AA6628-BAD8-6E70-5F64-E3F19B2CACD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1E1A7449-ADB3-27CD-DC6F-048C6D62503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157977E5-DD2B-8312-FE8A-2C3908BAD2F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9BF9E0E3-8B13-A6EA-E3B1-90C59B68404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5D1F6486-E8E4-83EE-5AD2-E8D5B479994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4BD9A354-48A1-682B-3DCB-5A132732113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E27B3BD8-B511-39FF-2A90-DBE2EACDE54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E5960B33-04D5-A725-0562-ECDD472B7F9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0D5B1AC0-A547-0685-6738-FF9551016EE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A029B894-D55F-3C94-B866-2F820BF0F01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959E8B88-F0FC-5E68-92D3-70C8CC8BB5D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1B4AF123-5A4A-B640-4F60-0C887116DF7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58BF6C61-7C2B-1C9F-B385-6CA1067E068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F43687EB-FBDF-092C-DE56-013BA38A45A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092BBBA5-8915-72DD-0481-7066FC021FDA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3" name="Line 29">
          <a:extLst>
            <a:ext uri="{FF2B5EF4-FFF2-40B4-BE49-F238E27FC236}">
              <a16:creationId xmlns:a16="http://schemas.microsoft.com/office/drawing/2014/main" id="{93EF0716-E1AD-150E-8553-4C5EAFE2F88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B277BB9E-5D6C-7A5A-9CEF-285516D0B41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B408C93B-A4CF-3AD6-0285-DD0428584F4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3F1AEF93-D436-23C4-FC18-AB76265DAFF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72C02ADF-B99F-5921-B662-67C3155806B7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2" name="Line 38">
          <a:extLst>
            <a:ext uri="{FF2B5EF4-FFF2-40B4-BE49-F238E27FC236}">
              <a16:creationId xmlns:a16="http://schemas.microsoft.com/office/drawing/2014/main" id="{90EAD92B-A987-6A6C-EA71-E0DDB292C42E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FE890089-155F-AC65-E35C-D319D60F75A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77D950B0-5D7A-DC99-88D5-F8D81EEE6BA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5" name="Line 41">
          <a:extLst>
            <a:ext uri="{FF2B5EF4-FFF2-40B4-BE49-F238E27FC236}">
              <a16:creationId xmlns:a16="http://schemas.microsoft.com/office/drawing/2014/main" id="{681185A9-29B7-1DFF-C8A4-5F8C8249752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9DF40ECD-261C-227F-52E9-1AEC206108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2704E594-0790-F365-167F-2BA42C86F21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CFDEE98B-564A-E94B-59EB-EEA507FFB9D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16465610-41B9-C4E7-868E-69C67317E2A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0" name="Line 46">
          <a:extLst>
            <a:ext uri="{FF2B5EF4-FFF2-40B4-BE49-F238E27FC236}">
              <a16:creationId xmlns:a16="http://schemas.microsoft.com/office/drawing/2014/main" id="{862DDE15-79A3-D808-178D-8C03144C7E9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3300176A-A2EA-3F63-5741-D935E591CA5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2" name="Line 48">
          <a:extLst>
            <a:ext uri="{FF2B5EF4-FFF2-40B4-BE49-F238E27FC236}">
              <a16:creationId xmlns:a16="http://schemas.microsoft.com/office/drawing/2014/main" id="{12CC1097-BD55-F52C-2172-376F1F04797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778D3C52-BF6F-E4B4-860F-6310763EA5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F859E256-E648-66A9-6C14-D197E483215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AE3CB1CD-7A36-4835-5467-B78AF0D48E9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AE214D2B-6612-9A93-FDA6-77D426E3380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7" name="Line 53">
          <a:extLst>
            <a:ext uri="{FF2B5EF4-FFF2-40B4-BE49-F238E27FC236}">
              <a16:creationId xmlns:a16="http://schemas.microsoft.com/office/drawing/2014/main" id="{F703357C-1E1C-843E-E3BA-AC472947747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2A3CCD4A-1E06-D935-A926-23B6D9CA278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AD28941E-5962-23F3-1118-E605790311E2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0" name="Line 56">
          <a:extLst>
            <a:ext uri="{FF2B5EF4-FFF2-40B4-BE49-F238E27FC236}">
              <a16:creationId xmlns:a16="http://schemas.microsoft.com/office/drawing/2014/main" id="{6EFE3A23-38BC-9CD0-7111-7AFB527820D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9A23F166-ADD7-6304-F835-1DD31A9F84C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2" name="Line 58">
          <a:extLst>
            <a:ext uri="{FF2B5EF4-FFF2-40B4-BE49-F238E27FC236}">
              <a16:creationId xmlns:a16="http://schemas.microsoft.com/office/drawing/2014/main" id="{259F094C-52A5-62E2-C8E3-BD5DBD6A467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FC73E06E-60DB-AD0D-C0F7-E5B1F8AFE03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085" name="Line 61">
          <a:extLst>
            <a:ext uri="{FF2B5EF4-FFF2-40B4-BE49-F238E27FC236}">
              <a16:creationId xmlns:a16="http://schemas.microsoft.com/office/drawing/2014/main" id="{D115C7FF-1DD8-86CB-2B61-9D8B88D08E43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33D713BC-413B-B677-3D91-AD96D5F511A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7" name="Line 63">
          <a:extLst>
            <a:ext uri="{FF2B5EF4-FFF2-40B4-BE49-F238E27FC236}">
              <a16:creationId xmlns:a16="http://schemas.microsoft.com/office/drawing/2014/main" id="{FD18FAC0-2F2F-A6C5-6495-F9B3D1F17B1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DEF770F7-8FCB-4879-8B88-2D06F8540D9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9F8218F0-D6FC-9A65-6B95-24376761D58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BCFF3EAC-49D8-188A-B32A-D0C19BCADDF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196FFD9D-DC20-7421-15E0-72752F3B610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2" name="Line 68">
          <a:extLst>
            <a:ext uri="{FF2B5EF4-FFF2-40B4-BE49-F238E27FC236}">
              <a16:creationId xmlns:a16="http://schemas.microsoft.com/office/drawing/2014/main" id="{B3A963ED-CBC7-2022-72A7-6580665073C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FFECE304-4B3F-48D3-D2D5-20254480138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D0DA950A-F883-40B2-6644-5AEEC8074AD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5" name="Line 71">
          <a:extLst>
            <a:ext uri="{FF2B5EF4-FFF2-40B4-BE49-F238E27FC236}">
              <a16:creationId xmlns:a16="http://schemas.microsoft.com/office/drawing/2014/main" id="{4449A7ED-5D6F-4290-7428-06D207DC13B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B5D1F4D3-2549-E3FD-5691-5999EE68341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7" name="Line 73">
          <a:extLst>
            <a:ext uri="{FF2B5EF4-FFF2-40B4-BE49-F238E27FC236}">
              <a16:creationId xmlns:a16="http://schemas.microsoft.com/office/drawing/2014/main" id="{68B2B63D-ABD4-319A-572C-A2FF4024678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09B27304-9AE8-EA3D-3DA3-1EC35C400F3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9C471E09-8BB1-F5B1-0544-4AF71CBE6DB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0" name="Line 76">
          <a:extLst>
            <a:ext uri="{FF2B5EF4-FFF2-40B4-BE49-F238E27FC236}">
              <a16:creationId xmlns:a16="http://schemas.microsoft.com/office/drawing/2014/main" id="{E7F17165-A59B-1CF9-457B-B5F4D68BE93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79C6FF7C-E5D7-BC27-92B2-04E2501F2EA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31F96595-6116-8957-59F6-10E608E5108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1B284F9C-9D88-A342-8F47-64ED3C4F7FE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B19B7D36-7E21-667C-24D6-D6B0302129F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6494BDFF-5A7F-7D01-8840-004B7714768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F2AA4A1D-1451-C1FE-B405-250DA9CD3DF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4F40415F-F9B9-596A-9946-B945199E0E0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2CDD8684-2EDA-FADD-0994-F10EA55F6E8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4D25C3A5-F1D1-F402-2374-1C07D65CAC83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9094F8E5-0180-EBAA-1EFF-433AE698C258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EDC2D23C-F279-4369-FE5E-7D7BA245768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2CA0BB8F-8097-140F-BD43-7CF6DB1A04D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DDB44714-5248-5850-1AE6-D7790E82B26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DB70544A-E327-5F03-2052-3AC0386B593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2B819D59-43A5-208F-16AD-A3E61B4B8AA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1C370A41-ECD3-A638-ABD8-2E0C909F179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4C5F2FFA-0974-79B7-E0DA-1069F643FB3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19" name="Line 95">
          <a:extLst>
            <a:ext uri="{FF2B5EF4-FFF2-40B4-BE49-F238E27FC236}">
              <a16:creationId xmlns:a16="http://schemas.microsoft.com/office/drawing/2014/main" id="{A21CB9D5-80B5-AA5E-0DC5-7EE37F67220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AC82C1ED-7B0E-7556-AB46-77D6D14C66B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DD273E3D-7DE0-7D86-BC7C-336B1BBE6B8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543BE2DE-B80B-378A-6DF0-8631EEC5C8F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1BDA7E3F-D4EC-E7C3-4D89-0B2030C0B3C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9B57A43B-A21B-2C34-F485-075984354A1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40A82281-708E-C26D-DE76-AA006E9458E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30CD1244-F81E-9E79-F80B-DA483DC9E6B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B711F8AC-4E61-F342-4656-F9337BFED59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1CD5A963-5A96-9D69-A92D-842E042DDF0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DFE0146B-391E-A508-A66F-ED590AB2AC9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0" name="Line 106">
          <a:extLst>
            <a:ext uri="{FF2B5EF4-FFF2-40B4-BE49-F238E27FC236}">
              <a16:creationId xmlns:a16="http://schemas.microsoft.com/office/drawing/2014/main" id="{766BD92A-C257-702B-A665-CFB1832A6F5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76CB92A7-B872-C4CF-1A61-A0F6CE12E0D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8B9F560E-5AED-7F25-743D-7D017E60AC79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4" name="Line 110">
          <a:extLst>
            <a:ext uri="{FF2B5EF4-FFF2-40B4-BE49-F238E27FC236}">
              <a16:creationId xmlns:a16="http://schemas.microsoft.com/office/drawing/2014/main" id="{43D72E71-4342-A1B8-0463-25F07EEEF79A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5" name="Line 111">
          <a:extLst>
            <a:ext uri="{FF2B5EF4-FFF2-40B4-BE49-F238E27FC236}">
              <a16:creationId xmlns:a16="http://schemas.microsoft.com/office/drawing/2014/main" id="{27D74BBD-654A-32EE-34D6-AF7D6F18D740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E1B78A94-921A-194A-7B3F-4AA91DF9202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7" name="Line 113">
          <a:extLst>
            <a:ext uri="{FF2B5EF4-FFF2-40B4-BE49-F238E27FC236}">
              <a16:creationId xmlns:a16="http://schemas.microsoft.com/office/drawing/2014/main" id="{DC8A85E7-B207-78ED-2A70-63ABDFF412F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8" name="Line 114">
          <a:extLst>
            <a:ext uri="{FF2B5EF4-FFF2-40B4-BE49-F238E27FC236}">
              <a16:creationId xmlns:a16="http://schemas.microsoft.com/office/drawing/2014/main" id="{096B0B24-FCB0-2FCC-C1CD-1C26B714B46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39" name="Line 115">
          <a:extLst>
            <a:ext uri="{FF2B5EF4-FFF2-40B4-BE49-F238E27FC236}">
              <a16:creationId xmlns:a16="http://schemas.microsoft.com/office/drawing/2014/main" id="{0928383A-CFD6-B728-3640-1AD4DE34A8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0" name="Line 116">
          <a:extLst>
            <a:ext uri="{FF2B5EF4-FFF2-40B4-BE49-F238E27FC236}">
              <a16:creationId xmlns:a16="http://schemas.microsoft.com/office/drawing/2014/main" id="{5241BCEB-F23A-0E8E-D0D6-4C94B0850E4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1" name="Line 117">
          <a:extLst>
            <a:ext uri="{FF2B5EF4-FFF2-40B4-BE49-F238E27FC236}">
              <a16:creationId xmlns:a16="http://schemas.microsoft.com/office/drawing/2014/main" id="{B740FEC1-827B-ABC2-8B16-4C6EE5B9D9F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2" name="Line 118">
          <a:extLst>
            <a:ext uri="{FF2B5EF4-FFF2-40B4-BE49-F238E27FC236}">
              <a16:creationId xmlns:a16="http://schemas.microsoft.com/office/drawing/2014/main" id="{7B1F469F-CBFC-5DF0-ADD5-93BAF22D516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3" name="Line 119">
          <a:extLst>
            <a:ext uri="{FF2B5EF4-FFF2-40B4-BE49-F238E27FC236}">
              <a16:creationId xmlns:a16="http://schemas.microsoft.com/office/drawing/2014/main" id="{216AD1C8-E61E-CB71-F87D-592411D5FF0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4" name="Line 120">
          <a:extLst>
            <a:ext uri="{FF2B5EF4-FFF2-40B4-BE49-F238E27FC236}">
              <a16:creationId xmlns:a16="http://schemas.microsoft.com/office/drawing/2014/main" id="{D9EDEEBE-4306-3E87-9971-6DF5656648E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5" name="Line 121">
          <a:extLst>
            <a:ext uri="{FF2B5EF4-FFF2-40B4-BE49-F238E27FC236}">
              <a16:creationId xmlns:a16="http://schemas.microsoft.com/office/drawing/2014/main" id="{4AEB944E-EB8B-EDD5-EA82-93A579C9E5D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6" name="Line 122">
          <a:extLst>
            <a:ext uri="{FF2B5EF4-FFF2-40B4-BE49-F238E27FC236}">
              <a16:creationId xmlns:a16="http://schemas.microsoft.com/office/drawing/2014/main" id="{2D95762E-9495-7CAE-71F3-CF5D4BF348B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7" name="Line 123">
          <a:extLst>
            <a:ext uri="{FF2B5EF4-FFF2-40B4-BE49-F238E27FC236}">
              <a16:creationId xmlns:a16="http://schemas.microsoft.com/office/drawing/2014/main" id="{2D1C7226-76EF-E1B0-CE24-5C3DB0EAB1D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8" name="Line 124">
          <a:extLst>
            <a:ext uri="{FF2B5EF4-FFF2-40B4-BE49-F238E27FC236}">
              <a16:creationId xmlns:a16="http://schemas.microsoft.com/office/drawing/2014/main" id="{A1671900-9955-D5F5-A8BF-805D34DE89D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49" name="Line 125">
          <a:extLst>
            <a:ext uri="{FF2B5EF4-FFF2-40B4-BE49-F238E27FC236}">
              <a16:creationId xmlns:a16="http://schemas.microsoft.com/office/drawing/2014/main" id="{664E4C38-3E8F-BAD8-1F68-61212DB4CEC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0" name="Line 126">
          <a:extLst>
            <a:ext uri="{FF2B5EF4-FFF2-40B4-BE49-F238E27FC236}">
              <a16:creationId xmlns:a16="http://schemas.microsoft.com/office/drawing/2014/main" id="{C063041D-2691-FBFE-C004-3577DA55A1D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1" name="Line 127">
          <a:extLst>
            <a:ext uri="{FF2B5EF4-FFF2-40B4-BE49-F238E27FC236}">
              <a16:creationId xmlns:a16="http://schemas.microsoft.com/office/drawing/2014/main" id="{8AEC97CB-CAC8-4398-1FA5-9AC41BCA477A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2" name="Line 128">
          <a:extLst>
            <a:ext uri="{FF2B5EF4-FFF2-40B4-BE49-F238E27FC236}">
              <a16:creationId xmlns:a16="http://schemas.microsoft.com/office/drawing/2014/main" id="{710A6EDC-6C66-24C8-1B31-50C95883DE8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3" name="Line 129">
          <a:extLst>
            <a:ext uri="{FF2B5EF4-FFF2-40B4-BE49-F238E27FC236}">
              <a16:creationId xmlns:a16="http://schemas.microsoft.com/office/drawing/2014/main" id="{C2F63E3B-FDD5-4983-FD94-DF86DBA2BA1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4" name="Line 130">
          <a:extLst>
            <a:ext uri="{FF2B5EF4-FFF2-40B4-BE49-F238E27FC236}">
              <a16:creationId xmlns:a16="http://schemas.microsoft.com/office/drawing/2014/main" id="{D2B53533-C48A-DABE-9A2E-12A325A4170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55" name="Line 131">
          <a:extLst>
            <a:ext uri="{FF2B5EF4-FFF2-40B4-BE49-F238E27FC236}">
              <a16:creationId xmlns:a16="http://schemas.microsoft.com/office/drawing/2014/main" id="{B456C24E-C047-6C30-6C1E-57EA6DACFE3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181" name="Line 157">
          <a:extLst>
            <a:ext uri="{FF2B5EF4-FFF2-40B4-BE49-F238E27FC236}">
              <a16:creationId xmlns:a16="http://schemas.microsoft.com/office/drawing/2014/main" id="{6F750B5F-3C43-D754-D050-F3B34B2732BD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2" name="Line 158">
          <a:extLst>
            <a:ext uri="{FF2B5EF4-FFF2-40B4-BE49-F238E27FC236}">
              <a16:creationId xmlns:a16="http://schemas.microsoft.com/office/drawing/2014/main" id="{1F0964C7-3327-3F55-BD54-1ADF8B24373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3" name="Line 159">
          <a:extLst>
            <a:ext uri="{FF2B5EF4-FFF2-40B4-BE49-F238E27FC236}">
              <a16:creationId xmlns:a16="http://schemas.microsoft.com/office/drawing/2014/main" id="{D5F61A0C-29B0-C84F-3858-F26B7EF6037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4" name="Line 160">
          <a:extLst>
            <a:ext uri="{FF2B5EF4-FFF2-40B4-BE49-F238E27FC236}">
              <a16:creationId xmlns:a16="http://schemas.microsoft.com/office/drawing/2014/main" id="{48290878-8D3F-3EED-BDAE-23BFD8E2AF5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5" name="Line 161">
          <a:extLst>
            <a:ext uri="{FF2B5EF4-FFF2-40B4-BE49-F238E27FC236}">
              <a16:creationId xmlns:a16="http://schemas.microsoft.com/office/drawing/2014/main" id="{E2A92FF9-9B33-41FF-2BB2-217BB1309E1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6" name="Line 162">
          <a:extLst>
            <a:ext uri="{FF2B5EF4-FFF2-40B4-BE49-F238E27FC236}">
              <a16:creationId xmlns:a16="http://schemas.microsoft.com/office/drawing/2014/main" id="{42E6E519-58D4-23C1-963C-DCA70540308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7" name="Line 163">
          <a:extLst>
            <a:ext uri="{FF2B5EF4-FFF2-40B4-BE49-F238E27FC236}">
              <a16:creationId xmlns:a16="http://schemas.microsoft.com/office/drawing/2014/main" id="{3FE2B60A-07F0-7283-F383-E3DCF1453DD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8" name="Line 164">
          <a:extLst>
            <a:ext uri="{FF2B5EF4-FFF2-40B4-BE49-F238E27FC236}">
              <a16:creationId xmlns:a16="http://schemas.microsoft.com/office/drawing/2014/main" id="{2FBC8387-0B90-72C5-803B-FCF517FBF12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89" name="Line 165">
          <a:extLst>
            <a:ext uri="{FF2B5EF4-FFF2-40B4-BE49-F238E27FC236}">
              <a16:creationId xmlns:a16="http://schemas.microsoft.com/office/drawing/2014/main" id="{56FF58DA-1231-260B-94CA-5E85EFB5DB6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0" name="Line 166">
          <a:extLst>
            <a:ext uri="{FF2B5EF4-FFF2-40B4-BE49-F238E27FC236}">
              <a16:creationId xmlns:a16="http://schemas.microsoft.com/office/drawing/2014/main" id="{046AB40B-0484-1D92-D379-381D4FD84D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1" name="Line 167">
          <a:extLst>
            <a:ext uri="{FF2B5EF4-FFF2-40B4-BE49-F238E27FC236}">
              <a16:creationId xmlns:a16="http://schemas.microsoft.com/office/drawing/2014/main" id="{2A52495A-99C9-D2F6-148B-90247B67ECB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2" name="Line 168">
          <a:extLst>
            <a:ext uri="{FF2B5EF4-FFF2-40B4-BE49-F238E27FC236}">
              <a16:creationId xmlns:a16="http://schemas.microsoft.com/office/drawing/2014/main" id="{9D10E039-2F8D-B19B-E6A0-60371E66B23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3" name="Line 169">
          <a:extLst>
            <a:ext uri="{FF2B5EF4-FFF2-40B4-BE49-F238E27FC236}">
              <a16:creationId xmlns:a16="http://schemas.microsoft.com/office/drawing/2014/main" id="{C4F67A42-E15C-C4A8-755B-204E2110B86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4" name="Line 170">
          <a:extLst>
            <a:ext uri="{FF2B5EF4-FFF2-40B4-BE49-F238E27FC236}">
              <a16:creationId xmlns:a16="http://schemas.microsoft.com/office/drawing/2014/main" id="{68E922F0-B396-16A1-C2BE-CA82F23561C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5" name="Line 171">
          <a:extLst>
            <a:ext uri="{FF2B5EF4-FFF2-40B4-BE49-F238E27FC236}">
              <a16:creationId xmlns:a16="http://schemas.microsoft.com/office/drawing/2014/main" id="{4330C437-707D-ED2F-A662-3F3A603B194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6" name="Line 172">
          <a:extLst>
            <a:ext uri="{FF2B5EF4-FFF2-40B4-BE49-F238E27FC236}">
              <a16:creationId xmlns:a16="http://schemas.microsoft.com/office/drawing/2014/main" id="{83F882CE-8360-6472-87CB-BB35BEB860F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7" name="Line 173">
          <a:extLst>
            <a:ext uri="{FF2B5EF4-FFF2-40B4-BE49-F238E27FC236}">
              <a16:creationId xmlns:a16="http://schemas.microsoft.com/office/drawing/2014/main" id="{A44E3096-E367-1851-2679-28FC5D7A229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8" name="Line 174">
          <a:extLst>
            <a:ext uri="{FF2B5EF4-FFF2-40B4-BE49-F238E27FC236}">
              <a16:creationId xmlns:a16="http://schemas.microsoft.com/office/drawing/2014/main" id="{40D20EAE-581D-8F76-07C6-43BA116A5B1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199" name="Line 175">
          <a:extLst>
            <a:ext uri="{FF2B5EF4-FFF2-40B4-BE49-F238E27FC236}">
              <a16:creationId xmlns:a16="http://schemas.microsoft.com/office/drawing/2014/main" id="{F1172F4D-19A4-2D46-115E-8C67DBCB31F9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0" name="Line 176">
          <a:extLst>
            <a:ext uri="{FF2B5EF4-FFF2-40B4-BE49-F238E27FC236}">
              <a16:creationId xmlns:a16="http://schemas.microsoft.com/office/drawing/2014/main" id="{AB727463-51E8-22F5-18EC-143C8D96AA5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1" name="Line 177">
          <a:extLst>
            <a:ext uri="{FF2B5EF4-FFF2-40B4-BE49-F238E27FC236}">
              <a16:creationId xmlns:a16="http://schemas.microsoft.com/office/drawing/2014/main" id="{49D170FD-AF6A-A6E2-16A2-FFA1F158181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2" name="Line 178">
          <a:extLst>
            <a:ext uri="{FF2B5EF4-FFF2-40B4-BE49-F238E27FC236}">
              <a16:creationId xmlns:a16="http://schemas.microsoft.com/office/drawing/2014/main" id="{06000E6A-0812-5F0B-75A7-52E421591FF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3" name="Line 179">
          <a:extLst>
            <a:ext uri="{FF2B5EF4-FFF2-40B4-BE49-F238E27FC236}">
              <a16:creationId xmlns:a16="http://schemas.microsoft.com/office/drawing/2014/main" id="{C6560DFB-7107-308A-8883-D8818712904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204" name="Line 180">
          <a:extLst>
            <a:ext uri="{FF2B5EF4-FFF2-40B4-BE49-F238E27FC236}">
              <a16:creationId xmlns:a16="http://schemas.microsoft.com/office/drawing/2014/main" id="{7D511E1D-50F3-FBF0-BA51-A8CA8F1D4973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5" name="Line 181">
          <a:extLst>
            <a:ext uri="{FF2B5EF4-FFF2-40B4-BE49-F238E27FC236}">
              <a16:creationId xmlns:a16="http://schemas.microsoft.com/office/drawing/2014/main" id="{7EFEF3CD-74AC-E93A-520A-791FB4B42A9B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6" name="Line 182">
          <a:extLst>
            <a:ext uri="{FF2B5EF4-FFF2-40B4-BE49-F238E27FC236}">
              <a16:creationId xmlns:a16="http://schemas.microsoft.com/office/drawing/2014/main" id="{468AEBD1-6082-1568-75F7-643EA64DA467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7" name="Line 183">
          <a:extLst>
            <a:ext uri="{FF2B5EF4-FFF2-40B4-BE49-F238E27FC236}">
              <a16:creationId xmlns:a16="http://schemas.microsoft.com/office/drawing/2014/main" id="{9AA3094E-97D1-DFD1-3494-116531ED8B7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8" name="Line 184">
          <a:extLst>
            <a:ext uri="{FF2B5EF4-FFF2-40B4-BE49-F238E27FC236}">
              <a16:creationId xmlns:a16="http://schemas.microsoft.com/office/drawing/2014/main" id="{1AA0771C-318E-EB3A-B55C-B7F9C725332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09" name="Line 185">
          <a:extLst>
            <a:ext uri="{FF2B5EF4-FFF2-40B4-BE49-F238E27FC236}">
              <a16:creationId xmlns:a16="http://schemas.microsoft.com/office/drawing/2014/main" id="{937A46E2-FFC4-906F-65E7-FB0966E5CBF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0" name="Line 186">
          <a:extLst>
            <a:ext uri="{FF2B5EF4-FFF2-40B4-BE49-F238E27FC236}">
              <a16:creationId xmlns:a16="http://schemas.microsoft.com/office/drawing/2014/main" id="{70ED66E5-35B9-88E0-AB14-86F84B8074C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1" name="Line 187">
          <a:extLst>
            <a:ext uri="{FF2B5EF4-FFF2-40B4-BE49-F238E27FC236}">
              <a16:creationId xmlns:a16="http://schemas.microsoft.com/office/drawing/2014/main" id="{3E0D4B71-E93A-D6C6-851B-41720948A84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2" name="Line 188">
          <a:extLst>
            <a:ext uri="{FF2B5EF4-FFF2-40B4-BE49-F238E27FC236}">
              <a16:creationId xmlns:a16="http://schemas.microsoft.com/office/drawing/2014/main" id="{51FC68FA-5407-264A-E6C7-CCB738E5103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3" name="Line 189">
          <a:extLst>
            <a:ext uri="{FF2B5EF4-FFF2-40B4-BE49-F238E27FC236}">
              <a16:creationId xmlns:a16="http://schemas.microsoft.com/office/drawing/2014/main" id="{31AA1705-24F0-5308-B5BE-4F3EE9FAF81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4" name="Line 190">
          <a:extLst>
            <a:ext uri="{FF2B5EF4-FFF2-40B4-BE49-F238E27FC236}">
              <a16:creationId xmlns:a16="http://schemas.microsoft.com/office/drawing/2014/main" id="{C15F76E9-769C-AC27-08AE-1C3586EDA65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5" name="Line 191">
          <a:extLst>
            <a:ext uri="{FF2B5EF4-FFF2-40B4-BE49-F238E27FC236}">
              <a16:creationId xmlns:a16="http://schemas.microsoft.com/office/drawing/2014/main" id="{B6837796-A9A4-7F17-23F7-783D37CC591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6" name="Line 192">
          <a:extLst>
            <a:ext uri="{FF2B5EF4-FFF2-40B4-BE49-F238E27FC236}">
              <a16:creationId xmlns:a16="http://schemas.microsoft.com/office/drawing/2014/main" id="{84A7DF0E-3E62-4BFE-64C0-64EB0D3D2E1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7" name="Line 193">
          <a:extLst>
            <a:ext uri="{FF2B5EF4-FFF2-40B4-BE49-F238E27FC236}">
              <a16:creationId xmlns:a16="http://schemas.microsoft.com/office/drawing/2014/main" id="{189928DA-CE4F-9C5D-E349-47351243CCE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8" name="Line 194">
          <a:extLst>
            <a:ext uri="{FF2B5EF4-FFF2-40B4-BE49-F238E27FC236}">
              <a16:creationId xmlns:a16="http://schemas.microsoft.com/office/drawing/2014/main" id="{92EA2019-A74D-267B-4D96-6C60C860406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19" name="Line 195">
          <a:extLst>
            <a:ext uri="{FF2B5EF4-FFF2-40B4-BE49-F238E27FC236}">
              <a16:creationId xmlns:a16="http://schemas.microsoft.com/office/drawing/2014/main" id="{F6C066E0-6ED8-A671-60CD-6B4A911D5E6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0" name="Line 196">
          <a:extLst>
            <a:ext uri="{FF2B5EF4-FFF2-40B4-BE49-F238E27FC236}">
              <a16:creationId xmlns:a16="http://schemas.microsoft.com/office/drawing/2014/main" id="{8D5F0C45-F739-C7E2-DD57-E7B99ECC1E0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1" name="Line 197">
          <a:extLst>
            <a:ext uri="{FF2B5EF4-FFF2-40B4-BE49-F238E27FC236}">
              <a16:creationId xmlns:a16="http://schemas.microsoft.com/office/drawing/2014/main" id="{D44C484B-EE17-5923-091A-B9F3299C05B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2" name="Line 198">
          <a:extLst>
            <a:ext uri="{FF2B5EF4-FFF2-40B4-BE49-F238E27FC236}">
              <a16:creationId xmlns:a16="http://schemas.microsoft.com/office/drawing/2014/main" id="{ECB040CA-0261-4CE3-14FF-2C9BCA95D15C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3" name="Line 199">
          <a:extLst>
            <a:ext uri="{FF2B5EF4-FFF2-40B4-BE49-F238E27FC236}">
              <a16:creationId xmlns:a16="http://schemas.microsoft.com/office/drawing/2014/main" id="{D22F7CFB-C713-6ED9-9351-B9241DDD0A8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4" name="Line 200">
          <a:extLst>
            <a:ext uri="{FF2B5EF4-FFF2-40B4-BE49-F238E27FC236}">
              <a16:creationId xmlns:a16="http://schemas.microsoft.com/office/drawing/2014/main" id="{D4C3D4B0-88A6-C772-859D-8BF1AACEE8D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5" name="Line 201">
          <a:extLst>
            <a:ext uri="{FF2B5EF4-FFF2-40B4-BE49-F238E27FC236}">
              <a16:creationId xmlns:a16="http://schemas.microsoft.com/office/drawing/2014/main" id="{25F3CBCA-422A-FABB-00B8-AE4C7173C8E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6" name="Line 202">
          <a:extLst>
            <a:ext uri="{FF2B5EF4-FFF2-40B4-BE49-F238E27FC236}">
              <a16:creationId xmlns:a16="http://schemas.microsoft.com/office/drawing/2014/main" id="{0FB62AE1-053B-AD3D-3032-8DA3744F5CD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227" name="Line 203">
          <a:extLst>
            <a:ext uri="{FF2B5EF4-FFF2-40B4-BE49-F238E27FC236}">
              <a16:creationId xmlns:a16="http://schemas.microsoft.com/office/drawing/2014/main" id="{309C9A30-6662-F7FB-A3F1-C8FA1AD6F91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8" name="Line 204">
          <a:extLst>
            <a:ext uri="{FF2B5EF4-FFF2-40B4-BE49-F238E27FC236}">
              <a16:creationId xmlns:a16="http://schemas.microsoft.com/office/drawing/2014/main" id="{2A24FB7F-EEB4-D19B-A396-48D537F88F8D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29" name="Line 205">
          <a:extLst>
            <a:ext uri="{FF2B5EF4-FFF2-40B4-BE49-F238E27FC236}">
              <a16:creationId xmlns:a16="http://schemas.microsoft.com/office/drawing/2014/main" id="{51D7695C-C47C-7E92-55F2-3921D2E2BF0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0" name="Line 206">
          <a:extLst>
            <a:ext uri="{FF2B5EF4-FFF2-40B4-BE49-F238E27FC236}">
              <a16:creationId xmlns:a16="http://schemas.microsoft.com/office/drawing/2014/main" id="{8BFF4A5A-311F-7BD9-1F55-1D1949F622D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1" name="Line 207">
          <a:extLst>
            <a:ext uri="{FF2B5EF4-FFF2-40B4-BE49-F238E27FC236}">
              <a16:creationId xmlns:a16="http://schemas.microsoft.com/office/drawing/2014/main" id="{B693C00F-94EA-1FEE-5C32-A0B665A7AE5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2" name="Line 208">
          <a:extLst>
            <a:ext uri="{FF2B5EF4-FFF2-40B4-BE49-F238E27FC236}">
              <a16:creationId xmlns:a16="http://schemas.microsoft.com/office/drawing/2014/main" id="{70453605-54DA-D515-27CD-91A14A9FFC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3" name="Line 209">
          <a:extLst>
            <a:ext uri="{FF2B5EF4-FFF2-40B4-BE49-F238E27FC236}">
              <a16:creationId xmlns:a16="http://schemas.microsoft.com/office/drawing/2014/main" id="{BD201E20-2335-43F7-5A06-1D96BDD2904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4" name="Line 210">
          <a:extLst>
            <a:ext uri="{FF2B5EF4-FFF2-40B4-BE49-F238E27FC236}">
              <a16:creationId xmlns:a16="http://schemas.microsoft.com/office/drawing/2014/main" id="{0AAAD935-18B4-E7D6-6AEC-D079917E1E9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5" name="Line 211">
          <a:extLst>
            <a:ext uri="{FF2B5EF4-FFF2-40B4-BE49-F238E27FC236}">
              <a16:creationId xmlns:a16="http://schemas.microsoft.com/office/drawing/2014/main" id="{6DCA7EDD-9C9A-5029-48F9-CF823560EEF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6" name="Line 212">
          <a:extLst>
            <a:ext uri="{FF2B5EF4-FFF2-40B4-BE49-F238E27FC236}">
              <a16:creationId xmlns:a16="http://schemas.microsoft.com/office/drawing/2014/main" id="{28BB5CA9-91D4-6C8C-D468-BEF32D3551C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7" name="Line 213">
          <a:extLst>
            <a:ext uri="{FF2B5EF4-FFF2-40B4-BE49-F238E27FC236}">
              <a16:creationId xmlns:a16="http://schemas.microsoft.com/office/drawing/2014/main" id="{450EF938-2FE5-AA51-3EDD-B72C0DB6A71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8" name="Line 214">
          <a:extLst>
            <a:ext uri="{FF2B5EF4-FFF2-40B4-BE49-F238E27FC236}">
              <a16:creationId xmlns:a16="http://schemas.microsoft.com/office/drawing/2014/main" id="{84B73600-459D-F949-FEAC-A03A6FBB2C6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39" name="Line 215">
          <a:extLst>
            <a:ext uri="{FF2B5EF4-FFF2-40B4-BE49-F238E27FC236}">
              <a16:creationId xmlns:a16="http://schemas.microsoft.com/office/drawing/2014/main" id="{44AD30E0-2C36-BBD2-5630-8FCA241C92C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0" name="Line 216">
          <a:extLst>
            <a:ext uri="{FF2B5EF4-FFF2-40B4-BE49-F238E27FC236}">
              <a16:creationId xmlns:a16="http://schemas.microsoft.com/office/drawing/2014/main" id="{4FFB6305-E22F-1154-EE04-2428E73C41E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1" name="Line 217">
          <a:extLst>
            <a:ext uri="{FF2B5EF4-FFF2-40B4-BE49-F238E27FC236}">
              <a16:creationId xmlns:a16="http://schemas.microsoft.com/office/drawing/2014/main" id="{7E3EF42D-9289-F541-3AF0-77414C73185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2" name="Line 218">
          <a:extLst>
            <a:ext uri="{FF2B5EF4-FFF2-40B4-BE49-F238E27FC236}">
              <a16:creationId xmlns:a16="http://schemas.microsoft.com/office/drawing/2014/main" id="{6DE411D0-F204-7E3F-B728-68CF15FE5F2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3" name="Line 219">
          <a:extLst>
            <a:ext uri="{FF2B5EF4-FFF2-40B4-BE49-F238E27FC236}">
              <a16:creationId xmlns:a16="http://schemas.microsoft.com/office/drawing/2014/main" id="{5C055B45-38B0-61CC-EB1D-665E63EE03C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4" name="Line 220">
          <a:extLst>
            <a:ext uri="{FF2B5EF4-FFF2-40B4-BE49-F238E27FC236}">
              <a16:creationId xmlns:a16="http://schemas.microsoft.com/office/drawing/2014/main" id="{0DBE70E1-F30A-7B66-F13D-2524386131E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5" name="Line 221">
          <a:extLst>
            <a:ext uri="{FF2B5EF4-FFF2-40B4-BE49-F238E27FC236}">
              <a16:creationId xmlns:a16="http://schemas.microsoft.com/office/drawing/2014/main" id="{8BF8CAA1-FBCF-5AAA-F122-CC8C707AB03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6" name="Line 222">
          <a:extLst>
            <a:ext uri="{FF2B5EF4-FFF2-40B4-BE49-F238E27FC236}">
              <a16:creationId xmlns:a16="http://schemas.microsoft.com/office/drawing/2014/main" id="{C783C4D6-C0F5-1627-75D8-97039897D7F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7" name="Line 223">
          <a:extLst>
            <a:ext uri="{FF2B5EF4-FFF2-40B4-BE49-F238E27FC236}">
              <a16:creationId xmlns:a16="http://schemas.microsoft.com/office/drawing/2014/main" id="{E573E9DF-D213-B80E-C2C5-83635262C97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8" name="Line 224">
          <a:extLst>
            <a:ext uri="{FF2B5EF4-FFF2-40B4-BE49-F238E27FC236}">
              <a16:creationId xmlns:a16="http://schemas.microsoft.com/office/drawing/2014/main" id="{6E44618A-9283-C6B0-431E-4DA8FD05023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49" name="Line 225">
          <a:extLst>
            <a:ext uri="{FF2B5EF4-FFF2-40B4-BE49-F238E27FC236}">
              <a16:creationId xmlns:a16="http://schemas.microsoft.com/office/drawing/2014/main" id="{9B41837F-8AA3-8DD6-3FCE-A599D31CD01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250" name="Line 226">
          <a:extLst>
            <a:ext uri="{FF2B5EF4-FFF2-40B4-BE49-F238E27FC236}">
              <a16:creationId xmlns:a16="http://schemas.microsoft.com/office/drawing/2014/main" id="{0AB6B31A-C060-7606-8BE6-F3C870814DDD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1" name="Line 227">
          <a:extLst>
            <a:ext uri="{FF2B5EF4-FFF2-40B4-BE49-F238E27FC236}">
              <a16:creationId xmlns:a16="http://schemas.microsoft.com/office/drawing/2014/main" id="{3C2A007D-B85A-3F2D-1F8E-0A4E257CA6EB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2" name="Line 228">
          <a:extLst>
            <a:ext uri="{FF2B5EF4-FFF2-40B4-BE49-F238E27FC236}">
              <a16:creationId xmlns:a16="http://schemas.microsoft.com/office/drawing/2014/main" id="{B20A2A4E-21F8-8DB7-FBAB-6BF556F20EC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3" name="Line 229">
          <a:extLst>
            <a:ext uri="{FF2B5EF4-FFF2-40B4-BE49-F238E27FC236}">
              <a16:creationId xmlns:a16="http://schemas.microsoft.com/office/drawing/2014/main" id="{DA198D53-3196-4AE5-173F-0C32D3760E0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4" name="Line 230">
          <a:extLst>
            <a:ext uri="{FF2B5EF4-FFF2-40B4-BE49-F238E27FC236}">
              <a16:creationId xmlns:a16="http://schemas.microsoft.com/office/drawing/2014/main" id="{3B6BA755-F9D5-4C1C-4984-78BF8940503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5" name="Line 231">
          <a:extLst>
            <a:ext uri="{FF2B5EF4-FFF2-40B4-BE49-F238E27FC236}">
              <a16:creationId xmlns:a16="http://schemas.microsoft.com/office/drawing/2014/main" id="{1FF4F32C-A74C-16B4-D7C9-D86EE5041D2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6" name="Line 232">
          <a:extLst>
            <a:ext uri="{FF2B5EF4-FFF2-40B4-BE49-F238E27FC236}">
              <a16:creationId xmlns:a16="http://schemas.microsoft.com/office/drawing/2014/main" id="{15BFE8A0-54DD-8EE6-567A-2A738F123B3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7" name="Line 233">
          <a:extLst>
            <a:ext uri="{FF2B5EF4-FFF2-40B4-BE49-F238E27FC236}">
              <a16:creationId xmlns:a16="http://schemas.microsoft.com/office/drawing/2014/main" id="{664F1264-4DF6-BC8B-F539-D5E4276D7B2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8" name="Line 234">
          <a:extLst>
            <a:ext uri="{FF2B5EF4-FFF2-40B4-BE49-F238E27FC236}">
              <a16:creationId xmlns:a16="http://schemas.microsoft.com/office/drawing/2014/main" id="{C47993C0-410C-8195-8215-1E92E6F237C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59" name="Line 235">
          <a:extLst>
            <a:ext uri="{FF2B5EF4-FFF2-40B4-BE49-F238E27FC236}">
              <a16:creationId xmlns:a16="http://schemas.microsoft.com/office/drawing/2014/main" id="{B1B340B9-7DCD-EE2E-55C1-F531F47DD12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0" name="Line 236">
          <a:extLst>
            <a:ext uri="{FF2B5EF4-FFF2-40B4-BE49-F238E27FC236}">
              <a16:creationId xmlns:a16="http://schemas.microsoft.com/office/drawing/2014/main" id="{7C0B91D4-6B0C-222E-C0E4-84B447816C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1" name="Line 237">
          <a:extLst>
            <a:ext uri="{FF2B5EF4-FFF2-40B4-BE49-F238E27FC236}">
              <a16:creationId xmlns:a16="http://schemas.microsoft.com/office/drawing/2014/main" id="{C85A100B-B082-E39A-2708-3AC12581ACD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2" name="Line 238">
          <a:extLst>
            <a:ext uri="{FF2B5EF4-FFF2-40B4-BE49-F238E27FC236}">
              <a16:creationId xmlns:a16="http://schemas.microsoft.com/office/drawing/2014/main" id="{5CACC8B5-6421-9F73-DE7D-0CBDAAF2440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3" name="Line 239">
          <a:extLst>
            <a:ext uri="{FF2B5EF4-FFF2-40B4-BE49-F238E27FC236}">
              <a16:creationId xmlns:a16="http://schemas.microsoft.com/office/drawing/2014/main" id="{79552897-2D65-7740-EF43-5D0B281080D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4" name="Line 240">
          <a:extLst>
            <a:ext uri="{FF2B5EF4-FFF2-40B4-BE49-F238E27FC236}">
              <a16:creationId xmlns:a16="http://schemas.microsoft.com/office/drawing/2014/main" id="{27F95885-EDE9-0CCD-821E-B47F6399223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5" name="Line 241">
          <a:extLst>
            <a:ext uri="{FF2B5EF4-FFF2-40B4-BE49-F238E27FC236}">
              <a16:creationId xmlns:a16="http://schemas.microsoft.com/office/drawing/2014/main" id="{703EA33F-F221-4894-9B23-D1F3901757D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6" name="Line 242">
          <a:extLst>
            <a:ext uri="{FF2B5EF4-FFF2-40B4-BE49-F238E27FC236}">
              <a16:creationId xmlns:a16="http://schemas.microsoft.com/office/drawing/2014/main" id="{43DA9A17-76D2-D845-057D-0113944DED9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7" name="Line 243">
          <a:extLst>
            <a:ext uri="{FF2B5EF4-FFF2-40B4-BE49-F238E27FC236}">
              <a16:creationId xmlns:a16="http://schemas.microsoft.com/office/drawing/2014/main" id="{6B1E0CF1-BDB9-0EAE-5F92-640B9A961FC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8" name="Line 244">
          <a:extLst>
            <a:ext uri="{FF2B5EF4-FFF2-40B4-BE49-F238E27FC236}">
              <a16:creationId xmlns:a16="http://schemas.microsoft.com/office/drawing/2014/main" id="{8EB74BC8-4A70-B416-3FA7-9B1A0FBF4563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69" name="Line 245">
          <a:extLst>
            <a:ext uri="{FF2B5EF4-FFF2-40B4-BE49-F238E27FC236}">
              <a16:creationId xmlns:a16="http://schemas.microsoft.com/office/drawing/2014/main" id="{91BCF473-2F41-517A-438D-D9DCD45184C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0" name="Line 246">
          <a:extLst>
            <a:ext uri="{FF2B5EF4-FFF2-40B4-BE49-F238E27FC236}">
              <a16:creationId xmlns:a16="http://schemas.microsoft.com/office/drawing/2014/main" id="{27443663-9704-2940-F7DD-C43A64422D0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1" name="Line 247">
          <a:extLst>
            <a:ext uri="{FF2B5EF4-FFF2-40B4-BE49-F238E27FC236}">
              <a16:creationId xmlns:a16="http://schemas.microsoft.com/office/drawing/2014/main" id="{834B9172-30AD-C309-DD96-4987D54E815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2" name="Line 248">
          <a:extLst>
            <a:ext uri="{FF2B5EF4-FFF2-40B4-BE49-F238E27FC236}">
              <a16:creationId xmlns:a16="http://schemas.microsoft.com/office/drawing/2014/main" id="{46DDCF02-1C71-E508-E6D8-596978F2365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273" name="Line 249">
          <a:extLst>
            <a:ext uri="{FF2B5EF4-FFF2-40B4-BE49-F238E27FC236}">
              <a16:creationId xmlns:a16="http://schemas.microsoft.com/office/drawing/2014/main" id="{C4E4CB74-64BD-6088-E02A-8FF12C14ADB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4" name="Line 250">
          <a:extLst>
            <a:ext uri="{FF2B5EF4-FFF2-40B4-BE49-F238E27FC236}">
              <a16:creationId xmlns:a16="http://schemas.microsoft.com/office/drawing/2014/main" id="{2D12D799-A5CA-0EA0-A2D0-2B5DA26A338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5" name="Line 251">
          <a:extLst>
            <a:ext uri="{FF2B5EF4-FFF2-40B4-BE49-F238E27FC236}">
              <a16:creationId xmlns:a16="http://schemas.microsoft.com/office/drawing/2014/main" id="{39176378-4E07-3347-E253-F4D76880E093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6" name="Line 252">
          <a:extLst>
            <a:ext uri="{FF2B5EF4-FFF2-40B4-BE49-F238E27FC236}">
              <a16:creationId xmlns:a16="http://schemas.microsoft.com/office/drawing/2014/main" id="{D509C248-288A-13F2-1618-0F596D0E3C2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7" name="Line 253">
          <a:extLst>
            <a:ext uri="{FF2B5EF4-FFF2-40B4-BE49-F238E27FC236}">
              <a16:creationId xmlns:a16="http://schemas.microsoft.com/office/drawing/2014/main" id="{10CCE657-B2BC-CA67-7541-E560B06F6DA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8" name="Line 254">
          <a:extLst>
            <a:ext uri="{FF2B5EF4-FFF2-40B4-BE49-F238E27FC236}">
              <a16:creationId xmlns:a16="http://schemas.microsoft.com/office/drawing/2014/main" id="{5972176A-989A-99C1-FB1D-604219324CB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79" name="Line 255">
          <a:extLst>
            <a:ext uri="{FF2B5EF4-FFF2-40B4-BE49-F238E27FC236}">
              <a16:creationId xmlns:a16="http://schemas.microsoft.com/office/drawing/2014/main" id="{5D251518-6139-6FCA-42CC-C3BC82FF13D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0" name="Line 256">
          <a:extLst>
            <a:ext uri="{FF2B5EF4-FFF2-40B4-BE49-F238E27FC236}">
              <a16:creationId xmlns:a16="http://schemas.microsoft.com/office/drawing/2014/main" id="{FE1DFF96-5DBA-BE7F-A48C-1897F3D3C71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1" name="Line 257">
          <a:extLst>
            <a:ext uri="{FF2B5EF4-FFF2-40B4-BE49-F238E27FC236}">
              <a16:creationId xmlns:a16="http://schemas.microsoft.com/office/drawing/2014/main" id="{63AA0D62-F89E-7855-E03D-BD95B6A03E7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2" name="Line 258">
          <a:extLst>
            <a:ext uri="{FF2B5EF4-FFF2-40B4-BE49-F238E27FC236}">
              <a16:creationId xmlns:a16="http://schemas.microsoft.com/office/drawing/2014/main" id="{4B60C35A-D714-B4FD-D0F3-CC327E2AC0B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3" name="Line 259">
          <a:extLst>
            <a:ext uri="{FF2B5EF4-FFF2-40B4-BE49-F238E27FC236}">
              <a16:creationId xmlns:a16="http://schemas.microsoft.com/office/drawing/2014/main" id="{0022CFEE-B14C-B040-B327-89D530440A9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4" name="Line 260">
          <a:extLst>
            <a:ext uri="{FF2B5EF4-FFF2-40B4-BE49-F238E27FC236}">
              <a16:creationId xmlns:a16="http://schemas.microsoft.com/office/drawing/2014/main" id="{DB6C3A8C-F4C0-D7F6-D37A-F36C25557F1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5" name="Line 261">
          <a:extLst>
            <a:ext uri="{FF2B5EF4-FFF2-40B4-BE49-F238E27FC236}">
              <a16:creationId xmlns:a16="http://schemas.microsoft.com/office/drawing/2014/main" id="{A9D8D240-F10E-502F-9875-DFEE546C1DC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6" name="Line 262">
          <a:extLst>
            <a:ext uri="{FF2B5EF4-FFF2-40B4-BE49-F238E27FC236}">
              <a16:creationId xmlns:a16="http://schemas.microsoft.com/office/drawing/2014/main" id="{FE0C9EC9-A3C7-9627-5BEC-F5BF0522797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7" name="Line 263">
          <a:extLst>
            <a:ext uri="{FF2B5EF4-FFF2-40B4-BE49-F238E27FC236}">
              <a16:creationId xmlns:a16="http://schemas.microsoft.com/office/drawing/2014/main" id="{E887368E-4A4B-BBD8-F56D-DB06D7E7307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8" name="Line 264">
          <a:extLst>
            <a:ext uri="{FF2B5EF4-FFF2-40B4-BE49-F238E27FC236}">
              <a16:creationId xmlns:a16="http://schemas.microsoft.com/office/drawing/2014/main" id="{A8345B0A-4AEE-0DFF-DED1-FC681EA4554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89" name="Line 265">
          <a:extLst>
            <a:ext uri="{FF2B5EF4-FFF2-40B4-BE49-F238E27FC236}">
              <a16:creationId xmlns:a16="http://schemas.microsoft.com/office/drawing/2014/main" id="{6BA8BFDF-A874-E73C-FA26-1D3611BAE18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0" name="Line 266">
          <a:extLst>
            <a:ext uri="{FF2B5EF4-FFF2-40B4-BE49-F238E27FC236}">
              <a16:creationId xmlns:a16="http://schemas.microsoft.com/office/drawing/2014/main" id="{C6B02023-ADB7-0F34-4423-4CA110470F8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1" name="Line 267">
          <a:extLst>
            <a:ext uri="{FF2B5EF4-FFF2-40B4-BE49-F238E27FC236}">
              <a16:creationId xmlns:a16="http://schemas.microsoft.com/office/drawing/2014/main" id="{0643A80F-0114-5E24-C052-D56B9832F695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2" name="Line 268">
          <a:extLst>
            <a:ext uri="{FF2B5EF4-FFF2-40B4-BE49-F238E27FC236}">
              <a16:creationId xmlns:a16="http://schemas.microsoft.com/office/drawing/2014/main" id="{162A1BF7-8CE9-F677-D326-EF4B5DACAC3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3" name="Line 269">
          <a:extLst>
            <a:ext uri="{FF2B5EF4-FFF2-40B4-BE49-F238E27FC236}">
              <a16:creationId xmlns:a16="http://schemas.microsoft.com/office/drawing/2014/main" id="{822D6270-635E-D1C6-EB6A-89BA2C7AEE2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4" name="Line 270">
          <a:extLst>
            <a:ext uri="{FF2B5EF4-FFF2-40B4-BE49-F238E27FC236}">
              <a16:creationId xmlns:a16="http://schemas.microsoft.com/office/drawing/2014/main" id="{6AEE3845-F362-D4AE-3A76-6773C9A05AC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5" name="Line 271">
          <a:extLst>
            <a:ext uri="{FF2B5EF4-FFF2-40B4-BE49-F238E27FC236}">
              <a16:creationId xmlns:a16="http://schemas.microsoft.com/office/drawing/2014/main" id="{B7A2280A-67BB-666B-5D76-62817FDE1EB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296" name="Line 272">
          <a:extLst>
            <a:ext uri="{FF2B5EF4-FFF2-40B4-BE49-F238E27FC236}">
              <a16:creationId xmlns:a16="http://schemas.microsoft.com/office/drawing/2014/main" id="{BADEAB29-8515-1645-0364-3343941CD1E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7" name="Line 273">
          <a:extLst>
            <a:ext uri="{FF2B5EF4-FFF2-40B4-BE49-F238E27FC236}">
              <a16:creationId xmlns:a16="http://schemas.microsoft.com/office/drawing/2014/main" id="{852F5CC7-4973-214B-38EF-B9EB6AC184BA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8" name="Line 274">
          <a:extLst>
            <a:ext uri="{FF2B5EF4-FFF2-40B4-BE49-F238E27FC236}">
              <a16:creationId xmlns:a16="http://schemas.microsoft.com/office/drawing/2014/main" id="{2F92ECF4-CC70-3657-398C-5047A7C9377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299" name="Line 275">
          <a:extLst>
            <a:ext uri="{FF2B5EF4-FFF2-40B4-BE49-F238E27FC236}">
              <a16:creationId xmlns:a16="http://schemas.microsoft.com/office/drawing/2014/main" id="{D1AF1004-C9FB-BBAB-09ED-5DA74E3B9FF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0" name="Line 276">
          <a:extLst>
            <a:ext uri="{FF2B5EF4-FFF2-40B4-BE49-F238E27FC236}">
              <a16:creationId xmlns:a16="http://schemas.microsoft.com/office/drawing/2014/main" id="{A5280CE5-89FA-11FD-08F0-416AB0FC438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1" name="Line 277">
          <a:extLst>
            <a:ext uri="{FF2B5EF4-FFF2-40B4-BE49-F238E27FC236}">
              <a16:creationId xmlns:a16="http://schemas.microsoft.com/office/drawing/2014/main" id="{B59E77E6-2792-1E48-7737-ADA33AC8B35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2" name="Line 278">
          <a:extLst>
            <a:ext uri="{FF2B5EF4-FFF2-40B4-BE49-F238E27FC236}">
              <a16:creationId xmlns:a16="http://schemas.microsoft.com/office/drawing/2014/main" id="{4251A6E1-3426-AE23-A092-8DEDC0C1BDA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3" name="Line 279">
          <a:extLst>
            <a:ext uri="{FF2B5EF4-FFF2-40B4-BE49-F238E27FC236}">
              <a16:creationId xmlns:a16="http://schemas.microsoft.com/office/drawing/2014/main" id="{68822EE9-08FD-0DB0-D4E1-B6D161AF758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4" name="Line 280">
          <a:extLst>
            <a:ext uri="{FF2B5EF4-FFF2-40B4-BE49-F238E27FC236}">
              <a16:creationId xmlns:a16="http://schemas.microsoft.com/office/drawing/2014/main" id="{582850D1-AD5A-1BCE-189E-F1CA18D964F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5" name="Line 281">
          <a:extLst>
            <a:ext uri="{FF2B5EF4-FFF2-40B4-BE49-F238E27FC236}">
              <a16:creationId xmlns:a16="http://schemas.microsoft.com/office/drawing/2014/main" id="{0F808407-75B4-FCFD-56A2-B04BCB01E21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6" name="Line 282">
          <a:extLst>
            <a:ext uri="{FF2B5EF4-FFF2-40B4-BE49-F238E27FC236}">
              <a16:creationId xmlns:a16="http://schemas.microsoft.com/office/drawing/2014/main" id="{46FA6705-6DBC-B987-2C45-008AF2FD22C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7" name="Line 283">
          <a:extLst>
            <a:ext uri="{FF2B5EF4-FFF2-40B4-BE49-F238E27FC236}">
              <a16:creationId xmlns:a16="http://schemas.microsoft.com/office/drawing/2014/main" id="{C8397FCC-FA52-3199-1EF5-A6179B681E2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8" name="Line 284">
          <a:extLst>
            <a:ext uri="{FF2B5EF4-FFF2-40B4-BE49-F238E27FC236}">
              <a16:creationId xmlns:a16="http://schemas.microsoft.com/office/drawing/2014/main" id="{D5B32E75-84F9-A800-87B7-74530917188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09" name="Line 285">
          <a:extLst>
            <a:ext uri="{FF2B5EF4-FFF2-40B4-BE49-F238E27FC236}">
              <a16:creationId xmlns:a16="http://schemas.microsoft.com/office/drawing/2014/main" id="{9A4E9F49-9F79-74B7-B7B3-2BE24CE9D63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0" name="Line 286">
          <a:extLst>
            <a:ext uri="{FF2B5EF4-FFF2-40B4-BE49-F238E27FC236}">
              <a16:creationId xmlns:a16="http://schemas.microsoft.com/office/drawing/2014/main" id="{7C7E8B14-B0A0-CB87-856C-E34B34EF95E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1" name="Line 287">
          <a:extLst>
            <a:ext uri="{FF2B5EF4-FFF2-40B4-BE49-F238E27FC236}">
              <a16:creationId xmlns:a16="http://schemas.microsoft.com/office/drawing/2014/main" id="{883C6347-09C0-2873-BF29-4282EB4CB02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2" name="Line 288">
          <a:extLst>
            <a:ext uri="{FF2B5EF4-FFF2-40B4-BE49-F238E27FC236}">
              <a16:creationId xmlns:a16="http://schemas.microsoft.com/office/drawing/2014/main" id="{34552BB4-B136-1C92-4FD5-B870A4F5810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3" name="Line 289">
          <a:extLst>
            <a:ext uri="{FF2B5EF4-FFF2-40B4-BE49-F238E27FC236}">
              <a16:creationId xmlns:a16="http://schemas.microsoft.com/office/drawing/2014/main" id="{2D7F8B45-FA84-F749-0870-9BE10362FB1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4" name="Line 290">
          <a:extLst>
            <a:ext uri="{FF2B5EF4-FFF2-40B4-BE49-F238E27FC236}">
              <a16:creationId xmlns:a16="http://schemas.microsoft.com/office/drawing/2014/main" id="{39C32ACF-EFF8-4745-990B-746C06DFB2A6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5" name="Line 291">
          <a:extLst>
            <a:ext uri="{FF2B5EF4-FFF2-40B4-BE49-F238E27FC236}">
              <a16:creationId xmlns:a16="http://schemas.microsoft.com/office/drawing/2014/main" id="{0F9D1D4D-30E8-57A2-EFD8-5EBB1A0C2C1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6" name="Line 292">
          <a:extLst>
            <a:ext uri="{FF2B5EF4-FFF2-40B4-BE49-F238E27FC236}">
              <a16:creationId xmlns:a16="http://schemas.microsoft.com/office/drawing/2014/main" id="{9DDCE5C8-0767-B09F-4D96-EC06E357B8B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7" name="Line 293">
          <a:extLst>
            <a:ext uri="{FF2B5EF4-FFF2-40B4-BE49-F238E27FC236}">
              <a16:creationId xmlns:a16="http://schemas.microsoft.com/office/drawing/2014/main" id="{F91036B8-FB55-BD8A-09E0-7D901D786CB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18" name="Line 294">
          <a:extLst>
            <a:ext uri="{FF2B5EF4-FFF2-40B4-BE49-F238E27FC236}">
              <a16:creationId xmlns:a16="http://schemas.microsoft.com/office/drawing/2014/main" id="{53C61056-EB0F-CDE8-FE70-A9E3541755D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319" name="Line 295">
          <a:extLst>
            <a:ext uri="{FF2B5EF4-FFF2-40B4-BE49-F238E27FC236}">
              <a16:creationId xmlns:a16="http://schemas.microsoft.com/office/drawing/2014/main" id="{65C676EF-F5A3-CE83-22C8-9EB1EE4BC559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0" name="Line 296">
          <a:extLst>
            <a:ext uri="{FF2B5EF4-FFF2-40B4-BE49-F238E27FC236}">
              <a16:creationId xmlns:a16="http://schemas.microsoft.com/office/drawing/2014/main" id="{94B0EB1C-5BD0-F40F-59A7-EE95862B9BE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1" name="Line 297">
          <a:extLst>
            <a:ext uri="{FF2B5EF4-FFF2-40B4-BE49-F238E27FC236}">
              <a16:creationId xmlns:a16="http://schemas.microsoft.com/office/drawing/2014/main" id="{C8B216CD-0AF7-1B01-D9AA-08210612DF2D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2" name="Line 298">
          <a:extLst>
            <a:ext uri="{FF2B5EF4-FFF2-40B4-BE49-F238E27FC236}">
              <a16:creationId xmlns:a16="http://schemas.microsoft.com/office/drawing/2014/main" id="{D7E8781B-F2EA-4D9B-83C7-7C349AA6BBD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3" name="Line 299">
          <a:extLst>
            <a:ext uri="{FF2B5EF4-FFF2-40B4-BE49-F238E27FC236}">
              <a16:creationId xmlns:a16="http://schemas.microsoft.com/office/drawing/2014/main" id="{B3A731F0-2098-B741-5A8A-227801C7B44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4" name="Line 300">
          <a:extLst>
            <a:ext uri="{FF2B5EF4-FFF2-40B4-BE49-F238E27FC236}">
              <a16:creationId xmlns:a16="http://schemas.microsoft.com/office/drawing/2014/main" id="{D812B821-99D6-7542-1C9A-30E48E2B8A7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5" name="Line 301">
          <a:extLst>
            <a:ext uri="{FF2B5EF4-FFF2-40B4-BE49-F238E27FC236}">
              <a16:creationId xmlns:a16="http://schemas.microsoft.com/office/drawing/2014/main" id="{2385A6CC-FDDA-6DD3-759D-4B06EB92916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6" name="Line 302">
          <a:extLst>
            <a:ext uri="{FF2B5EF4-FFF2-40B4-BE49-F238E27FC236}">
              <a16:creationId xmlns:a16="http://schemas.microsoft.com/office/drawing/2014/main" id="{EC1E71F5-771A-BF51-330C-CFAB4FDBA7A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7" name="Line 303">
          <a:extLst>
            <a:ext uri="{FF2B5EF4-FFF2-40B4-BE49-F238E27FC236}">
              <a16:creationId xmlns:a16="http://schemas.microsoft.com/office/drawing/2014/main" id="{BDC856FC-5EFD-141F-1651-6A764608269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8" name="Line 304">
          <a:extLst>
            <a:ext uri="{FF2B5EF4-FFF2-40B4-BE49-F238E27FC236}">
              <a16:creationId xmlns:a16="http://schemas.microsoft.com/office/drawing/2014/main" id="{BC86F32C-BB79-58C2-824A-02F4C0CA707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29" name="Line 305">
          <a:extLst>
            <a:ext uri="{FF2B5EF4-FFF2-40B4-BE49-F238E27FC236}">
              <a16:creationId xmlns:a16="http://schemas.microsoft.com/office/drawing/2014/main" id="{DB12505A-96DA-7280-20A8-F23A296AF0F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0" name="Line 306">
          <a:extLst>
            <a:ext uri="{FF2B5EF4-FFF2-40B4-BE49-F238E27FC236}">
              <a16:creationId xmlns:a16="http://schemas.microsoft.com/office/drawing/2014/main" id="{31BAC64B-585A-92CB-86E6-3702B9D682F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1" name="Line 307">
          <a:extLst>
            <a:ext uri="{FF2B5EF4-FFF2-40B4-BE49-F238E27FC236}">
              <a16:creationId xmlns:a16="http://schemas.microsoft.com/office/drawing/2014/main" id="{11E57EFE-2053-99FB-9458-E3371857523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2" name="Line 308">
          <a:extLst>
            <a:ext uri="{FF2B5EF4-FFF2-40B4-BE49-F238E27FC236}">
              <a16:creationId xmlns:a16="http://schemas.microsoft.com/office/drawing/2014/main" id="{D091B2D1-6D77-1E6C-EB13-253AFC9B1CD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3" name="Line 309">
          <a:extLst>
            <a:ext uri="{FF2B5EF4-FFF2-40B4-BE49-F238E27FC236}">
              <a16:creationId xmlns:a16="http://schemas.microsoft.com/office/drawing/2014/main" id="{607D4812-D91B-701C-5314-0410B767268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4" name="Line 310">
          <a:extLst>
            <a:ext uri="{FF2B5EF4-FFF2-40B4-BE49-F238E27FC236}">
              <a16:creationId xmlns:a16="http://schemas.microsoft.com/office/drawing/2014/main" id="{A9EE62ED-2E93-BA49-7B48-D3C07F6F2EE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5" name="Line 311">
          <a:extLst>
            <a:ext uri="{FF2B5EF4-FFF2-40B4-BE49-F238E27FC236}">
              <a16:creationId xmlns:a16="http://schemas.microsoft.com/office/drawing/2014/main" id="{FD22F4CD-4C01-7A65-C68D-A76A872021D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6" name="Line 312">
          <a:extLst>
            <a:ext uri="{FF2B5EF4-FFF2-40B4-BE49-F238E27FC236}">
              <a16:creationId xmlns:a16="http://schemas.microsoft.com/office/drawing/2014/main" id="{6A1F1F41-79EF-29D6-961C-7013B77FDB2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7" name="Line 313">
          <a:extLst>
            <a:ext uri="{FF2B5EF4-FFF2-40B4-BE49-F238E27FC236}">
              <a16:creationId xmlns:a16="http://schemas.microsoft.com/office/drawing/2014/main" id="{9AA0BC2C-F27A-C2D7-797B-A1F71252A974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8" name="Line 314">
          <a:extLst>
            <a:ext uri="{FF2B5EF4-FFF2-40B4-BE49-F238E27FC236}">
              <a16:creationId xmlns:a16="http://schemas.microsoft.com/office/drawing/2014/main" id="{B0356B26-50D1-A2F6-61C7-F435A5A0C4D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39" name="Line 315">
          <a:extLst>
            <a:ext uri="{FF2B5EF4-FFF2-40B4-BE49-F238E27FC236}">
              <a16:creationId xmlns:a16="http://schemas.microsoft.com/office/drawing/2014/main" id="{BBFBF7FD-1B43-7E36-3945-7D135DD1F13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0" name="Line 316">
          <a:extLst>
            <a:ext uri="{FF2B5EF4-FFF2-40B4-BE49-F238E27FC236}">
              <a16:creationId xmlns:a16="http://schemas.microsoft.com/office/drawing/2014/main" id="{F99F4A27-26D8-BCC3-B3DE-ED26269903A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1" name="Line 317">
          <a:extLst>
            <a:ext uri="{FF2B5EF4-FFF2-40B4-BE49-F238E27FC236}">
              <a16:creationId xmlns:a16="http://schemas.microsoft.com/office/drawing/2014/main" id="{48F9120C-67BE-9AD8-D0B0-EC4F851A030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342" name="Line 318">
          <a:extLst>
            <a:ext uri="{FF2B5EF4-FFF2-40B4-BE49-F238E27FC236}">
              <a16:creationId xmlns:a16="http://schemas.microsoft.com/office/drawing/2014/main" id="{17230C04-47E2-749E-F8C4-B6E326157460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3" name="Line 319">
          <a:extLst>
            <a:ext uri="{FF2B5EF4-FFF2-40B4-BE49-F238E27FC236}">
              <a16:creationId xmlns:a16="http://schemas.microsoft.com/office/drawing/2014/main" id="{19A1C80B-D63D-7769-0FAD-6B789CAB45CB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4" name="Line 320">
          <a:extLst>
            <a:ext uri="{FF2B5EF4-FFF2-40B4-BE49-F238E27FC236}">
              <a16:creationId xmlns:a16="http://schemas.microsoft.com/office/drawing/2014/main" id="{9ED57B58-F07E-2EE6-72E8-03F8B1BB4A4A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5" name="Line 321">
          <a:extLst>
            <a:ext uri="{FF2B5EF4-FFF2-40B4-BE49-F238E27FC236}">
              <a16:creationId xmlns:a16="http://schemas.microsoft.com/office/drawing/2014/main" id="{645CC5F3-C611-CA10-784D-8CF18D8FA8F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6" name="Line 322">
          <a:extLst>
            <a:ext uri="{FF2B5EF4-FFF2-40B4-BE49-F238E27FC236}">
              <a16:creationId xmlns:a16="http://schemas.microsoft.com/office/drawing/2014/main" id="{87236DDB-6701-F43D-8973-28A15F9C175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7" name="Line 323">
          <a:extLst>
            <a:ext uri="{FF2B5EF4-FFF2-40B4-BE49-F238E27FC236}">
              <a16:creationId xmlns:a16="http://schemas.microsoft.com/office/drawing/2014/main" id="{8BAFDEEB-E557-603A-72CA-8485847D7A1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8" name="Line 324">
          <a:extLst>
            <a:ext uri="{FF2B5EF4-FFF2-40B4-BE49-F238E27FC236}">
              <a16:creationId xmlns:a16="http://schemas.microsoft.com/office/drawing/2014/main" id="{48D8D60F-8749-E02D-A6EB-6E0ECE267E9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49" name="Line 325">
          <a:extLst>
            <a:ext uri="{FF2B5EF4-FFF2-40B4-BE49-F238E27FC236}">
              <a16:creationId xmlns:a16="http://schemas.microsoft.com/office/drawing/2014/main" id="{C25E6809-D0F9-877B-AB92-0648BCD5468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0" name="Line 326">
          <a:extLst>
            <a:ext uri="{FF2B5EF4-FFF2-40B4-BE49-F238E27FC236}">
              <a16:creationId xmlns:a16="http://schemas.microsoft.com/office/drawing/2014/main" id="{2622E41C-0E2A-F707-0892-685B718FFAF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1" name="Line 327">
          <a:extLst>
            <a:ext uri="{FF2B5EF4-FFF2-40B4-BE49-F238E27FC236}">
              <a16:creationId xmlns:a16="http://schemas.microsoft.com/office/drawing/2014/main" id="{371B0DA3-3408-C85B-510B-6D1288D910E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2" name="Line 328">
          <a:extLst>
            <a:ext uri="{FF2B5EF4-FFF2-40B4-BE49-F238E27FC236}">
              <a16:creationId xmlns:a16="http://schemas.microsoft.com/office/drawing/2014/main" id="{B450BF2C-C28D-8D69-645C-81E43D55D1B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3" name="Line 329">
          <a:extLst>
            <a:ext uri="{FF2B5EF4-FFF2-40B4-BE49-F238E27FC236}">
              <a16:creationId xmlns:a16="http://schemas.microsoft.com/office/drawing/2014/main" id="{CDD6835A-175C-8F48-2735-1B83A31FC3B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4" name="Line 330">
          <a:extLst>
            <a:ext uri="{FF2B5EF4-FFF2-40B4-BE49-F238E27FC236}">
              <a16:creationId xmlns:a16="http://schemas.microsoft.com/office/drawing/2014/main" id="{B915C3BB-BCA2-F357-4ABF-552C2FB79B9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5" name="Line 331">
          <a:extLst>
            <a:ext uri="{FF2B5EF4-FFF2-40B4-BE49-F238E27FC236}">
              <a16:creationId xmlns:a16="http://schemas.microsoft.com/office/drawing/2014/main" id="{F02B91F5-443B-881B-0B3A-0EE51EA57DA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6" name="Line 332">
          <a:extLst>
            <a:ext uri="{FF2B5EF4-FFF2-40B4-BE49-F238E27FC236}">
              <a16:creationId xmlns:a16="http://schemas.microsoft.com/office/drawing/2014/main" id="{8C2DB65C-AA1F-E83B-989E-B7F23DABADE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7" name="Line 333">
          <a:extLst>
            <a:ext uri="{FF2B5EF4-FFF2-40B4-BE49-F238E27FC236}">
              <a16:creationId xmlns:a16="http://schemas.microsoft.com/office/drawing/2014/main" id="{2CCE835C-7FCD-3657-CE1D-B4450E353FE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8" name="Line 334">
          <a:extLst>
            <a:ext uri="{FF2B5EF4-FFF2-40B4-BE49-F238E27FC236}">
              <a16:creationId xmlns:a16="http://schemas.microsoft.com/office/drawing/2014/main" id="{7E3162CC-FD13-7248-4F30-91B62CFBA39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59" name="Line 335">
          <a:extLst>
            <a:ext uri="{FF2B5EF4-FFF2-40B4-BE49-F238E27FC236}">
              <a16:creationId xmlns:a16="http://schemas.microsoft.com/office/drawing/2014/main" id="{D0B41120-5BF3-C007-F8CA-D804639FEE7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0" name="Line 336">
          <a:extLst>
            <a:ext uri="{FF2B5EF4-FFF2-40B4-BE49-F238E27FC236}">
              <a16:creationId xmlns:a16="http://schemas.microsoft.com/office/drawing/2014/main" id="{F167C12B-BEB4-E729-1035-4FDD98D9BB09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1" name="Line 337">
          <a:extLst>
            <a:ext uri="{FF2B5EF4-FFF2-40B4-BE49-F238E27FC236}">
              <a16:creationId xmlns:a16="http://schemas.microsoft.com/office/drawing/2014/main" id="{2E617E22-6B45-E52E-54DB-4A9AE906417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2" name="Line 338">
          <a:extLst>
            <a:ext uri="{FF2B5EF4-FFF2-40B4-BE49-F238E27FC236}">
              <a16:creationId xmlns:a16="http://schemas.microsoft.com/office/drawing/2014/main" id="{2630147A-0B73-4846-58B5-9936A680A5F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3" name="Line 339">
          <a:extLst>
            <a:ext uri="{FF2B5EF4-FFF2-40B4-BE49-F238E27FC236}">
              <a16:creationId xmlns:a16="http://schemas.microsoft.com/office/drawing/2014/main" id="{9A79ECC1-2100-0BE3-08F5-CCBB037B20C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4" name="Line 340">
          <a:extLst>
            <a:ext uri="{FF2B5EF4-FFF2-40B4-BE49-F238E27FC236}">
              <a16:creationId xmlns:a16="http://schemas.microsoft.com/office/drawing/2014/main" id="{DE6479DD-7454-2119-E23B-E7FBD584161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365" name="Line 341">
          <a:extLst>
            <a:ext uri="{FF2B5EF4-FFF2-40B4-BE49-F238E27FC236}">
              <a16:creationId xmlns:a16="http://schemas.microsoft.com/office/drawing/2014/main" id="{6A7C8D41-E6EB-6B67-958C-6F214417F010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6" name="Line 342">
          <a:extLst>
            <a:ext uri="{FF2B5EF4-FFF2-40B4-BE49-F238E27FC236}">
              <a16:creationId xmlns:a16="http://schemas.microsoft.com/office/drawing/2014/main" id="{2BFD655B-6D52-6D49-594C-735DC7366F54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7" name="Line 343">
          <a:extLst>
            <a:ext uri="{FF2B5EF4-FFF2-40B4-BE49-F238E27FC236}">
              <a16:creationId xmlns:a16="http://schemas.microsoft.com/office/drawing/2014/main" id="{E63E0A4D-E85A-F0F5-E183-076238E4472D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8" name="Line 344">
          <a:extLst>
            <a:ext uri="{FF2B5EF4-FFF2-40B4-BE49-F238E27FC236}">
              <a16:creationId xmlns:a16="http://schemas.microsoft.com/office/drawing/2014/main" id="{B8A57F41-ABED-701F-AF94-CCFA148D65D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69" name="Line 345">
          <a:extLst>
            <a:ext uri="{FF2B5EF4-FFF2-40B4-BE49-F238E27FC236}">
              <a16:creationId xmlns:a16="http://schemas.microsoft.com/office/drawing/2014/main" id="{86AC0CB0-4C82-9C9C-4DA7-992E8F45F21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0" name="Line 346">
          <a:extLst>
            <a:ext uri="{FF2B5EF4-FFF2-40B4-BE49-F238E27FC236}">
              <a16:creationId xmlns:a16="http://schemas.microsoft.com/office/drawing/2014/main" id="{152C648D-E834-0548-C4E0-590D52184CB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1" name="Line 347">
          <a:extLst>
            <a:ext uri="{FF2B5EF4-FFF2-40B4-BE49-F238E27FC236}">
              <a16:creationId xmlns:a16="http://schemas.microsoft.com/office/drawing/2014/main" id="{1C7CC0C0-5617-0C0D-8053-B3AC7D22281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2" name="Line 348">
          <a:extLst>
            <a:ext uri="{FF2B5EF4-FFF2-40B4-BE49-F238E27FC236}">
              <a16:creationId xmlns:a16="http://schemas.microsoft.com/office/drawing/2014/main" id="{EC5BC6C0-E872-65C7-EF4D-E041D5C04F6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3" name="Line 349">
          <a:extLst>
            <a:ext uri="{FF2B5EF4-FFF2-40B4-BE49-F238E27FC236}">
              <a16:creationId xmlns:a16="http://schemas.microsoft.com/office/drawing/2014/main" id="{B3110ED8-D0EF-282D-62B3-E7253186599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4" name="Line 350">
          <a:extLst>
            <a:ext uri="{FF2B5EF4-FFF2-40B4-BE49-F238E27FC236}">
              <a16:creationId xmlns:a16="http://schemas.microsoft.com/office/drawing/2014/main" id="{57DF02D9-93BB-3213-05A6-D42414A12C3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5" name="Line 351">
          <a:extLst>
            <a:ext uri="{FF2B5EF4-FFF2-40B4-BE49-F238E27FC236}">
              <a16:creationId xmlns:a16="http://schemas.microsoft.com/office/drawing/2014/main" id="{CDB5A01E-FC85-AA34-7F89-30DA017E4B8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6" name="Line 352">
          <a:extLst>
            <a:ext uri="{FF2B5EF4-FFF2-40B4-BE49-F238E27FC236}">
              <a16:creationId xmlns:a16="http://schemas.microsoft.com/office/drawing/2014/main" id="{9CD04165-BEAC-2F72-E1D4-09FDB301C60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7" name="Line 353">
          <a:extLst>
            <a:ext uri="{FF2B5EF4-FFF2-40B4-BE49-F238E27FC236}">
              <a16:creationId xmlns:a16="http://schemas.microsoft.com/office/drawing/2014/main" id="{FBE29367-494F-CC14-E903-C010A9A6DDA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8" name="Line 354">
          <a:extLst>
            <a:ext uri="{FF2B5EF4-FFF2-40B4-BE49-F238E27FC236}">
              <a16:creationId xmlns:a16="http://schemas.microsoft.com/office/drawing/2014/main" id="{F5E8981C-82E4-B431-BF24-D9EF0C7ACE2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79" name="Line 355">
          <a:extLst>
            <a:ext uri="{FF2B5EF4-FFF2-40B4-BE49-F238E27FC236}">
              <a16:creationId xmlns:a16="http://schemas.microsoft.com/office/drawing/2014/main" id="{86D54752-40E8-61C3-CF3B-A339362C479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0" name="Line 356">
          <a:extLst>
            <a:ext uri="{FF2B5EF4-FFF2-40B4-BE49-F238E27FC236}">
              <a16:creationId xmlns:a16="http://schemas.microsoft.com/office/drawing/2014/main" id="{1D4DC720-EA67-62FD-8C8E-D6AE814DBE9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1" name="Line 357">
          <a:extLst>
            <a:ext uri="{FF2B5EF4-FFF2-40B4-BE49-F238E27FC236}">
              <a16:creationId xmlns:a16="http://schemas.microsoft.com/office/drawing/2014/main" id="{0800FEF0-19C1-B57E-FC28-51ACD24F857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2" name="Line 358">
          <a:extLst>
            <a:ext uri="{FF2B5EF4-FFF2-40B4-BE49-F238E27FC236}">
              <a16:creationId xmlns:a16="http://schemas.microsoft.com/office/drawing/2014/main" id="{CFCB9656-F905-F927-C799-6C4789421B4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3" name="Line 359">
          <a:extLst>
            <a:ext uri="{FF2B5EF4-FFF2-40B4-BE49-F238E27FC236}">
              <a16:creationId xmlns:a16="http://schemas.microsoft.com/office/drawing/2014/main" id="{7B648A40-2CD6-01D4-EF0B-4EC5C7EE30FB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4" name="Line 360">
          <a:extLst>
            <a:ext uri="{FF2B5EF4-FFF2-40B4-BE49-F238E27FC236}">
              <a16:creationId xmlns:a16="http://schemas.microsoft.com/office/drawing/2014/main" id="{40905BD9-528E-CC77-4592-68A197E801B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5" name="Line 361">
          <a:extLst>
            <a:ext uri="{FF2B5EF4-FFF2-40B4-BE49-F238E27FC236}">
              <a16:creationId xmlns:a16="http://schemas.microsoft.com/office/drawing/2014/main" id="{7527F91C-9BC9-3A80-1C4E-0AED86CA407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6" name="Line 362">
          <a:extLst>
            <a:ext uri="{FF2B5EF4-FFF2-40B4-BE49-F238E27FC236}">
              <a16:creationId xmlns:a16="http://schemas.microsoft.com/office/drawing/2014/main" id="{297658F5-2BA1-D6B8-664A-088D68A5777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7" name="Line 363">
          <a:extLst>
            <a:ext uri="{FF2B5EF4-FFF2-40B4-BE49-F238E27FC236}">
              <a16:creationId xmlns:a16="http://schemas.microsoft.com/office/drawing/2014/main" id="{5F970964-EF18-862B-B0CF-4388FCA8B81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388" name="Line 364">
          <a:extLst>
            <a:ext uri="{FF2B5EF4-FFF2-40B4-BE49-F238E27FC236}">
              <a16:creationId xmlns:a16="http://schemas.microsoft.com/office/drawing/2014/main" id="{1FC2CB1C-89BB-577B-C391-B7D8D96C037F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89" name="Line 365">
          <a:extLst>
            <a:ext uri="{FF2B5EF4-FFF2-40B4-BE49-F238E27FC236}">
              <a16:creationId xmlns:a16="http://schemas.microsoft.com/office/drawing/2014/main" id="{3D6605F6-FA2F-F304-1774-71F602CDF9B5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0" name="Line 366">
          <a:extLst>
            <a:ext uri="{FF2B5EF4-FFF2-40B4-BE49-F238E27FC236}">
              <a16:creationId xmlns:a16="http://schemas.microsoft.com/office/drawing/2014/main" id="{B21729BA-D920-E50A-40C0-5D8FBF68DF0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1" name="Line 367">
          <a:extLst>
            <a:ext uri="{FF2B5EF4-FFF2-40B4-BE49-F238E27FC236}">
              <a16:creationId xmlns:a16="http://schemas.microsoft.com/office/drawing/2014/main" id="{874D6BC1-1166-EFC8-5D87-D8B409FABC7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2" name="Line 368">
          <a:extLst>
            <a:ext uri="{FF2B5EF4-FFF2-40B4-BE49-F238E27FC236}">
              <a16:creationId xmlns:a16="http://schemas.microsoft.com/office/drawing/2014/main" id="{87E1ECE7-7C5E-9359-FFC9-D91506BCF8C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3" name="Line 369">
          <a:extLst>
            <a:ext uri="{FF2B5EF4-FFF2-40B4-BE49-F238E27FC236}">
              <a16:creationId xmlns:a16="http://schemas.microsoft.com/office/drawing/2014/main" id="{0E948375-F055-5113-E02E-9C7F5988224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4" name="Line 370">
          <a:extLst>
            <a:ext uri="{FF2B5EF4-FFF2-40B4-BE49-F238E27FC236}">
              <a16:creationId xmlns:a16="http://schemas.microsoft.com/office/drawing/2014/main" id="{65837145-294F-B314-4B92-C5A9A540E74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5" name="Line 371">
          <a:extLst>
            <a:ext uri="{FF2B5EF4-FFF2-40B4-BE49-F238E27FC236}">
              <a16:creationId xmlns:a16="http://schemas.microsoft.com/office/drawing/2014/main" id="{A5CC4B86-35E1-D3C6-31C5-7163A0DAEC2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6" name="Line 372">
          <a:extLst>
            <a:ext uri="{FF2B5EF4-FFF2-40B4-BE49-F238E27FC236}">
              <a16:creationId xmlns:a16="http://schemas.microsoft.com/office/drawing/2014/main" id="{FA9F3AAE-BA8C-2F39-7240-4ACCC23229A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7" name="Line 373">
          <a:extLst>
            <a:ext uri="{FF2B5EF4-FFF2-40B4-BE49-F238E27FC236}">
              <a16:creationId xmlns:a16="http://schemas.microsoft.com/office/drawing/2014/main" id="{760600DA-9489-1BB1-6A26-72B00284D16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8" name="Line 374">
          <a:extLst>
            <a:ext uri="{FF2B5EF4-FFF2-40B4-BE49-F238E27FC236}">
              <a16:creationId xmlns:a16="http://schemas.microsoft.com/office/drawing/2014/main" id="{55B05902-415D-5404-5B3F-B4F5C92CC56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399" name="Line 375">
          <a:extLst>
            <a:ext uri="{FF2B5EF4-FFF2-40B4-BE49-F238E27FC236}">
              <a16:creationId xmlns:a16="http://schemas.microsoft.com/office/drawing/2014/main" id="{995BE49F-01B3-7EC2-26E6-5D7E7DF417E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0" name="Line 376">
          <a:extLst>
            <a:ext uri="{FF2B5EF4-FFF2-40B4-BE49-F238E27FC236}">
              <a16:creationId xmlns:a16="http://schemas.microsoft.com/office/drawing/2014/main" id="{6EB1FE61-A24B-5CD7-02B4-0017CE4CEFE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1" name="Line 377">
          <a:extLst>
            <a:ext uri="{FF2B5EF4-FFF2-40B4-BE49-F238E27FC236}">
              <a16:creationId xmlns:a16="http://schemas.microsoft.com/office/drawing/2014/main" id="{57E771E2-BDB2-0283-2771-299E1B3C8FC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2" name="Line 378">
          <a:extLst>
            <a:ext uri="{FF2B5EF4-FFF2-40B4-BE49-F238E27FC236}">
              <a16:creationId xmlns:a16="http://schemas.microsoft.com/office/drawing/2014/main" id="{CBF273B7-871B-B3B1-8C67-05BFBBEFBF5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3" name="Line 379">
          <a:extLst>
            <a:ext uri="{FF2B5EF4-FFF2-40B4-BE49-F238E27FC236}">
              <a16:creationId xmlns:a16="http://schemas.microsoft.com/office/drawing/2014/main" id="{514F2670-D6D2-7AF1-2E7A-5C73D864890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4" name="Line 380">
          <a:extLst>
            <a:ext uri="{FF2B5EF4-FFF2-40B4-BE49-F238E27FC236}">
              <a16:creationId xmlns:a16="http://schemas.microsoft.com/office/drawing/2014/main" id="{0A924960-E819-6B62-879C-A39F560E0D6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5" name="Line 381">
          <a:extLst>
            <a:ext uri="{FF2B5EF4-FFF2-40B4-BE49-F238E27FC236}">
              <a16:creationId xmlns:a16="http://schemas.microsoft.com/office/drawing/2014/main" id="{671EED34-A301-ADC3-72A5-E068CB81E97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6" name="Line 382">
          <a:extLst>
            <a:ext uri="{FF2B5EF4-FFF2-40B4-BE49-F238E27FC236}">
              <a16:creationId xmlns:a16="http://schemas.microsoft.com/office/drawing/2014/main" id="{D96006BA-9734-53A2-5277-EC28AEEF4E25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7" name="Line 383">
          <a:extLst>
            <a:ext uri="{FF2B5EF4-FFF2-40B4-BE49-F238E27FC236}">
              <a16:creationId xmlns:a16="http://schemas.microsoft.com/office/drawing/2014/main" id="{ACE998CF-D91C-B04C-A374-E1C8DBF37C5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8" name="Line 384">
          <a:extLst>
            <a:ext uri="{FF2B5EF4-FFF2-40B4-BE49-F238E27FC236}">
              <a16:creationId xmlns:a16="http://schemas.microsoft.com/office/drawing/2014/main" id="{92037462-183F-BA1A-F82F-ABFEB5C184A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09" name="Line 385">
          <a:extLst>
            <a:ext uri="{FF2B5EF4-FFF2-40B4-BE49-F238E27FC236}">
              <a16:creationId xmlns:a16="http://schemas.microsoft.com/office/drawing/2014/main" id="{88E5FF5A-4B35-9298-3B38-677C3441438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0" name="Line 386">
          <a:extLst>
            <a:ext uri="{FF2B5EF4-FFF2-40B4-BE49-F238E27FC236}">
              <a16:creationId xmlns:a16="http://schemas.microsoft.com/office/drawing/2014/main" id="{8B18F329-7ADF-5451-5ECC-4B31C35228C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411" name="Line 387">
          <a:extLst>
            <a:ext uri="{FF2B5EF4-FFF2-40B4-BE49-F238E27FC236}">
              <a16:creationId xmlns:a16="http://schemas.microsoft.com/office/drawing/2014/main" id="{BC49E993-6B99-52D6-7478-DD40BCABBDD0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2" name="Line 388">
          <a:extLst>
            <a:ext uri="{FF2B5EF4-FFF2-40B4-BE49-F238E27FC236}">
              <a16:creationId xmlns:a16="http://schemas.microsoft.com/office/drawing/2014/main" id="{D19C56D8-0F7D-1BB6-70F0-1E2A6D8FF801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3" name="Line 389">
          <a:extLst>
            <a:ext uri="{FF2B5EF4-FFF2-40B4-BE49-F238E27FC236}">
              <a16:creationId xmlns:a16="http://schemas.microsoft.com/office/drawing/2014/main" id="{4D9803CE-9CAC-95F8-5FE9-D31A8DFA855E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4" name="Line 390">
          <a:extLst>
            <a:ext uri="{FF2B5EF4-FFF2-40B4-BE49-F238E27FC236}">
              <a16:creationId xmlns:a16="http://schemas.microsoft.com/office/drawing/2014/main" id="{99296233-F4CE-29A6-A3B2-B04F9FF6054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5" name="Line 391">
          <a:extLst>
            <a:ext uri="{FF2B5EF4-FFF2-40B4-BE49-F238E27FC236}">
              <a16:creationId xmlns:a16="http://schemas.microsoft.com/office/drawing/2014/main" id="{6A68D23C-A5A8-819C-1A29-C7E3F67A8EC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6" name="Line 392">
          <a:extLst>
            <a:ext uri="{FF2B5EF4-FFF2-40B4-BE49-F238E27FC236}">
              <a16:creationId xmlns:a16="http://schemas.microsoft.com/office/drawing/2014/main" id="{2C06E2E6-BE5F-E407-CD81-DE96CDF6C0E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7" name="Line 393">
          <a:extLst>
            <a:ext uri="{FF2B5EF4-FFF2-40B4-BE49-F238E27FC236}">
              <a16:creationId xmlns:a16="http://schemas.microsoft.com/office/drawing/2014/main" id="{AB95189F-3E50-2882-1D85-BE2AAE2826B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8" name="Line 394">
          <a:extLst>
            <a:ext uri="{FF2B5EF4-FFF2-40B4-BE49-F238E27FC236}">
              <a16:creationId xmlns:a16="http://schemas.microsoft.com/office/drawing/2014/main" id="{4B3C9FB5-D583-FE98-EEB7-E045F0ADC99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19" name="Line 395">
          <a:extLst>
            <a:ext uri="{FF2B5EF4-FFF2-40B4-BE49-F238E27FC236}">
              <a16:creationId xmlns:a16="http://schemas.microsoft.com/office/drawing/2014/main" id="{02F602C6-76AD-9536-603C-E63613C8F59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0" name="Line 396">
          <a:extLst>
            <a:ext uri="{FF2B5EF4-FFF2-40B4-BE49-F238E27FC236}">
              <a16:creationId xmlns:a16="http://schemas.microsoft.com/office/drawing/2014/main" id="{BAB86D9C-F0C1-1496-979A-FF8C26A297D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1" name="Line 397">
          <a:extLst>
            <a:ext uri="{FF2B5EF4-FFF2-40B4-BE49-F238E27FC236}">
              <a16:creationId xmlns:a16="http://schemas.microsoft.com/office/drawing/2014/main" id="{3CCFB9E5-097B-A21E-9D9D-D6F0C771F80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2" name="Line 398">
          <a:extLst>
            <a:ext uri="{FF2B5EF4-FFF2-40B4-BE49-F238E27FC236}">
              <a16:creationId xmlns:a16="http://schemas.microsoft.com/office/drawing/2014/main" id="{32055146-0D4A-B251-765E-EBCD27990FD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3" name="Line 399">
          <a:extLst>
            <a:ext uri="{FF2B5EF4-FFF2-40B4-BE49-F238E27FC236}">
              <a16:creationId xmlns:a16="http://schemas.microsoft.com/office/drawing/2014/main" id="{21FE20DA-E120-C732-E4E0-4C13AEE4F61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4" name="Line 400">
          <a:extLst>
            <a:ext uri="{FF2B5EF4-FFF2-40B4-BE49-F238E27FC236}">
              <a16:creationId xmlns:a16="http://schemas.microsoft.com/office/drawing/2014/main" id="{96D032DF-475E-35FE-38F4-7CE6DE4CBCC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5" name="Line 401">
          <a:extLst>
            <a:ext uri="{FF2B5EF4-FFF2-40B4-BE49-F238E27FC236}">
              <a16:creationId xmlns:a16="http://schemas.microsoft.com/office/drawing/2014/main" id="{E299189A-DFF8-40FC-8F7D-0DDAC811DC3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6" name="Line 402">
          <a:extLst>
            <a:ext uri="{FF2B5EF4-FFF2-40B4-BE49-F238E27FC236}">
              <a16:creationId xmlns:a16="http://schemas.microsoft.com/office/drawing/2014/main" id="{14288C91-9B93-470B-BDF0-1363E9AB124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7" name="Line 403">
          <a:extLst>
            <a:ext uri="{FF2B5EF4-FFF2-40B4-BE49-F238E27FC236}">
              <a16:creationId xmlns:a16="http://schemas.microsoft.com/office/drawing/2014/main" id="{19160CD0-A32A-07EC-A556-CE8F7DB8464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8" name="Line 404">
          <a:extLst>
            <a:ext uri="{FF2B5EF4-FFF2-40B4-BE49-F238E27FC236}">
              <a16:creationId xmlns:a16="http://schemas.microsoft.com/office/drawing/2014/main" id="{70CA8DAB-E9A0-B192-E617-B5A7E27EA47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29" name="Line 405">
          <a:extLst>
            <a:ext uri="{FF2B5EF4-FFF2-40B4-BE49-F238E27FC236}">
              <a16:creationId xmlns:a16="http://schemas.microsoft.com/office/drawing/2014/main" id="{45B5B31F-2280-3D14-E92A-53794EBCF8DD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0" name="Line 406">
          <a:extLst>
            <a:ext uri="{FF2B5EF4-FFF2-40B4-BE49-F238E27FC236}">
              <a16:creationId xmlns:a16="http://schemas.microsoft.com/office/drawing/2014/main" id="{6606AA83-D733-5E1E-C753-8BB502A188F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1" name="Line 407">
          <a:extLst>
            <a:ext uri="{FF2B5EF4-FFF2-40B4-BE49-F238E27FC236}">
              <a16:creationId xmlns:a16="http://schemas.microsoft.com/office/drawing/2014/main" id="{8F152EC2-612B-B6CA-175B-6E75D3A97B9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2" name="Line 408">
          <a:extLst>
            <a:ext uri="{FF2B5EF4-FFF2-40B4-BE49-F238E27FC236}">
              <a16:creationId xmlns:a16="http://schemas.microsoft.com/office/drawing/2014/main" id="{C13CB010-56E6-9EE3-23F6-9170D07BBCD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3" name="Line 409">
          <a:extLst>
            <a:ext uri="{FF2B5EF4-FFF2-40B4-BE49-F238E27FC236}">
              <a16:creationId xmlns:a16="http://schemas.microsoft.com/office/drawing/2014/main" id="{A84D6911-63F3-8746-BD77-B16E3365FB6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434" name="Line 410">
          <a:extLst>
            <a:ext uri="{FF2B5EF4-FFF2-40B4-BE49-F238E27FC236}">
              <a16:creationId xmlns:a16="http://schemas.microsoft.com/office/drawing/2014/main" id="{BA3F2F91-44CE-139F-6591-0B2847054605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5" name="Line 411">
          <a:extLst>
            <a:ext uri="{FF2B5EF4-FFF2-40B4-BE49-F238E27FC236}">
              <a16:creationId xmlns:a16="http://schemas.microsoft.com/office/drawing/2014/main" id="{6712271C-58CC-F050-856B-CB3465D4B58B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6" name="Line 412">
          <a:extLst>
            <a:ext uri="{FF2B5EF4-FFF2-40B4-BE49-F238E27FC236}">
              <a16:creationId xmlns:a16="http://schemas.microsoft.com/office/drawing/2014/main" id="{DB71819D-8AEE-FD4D-AB3E-0523F9485338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7" name="Line 413">
          <a:extLst>
            <a:ext uri="{FF2B5EF4-FFF2-40B4-BE49-F238E27FC236}">
              <a16:creationId xmlns:a16="http://schemas.microsoft.com/office/drawing/2014/main" id="{4809311E-84DD-13B0-7E3D-C167F4D90A0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8" name="Line 414">
          <a:extLst>
            <a:ext uri="{FF2B5EF4-FFF2-40B4-BE49-F238E27FC236}">
              <a16:creationId xmlns:a16="http://schemas.microsoft.com/office/drawing/2014/main" id="{751C7DEB-DE32-90E1-6300-D859F78EA3A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39" name="Line 415">
          <a:extLst>
            <a:ext uri="{FF2B5EF4-FFF2-40B4-BE49-F238E27FC236}">
              <a16:creationId xmlns:a16="http://schemas.microsoft.com/office/drawing/2014/main" id="{34BF3928-1140-C19A-F15C-4A5E34A8106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0" name="Line 416">
          <a:extLst>
            <a:ext uri="{FF2B5EF4-FFF2-40B4-BE49-F238E27FC236}">
              <a16:creationId xmlns:a16="http://schemas.microsoft.com/office/drawing/2014/main" id="{406CC288-0D42-FDA8-51DE-CF82CA50C6A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1" name="Line 417">
          <a:extLst>
            <a:ext uri="{FF2B5EF4-FFF2-40B4-BE49-F238E27FC236}">
              <a16:creationId xmlns:a16="http://schemas.microsoft.com/office/drawing/2014/main" id="{981F6318-BD5E-D7B8-00E8-E7DCB475E0E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2" name="Line 418">
          <a:extLst>
            <a:ext uri="{FF2B5EF4-FFF2-40B4-BE49-F238E27FC236}">
              <a16:creationId xmlns:a16="http://schemas.microsoft.com/office/drawing/2014/main" id="{5052F66C-3B2B-1F8E-7FE5-8F3EE67CD29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3" name="Line 419">
          <a:extLst>
            <a:ext uri="{FF2B5EF4-FFF2-40B4-BE49-F238E27FC236}">
              <a16:creationId xmlns:a16="http://schemas.microsoft.com/office/drawing/2014/main" id="{AD56DD8B-0C03-33F7-D7FB-9C58CE05D48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4" name="Line 420">
          <a:extLst>
            <a:ext uri="{FF2B5EF4-FFF2-40B4-BE49-F238E27FC236}">
              <a16:creationId xmlns:a16="http://schemas.microsoft.com/office/drawing/2014/main" id="{19D1A0A6-1002-D080-0C7A-D687428FE03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5" name="Line 421">
          <a:extLst>
            <a:ext uri="{FF2B5EF4-FFF2-40B4-BE49-F238E27FC236}">
              <a16:creationId xmlns:a16="http://schemas.microsoft.com/office/drawing/2014/main" id="{22302DFE-0EBD-FE91-BEF6-F2F53C2457F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6" name="Line 422">
          <a:extLst>
            <a:ext uri="{FF2B5EF4-FFF2-40B4-BE49-F238E27FC236}">
              <a16:creationId xmlns:a16="http://schemas.microsoft.com/office/drawing/2014/main" id="{4A828FB9-6548-8103-1038-491213DCD4D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7" name="Line 423">
          <a:extLst>
            <a:ext uri="{FF2B5EF4-FFF2-40B4-BE49-F238E27FC236}">
              <a16:creationId xmlns:a16="http://schemas.microsoft.com/office/drawing/2014/main" id="{CC2273C9-8E8D-8F15-1A77-13662A17967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8" name="Line 424">
          <a:extLst>
            <a:ext uri="{FF2B5EF4-FFF2-40B4-BE49-F238E27FC236}">
              <a16:creationId xmlns:a16="http://schemas.microsoft.com/office/drawing/2014/main" id="{A40DA457-850B-1119-8A07-6BFD5D4A115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49" name="Line 425">
          <a:extLst>
            <a:ext uri="{FF2B5EF4-FFF2-40B4-BE49-F238E27FC236}">
              <a16:creationId xmlns:a16="http://schemas.microsoft.com/office/drawing/2014/main" id="{66A869D2-E1F7-061C-9516-71F3FBFF8A8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0" name="Line 426">
          <a:extLst>
            <a:ext uri="{FF2B5EF4-FFF2-40B4-BE49-F238E27FC236}">
              <a16:creationId xmlns:a16="http://schemas.microsoft.com/office/drawing/2014/main" id="{179EEF14-33F2-0BC6-2B2A-F9131B47781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1" name="Line 427">
          <a:extLst>
            <a:ext uri="{FF2B5EF4-FFF2-40B4-BE49-F238E27FC236}">
              <a16:creationId xmlns:a16="http://schemas.microsoft.com/office/drawing/2014/main" id="{DFD8A854-2611-E7CB-8796-A3FD2DC4E77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2" name="Line 428">
          <a:extLst>
            <a:ext uri="{FF2B5EF4-FFF2-40B4-BE49-F238E27FC236}">
              <a16:creationId xmlns:a16="http://schemas.microsoft.com/office/drawing/2014/main" id="{FDA5BD18-9D1C-5833-EA08-82728E15BF1B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3" name="Line 429">
          <a:extLst>
            <a:ext uri="{FF2B5EF4-FFF2-40B4-BE49-F238E27FC236}">
              <a16:creationId xmlns:a16="http://schemas.microsoft.com/office/drawing/2014/main" id="{2B2DC82E-6F52-CC1F-2508-548A9F68282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4" name="Line 430">
          <a:extLst>
            <a:ext uri="{FF2B5EF4-FFF2-40B4-BE49-F238E27FC236}">
              <a16:creationId xmlns:a16="http://schemas.microsoft.com/office/drawing/2014/main" id="{A9B11011-EEDD-C9B5-FB1A-7644F689AD6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5" name="Line 431">
          <a:extLst>
            <a:ext uri="{FF2B5EF4-FFF2-40B4-BE49-F238E27FC236}">
              <a16:creationId xmlns:a16="http://schemas.microsoft.com/office/drawing/2014/main" id="{86B6E2EF-6445-F572-7025-5E9348B542A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6" name="Line 432">
          <a:extLst>
            <a:ext uri="{FF2B5EF4-FFF2-40B4-BE49-F238E27FC236}">
              <a16:creationId xmlns:a16="http://schemas.microsoft.com/office/drawing/2014/main" id="{EC942883-43D2-1295-58DC-53619F0E7AB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457" name="Line 433">
          <a:extLst>
            <a:ext uri="{FF2B5EF4-FFF2-40B4-BE49-F238E27FC236}">
              <a16:creationId xmlns:a16="http://schemas.microsoft.com/office/drawing/2014/main" id="{47E753DE-6610-9039-29CF-9BA70E877565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8" name="Line 434">
          <a:extLst>
            <a:ext uri="{FF2B5EF4-FFF2-40B4-BE49-F238E27FC236}">
              <a16:creationId xmlns:a16="http://schemas.microsoft.com/office/drawing/2014/main" id="{853F9D6D-1305-F9F2-419D-B993594E1B6B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59" name="Line 435">
          <a:extLst>
            <a:ext uri="{FF2B5EF4-FFF2-40B4-BE49-F238E27FC236}">
              <a16:creationId xmlns:a16="http://schemas.microsoft.com/office/drawing/2014/main" id="{3F675347-A750-C04D-F128-0D1763CE13D9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0" name="Line 436">
          <a:extLst>
            <a:ext uri="{FF2B5EF4-FFF2-40B4-BE49-F238E27FC236}">
              <a16:creationId xmlns:a16="http://schemas.microsoft.com/office/drawing/2014/main" id="{EBBFE7CC-357B-AE0D-F430-93A6EACAC85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1" name="Line 437">
          <a:extLst>
            <a:ext uri="{FF2B5EF4-FFF2-40B4-BE49-F238E27FC236}">
              <a16:creationId xmlns:a16="http://schemas.microsoft.com/office/drawing/2014/main" id="{743DDAD7-837C-93B2-F9A4-77ABAF1220C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2" name="Line 438">
          <a:extLst>
            <a:ext uri="{FF2B5EF4-FFF2-40B4-BE49-F238E27FC236}">
              <a16:creationId xmlns:a16="http://schemas.microsoft.com/office/drawing/2014/main" id="{3DB953C6-777C-DB87-D795-FBE37255A60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3" name="Line 439">
          <a:extLst>
            <a:ext uri="{FF2B5EF4-FFF2-40B4-BE49-F238E27FC236}">
              <a16:creationId xmlns:a16="http://schemas.microsoft.com/office/drawing/2014/main" id="{36E10E3F-41C7-5909-C22A-7241B4BCADB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4" name="Line 440">
          <a:extLst>
            <a:ext uri="{FF2B5EF4-FFF2-40B4-BE49-F238E27FC236}">
              <a16:creationId xmlns:a16="http://schemas.microsoft.com/office/drawing/2014/main" id="{8FFE67EC-7E71-9A5C-6089-B8A264380F8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5" name="Line 441">
          <a:extLst>
            <a:ext uri="{FF2B5EF4-FFF2-40B4-BE49-F238E27FC236}">
              <a16:creationId xmlns:a16="http://schemas.microsoft.com/office/drawing/2014/main" id="{247053E8-F9C4-2863-CECD-F5774A9312C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6" name="Line 442">
          <a:extLst>
            <a:ext uri="{FF2B5EF4-FFF2-40B4-BE49-F238E27FC236}">
              <a16:creationId xmlns:a16="http://schemas.microsoft.com/office/drawing/2014/main" id="{B984CBBF-D6CD-D65C-E889-BD80C03719D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7" name="Line 443">
          <a:extLst>
            <a:ext uri="{FF2B5EF4-FFF2-40B4-BE49-F238E27FC236}">
              <a16:creationId xmlns:a16="http://schemas.microsoft.com/office/drawing/2014/main" id="{BF52DD9C-8E18-4F7C-EDD7-E1A482125C4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8" name="Line 444">
          <a:extLst>
            <a:ext uri="{FF2B5EF4-FFF2-40B4-BE49-F238E27FC236}">
              <a16:creationId xmlns:a16="http://schemas.microsoft.com/office/drawing/2014/main" id="{1EDD2E12-F022-F9FA-5EA6-145B041E760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69" name="Line 445">
          <a:extLst>
            <a:ext uri="{FF2B5EF4-FFF2-40B4-BE49-F238E27FC236}">
              <a16:creationId xmlns:a16="http://schemas.microsoft.com/office/drawing/2014/main" id="{A53907A0-D367-BA4C-3015-BCBB0C02CA9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0" name="Line 446">
          <a:extLst>
            <a:ext uri="{FF2B5EF4-FFF2-40B4-BE49-F238E27FC236}">
              <a16:creationId xmlns:a16="http://schemas.microsoft.com/office/drawing/2014/main" id="{51FD13E7-F092-F390-1C63-59EFC08C5E1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1" name="Line 447">
          <a:extLst>
            <a:ext uri="{FF2B5EF4-FFF2-40B4-BE49-F238E27FC236}">
              <a16:creationId xmlns:a16="http://schemas.microsoft.com/office/drawing/2014/main" id="{0ED68C15-C81C-0530-21A6-73E2BC68ABA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2" name="Line 448">
          <a:extLst>
            <a:ext uri="{FF2B5EF4-FFF2-40B4-BE49-F238E27FC236}">
              <a16:creationId xmlns:a16="http://schemas.microsoft.com/office/drawing/2014/main" id="{620F62C6-515D-E5C1-F3D0-AC7294546D0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3" name="Line 449">
          <a:extLst>
            <a:ext uri="{FF2B5EF4-FFF2-40B4-BE49-F238E27FC236}">
              <a16:creationId xmlns:a16="http://schemas.microsoft.com/office/drawing/2014/main" id="{FAC661E2-0A8D-8B70-6E8D-9DE37EE8EB4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4" name="Line 450">
          <a:extLst>
            <a:ext uri="{FF2B5EF4-FFF2-40B4-BE49-F238E27FC236}">
              <a16:creationId xmlns:a16="http://schemas.microsoft.com/office/drawing/2014/main" id="{800A05C4-3DC2-7957-B504-5FB0661336C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5" name="Line 451">
          <a:extLst>
            <a:ext uri="{FF2B5EF4-FFF2-40B4-BE49-F238E27FC236}">
              <a16:creationId xmlns:a16="http://schemas.microsoft.com/office/drawing/2014/main" id="{EAE24479-E5D2-B85D-FDBB-F92CC3030D2B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6" name="Line 452">
          <a:extLst>
            <a:ext uri="{FF2B5EF4-FFF2-40B4-BE49-F238E27FC236}">
              <a16:creationId xmlns:a16="http://schemas.microsoft.com/office/drawing/2014/main" id="{FAEF10A4-0F89-A729-93FB-EEDDA430563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7" name="Line 453">
          <a:extLst>
            <a:ext uri="{FF2B5EF4-FFF2-40B4-BE49-F238E27FC236}">
              <a16:creationId xmlns:a16="http://schemas.microsoft.com/office/drawing/2014/main" id="{56CC3F39-26EE-552F-4F95-0C572569EC6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8" name="Line 454">
          <a:extLst>
            <a:ext uri="{FF2B5EF4-FFF2-40B4-BE49-F238E27FC236}">
              <a16:creationId xmlns:a16="http://schemas.microsoft.com/office/drawing/2014/main" id="{2C71A7E1-5F8F-E81F-9A22-B628BD6E604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79" name="Line 455">
          <a:extLst>
            <a:ext uri="{FF2B5EF4-FFF2-40B4-BE49-F238E27FC236}">
              <a16:creationId xmlns:a16="http://schemas.microsoft.com/office/drawing/2014/main" id="{31DEB4D2-2871-C063-FCCE-48DEA2E0857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480" name="Line 456">
          <a:extLst>
            <a:ext uri="{FF2B5EF4-FFF2-40B4-BE49-F238E27FC236}">
              <a16:creationId xmlns:a16="http://schemas.microsoft.com/office/drawing/2014/main" id="{AB29DDD5-D792-B263-BE7E-95565DB45EC2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1" name="Line 457">
          <a:extLst>
            <a:ext uri="{FF2B5EF4-FFF2-40B4-BE49-F238E27FC236}">
              <a16:creationId xmlns:a16="http://schemas.microsoft.com/office/drawing/2014/main" id="{0463B2C8-35EB-6C34-F6AC-4D8892738463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2" name="Line 458">
          <a:extLst>
            <a:ext uri="{FF2B5EF4-FFF2-40B4-BE49-F238E27FC236}">
              <a16:creationId xmlns:a16="http://schemas.microsoft.com/office/drawing/2014/main" id="{F6997830-37DE-41D0-9349-ABD8D2300204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3" name="Line 459">
          <a:extLst>
            <a:ext uri="{FF2B5EF4-FFF2-40B4-BE49-F238E27FC236}">
              <a16:creationId xmlns:a16="http://schemas.microsoft.com/office/drawing/2014/main" id="{881C957A-7C44-FD61-C542-F8D3000CE57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4" name="Line 460">
          <a:extLst>
            <a:ext uri="{FF2B5EF4-FFF2-40B4-BE49-F238E27FC236}">
              <a16:creationId xmlns:a16="http://schemas.microsoft.com/office/drawing/2014/main" id="{DB5474F5-BCBD-BD4B-0C04-6C4CBD2D640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5" name="Line 461">
          <a:extLst>
            <a:ext uri="{FF2B5EF4-FFF2-40B4-BE49-F238E27FC236}">
              <a16:creationId xmlns:a16="http://schemas.microsoft.com/office/drawing/2014/main" id="{A59C4D1B-BA6A-27AA-AD13-70AB0CF8083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6" name="Line 462">
          <a:extLst>
            <a:ext uri="{FF2B5EF4-FFF2-40B4-BE49-F238E27FC236}">
              <a16:creationId xmlns:a16="http://schemas.microsoft.com/office/drawing/2014/main" id="{FAE10B3F-F9F3-1353-32B2-9EEE68F9E6E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7" name="Line 463">
          <a:extLst>
            <a:ext uri="{FF2B5EF4-FFF2-40B4-BE49-F238E27FC236}">
              <a16:creationId xmlns:a16="http://schemas.microsoft.com/office/drawing/2014/main" id="{AAD63E84-AB19-EC76-7D4A-827671ABD60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8" name="Line 464">
          <a:extLst>
            <a:ext uri="{FF2B5EF4-FFF2-40B4-BE49-F238E27FC236}">
              <a16:creationId xmlns:a16="http://schemas.microsoft.com/office/drawing/2014/main" id="{8A95EE94-AAAE-4304-6F85-BC033C4A34B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89" name="Line 465">
          <a:extLst>
            <a:ext uri="{FF2B5EF4-FFF2-40B4-BE49-F238E27FC236}">
              <a16:creationId xmlns:a16="http://schemas.microsoft.com/office/drawing/2014/main" id="{843EDE74-8889-F058-D4B5-0950B42B014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0" name="Line 466">
          <a:extLst>
            <a:ext uri="{FF2B5EF4-FFF2-40B4-BE49-F238E27FC236}">
              <a16:creationId xmlns:a16="http://schemas.microsoft.com/office/drawing/2014/main" id="{7D41ECB6-8329-50DA-706E-57505AB3A2B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1" name="Line 467">
          <a:extLst>
            <a:ext uri="{FF2B5EF4-FFF2-40B4-BE49-F238E27FC236}">
              <a16:creationId xmlns:a16="http://schemas.microsoft.com/office/drawing/2014/main" id="{8639B5CA-90FE-4CDF-59E9-B211386DE92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2" name="Line 468">
          <a:extLst>
            <a:ext uri="{FF2B5EF4-FFF2-40B4-BE49-F238E27FC236}">
              <a16:creationId xmlns:a16="http://schemas.microsoft.com/office/drawing/2014/main" id="{5F3D289F-8F2A-076E-EC53-D7348A35429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3" name="Line 469">
          <a:extLst>
            <a:ext uri="{FF2B5EF4-FFF2-40B4-BE49-F238E27FC236}">
              <a16:creationId xmlns:a16="http://schemas.microsoft.com/office/drawing/2014/main" id="{A3167B50-D4ED-89D7-0CDE-2F51537F5BA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4" name="Line 470">
          <a:extLst>
            <a:ext uri="{FF2B5EF4-FFF2-40B4-BE49-F238E27FC236}">
              <a16:creationId xmlns:a16="http://schemas.microsoft.com/office/drawing/2014/main" id="{517D8ED3-2F95-5E12-11FC-D8175987B85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5" name="Line 471">
          <a:extLst>
            <a:ext uri="{FF2B5EF4-FFF2-40B4-BE49-F238E27FC236}">
              <a16:creationId xmlns:a16="http://schemas.microsoft.com/office/drawing/2014/main" id="{FFA5CE49-42DC-7142-A804-CF3CE6D5587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6" name="Line 472">
          <a:extLst>
            <a:ext uri="{FF2B5EF4-FFF2-40B4-BE49-F238E27FC236}">
              <a16:creationId xmlns:a16="http://schemas.microsoft.com/office/drawing/2014/main" id="{86B8379F-0416-1E18-0415-A922AAD43DD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7" name="Line 473">
          <a:extLst>
            <a:ext uri="{FF2B5EF4-FFF2-40B4-BE49-F238E27FC236}">
              <a16:creationId xmlns:a16="http://schemas.microsoft.com/office/drawing/2014/main" id="{933487BF-B764-B98A-8A63-77BE1DE74CC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8" name="Line 474">
          <a:extLst>
            <a:ext uri="{FF2B5EF4-FFF2-40B4-BE49-F238E27FC236}">
              <a16:creationId xmlns:a16="http://schemas.microsoft.com/office/drawing/2014/main" id="{F927D794-B01A-9182-177D-387645487B72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499" name="Line 475">
          <a:extLst>
            <a:ext uri="{FF2B5EF4-FFF2-40B4-BE49-F238E27FC236}">
              <a16:creationId xmlns:a16="http://schemas.microsoft.com/office/drawing/2014/main" id="{A28AA105-C249-9B81-0194-86FF8EE2FD6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0" name="Line 476">
          <a:extLst>
            <a:ext uri="{FF2B5EF4-FFF2-40B4-BE49-F238E27FC236}">
              <a16:creationId xmlns:a16="http://schemas.microsoft.com/office/drawing/2014/main" id="{295FEB51-76EB-89F0-F3DB-316E0948842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1" name="Line 477">
          <a:extLst>
            <a:ext uri="{FF2B5EF4-FFF2-40B4-BE49-F238E27FC236}">
              <a16:creationId xmlns:a16="http://schemas.microsoft.com/office/drawing/2014/main" id="{88E49EBA-2135-C492-32D0-BAF1B2D1062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2" name="Line 478">
          <a:extLst>
            <a:ext uri="{FF2B5EF4-FFF2-40B4-BE49-F238E27FC236}">
              <a16:creationId xmlns:a16="http://schemas.microsoft.com/office/drawing/2014/main" id="{42361B9B-F03F-2B89-3D87-8C197AD76ACB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30480</xdr:colOff>
      <xdr:row>44</xdr:row>
      <xdr:rowOff>0</xdr:rowOff>
    </xdr:to>
    <xdr:sp macro="" textlink="">
      <xdr:nvSpPr>
        <xdr:cNvPr id="1503" name="Line 479">
          <a:extLst>
            <a:ext uri="{FF2B5EF4-FFF2-40B4-BE49-F238E27FC236}">
              <a16:creationId xmlns:a16="http://schemas.microsoft.com/office/drawing/2014/main" id="{8C7A7A88-D9CD-3022-60EE-1E89A800FB68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4" name="Line 480">
          <a:extLst>
            <a:ext uri="{FF2B5EF4-FFF2-40B4-BE49-F238E27FC236}">
              <a16:creationId xmlns:a16="http://schemas.microsoft.com/office/drawing/2014/main" id="{A15D9DCD-D885-0C8F-EBA9-8544E81609B8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5" name="Line 481">
          <a:extLst>
            <a:ext uri="{FF2B5EF4-FFF2-40B4-BE49-F238E27FC236}">
              <a16:creationId xmlns:a16="http://schemas.microsoft.com/office/drawing/2014/main" id="{BC2F66A0-FF47-3EB9-0296-EDAFFDFFAD69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6" name="Line 482">
          <a:extLst>
            <a:ext uri="{FF2B5EF4-FFF2-40B4-BE49-F238E27FC236}">
              <a16:creationId xmlns:a16="http://schemas.microsoft.com/office/drawing/2014/main" id="{D4DC2BAA-4394-B590-93B2-BFC9349B2A4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7" name="Line 483">
          <a:extLst>
            <a:ext uri="{FF2B5EF4-FFF2-40B4-BE49-F238E27FC236}">
              <a16:creationId xmlns:a16="http://schemas.microsoft.com/office/drawing/2014/main" id="{D2D7B778-124E-A23B-DB67-B2787223265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8" name="Line 484">
          <a:extLst>
            <a:ext uri="{FF2B5EF4-FFF2-40B4-BE49-F238E27FC236}">
              <a16:creationId xmlns:a16="http://schemas.microsoft.com/office/drawing/2014/main" id="{C8AA51E2-903B-CFC4-FDF0-D5B29AF24A4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09" name="Line 485">
          <a:extLst>
            <a:ext uri="{FF2B5EF4-FFF2-40B4-BE49-F238E27FC236}">
              <a16:creationId xmlns:a16="http://schemas.microsoft.com/office/drawing/2014/main" id="{4ADD2634-5D89-C58E-B062-4A0FD284F5E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0" name="Line 486">
          <a:extLst>
            <a:ext uri="{FF2B5EF4-FFF2-40B4-BE49-F238E27FC236}">
              <a16:creationId xmlns:a16="http://schemas.microsoft.com/office/drawing/2014/main" id="{5AB69561-80B9-2D25-BFBA-2FFFD580981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1" name="Line 487">
          <a:extLst>
            <a:ext uri="{FF2B5EF4-FFF2-40B4-BE49-F238E27FC236}">
              <a16:creationId xmlns:a16="http://schemas.microsoft.com/office/drawing/2014/main" id="{BB71FBC1-9629-00D7-6273-0DE62A34D78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2" name="Line 488">
          <a:extLst>
            <a:ext uri="{FF2B5EF4-FFF2-40B4-BE49-F238E27FC236}">
              <a16:creationId xmlns:a16="http://schemas.microsoft.com/office/drawing/2014/main" id="{109E6143-C5F7-98DA-7C9B-7D31A54BC4DC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3" name="Line 489">
          <a:extLst>
            <a:ext uri="{FF2B5EF4-FFF2-40B4-BE49-F238E27FC236}">
              <a16:creationId xmlns:a16="http://schemas.microsoft.com/office/drawing/2014/main" id="{B41A0C51-3C64-E911-BE8C-B866CA5999D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4" name="Line 490">
          <a:extLst>
            <a:ext uri="{FF2B5EF4-FFF2-40B4-BE49-F238E27FC236}">
              <a16:creationId xmlns:a16="http://schemas.microsoft.com/office/drawing/2014/main" id="{EAC67A4D-3842-EA45-5161-572C8B143CD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5" name="Line 491">
          <a:extLst>
            <a:ext uri="{FF2B5EF4-FFF2-40B4-BE49-F238E27FC236}">
              <a16:creationId xmlns:a16="http://schemas.microsoft.com/office/drawing/2014/main" id="{0A2CE97B-5848-E9AF-30CE-BD2E76FA57E5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6" name="Line 492">
          <a:extLst>
            <a:ext uri="{FF2B5EF4-FFF2-40B4-BE49-F238E27FC236}">
              <a16:creationId xmlns:a16="http://schemas.microsoft.com/office/drawing/2014/main" id="{9F8EE6A9-9A81-09AB-335A-C9678527C89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7" name="Line 493">
          <a:extLst>
            <a:ext uri="{FF2B5EF4-FFF2-40B4-BE49-F238E27FC236}">
              <a16:creationId xmlns:a16="http://schemas.microsoft.com/office/drawing/2014/main" id="{23B98785-90CF-F05F-91EB-8BE86321A9E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8" name="Line 494">
          <a:extLst>
            <a:ext uri="{FF2B5EF4-FFF2-40B4-BE49-F238E27FC236}">
              <a16:creationId xmlns:a16="http://schemas.microsoft.com/office/drawing/2014/main" id="{1EC2EF98-EE8D-A9B9-E5D5-29CEAA7C6821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19" name="Line 495">
          <a:extLst>
            <a:ext uri="{FF2B5EF4-FFF2-40B4-BE49-F238E27FC236}">
              <a16:creationId xmlns:a16="http://schemas.microsoft.com/office/drawing/2014/main" id="{87F8D4EE-FF16-F283-802D-8DD0D481716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0" name="Line 496">
          <a:extLst>
            <a:ext uri="{FF2B5EF4-FFF2-40B4-BE49-F238E27FC236}">
              <a16:creationId xmlns:a16="http://schemas.microsoft.com/office/drawing/2014/main" id="{7E83D761-3E44-7BB7-71F3-B06CF6D2348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1" name="Line 497">
          <a:extLst>
            <a:ext uri="{FF2B5EF4-FFF2-40B4-BE49-F238E27FC236}">
              <a16:creationId xmlns:a16="http://schemas.microsoft.com/office/drawing/2014/main" id="{A73875DE-FF81-2A33-2998-A0612FA0AA15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2" name="Line 498">
          <a:extLst>
            <a:ext uri="{FF2B5EF4-FFF2-40B4-BE49-F238E27FC236}">
              <a16:creationId xmlns:a16="http://schemas.microsoft.com/office/drawing/2014/main" id="{98D5EDF2-3C9F-7E9D-B8E5-D378693D981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3" name="Line 499">
          <a:extLst>
            <a:ext uri="{FF2B5EF4-FFF2-40B4-BE49-F238E27FC236}">
              <a16:creationId xmlns:a16="http://schemas.microsoft.com/office/drawing/2014/main" id="{661710F4-65C9-F68E-51D9-08097E144B7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4" name="Line 500">
          <a:extLst>
            <a:ext uri="{FF2B5EF4-FFF2-40B4-BE49-F238E27FC236}">
              <a16:creationId xmlns:a16="http://schemas.microsoft.com/office/drawing/2014/main" id="{7CCF7D9C-7F1F-D2BC-8D96-D6BB1397301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5" name="Line 501">
          <a:extLst>
            <a:ext uri="{FF2B5EF4-FFF2-40B4-BE49-F238E27FC236}">
              <a16:creationId xmlns:a16="http://schemas.microsoft.com/office/drawing/2014/main" id="{C6E68223-3D07-1ABE-59E2-C9A6767C9723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8" name="Line 504">
          <a:extLst>
            <a:ext uri="{FF2B5EF4-FFF2-40B4-BE49-F238E27FC236}">
              <a16:creationId xmlns:a16="http://schemas.microsoft.com/office/drawing/2014/main" id="{C93C90A6-EC65-E423-791F-17A681F243EC}"/>
            </a:ext>
          </a:extLst>
        </xdr:cNvPr>
        <xdr:cNvSpPr>
          <a:spLocks noChangeShapeType="1"/>
        </xdr:cNvSpPr>
      </xdr:nvSpPr>
      <xdr:spPr bwMode="auto">
        <a:xfrm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29" name="Line 505">
          <a:extLst>
            <a:ext uri="{FF2B5EF4-FFF2-40B4-BE49-F238E27FC236}">
              <a16:creationId xmlns:a16="http://schemas.microsoft.com/office/drawing/2014/main" id="{85832471-FE85-FE13-89D0-0661573D6DE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0" name="Line 506">
          <a:extLst>
            <a:ext uri="{FF2B5EF4-FFF2-40B4-BE49-F238E27FC236}">
              <a16:creationId xmlns:a16="http://schemas.microsoft.com/office/drawing/2014/main" id="{87175A7E-A404-28E1-53F7-1D77B46EE4C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1" name="Line 507">
          <a:extLst>
            <a:ext uri="{FF2B5EF4-FFF2-40B4-BE49-F238E27FC236}">
              <a16:creationId xmlns:a16="http://schemas.microsoft.com/office/drawing/2014/main" id="{B8247E17-066C-ED2F-EC00-985B6C87EBF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2" name="Line 508">
          <a:extLst>
            <a:ext uri="{FF2B5EF4-FFF2-40B4-BE49-F238E27FC236}">
              <a16:creationId xmlns:a16="http://schemas.microsoft.com/office/drawing/2014/main" id="{C9B08BD8-6EC3-E52B-DB4C-148AF27E671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3" name="Line 509">
          <a:extLst>
            <a:ext uri="{FF2B5EF4-FFF2-40B4-BE49-F238E27FC236}">
              <a16:creationId xmlns:a16="http://schemas.microsoft.com/office/drawing/2014/main" id="{40897521-D6AB-2FEC-0F54-4D7E0618807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4" name="Line 510">
          <a:extLst>
            <a:ext uri="{FF2B5EF4-FFF2-40B4-BE49-F238E27FC236}">
              <a16:creationId xmlns:a16="http://schemas.microsoft.com/office/drawing/2014/main" id="{7F212F3D-7EF7-5BAD-B396-CA2C0584C382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5" name="Line 511">
          <a:extLst>
            <a:ext uri="{FF2B5EF4-FFF2-40B4-BE49-F238E27FC236}">
              <a16:creationId xmlns:a16="http://schemas.microsoft.com/office/drawing/2014/main" id="{06B26949-7131-9B5E-07D9-DF64319F325F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6" name="Line 512">
          <a:extLst>
            <a:ext uri="{FF2B5EF4-FFF2-40B4-BE49-F238E27FC236}">
              <a16:creationId xmlns:a16="http://schemas.microsoft.com/office/drawing/2014/main" id="{10AEC1BC-9377-9FAE-2D94-9AA06A6597B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7" name="Line 513">
          <a:extLst>
            <a:ext uri="{FF2B5EF4-FFF2-40B4-BE49-F238E27FC236}">
              <a16:creationId xmlns:a16="http://schemas.microsoft.com/office/drawing/2014/main" id="{7F898570-03E1-8D57-BCB0-EF711E1B19B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8" name="Line 514">
          <a:extLst>
            <a:ext uri="{FF2B5EF4-FFF2-40B4-BE49-F238E27FC236}">
              <a16:creationId xmlns:a16="http://schemas.microsoft.com/office/drawing/2014/main" id="{FE93D199-C031-3831-4528-550E0EF566B0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39" name="Line 515">
          <a:extLst>
            <a:ext uri="{FF2B5EF4-FFF2-40B4-BE49-F238E27FC236}">
              <a16:creationId xmlns:a16="http://schemas.microsoft.com/office/drawing/2014/main" id="{D02C45DA-5FD1-B402-4B60-899DB032E9E6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0" name="Line 516">
          <a:extLst>
            <a:ext uri="{FF2B5EF4-FFF2-40B4-BE49-F238E27FC236}">
              <a16:creationId xmlns:a16="http://schemas.microsoft.com/office/drawing/2014/main" id="{58C8877C-BB19-B8A3-E3E4-DA1B298505F8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1" name="Line 517">
          <a:extLst>
            <a:ext uri="{FF2B5EF4-FFF2-40B4-BE49-F238E27FC236}">
              <a16:creationId xmlns:a16="http://schemas.microsoft.com/office/drawing/2014/main" id="{A88BDD6C-C685-DF41-DEF2-1DFA65DE9714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2" name="Line 518">
          <a:extLst>
            <a:ext uri="{FF2B5EF4-FFF2-40B4-BE49-F238E27FC236}">
              <a16:creationId xmlns:a16="http://schemas.microsoft.com/office/drawing/2014/main" id="{8268C713-97BF-D4A5-D6C9-CECE23AAAB4E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3" name="Line 519">
          <a:extLst>
            <a:ext uri="{FF2B5EF4-FFF2-40B4-BE49-F238E27FC236}">
              <a16:creationId xmlns:a16="http://schemas.microsoft.com/office/drawing/2014/main" id="{5B4EE717-75FC-02A7-9CE5-0641FF193F7D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4" name="Line 520">
          <a:extLst>
            <a:ext uri="{FF2B5EF4-FFF2-40B4-BE49-F238E27FC236}">
              <a16:creationId xmlns:a16="http://schemas.microsoft.com/office/drawing/2014/main" id="{73BD0C31-2825-EEFF-5416-27C4EFFF8B0F}"/>
            </a:ext>
          </a:extLst>
        </xdr:cNvPr>
        <xdr:cNvSpPr>
          <a:spLocks noChangeShapeType="1"/>
        </xdr:cNvSpPr>
      </xdr:nvSpPr>
      <xdr:spPr bwMode="auto">
        <a:xfrm flipH="1"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5" name="Line 521">
          <a:extLst>
            <a:ext uri="{FF2B5EF4-FFF2-40B4-BE49-F238E27FC236}">
              <a16:creationId xmlns:a16="http://schemas.microsoft.com/office/drawing/2014/main" id="{B94860C1-A854-5424-74CA-30ABD6C90027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7" name="Line 523">
          <a:extLst>
            <a:ext uri="{FF2B5EF4-FFF2-40B4-BE49-F238E27FC236}">
              <a16:creationId xmlns:a16="http://schemas.microsoft.com/office/drawing/2014/main" id="{FDF938F6-9FB9-5AF3-9874-16009381D4C9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548" name="Line 524">
          <a:extLst>
            <a:ext uri="{FF2B5EF4-FFF2-40B4-BE49-F238E27FC236}">
              <a16:creationId xmlns:a16="http://schemas.microsoft.com/office/drawing/2014/main" id="{69730577-DF3E-2394-8DA2-10AE7460321A}"/>
            </a:ext>
          </a:extLst>
        </xdr:cNvPr>
        <xdr:cNvSpPr>
          <a:spLocks noChangeShapeType="1"/>
        </xdr:cNvSpPr>
      </xdr:nvSpPr>
      <xdr:spPr bwMode="auto">
        <a:xfrm flipV="1">
          <a:off x="5608320" y="86258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22860</xdr:colOff>
      <xdr:row>1</xdr:row>
      <xdr:rowOff>7620</xdr:rowOff>
    </xdr:from>
    <xdr:to>
      <xdr:col>16</xdr:col>
      <xdr:colOff>1805940</xdr:colOff>
      <xdr:row>1</xdr:row>
      <xdr:rowOff>228600</xdr:rowOff>
    </xdr:to>
    <xdr:sp macro="" textlink="">
      <xdr:nvSpPr>
        <xdr:cNvPr id="1552" name="Rectangle 528">
          <a:extLst>
            <a:ext uri="{FF2B5EF4-FFF2-40B4-BE49-F238E27FC236}">
              <a16:creationId xmlns:a16="http://schemas.microsoft.com/office/drawing/2014/main" id="{05313FAB-5610-F0F4-A693-6CC85A56152A}"/>
            </a:ext>
          </a:extLst>
        </xdr:cNvPr>
        <xdr:cNvSpPr>
          <a:spLocks noChangeArrowheads="1"/>
        </xdr:cNvSpPr>
      </xdr:nvSpPr>
      <xdr:spPr bwMode="auto">
        <a:xfrm>
          <a:off x="5631180" y="259080"/>
          <a:ext cx="1783080" cy="2209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8</xdr:col>
      <xdr:colOff>7620</xdr:colOff>
      <xdr:row>0</xdr:row>
      <xdr:rowOff>30480</xdr:rowOff>
    </xdr:from>
    <xdr:to>
      <xdr:col>8</xdr:col>
      <xdr:colOff>716280</xdr:colOff>
      <xdr:row>0</xdr:row>
      <xdr:rowOff>228600</xdr:rowOff>
    </xdr:to>
    <xdr:sp macro="" textlink="">
      <xdr:nvSpPr>
        <xdr:cNvPr id="1553" name="Rectangle 529">
          <a:extLst>
            <a:ext uri="{FF2B5EF4-FFF2-40B4-BE49-F238E27FC236}">
              <a16:creationId xmlns:a16="http://schemas.microsoft.com/office/drawing/2014/main" id="{3F3942E7-3DCF-A51D-99EB-63C5906070EE}"/>
            </a:ext>
          </a:extLst>
        </xdr:cNvPr>
        <xdr:cNvSpPr>
          <a:spLocks noChangeArrowheads="1"/>
        </xdr:cNvSpPr>
      </xdr:nvSpPr>
      <xdr:spPr bwMode="auto">
        <a:xfrm>
          <a:off x="2232660" y="30480"/>
          <a:ext cx="708660" cy="198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554" name="Line 530">
          <a:extLst>
            <a:ext uri="{FF2B5EF4-FFF2-40B4-BE49-F238E27FC236}">
              <a16:creationId xmlns:a16="http://schemas.microsoft.com/office/drawing/2014/main" id="{205DB982-B41F-A03B-C029-B615EF17133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55" name="Line 531">
          <a:extLst>
            <a:ext uri="{FF2B5EF4-FFF2-40B4-BE49-F238E27FC236}">
              <a16:creationId xmlns:a16="http://schemas.microsoft.com/office/drawing/2014/main" id="{628DF968-8426-0988-B885-A483394E9E8F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56" name="Line 532">
          <a:extLst>
            <a:ext uri="{FF2B5EF4-FFF2-40B4-BE49-F238E27FC236}">
              <a16:creationId xmlns:a16="http://schemas.microsoft.com/office/drawing/2014/main" id="{1CF637C5-3FC0-616F-A4EE-44350B45ED9B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57" name="Line 533">
          <a:extLst>
            <a:ext uri="{FF2B5EF4-FFF2-40B4-BE49-F238E27FC236}">
              <a16:creationId xmlns:a16="http://schemas.microsoft.com/office/drawing/2014/main" id="{86D49C4E-9C38-6A18-8C7B-5D8567C1386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58" name="Line 534">
          <a:extLst>
            <a:ext uri="{FF2B5EF4-FFF2-40B4-BE49-F238E27FC236}">
              <a16:creationId xmlns:a16="http://schemas.microsoft.com/office/drawing/2014/main" id="{00933A7E-FE6D-E3E5-9549-4647078E113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59" name="Line 535">
          <a:extLst>
            <a:ext uri="{FF2B5EF4-FFF2-40B4-BE49-F238E27FC236}">
              <a16:creationId xmlns:a16="http://schemas.microsoft.com/office/drawing/2014/main" id="{9166AE66-F917-715C-8AF2-B2BB33DF596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0" name="Line 536">
          <a:extLst>
            <a:ext uri="{FF2B5EF4-FFF2-40B4-BE49-F238E27FC236}">
              <a16:creationId xmlns:a16="http://schemas.microsoft.com/office/drawing/2014/main" id="{D6F47B78-F4C2-36B4-0737-82C72237069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1" name="Line 537">
          <a:extLst>
            <a:ext uri="{FF2B5EF4-FFF2-40B4-BE49-F238E27FC236}">
              <a16:creationId xmlns:a16="http://schemas.microsoft.com/office/drawing/2014/main" id="{DB3369A0-AFD3-A26B-5953-578C1A8C99F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2" name="Line 538">
          <a:extLst>
            <a:ext uri="{FF2B5EF4-FFF2-40B4-BE49-F238E27FC236}">
              <a16:creationId xmlns:a16="http://schemas.microsoft.com/office/drawing/2014/main" id="{EF5567C4-B75E-19B6-9AA6-7089CC70E78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3" name="Line 539">
          <a:extLst>
            <a:ext uri="{FF2B5EF4-FFF2-40B4-BE49-F238E27FC236}">
              <a16:creationId xmlns:a16="http://schemas.microsoft.com/office/drawing/2014/main" id="{7CAFA31F-6C91-9E15-D225-912455AA506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4" name="Line 540">
          <a:extLst>
            <a:ext uri="{FF2B5EF4-FFF2-40B4-BE49-F238E27FC236}">
              <a16:creationId xmlns:a16="http://schemas.microsoft.com/office/drawing/2014/main" id="{FB60B363-39E2-9604-1471-323088A0E89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5" name="Line 541">
          <a:extLst>
            <a:ext uri="{FF2B5EF4-FFF2-40B4-BE49-F238E27FC236}">
              <a16:creationId xmlns:a16="http://schemas.microsoft.com/office/drawing/2014/main" id="{37E52E1C-AF71-C7C6-E8EF-426876169DC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6" name="Line 542">
          <a:extLst>
            <a:ext uri="{FF2B5EF4-FFF2-40B4-BE49-F238E27FC236}">
              <a16:creationId xmlns:a16="http://schemas.microsoft.com/office/drawing/2014/main" id="{5E89AC52-07F1-3D47-5D50-3EE80A74ACA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7" name="Line 543">
          <a:extLst>
            <a:ext uri="{FF2B5EF4-FFF2-40B4-BE49-F238E27FC236}">
              <a16:creationId xmlns:a16="http://schemas.microsoft.com/office/drawing/2014/main" id="{4D81EEC2-1EC9-113D-D897-2C3D753AF71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8" name="Line 544">
          <a:extLst>
            <a:ext uri="{FF2B5EF4-FFF2-40B4-BE49-F238E27FC236}">
              <a16:creationId xmlns:a16="http://schemas.microsoft.com/office/drawing/2014/main" id="{B649B1A5-EB31-7AC3-12A4-2E8FA4EAFC1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69" name="Line 545">
          <a:extLst>
            <a:ext uri="{FF2B5EF4-FFF2-40B4-BE49-F238E27FC236}">
              <a16:creationId xmlns:a16="http://schemas.microsoft.com/office/drawing/2014/main" id="{C1279D33-7450-3FD7-6490-24EC22AA82B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0" name="Line 546">
          <a:extLst>
            <a:ext uri="{FF2B5EF4-FFF2-40B4-BE49-F238E27FC236}">
              <a16:creationId xmlns:a16="http://schemas.microsoft.com/office/drawing/2014/main" id="{06B624DA-056C-0257-9C32-8003E0B888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1" name="Line 547">
          <a:extLst>
            <a:ext uri="{FF2B5EF4-FFF2-40B4-BE49-F238E27FC236}">
              <a16:creationId xmlns:a16="http://schemas.microsoft.com/office/drawing/2014/main" id="{01E2760D-9BB1-2A5E-8C65-7C2C061DEBC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2" name="Line 548">
          <a:extLst>
            <a:ext uri="{FF2B5EF4-FFF2-40B4-BE49-F238E27FC236}">
              <a16:creationId xmlns:a16="http://schemas.microsoft.com/office/drawing/2014/main" id="{F06421BD-8E82-9839-6B6A-322C39D023D4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3" name="Line 549">
          <a:extLst>
            <a:ext uri="{FF2B5EF4-FFF2-40B4-BE49-F238E27FC236}">
              <a16:creationId xmlns:a16="http://schemas.microsoft.com/office/drawing/2014/main" id="{234FB277-BC33-A4A5-3D3A-E957A0EC192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4" name="Line 550">
          <a:extLst>
            <a:ext uri="{FF2B5EF4-FFF2-40B4-BE49-F238E27FC236}">
              <a16:creationId xmlns:a16="http://schemas.microsoft.com/office/drawing/2014/main" id="{160E90E0-A903-2EFF-FA04-B0EEAC5188A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5" name="Line 551">
          <a:extLst>
            <a:ext uri="{FF2B5EF4-FFF2-40B4-BE49-F238E27FC236}">
              <a16:creationId xmlns:a16="http://schemas.microsoft.com/office/drawing/2014/main" id="{6BE43122-D966-444F-CB61-9E4860E770B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6" name="Line 552">
          <a:extLst>
            <a:ext uri="{FF2B5EF4-FFF2-40B4-BE49-F238E27FC236}">
              <a16:creationId xmlns:a16="http://schemas.microsoft.com/office/drawing/2014/main" id="{5F2EFC3B-B897-0663-7C91-47145A36C7D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577" name="Line 553">
          <a:extLst>
            <a:ext uri="{FF2B5EF4-FFF2-40B4-BE49-F238E27FC236}">
              <a16:creationId xmlns:a16="http://schemas.microsoft.com/office/drawing/2014/main" id="{DE7F59A0-D1D7-5E59-E5DE-6C9D1214AAD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8" name="Line 554">
          <a:extLst>
            <a:ext uri="{FF2B5EF4-FFF2-40B4-BE49-F238E27FC236}">
              <a16:creationId xmlns:a16="http://schemas.microsoft.com/office/drawing/2014/main" id="{BA5899E8-B62E-0E96-9C05-B8518B2FE4AB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79" name="Line 555">
          <a:extLst>
            <a:ext uri="{FF2B5EF4-FFF2-40B4-BE49-F238E27FC236}">
              <a16:creationId xmlns:a16="http://schemas.microsoft.com/office/drawing/2014/main" id="{24F34031-76B3-A213-F500-A89F26F6C83D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0" name="Line 556">
          <a:extLst>
            <a:ext uri="{FF2B5EF4-FFF2-40B4-BE49-F238E27FC236}">
              <a16:creationId xmlns:a16="http://schemas.microsoft.com/office/drawing/2014/main" id="{012EC557-BCF8-CC49-93B8-B24FB9FD5ED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1" name="Line 557">
          <a:extLst>
            <a:ext uri="{FF2B5EF4-FFF2-40B4-BE49-F238E27FC236}">
              <a16:creationId xmlns:a16="http://schemas.microsoft.com/office/drawing/2014/main" id="{3D2DB02E-A3BA-70A2-F30B-697F411A57C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2" name="Line 558">
          <a:extLst>
            <a:ext uri="{FF2B5EF4-FFF2-40B4-BE49-F238E27FC236}">
              <a16:creationId xmlns:a16="http://schemas.microsoft.com/office/drawing/2014/main" id="{B8E099C7-CE17-4A3F-B95B-B758261AD8F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3" name="Line 559">
          <a:extLst>
            <a:ext uri="{FF2B5EF4-FFF2-40B4-BE49-F238E27FC236}">
              <a16:creationId xmlns:a16="http://schemas.microsoft.com/office/drawing/2014/main" id="{47601F9A-D847-3E2C-C507-A5C76CC3046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4" name="Line 560">
          <a:extLst>
            <a:ext uri="{FF2B5EF4-FFF2-40B4-BE49-F238E27FC236}">
              <a16:creationId xmlns:a16="http://schemas.microsoft.com/office/drawing/2014/main" id="{AA787903-3B4E-C1E5-04D2-66E17A722CE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5" name="Line 561">
          <a:extLst>
            <a:ext uri="{FF2B5EF4-FFF2-40B4-BE49-F238E27FC236}">
              <a16:creationId xmlns:a16="http://schemas.microsoft.com/office/drawing/2014/main" id="{B6A094D8-3272-583B-E4F3-83747680D18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6" name="Line 562">
          <a:extLst>
            <a:ext uri="{FF2B5EF4-FFF2-40B4-BE49-F238E27FC236}">
              <a16:creationId xmlns:a16="http://schemas.microsoft.com/office/drawing/2014/main" id="{893DE2D8-6C17-9826-DF00-7899452E06C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7" name="Line 563">
          <a:extLst>
            <a:ext uri="{FF2B5EF4-FFF2-40B4-BE49-F238E27FC236}">
              <a16:creationId xmlns:a16="http://schemas.microsoft.com/office/drawing/2014/main" id="{D487F4AF-634B-4A65-B388-47FFD750642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8" name="Line 564">
          <a:extLst>
            <a:ext uri="{FF2B5EF4-FFF2-40B4-BE49-F238E27FC236}">
              <a16:creationId xmlns:a16="http://schemas.microsoft.com/office/drawing/2014/main" id="{BF4446B8-AE47-FFE3-723F-DBE4D8EED9E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89" name="Line 565">
          <a:extLst>
            <a:ext uri="{FF2B5EF4-FFF2-40B4-BE49-F238E27FC236}">
              <a16:creationId xmlns:a16="http://schemas.microsoft.com/office/drawing/2014/main" id="{68766533-6499-D6FD-24FE-C967A5644A9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0" name="Line 566">
          <a:extLst>
            <a:ext uri="{FF2B5EF4-FFF2-40B4-BE49-F238E27FC236}">
              <a16:creationId xmlns:a16="http://schemas.microsoft.com/office/drawing/2014/main" id="{6687AD8F-038A-C3E4-E664-9A9F19AB81B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1" name="Line 567">
          <a:extLst>
            <a:ext uri="{FF2B5EF4-FFF2-40B4-BE49-F238E27FC236}">
              <a16:creationId xmlns:a16="http://schemas.microsoft.com/office/drawing/2014/main" id="{2BB05B42-4002-95FB-6FE0-23572A8B6D5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2" name="Line 568">
          <a:extLst>
            <a:ext uri="{FF2B5EF4-FFF2-40B4-BE49-F238E27FC236}">
              <a16:creationId xmlns:a16="http://schemas.microsoft.com/office/drawing/2014/main" id="{8656ED75-039D-AFCC-6963-E3D23C60514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3" name="Line 569">
          <a:extLst>
            <a:ext uri="{FF2B5EF4-FFF2-40B4-BE49-F238E27FC236}">
              <a16:creationId xmlns:a16="http://schemas.microsoft.com/office/drawing/2014/main" id="{760A6C86-10A2-37B3-66CB-88BAC881BB0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4" name="Line 570">
          <a:extLst>
            <a:ext uri="{FF2B5EF4-FFF2-40B4-BE49-F238E27FC236}">
              <a16:creationId xmlns:a16="http://schemas.microsoft.com/office/drawing/2014/main" id="{EE1BCBD7-16CF-8C87-8D54-48ED001C623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5" name="Line 571">
          <a:extLst>
            <a:ext uri="{FF2B5EF4-FFF2-40B4-BE49-F238E27FC236}">
              <a16:creationId xmlns:a16="http://schemas.microsoft.com/office/drawing/2014/main" id="{4C7D24DA-4377-A691-D6F8-8BC7B0F51C7D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6" name="Line 572">
          <a:extLst>
            <a:ext uri="{FF2B5EF4-FFF2-40B4-BE49-F238E27FC236}">
              <a16:creationId xmlns:a16="http://schemas.microsoft.com/office/drawing/2014/main" id="{0F2F59CD-877F-7D5C-0A92-462E6342A8E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7" name="Line 573">
          <a:extLst>
            <a:ext uri="{FF2B5EF4-FFF2-40B4-BE49-F238E27FC236}">
              <a16:creationId xmlns:a16="http://schemas.microsoft.com/office/drawing/2014/main" id="{05C8F415-9F9F-D869-3DF6-ABBE416FB40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8" name="Line 574">
          <a:extLst>
            <a:ext uri="{FF2B5EF4-FFF2-40B4-BE49-F238E27FC236}">
              <a16:creationId xmlns:a16="http://schemas.microsoft.com/office/drawing/2014/main" id="{CBBC091D-7DE4-9828-E533-A8CA41F1C95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599" name="Line 575">
          <a:extLst>
            <a:ext uri="{FF2B5EF4-FFF2-40B4-BE49-F238E27FC236}">
              <a16:creationId xmlns:a16="http://schemas.microsoft.com/office/drawing/2014/main" id="{47EEBC15-C965-9DE9-CB72-29E5D1F9301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600" name="Line 576">
          <a:extLst>
            <a:ext uri="{FF2B5EF4-FFF2-40B4-BE49-F238E27FC236}">
              <a16:creationId xmlns:a16="http://schemas.microsoft.com/office/drawing/2014/main" id="{8F636418-F735-D3D2-D587-7655B2E5189D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1" name="Line 577">
          <a:extLst>
            <a:ext uri="{FF2B5EF4-FFF2-40B4-BE49-F238E27FC236}">
              <a16:creationId xmlns:a16="http://schemas.microsoft.com/office/drawing/2014/main" id="{B0A483D8-C444-9005-28A4-016A38C5494B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2" name="Line 578">
          <a:extLst>
            <a:ext uri="{FF2B5EF4-FFF2-40B4-BE49-F238E27FC236}">
              <a16:creationId xmlns:a16="http://schemas.microsoft.com/office/drawing/2014/main" id="{D9A6B3D9-1AFF-0125-ABAE-FA2B42F85A84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3" name="Line 579">
          <a:extLst>
            <a:ext uri="{FF2B5EF4-FFF2-40B4-BE49-F238E27FC236}">
              <a16:creationId xmlns:a16="http://schemas.microsoft.com/office/drawing/2014/main" id="{6F180491-A28A-F13A-3CD1-BE7BD7B2D95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4" name="Line 580">
          <a:extLst>
            <a:ext uri="{FF2B5EF4-FFF2-40B4-BE49-F238E27FC236}">
              <a16:creationId xmlns:a16="http://schemas.microsoft.com/office/drawing/2014/main" id="{FEFB2574-1299-92E9-7A3D-9BFE23ADCD7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5" name="Line 581">
          <a:extLst>
            <a:ext uri="{FF2B5EF4-FFF2-40B4-BE49-F238E27FC236}">
              <a16:creationId xmlns:a16="http://schemas.microsoft.com/office/drawing/2014/main" id="{00BB2B60-AE16-F0E9-ABF1-3ACD6267EF3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6" name="Line 582">
          <a:extLst>
            <a:ext uri="{FF2B5EF4-FFF2-40B4-BE49-F238E27FC236}">
              <a16:creationId xmlns:a16="http://schemas.microsoft.com/office/drawing/2014/main" id="{AC7596D5-ABC2-59A6-082A-8C27BF92CD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7" name="Line 583">
          <a:extLst>
            <a:ext uri="{FF2B5EF4-FFF2-40B4-BE49-F238E27FC236}">
              <a16:creationId xmlns:a16="http://schemas.microsoft.com/office/drawing/2014/main" id="{1E34827F-7F33-591A-AF9D-080C2B9BADA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8" name="Line 584">
          <a:extLst>
            <a:ext uri="{FF2B5EF4-FFF2-40B4-BE49-F238E27FC236}">
              <a16:creationId xmlns:a16="http://schemas.microsoft.com/office/drawing/2014/main" id="{521B0459-800E-072B-5FB4-E1D65C0E0C8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09" name="Line 585">
          <a:extLst>
            <a:ext uri="{FF2B5EF4-FFF2-40B4-BE49-F238E27FC236}">
              <a16:creationId xmlns:a16="http://schemas.microsoft.com/office/drawing/2014/main" id="{B73C5BA5-CB0E-901D-3ADA-D81631928D1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0" name="Line 586">
          <a:extLst>
            <a:ext uri="{FF2B5EF4-FFF2-40B4-BE49-F238E27FC236}">
              <a16:creationId xmlns:a16="http://schemas.microsoft.com/office/drawing/2014/main" id="{AFEBDC8B-EF63-1BCA-980A-15CDAB10B44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1" name="Line 587">
          <a:extLst>
            <a:ext uri="{FF2B5EF4-FFF2-40B4-BE49-F238E27FC236}">
              <a16:creationId xmlns:a16="http://schemas.microsoft.com/office/drawing/2014/main" id="{EBAFA70F-2A3F-5D59-6929-5245CFDE370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2" name="Line 588">
          <a:extLst>
            <a:ext uri="{FF2B5EF4-FFF2-40B4-BE49-F238E27FC236}">
              <a16:creationId xmlns:a16="http://schemas.microsoft.com/office/drawing/2014/main" id="{6771BE06-A80F-B1AF-6142-8E4F15980F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3" name="Line 589">
          <a:extLst>
            <a:ext uri="{FF2B5EF4-FFF2-40B4-BE49-F238E27FC236}">
              <a16:creationId xmlns:a16="http://schemas.microsoft.com/office/drawing/2014/main" id="{F6E39FB5-F999-7099-6FFD-B804DDDE544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4" name="Line 590">
          <a:extLst>
            <a:ext uri="{FF2B5EF4-FFF2-40B4-BE49-F238E27FC236}">
              <a16:creationId xmlns:a16="http://schemas.microsoft.com/office/drawing/2014/main" id="{FB9CB3A6-8C8A-F4D5-4D79-2E74DC88FC3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5" name="Line 591">
          <a:extLst>
            <a:ext uri="{FF2B5EF4-FFF2-40B4-BE49-F238E27FC236}">
              <a16:creationId xmlns:a16="http://schemas.microsoft.com/office/drawing/2014/main" id="{C6DFD43C-5FE8-6E86-96DE-030D74782C8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6" name="Line 592">
          <a:extLst>
            <a:ext uri="{FF2B5EF4-FFF2-40B4-BE49-F238E27FC236}">
              <a16:creationId xmlns:a16="http://schemas.microsoft.com/office/drawing/2014/main" id="{83D0A3C4-8341-7B85-EC4A-7B679AFF080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7" name="Line 593">
          <a:extLst>
            <a:ext uri="{FF2B5EF4-FFF2-40B4-BE49-F238E27FC236}">
              <a16:creationId xmlns:a16="http://schemas.microsoft.com/office/drawing/2014/main" id="{843434FC-0150-5736-098F-A812BC81BB5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8" name="Line 594">
          <a:extLst>
            <a:ext uri="{FF2B5EF4-FFF2-40B4-BE49-F238E27FC236}">
              <a16:creationId xmlns:a16="http://schemas.microsoft.com/office/drawing/2014/main" id="{04AE5C8F-8F53-BA6A-5C81-C090B92A3830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19" name="Line 595">
          <a:extLst>
            <a:ext uri="{FF2B5EF4-FFF2-40B4-BE49-F238E27FC236}">
              <a16:creationId xmlns:a16="http://schemas.microsoft.com/office/drawing/2014/main" id="{754DAA8D-8D26-E644-4B6C-4E99D58EDD9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0" name="Line 596">
          <a:extLst>
            <a:ext uri="{FF2B5EF4-FFF2-40B4-BE49-F238E27FC236}">
              <a16:creationId xmlns:a16="http://schemas.microsoft.com/office/drawing/2014/main" id="{4F046FB8-4817-B7ED-48C3-0346227D7E7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1" name="Line 597">
          <a:extLst>
            <a:ext uri="{FF2B5EF4-FFF2-40B4-BE49-F238E27FC236}">
              <a16:creationId xmlns:a16="http://schemas.microsoft.com/office/drawing/2014/main" id="{93894B8F-67BC-198A-B38D-99F2B9EFBA1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2" name="Line 598">
          <a:extLst>
            <a:ext uri="{FF2B5EF4-FFF2-40B4-BE49-F238E27FC236}">
              <a16:creationId xmlns:a16="http://schemas.microsoft.com/office/drawing/2014/main" id="{89BC704A-15D5-9EFC-A403-0582A2E2B45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623" name="Line 599">
          <a:extLst>
            <a:ext uri="{FF2B5EF4-FFF2-40B4-BE49-F238E27FC236}">
              <a16:creationId xmlns:a16="http://schemas.microsoft.com/office/drawing/2014/main" id="{26C9DDD2-38B9-5892-1E9D-C6EF9009F17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4" name="Line 600">
          <a:extLst>
            <a:ext uri="{FF2B5EF4-FFF2-40B4-BE49-F238E27FC236}">
              <a16:creationId xmlns:a16="http://schemas.microsoft.com/office/drawing/2014/main" id="{5904DFC0-2929-A702-1BD9-761AE7CA39A8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5" name="Line 601">
          <a:extLst>
            <a:ext uri="{FF2B5EF4-FFF2-40B4-BE49-F238E27FC236}">
              <a16:creationId xmlns:a16="http://schemas.microsoft.com/office/drawing/2014/main" id="{73D6B92B-7C87-0461-3C88-89A4E0F775E8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6" name="Line 602">
          <a:extLst>
            <a:ext uri="{FF2B5EF4-FFF2-40B4-BE49-F238E27FC236}">
              <a16:creationId xmlns:a16="http://schemas.microsoft.com/office/drawing/2014/main" id="{07C8ED4B-C6AE-1C1F-4DA0-18D12BA97FC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7" name="Line 603">
          <a:extLst>
            <a:ext uri="{FF2B5EF4-FFF2-40B4-BE49-F238E27FC236}">
              <a16:creationId xmlns:a16="http://schemas.microsoft.com/office/drawing/2014/main" id="{4122AA7C-116D-A6D5-6247-5B23DD19DA2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8" name="Line 604">
          <a:extLst>
            <a:ext uri="{FF2B5EF4-FFF2-40B4-BE49-F238E27FC236}">
              <a16:creationId xmlns:a16="http://schemas.microsoft.com/office/drawing/2014/main" id="{DBEF44E4-43D3-6EA6-F338-DFB34C8CCC2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29" name="Line 605">
          <a:extLst>
            <a:ext uri="{FF2B5EF4-FFF2-40B4-BE49-F238E27FC236}">
              <a16:creationId xmlns:a16="http://schemas.microsoft.com/office/drawing/2014/main" id="{5D53D3CF-A86C-884C-4427-94036B397BF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0" name="Line 606">
          <a:extLst>
            <a:ext uri="{FF2B5EF4-FFF2-40B4-BE49-F238E27FC236}">
              <a16:creationId xmlns:a16="http://schemas.microsoft.com/office/drawing/2014/main" id="{1E46C0A9-909B-B642-FF43-56B6A63B6FD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1" name="Line 607">
          <a:extLst>
            <a:ext uri="{FF2B5EF4-FFF2-40B4-BE49-F238E27FC236}">
              <a16:creationId xmlns:a16="http://schemas.microsoft.com/office/drawing/2014/main" id="{76A6FAA5-3EA1-508E-2C3C-101DCCEF37C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2" name="Line 608">
          <a:extLst>
            <a:ext uri="{FF2B5EF4-FFF2-40B4-BE49-F238E27FC236}">
              <a16:creationId xmlns:a16="http://schemas.microsoft.com/office/drawing/2014/main" id="{5698C3F6-DD1E-608F-BD24-FFC025F5BA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3" name="Line 609">
          <a:extLst>
            <a:ext uri="{FF2B5EF4-FFF2-40B4-BE49-F238E27FC236}">
              <a16:creationId xmlns:a16="http://schemas.microsoft.com/office/drawing/2014/main" id="{D0E21ED1-50E3-6216-5E50-51BBC5DC4B5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4" name="Line 610">
          <a:extLst>
            <a:ext uri="{FF2B5EF4-FFF2-40B4-BE49-F238E27FC236}">
              <a16:creationId xmlns:a16="http://schemas.microsoft.com/office/drawing/2014/main" id="{D0BEB1BA-1835-3E41-22FE-E2ABC00D229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5" name="Line 611">
          <a:extLst>
            <a:ext uri="{FF2B5EF4-FFF2-40B4-BE49-F238E27FC236}">
              <a16:creationId xmlns:a16="http://schemas.microsoft.com/office/drawing/2014/main" id="{69392BD8-6508-0D3B-32F5-3640C7E7BE3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6" name="Line 612">
          <a:extLst>
            <a:ext uri="{FF2B5EF4-FFF2-40B4-BE49-F238E27FC236}">
              <a16:creationId xmlns:a16="http://schemas.microsoft.com/office/drawing/2014/main" id="{48517B9F-3D0F-1B01-63B1-3AF8676206D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7" name="Line 613">
          <a:extLst>
            <a:ext uri="{FF2B5EF4-FFF2-40B4-BE49-F238E27FC236}">
              <a16:creationId xmlns:a16="http://schemas.microsoft.com/office/drawing/2014/main" id="{C41878ED-0F2F-1FEE-A7B7-0DE48CDF69B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8" name="Line 614">
          <a:extLst>
            <a:ext uri="{FF2B5EF4-FFF2-40B4-BE49-F238E27FC236}">
              <a16:creationId xmlns:a16="http://schemas.microsoft.com/office/drawing/2014/main" id="{79539619-6A15-5DED-4133-63DAE4774DA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39" name="Line 615">
          <a:extLst>
            <a:ext uri="{FF2B5EF4-FFF2-40B4-BE49-F238E27FC236}">
              <a16:creationId xmlns:a16="http://schemas.microsoft.com/office/drawing/2014/main" id="{7A8F3BE8-130D-E7C8-5EE2-D04C54B728E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0" name="Line 616">
          <a:extLst>
            <a:ext uri="{FF2B5EF4-FFF2-40B4-BE49-F238E27FC236}">
              <a16:creationId xmlns:a16="http://schemas.microsoft.com/office/drawing/2014/main" id="{0B6A3B31-FB1B-9270-D07C-E4DA42FFF17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1" name="Line 617">
          <a:extLst>
            <a:ext uri="{FF2B5EF4-FFF2-40B4-BE49-F238E27FC236}">
              <a16:creationId xmlns:a16="http://schemas.microsoft.com/office/drawing/2014/main" id="{706EFAC3-8D9D-EFE0-F494-1056E41062F4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2" name="Line 618">
          <a:extLst>
            <a:ext uri="{FF2B5EF4-FFF2-40B4-BE49-F238E27FC236}">
              <a16:creationId xmlns:a16="http://schemas.microsoft.com/office/drawing/2014/main" id="{92D3EFF4-4221-F9D7-4527-03982594E46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3" name="Line 619">
          <a:extLst>
            <a:ext uri="{FF2B5EF4-FFF2-40B4-BE49-F238E27FC236}">
              <a16:creationId xmlns:a16="http://schemas.microsoft.com/office/drawing/2014/main" id="{7FE11D05-D6E3-8FD3-7003-DCFB577021F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4" name="Line 620">
          <a:extLst>
            <a:ext uri="{FF2B5EF4-FFF2-40B4-BE49-F238E27FC236}">
              <a16:creationId xmlns:a16="http://schemas.microsoft.com/office/drawing/2014/main" id="{056BFEDF-883C-2ABF-955A-F2754A60129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5" name="Line 621">
          <a:extLst>
            <a:ext uri="{FF2B5EF4-FFF2-40B4-BE49-F238E27FC236}">
              <a16:creationId xmlns:a16="http://schemas.microsoft.com/office/drawing/2014/main" id="{50C37E7A-D809-D16F-BC6C-A854D5FBE86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646" name="Line 622">
          <a:extLst>
            <a:ext uri="{FF2B5EF4-FFF2-40B4-BE49-F238E27FC236}">
              <a16:creationId xmlns:a16="http://schemas.microsoft.com/office/drawing/2014/main" id="{E87E75D8-BE26-102A-0A25-FCD9C9323DDB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7" name="Line 623">
          <a:extLst>
            <a:ext uri="{FF2B5EF4-FFF2-40B4-BE49-F238E27FC236}">
              <a16:creationId xmlns:a16="http://schemas.microsoft.com/office/drawing/2014/main" id="{8EE02447-D098-82DB-B9FF-D0B75146C76B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8" name="Line 624">
          <a:extLst>
            <a:ext uri="{FF2B5EF4-FFF2-40B4-BE49-F238E27FC236}">
              <a16:creationId xmlns:a16="http://schemas.microsoft.com/office/drawing/2014/main" id="{4EA76933-8753-36B4-1FF9-6CFE74D77C3E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49" name="Line 625">
          <a:extLst>
            <a:ext uri="{FF2B5EF4-FFF2-40B4-BE49-F238E27FC236}">
              <a16:creationId xmlns:a16="http://schemas.microsoft.com/office/drawing/2014/main" id="{0BFEF2E3-86E8-D89D-BC23-FDD1DCF2C5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0" name="Line 626">
          <a:extLst>
            <a:ext uri="{FF2B5EF4-FFF2-40B4-BE49-F238E27FC236}">
              <a16:creationId xmlns:a16="http://schemas.microsoft.com/office/drawing/2014/main" id="{BB5CBF5C-A6DA-5429-18C6-F0D3CEDE183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1" name="Line 627">
          <a:extLst>
            <a:ext uri="{FF2B5EF4-FFF2-40B4-BE49-F238E27FC236}">
              <a16:creationId xmlns:a16="http://schemas.microsoft.com/office/drawing/2014/main" id="{F5EAC121-AB9C-5776-8E3C-E93CC71730B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2" name="Line 628">
          <a:extLst>
            <a:ext uri="{FF2B5EF4-FFF2-40B4-BE49-F238E27FC236}">
              <a16:creationId xmlns:a16="http://schemas.microsoft.com/office/drawing/2014/main" id="{57F0D7D1-7CD2-D274-791F-617BF463AA8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3" name="Line 629">
          <a:extLst>
            <a:ext uri="{FF2B5EF4-FFF2-40B4-BE49-F238E27FC236}">
              <a16:creationId xmlns:a16="http://schemas.microsoft.com/office/drawing/2014/main" id="{93B5E95B-D524-110C-1933-67C188DDAD8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4" name="Line 630">
          <a:extLst>
            <a:ext uri="{FF2B5EF4-FFF2-40B4-BE49-F238E27FC236}">
              <a16:creationId xmlns:a16="http://schemas.microsoft.com/office/drawing/2014/main" id="{8D19B384-4E22-C716-D261-2C1709F3A75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5" name="Line 631">
          <a:extLst>
            <a:ext uri="{FF2B5EF4-FFF2-40B4-BE49-F238E27FC236}">
              <a16:creationId xmlns:a16="http://schemas.microsoft.com/office/drawing/2014/main" id="{8262B105-DF78-543A-A49F-3981FC07DBD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6" name="Line 632">
          <a:extLst>
            <a:ext uri="{FF2B5EF4-FFF2-40B4-BE49-F238E27FC236}">
              <a16:creationId xmlns:a16="http://schemas.microsoft.com/office/drawing/2014/main" id="{E7A0EF2B-F43E-37D4-265B-6D2BD3CF6DC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7" name="Line 633">
          <a:extLst>
            <a:ext uri="{FF2B5EF4-FFF2-40B4-BE49-F238E27FC236}">
              <a16:creationId xmlns:a16="http://schemas.microsoft.com/office/drawing/2014/main" id="{645816B3-B3F0-E078-352F-48149CAB3EE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8" name="Line 634">
          <a:extLst>
            <a:ext uri="{FF2B5EF4-FFF2-40B4-BE49-F238E27FC236}">
              <a16:creationId xmlns:a16="http://schemas.microsoft.com/office/drawing/2014/main" id="{091D1A61-2E2C-5183-96EB-D7D767FA967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59" name="Line 635">
          <a:extLst>
            <a:ext uri="{FF2B5EF4-FFF2-40B4-BE49-F238E27FC236}">
              <a16:creationId xmlns:a16="http://schemas.microsoft.com/office/drawing/2014/main" id="{31BA57D9-5B5D-9FD9-BE31-B59064CA787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0" name="Line 636">
          <a:extLst>
            <a:ext uri="{FF2B5EF4-FFF2-40B4-BE49-F238E27FC236}">
              <a16:creationId xmlns:a16="http://schemas.microsoft.com/office/drawing/2014/main" id="{3BC570F1-236F-EF72-2F63-8212C32817D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1" name="Line 637">
          <a:extLst>
            <a:ext uri="{FF2B5EF4-FFF2-40B4-BE49-F238E27FC236}">
              <a16:creationId xmlns:a16="http://schemas.microsoft.com/office/drawing/2014/main" id="{4B1D978A-F3C2-01FF-CFCC-BA1C615B069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2" name="Line 638">
          <a:extLst>
            <a:ext uri="{FF2B5EF4-FFF2-40B4-BE49-F238E27FC236}">
              <a16:creationId xmlns:a16="http://schemas.microsoft.com/office/drawing/2014/main" id="{EB80F174-EEDB-1312-947B-6A30CF8D9E8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3" name="Line 639">
          <a:extLst>
            <a:ext uri="{FF2B5EF4-FFF2-40B4-BE49-F238E27FC236}">
              <a16:creationId xmlns:a16="http://schemas.microsoft.com/office/drawing/2014/main" id="{56C8C6E2-127D-2059-2AB1-1C82F3F2C97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4" name="Line 640">
          <a:extLst>
            <a:ext uri="{FF2B5EF4-FFF2-40B4-BE49-F238E27FC236}">
              <a16:creationId xmlns:a16="http://schemas.microsoft.com/office/drawing/2014/main" id="{69710CAC-A319-2972-1DE6-585BE785817B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5" name="Line 641">
          <a:extLst>
            <a:ext uri="{FF2B5EF4-FFF2-40B4-BE49-F238E27FC236}">
              <a16:creationId xmlns:a16="http://schemas.microsoft.com/office/drawing/2014/main" id="{B4395F26-F995-05D3-3647-17E354F80F2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6" name="Line 642">
          <a:extLst>
            <a:ext uri="{FF2B5EF4-FFF2-40B4-BE49-F238E27FC236}">
              <a16:creationId xmlns:a16="http://schemas.microsoft.com/office/drawing/2014/main" id="{AEE36D65-C7AC-7FA3-A74B-78D58C2F53F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7" name="Line 643">
          <a:extLst>
            <a:ext uri="{FF2B5EF4-FFF2-40B4-BE49-F238E27FC236}">
              <a16:creationId xmlns:a16="http://schemas.microsoft.com/office/drawing/2014/main" id="{B53D2926-24BE-5DCC-2EB3-2501DC25775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68" name="Line 644">
          <a:extLst>
            <a:ext uri="{FF2B5EF4-FFF2-40B4-BE49-F238E27FC236}">
              <a16:creationId xmlns:a16="http://schemas.microsoft.com/office/drawing/2014/main" id="{347985E6-6246-E5DD-3DD8-3546F2F1F71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669" name="Line 645">
          <a:extLst>
            <a:ext uri="{FF2B5EF4-FFF2-40B4-BE49-F238E27FC236}">
              <a16:creationId xmlns:a16="http://schemas.microsoft.com/office/drawing/2014/main" id="{C15C8B05-7688-6143-C6C5-921CE2A761CE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0" name="Line 646">
          <a:extLst>
            <a:ext uri="{FF2B5EF4-FFF2-40B4-BE49-F238E27FC236}">
              <a16:creationId xmlns:a16="http://schemas.microsoft.com/office/drawing/2014/main" id="{FB35E7ED-7753-E6B1-A84D-7AB48796D03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1" name="Line 647">
          <a:extLst>
            <a:ext uri="{FF2B5EF4-FFF2-40B4-BE49-F238E27FC236}">
              <a16:creationId xmlns:a16="http://schemas.microsoft.com/office/drawing/2014/main" id="{DEE9D119-F612-F94C-6F5D-20941E77F5A7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2" name="Line 648">
          <a:extLst>
            <a:ext uri="{FF2B5EF4-FFF2-40B4-BE49-F238E27FC236}">
              <a16:creationId xmlns:a16="http://schemas.microsoft.com/office/drawing/2014/main" id="{BECAC3BF-917B-4E9D-5EED-F0EF7A7CEA9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3" name="Line 649">
          <a:extLst>
            <a:ext uri="{FF2B5EF4-FFF2-40B4-BE49-F238E27FC236}">
              <a16:creationId xmlns:a16="http://schemas.microsoft.com/office/drawing/2014/main" id="{E6B61DDE-3FF1-9466-FDDC-95D4FC9FBF2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4" name="Line 650">
          <a:extLst>
            <a:ext uri="{FF2B5EF4-FFF2-40B4-BE49-F238E27FC236}">
              <a16:creationId xmlns:a16="http://schemas.microsoft.com/office/drawing/2014/main" id="{A58EE016-7182-A5FE-9DC4-99772110029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5" name="Line 651">
          <a:extLst>
            <a:ext uri="{FF2B5EF4-FFF2-40B4-BE49-F238E27FC236}">
              <a16:creationId xmlns:a16="http://schemas.microsoft.com/office/drawing/2014/main" id="{563CB11F-FAA0-7FD4-D139-FEF8BDFCDED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6" name="Line 652">
          <a:extLst>
            <a:ext uri="{FF2B5EF4-FFF2-40B4-BE49-F238E27FC236}">
              <a16:creationId xmlns:a16="http://schemas.microsoft.com/office/drawing/2014/main" id="{7E9243DF-F696-E31B-07E1-148313700E9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7" name="Line 653">
          <a:extLst>
            <a:ext uri="{FF2B5EF4-FFF2-40B4-BE49-F238E27FC236}">
              <a16:creationId xmlns:a16="http://schemas.microsoft.com/office/drawing/2014/main" id="{ED7C97B8-D282-3DB7-6EB8-871AFE31B95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8" name="Line 654">
          <a:extLst>
            <a:ext uri="{FF2B5EF4-FFF2-40B4-BE49-F238E27FC236}">
              <a16:creationId xmlns:a16="http://schemas.microsoft.com/office/drawing/2014/main" id="{4C6E78FC-6344-2AAB-D31A-CF766224373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79" name="Line 655">
          <a:extLst>
            <a:ext uri="{FF2B5EF4-FFF2-40B4-BE49-F238E27FC236}">
              <a16:creationId xmlns:a16="http://schemas.microsoft.com/office/drawing/2014/main" id="{F6D76F96-787B-C498-6A58-24AB120A366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0" name="Line 656">
          <a:extLst>
            <a:ext uri="{FF2B5EF4-FFF2-40B4-BE49-F238E27FC236}">
              <a16:creationId xmlns:a16="http://schemas.microsoft.com/office/drawing/2014/main" id="{95A04D43-11C9-B1E6-15F1-748337BF619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1" name="Line 657">
          <a:extLst>
            <a:ext uri="{FF2B5EF4-FFF2-40B4-BE49-F238E27FC236}">
              <a16:creationId xmlns:a16="http://schemas.microsoft.com/office/drawing/2014/main" id="{1AEE7216-5D02-FAFE-E0E1-A5DD2D406A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2" name="Line 658">
          <a:extLst>
            <a:ext uri="{FF2B5EF4-FFF2-40B4-BE49-F238E27FC236}">
              <a16:creationId xmlns:a16="http://schemas.microsoft.com/office/drawing/2014/main" id="{52407626-F3A3-1B73-65CC-ED470D2BF9A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3" name="Line 659">
          <a:extLst>
            <a:ext uri="{FF2B5EF4-FFF2-40B4-BE49-F238E27FC236}">
              <a16:creationId xmlns:a16="http://schemas.microsoft.com/office/drawing/2014/main" id="{6B81F535-6A3A-5C52-177A-F644649F439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4" name="Line 660">
          <a:extLst>
            <a:ext uri="{FF2B5EF4-FFF2-40B4-BE49-F238E27FC236}">
              <a16:creationId xmlns:a16="http://schemas.microsoft.com/office/drawing/2014/main" id="{C9877B5E-55F2-7846-C4E1-951C191EC22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5" name="Line 661">
          <a:extLst>
            <a:ext uri="{FF2B5EF4-FFF2-40B4-BE49-F238E27FC236}">
              <a16:creationId xmlns:a16="http://schemas.microsoft.com/office/drawing/2014/main" id="{621AE11F-911A-6787-D741-171557844E9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6" name="Line 662">
          <a:extLst>
            <a:ext uri="{FF2B5EF4-FFF2-40B4-BE49-F238E27FC236}">
              <a16:creationId xmlns:a16="http://schemas.microsoft.com/office/drawing/2014/main" id="{EC9657E8-06FE-BE79-3E00-3B5964375EC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7" name="Line 663">
          <a:extLst>
            <a:ext uri="{FF2B5EF4-FFF2-40B4-BE49-F238E27FC236}">
              <a16:creationId xmlns:a16="http://schemas.microsoft.com/office/drawing/2014/main" id="{592AD7A6-9EB0-4028-940C-339D1BDCA5B0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8" name="Line 664">
          <a:extLst>
            <a:ext uri="{FF2B5EF4-FFF2-40B4-BE49-F238E27FC236}">
              <a16:creationId xmlns:a16="http://schemas.microsoft.com/office/drawing/2014/main" id="{5798400E-AF8E-9E17-79EB-0EBEB76DB95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89" name="Line 665">
          <a:extLst>
            <a:ext uri="{FF2B5EF4-FFF2-40B4-BE49-F238E27FC236}">
              <a16:creationId xmlns:a16="http://schemas.microsoft.com/office/drawing/2014/main" id="{932063BA-B2DD-CEDC-FBA6-E94245EC606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0" name="Line 666">
          <a:extLst>
            <a:ext uri="{FF2B5EF4-FFF2-40B4-BE49-F238E27FC236}">
              <a16:creationId xmlns:a16="http://schemas.microsoft.com/office/drawing/2014/main" id="{D6E00476-39C5-180F-21FF-53B99AB2C01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1" name="Line 667">
          <a:extLst>
            <a:ext uri="{FF2B5EF4-FFF2-40B4-BE49-F238E27FC236}">
              <a16:creationId xmlns:a16="http://schemas.microsoft.com/office/drawing/2014/main" id="{5102DF00-2DF1-F512-ED59-EDCE6A0CFE2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692" name="Line 668">
          <a:extLst>
            <a:ext uri="{FF2B5EF4-FFF2-40B4-BE49-F238E27FC236}">
              <a16:creationId xmlns:a16="http://schemas.microsoft.com/office/drawing/2014/main" id="{DBFB347E-2DD2-063E-BE04-865030FB7A0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3" name="Line 669">
          <a:extLst>
            <a:ext uri="{FF2B5EF4-FFF2-40B4-BE49-F238E27FC236}">
              <a16:creationId xmlns:a16="http://schemas.microsoft.com/office/drawing/2014/main" id="{0EDED71B-E591-F9C9-901B-B2AC8958AEE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4" name="Line 670">
          <a:extLst>
            <a:ext uri="{FF2B5EF4-FFF2-40B4-BE49-F238E27FC236}">
              <a16:creationId xmlns:a16="http://schemas.microsoft.com/office/drawing/2014/main" id="{7A8B0585-B24B-CC04-466A-012EC8DCE5B6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5" name="Line 671">
          <a:extLst>
            <a:ext uri="{FF2B5EF4-FFF2-40B4-BE49-F238E27FC236}">
              <a16:creationId xmlns:a16="http://schemas.microsoft.com/office/drawing/2014/main" id="{E05000D7-1E31-12B6-C8BC-67BD6B180DE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6" name="Line 672">
          <a:extLst>
            <a:ext uri="{FF2B5EF4-FFF2-40B4-BE49-F238E27FC236}">
              <a16:creationId xmlns:a16="http://schemas.microsoft.com/office/drawing/2014/main" id="{49BAE3CD-E6AD-EA39-8CE9-CAEF588048C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7" name="Line 673">
          <a:extLst>
            <a:ext uri="{FF2B5EF4-FFF2-40B4-BE49-F238E27FC236}">
              <a16:creationId xmlns:a16="http://schemas.microsoft.com/office/drawing/2014/main" id="{245AC6DB-B437-D16C-C52F-EB6F8921791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8" name="Line 674">
          <a:extLst>
            <a:ext uri="{FF2B5EF4-FFF2-40B4-BE49-F238E27FC236}">
              <a16:creationId xmlns:a16="http://schemas.microsoft.com/office/drawing/2014/main" id="{7955FD15-E912-81F5-A31A-5F401B8F6C3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699" name="Line 675">
          <a:extLst>
            <a:ext uri="{FF2B5EF4-FFF2-40B4-BE49-F238E27FC236}">
              <a16:creationId xmlns:a16="http://schemas.microsoft.com/office/drawing/2014/main" id="{FBDBC872-F956-F13C-D203-637958D26E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0" name="Line 676">
          <a:extLst>
            <a:ext uri="{FF2B5EF4-FFF2-40B4-BE49-F238E27FC236}">
              <a16:creationId xmlns:a16="http://schemas.microsoft.com/office/drawing/2014/main" id="{7BA250DD-DA53-CA0B-EF0E-4DE231C26B3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1" name="Line 677">
          <a:extLst>
            <a:ext uri="{FF2B5EF4-FFF2-40B4-BE49-F238E27FC236}">
              <a16:creationId xmlns:a16="http://schemas.microsoft.com/office/drawing/2014/main" id="{2166691D-5B9E-67D2-40FB-2E0F6C978E1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2" name="Line 678">
          <a:extLst>
            <a:ext uri="{FF2B5EF4-FFF2-40B4-BE49-F238E27FC236}">
              <a16:creationId xmlns:a16="http://schemas.microsoft.com/office/drawing/2014/main" id="{06DD2D49-A597-C943-17F4-F55ED39CFEE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3" name="Line 679">
          <a:extLst>
            <a:ext uri="{FF2B5EF4-FFF2-40B4-BE49-F238E27FC236}">
              <a16:creationId xmlns:a16="http://schemas.microsoft.com/office/drawing/2014/main" id="{CC717EF1-0062-0482-A486-611CC365008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4" name="Line 680">
          <a:extLst>
            <a:ext uri="{FF2B5EF4-FFF2-40B4-BE49-F238E27FC236}">
              <a16:creationId xmlns:a16="http://schemas.microsoft.com/office/drawing/2014/main" id="{E5F731F9-E766-6C7E-00E6-2231DEF34E9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5" name="Line 681">
          <a:extLst>
            <a:ext uri="{FF2B5EF4-FFF2-40B4-BE49-F238E27FC236}">
              <a16:creationId xmlns:a16="http://schemas.microsoft.com/office/drawing/2014/main" id="{46A56079-A6E8-E94C-C909-648FB16DCEA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6" name="Line 682">
          <a:extLst>
            <a:ext uri="{FF2B5EF4-FFF2-40B4-BE49-F238E27FC236}">
              <a16:creationId xmlns:a16="http://schemas.microsoft.com/office/drawing/2014/main" id="{EC34ED67-A394-91AA-BBF7-B542AF5DBEA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7" name="Line 683">
          <a:extLst>
            <a:ext uri="{FF2B5EF4-FFF2-40B4-BE49-F238E27FC236}">
              <a16:creationId xmlns:a16="http://schemas.microsoft.com/office/drawing/2014/main" id="{0FC89CB5-9172-7556-C6D1-D44BB5A23E6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8" name="Line 684">
          <a:extLst>
            <a:ext uri="{FF2B5EF4-FFF2-40B4-BE49-F238E27FC236}">
              <a16:creationId xmlns:a16="http://schemas.microsoft.com/office/drawing/2014/main" id="{B4252AF5-A7A8-013A-DD88-6ADAA722699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09" name="Line 685">
          <a:extLst>
            <a:ext uri="{FF2B5EF4-FFF2-40B4-BE49-F238E27FC236}">
              <a16:creationId xmlns:a16="http://schemas.microsoft.com/office/drawing/2014/main" id="{F3A16ABD-25FA-48EE-5D37-03AC7234BD6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0" name="Line 686">
          <a:extLst>
            <a:ext uri="{FF2B5EF4-FFF2-40B4-BE49-F238E27FC236}">
              <a16:creationId xmlns:a16="http://schemas.microsoft.com/office/drawing/2014/main" id="{79B0EFBA-71CA-82AA-3AD0-7E7FE6D33DA6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1" name="Line 687">
          <a:extLst>
            <a:ext uri="{FF2B5EF4-FFF2-40B4-BE49-F238E27FC236}">
              <a16:creationId xmlns:a16="http://schemas.microsoft.com/office/drawing/2014/main" id="{1B8534B0-8065-0294-D94D-702D2046F47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2" name="Line 688">
          <a:extLst>
            <a:ext uri="{FF2B5EF4-FFF2-40B4-BE49-F238E27FC236}">
              <a16:creationId xmlns:a16="http://schemas.microsoft.com/office/drawing/2014/main" id="{BF25B05C-F731-865B-A820-1D95E9ABBC3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3" name="Line 689">
          <a:extLst>
            <a:ext uri="{FF2B5EF4-FFF2-40B4-BE49-F238E27FC236}">
              <a16:creationId xmlns:a16="http://schemas.microsoft.com/office/drawing/2014/main" id="{56DC49D8-543B-A0D8-DC39-9F2D7A540D9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4" name="Line 690">
          <a:extLst>
            <a:ext uri="{FF2B5EF4-FFF2-40B4-BE49-F238E27FC236}">
              <a16:creationId xmlns:a16="http://schemas.microsoft.com/office/drawing/2014/main" id="{DAA3989E-8476-0F97-386A-3BE619051C4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715" name="Line 691">
          <a:extLst>
            <a:ext uri="{FF2B5EF4-FFF2-40B4-BE49-F238E27FC236}">
              <a16:creationId xmlns:a16="http://schemas.microsoft.com/office/drawing/2014/main" id="{DA9666B0-20DF-F51A-EE37-56588E9095D9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6" name="Line 692">
          <a:extLst>
            <a:ext uri="{FF2B5EF4-FFF2-40B4-BE49-F238E27FC236}">
              <a16:creationId xmlns:a16="http://schemas.microsoft.com/office/drawing/2014/main" id="{595627BD-5C86-AC2D-9F44-4B49ED8C88C1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7" name="Line 693">
          <a:extLst>
            <a:ext uri="{FF2B5EF4-FFF2-40B4-BE49-F238E27FC236}">
              <a16:creationId xmlns:a16="http://schemas.microsoft.com/office/drawing/2014/main" id="{65511E0D-D551-3DB1-269C-59FB92A07A2D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8" name="Line 694">
          <a:extLst>
            <a:ext uri="{FF2B5EF4-FFF2-40B4-BE49-F238E27FC236}">
              <a16:creationId xmlns:a16="http://schemas.microsoft.com/office/drawing/2014/main" id="{25258F71-0FB8-1DC5-196A-2C976E5749F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19" name="Line 695">
          <a:extLst>
            <a:ext uri="{FF2B5EF4-FFF2-40B4-BE49-F238E27FC236}">
              <a16:creationId xmlns:a16="http://schemas.microsoft.com/office/drawing/2014/main" id="{FF7A941C-3D9D-CDE1-6FFB-77AD9B81820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0" name="Line 696">
          <a:extLst>
            <a:ext uri="{FF2B5EF4-FFF2-40B4-BE49-F238E27FC236}">
              <a16:creationId xmlns:a16="http://schemas.microsoft.com/office/drawing/2014/main" id="{CCFA3F4D-D6B6-F553-37A1-8B54CCFDBC5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1" name="Line 697">
          <a:extLst>
            <a:ext uri="{FF2B5EF4-FFF2-40B4-BE49-F238E27FC236}">
              <a16:creationId xmlns:a16="http://schemas.microsoft.com/office/drawing/2014/main" id="{F3FA2F45-4DF0-AF3B-703C-B17DA313150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2" name="Line 698">
          <a:extLst>
            <a:ext uri="{FF2B5EF4-FFF2-40B4-BE49-F238E27FC236}">
              <a16:creationId xmlns:a16="http://schemas.microsoft.com/office/drawing/2014/main" id="{EC89CCA2-99B9-4BA0-7A02-F09E6CC6C5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3" name="Line 699">
          <a:extLst>
            <a:ext uri="{FF2B5EF4-FFF2-40B4-BE49-F238E27FC236}">
              <a16:creationId xmlns:a16="http://schemas.microsoft.com/office/drawing/2014/main" id="{0680F36C-B308-7D9C-B254-97934A7D854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4" name="Line 700">
          <a:extLst>
            <a:ext uri="{FF2B5EF4-FFF2-40B4-BE49-F238E27FC236}">
              <a16:creationId xmlns:a16="http://schemas.microsoft.com/office/drawing/2014/main" id="{A48B2CA2-BB1A-2C24-8E70-6F633E11DC1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5" name="Line 701">
          <a:extLst>
            <a:ext uri="{FF2B5EF4-FFF2-40B4-BE49-F238E27FC236}">
              <a16:creationId xmlns:a16="http://schemas.microsoft.com/office/drawing/2014/main" id="{AF823750-A1F1-62F2-D319-7C93F8AB9AD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6" name="Line 702">
          <a:extLst>
            <a:ext uri="{FF2B5EF4-FFF2-40B4-BE49-F238E27FC236}">
              <a16:creationId xmlns:a16="http://schemas.microsoft.com/office/drawing/2014/main" id="{9B39848E-6AB7-31A3-C798-0C601A766B6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7" name="Line 703">
          <a:extLst>
            <a:ext uri="{FF2B5EF4-FFF2-40B4-BE49-F238E27FC236}">
              <a16:creationId xmlns:a16="http://schemas.microsoft.com/office/drawing/2014/main" id="{8EB33989-20BA-92E1-C278-174E90ED326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8" name="Line 704">
          <a:extLst>
            <a:ext uri="{FF2B5EF4-FFF2-40B4-BE49-F238E27FC236}">
              <a16:creationId xmlns:a16="http://schemas.microsoft.com/office/drawing/2014/main" id="{1215AE1F-ED2B-8628-20D9-D94DAA1105C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29" name="Line 705">
          <a:extLst>
            <a:ext uri="{FF2B5EF4-FFF2-40B4-BE49-F238E27FC236}">
              <a16:creationId xmlns:a16="http://schemas.microsoft.com/office/drawing/2014/main" id="{5FA03D53-5094-83BD-1032-3E8D3FD1357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0" name="Line 706">
          <a:extLst>
            <a:ext uri="{FF2B5EF4-FFF2-40B4-BE49-F238E27FC236}">
              <a16:creationId xmlns:a16="http://schemas.microsoft.com/office/drawing/2014/main" id="{5E741682-FE82-0A2D-9920-3D055E43D96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1" name="Line 707">
          <a:extLst>
            <a:ext uri="{FF2B5EF4-FFF2-40B4-BE49-F238E27FC236}">
              <a16:creationId xmlns:a16="http://schemas.microsoft.com/office/drawing/2014/main" id="{17138D0A-F0A8-E317-31A0-FC59211B63D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2" name="Line 708">
          <a:extLst>
            <a:ext uri="{FF2B5EF4-FFF2-40B4-BE49-F238E27FC236}">
              <a16:creationId xmlns:a16="http://schemas.microsoft.com/office/drawing/2014/main" id="{DBC4F303-19B3-3871-C46A-A42D52FF775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3" name="Line 709">
          <a:extLst>
            <a:ext uri="{FF2B5EF4-FFF2-40B4-BE49-F238E27FC236}">
              <a16:creationId xmlns:a16="http://schemas.microsoft.com/office/drawing/2014/main" id="{7A3D2924-6C93-EDA0-CD90-3E6BB9CF3D3C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4" name="Line 710">
          <a:extLst>
            <a:ext uri="{FF2B5EF4-FFF2-40B4-BE49-F238E27FC236}">
              <a16:creationId xmlns:a16="http://schemas.microsoft.com/office/drawing/2014/main" id="{4C9D492C-A014-1D7C-2C03-ACD5DEB4142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5" name="Line 711">
          <a:extLst>
            <a:ext uri="{FF2B5EF4-FFF2-40B4-BE49-F238E27FC236}">
              <a16:creationId xmlns:a16="http://schemas.microsoft.com/office/drawing/2014/main" id="{09108D88-02A8-F95C-6731-3B50BB68076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6" name="Line 712">
          <a:extLst>
            <a:ext uri="{FF2B5EF4-FFF2-40B4-BE49-F238E27FC236}">
              <a16:creationId xmlns:a16="http://schemas.microsoft.com/office/drawing/2014/main" id="{52C36FC6-CE2F-3F1C-9944-73ED2975110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7" name="Line 713">
          <a:extLst>
            <a:ext uri="{FF2B5EF4-FFF2-40B4-BE49-F238E27FC236}">
              <a16:creationId xmlns:a16="http://schemas.microsoft.com/office/drawing/2014/main" id="{81AEC52A-0374-53C4-4F70-1043B034DCE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738" name="Line 714">
          <a:extLst>
            <a:ext uri="{FF2B5EF4-FFF2-40B4-BE49-F238E27FC236}">
              <a16:creationId xmlns:a16="http://schemas.microsoft.com/office/drawing/2014/main" id="{73DE92E7-423C-11AF-1EFE-2EE1129EA641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39" name="Line 715">
          <a:extLst>
            <a:ext uri="{FF2B5EF4-FFF2-40B4-BE49-F238E27FC236}">
              <a16:creationId xmlns:a16="http://schemas.microsoft.com/office/drawing/2014/main" id="{C361792C-53D6-7BF8-F785-7136F5DCB2CE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0" name="Line 716">
          <a:extLst>
            <a:ext uri="{FF2B5EF4-FFF2-40B4-BE49-F238E27FC236}">
              <a16:creationId xmlns:a16="http://schemas.microsoft.com/office/drawing/2014/main" id="{B33F4FE9-DD08-005C-2A93-FCE24B1BB39E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1" name="Line 717">
          <a:extLst>
            <a:ext uri="{FF2B5EF4-FFF2-40B4-BE49-F238E27FC236}">
              <a16:creationId xmlns:a16="http://schemas.microsoft.com/office/drawing/2014/main" id="{E26477A8-8C24-B2A5-BD81-5FDBC24B386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2" name="Line 718">
          <a:extLst>
            <a:ext uri="{FF2B5EF4-FFF2-40B4-BE49-F238E27FC236}">
              <a16:creationId xmlns:a16="http://schemas.microsoft.com/office/drawing/2014/main" id="{09BAA743-6E1A-B634-3C85-F1FBB35F26D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3" name="Line 719">
          <a:extLst>
            <a:ext uri="{FF2B5EF4-FFF2-40B4-BE49-F238E27FC236}">
              <a16:creationId xmlns:a16="http://schemas.microsoft.com/office/drawing/2014/main" id="{A30C0D20-6913-FD8B-B598-9DE607205D0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4" name="Line 720">
          <a:extLst>
            <a:ext uri="{FF2B5EF4-FFF2-40B4-BE49-F238E27FC236}">
              <a16:creationId xmlns:a16="http://schemas.microsoft.com/office/drawing/2014/main" id="{B93060FD-1ABE-1757-EF43-B607FF59286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5" name="Line 721">
          <a:extLst>
            <a:ext uri="{FF2B5EF4-FFF2-40B4-BE49-F238E27FC236}">
              <a16:creationId xmlns:a16="http://schemas.microsoft.com/office/drawing/2014/main" id="{8FCF32B1-C7E0-6E79-1F4D-76D197CA23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6" name="Line 722">
          <a:extLst>
            <a:ext uri="{FF2B5EF4-FFF2-40B4-BE49-F238E27FC236}">
              <a16:creationId xmlns:a16="http://schemas.microsoft.com/office/drawing/2014/main" id="{1641602C-0F6E-4FBE-870E-83CAFA2253B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7" name="Line 723">
          <a:extLst>
            <a:ext uri="{FF2B5EF4-FFF2-40B4-BE49-F238E27FC236}">
              <a16:creationId xmlns:a16="http://schemas.microsoft.com/office/drawing/2014/main" id="{68182BD8-E24D-A4E5-3AF9-3E131F5CA55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8" name="Line 724">
          <a:extLst>
            <a:ext uri="{FF2B5EF4-FFF2-40B4-BE49-F238E27FC236}">
              <a16:creationId xmlns:a16="http://schemas.microsoft.com/office/drawing/2014/main" id="{E2FDA91A-B911-7AE5-1B9D-037F61E0A3D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49" name="Line 725">
          <a:extLst>
            <a:ext uri="{FF2B5EF4-FFF2-40B4-BE49-F238E27FC236}">
              <a16:creationId xmlns:a16="http://schemas.microsoft.com/office/drawing/2014/main" id="{FC136BA3-1ED7-F682-3B62-51B77208654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0" name="Line 726">
          <a:extLst>
            <a:ext uri="{FF2B5EF4-FFF2-40B4-BE49-F238E27FC236}">
              <a16:creationId xmlns:a16="http://schemas.microsoft.com/office/drawing/2014/main" id="{76FCF67B-7A2E-F59B-A2B6-CC146F599C8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1" name="Line 727">
          <a:extLst>
            <a:ext uri="{FF2B5EF4-FFF2-40B4-BE49-F238E27FC236}">
              <a16:creationId xmlns:a16="http://schemas.microsoft.com/office/drawing/2014/main" id="{27800314-C86E-3233-AC04-AD37371355C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2" name="Line 728">
          <a:extLst>
            <a:ext uri="{FF2B5EF4-FFF2-40B4-BE49-F238E27FC236}">
              <a16:creationId xmlns:a16="http://schemas.microsoft.com/office/drawing/2014/main" id="{6D5B0D8A-5BE8-FB3E-1DE2-82E53E19822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3" name="Line 729">
          <a:extLst>
            <a:ext uri="{FF2B5EF4-FFF2-40B4-BE49-F238E27FC236}">
              <a16:creationId xmlns:a16="http://schemas.microsoft.com/office/drawing/2014/main" id="{5FBC3597-1342-9A89-35B8-E41B3E6D7F4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4" name="Line 730">
          <a:extLst>
            <a:ext uri="{FF2B5EF4-FFF2-40B4-BE49-F238E27FC236}">
              <a16:creationId xmlns:a16="http://schemas.microsoft.com/office/drawing/2014/main" id="{735D2EF2-9739-5CE2-CF9E-3A684A3EE34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5" name="Line 731">
          <a:extLst>
            <a:ext uri="{FF2B5EF4-FFF2-40B4-BE49-F238E27FC236}">
              <a16:creationId xmlns:a16="http://schemas.microsoft.com/office/drawing/2014/main" id="{F337E1BE-A3A8-719D-00A4-A1E9B705046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6" name="Line 732">
          <a:extLst>
            <a:ext uri="{FF2B5EF4-FFF2-40B4-BE49-F238E27FC236}">
              <a16:creationId xmlns:a16="http://schemas.microsoft.com/office/drawing/2014/main" id="{D3DABD85-99BE-BA70-4723-0E2793AF94A6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7" name="Line 733">
          <a:extLst>
            <a:ext uri="{FF2B5EF4-FFF2-40B4-BE49-F238E27FC236}">
              <a16:creationId xmlns:a16="http://schemas.microsoft.com/office/drawing/2014/main" id="{B3FD3BF9-4E30-F93F-C6E3-0D4B7C0E65F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8" name="Line 734">
          <a:extLst>
            <a:ext uri="{FF2B5EF4-FFF2-40B4-BE49-F238E27FC236}">
              <a16:creationId xmlns:a16="http://schemas.microsoft.com/office/drawing/2014/main" id="{B58A859D-2D80-DDF7-361C-2C9FD555C98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59" name="Line 735">
          <a:extLst>
            <a:ext uri="{FF2B5EF4-FFF2-40B4-BE49-F238E27FC236}">
              <a16:creationId xmlns:a16="http://schemas.microsoft.com/office/drawing/2014/main" id="{E71E5F85-8B80-BF96-D99F-E36622CC2BA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0" name="Line 736">
          <a:extLst>
            <a:ext uri="{FF2B5EF4-FFF2-40B4-BE49-F238E27FC236}">
              <a16:creationId xmlns:a16="http://schemas.microsoft.com/office/drawing/2014/main" id="{66DAF5C2-4B6C-AB26-B226-3886CE198C7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761" name="Line 737">
          <a:extLst>
            <a:ext uri="{FF2B5EF4-FFF2-40B4-BE49-F238E27FC236}">
              <a16:creationId xmlns:a16="http://schemas.microsoft.com/office/drawing/2014/main" id="{44D293BC-0370-A691-92EE-625F3FE4328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2" name="Line 738">
          <a:extLst>
            <a:ext uri="{FF2B5EF4-FFF2-40B4-BE49-F238E27FC236}">
              <a16:creationId xmlns:a16="http://schemas.microsoft.com/office/drawing/2014/main" id="{85F6A52E-5D80-02EF-D4CF-37B785965BEE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3" name="Line 739">
          <a:extLst>
            <a:ext uri="{FF2B5EF4-FFF2-40B4-BE49-F238E27FC236}">
              <a16:creationId xmlns:a16="http://schemas.microsoft.com/office/drawing/2014/main" id="{1D43E0C0-308D-5676-3A9D-5210C77EBB7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4" name="Line 740">
          <a:extLst>
            <a:ext uri="{FF2B5EF4-FFF2-40B4-BE49-F238E27FC236}">
              <a16:creationId xmlns:a16="http://schemas.microsoft.com/office/drawing/2014/main" id="{BE0236F5-CCAE-977D-028F-4B2269AC15A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5" name="Line 741">
          <a:extLst>
            <a:ext uri="{FF2B5EF4-FFF2-40B4-BE49-F238E27FC236}">
              <a16:creationId xmlns:a16="http://schemas.microsoft.com/office/drawing/2014/main" id="{A31DB877-BEB8-4AA3-62D8-F60087E1CB8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6" name="Line 742">
          <a:extLst>
            <a:ext uri="{FF2B5EF4-FFF2-40B4-BE49-F238E27FC236}">
              <a16:creationId xmlns:a16="http://schemas.microsoft.com/office/drawing/2014/main" id="{0386B539-92D0-0198-ABE7-44CDFCB613F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7" name="Line 743">
          <a:extLst>
            <a:ext uri="{FF2B5EF4-FFF2-40B4-BE49-F238E27FC236}">
              <a16:creationId xmlns:a16="http://schemas.microsoft.com/office/drawing/2014/main" id="{E12F13FD-3A82-DCF7-463B-2F64A1EF9C0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8" name="Line 744">
          <a:extLst>
            <a:ext uri="{FF2B5EF4-FFF2-40B4-BE49-F238E27FC236}">
              <a16:creationId xmlns:a16="http://schemas.microsoft.com/office/drawing/2014/main" id="{FA52CA28-36B8-4596-CE2F-0A686B6526F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69" name="Line 745">
          <a:extLst>
            <a:ext uri="{FF2B5EF4-FFF2-40B4-BE49-F238E27FC236}">
              <a16:creationId xmlns:a16="http://schemas.microsoft.com/office/drawing/2014/main" id="{000DF60E-29FE-C09E-B41B-99EBE2B8FA9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0" name="Line 746">
          <a:extLst>
            <a:ext uri="{FF2B5EF4-FFF2-40B4-BE49-F238E27FC236}">
              <a16:creationId xmlns:a16="http://schemas.microsoft.com/office/drawing/2014/main" id="{A86E0548-81E0-0AF7-28EB-BD61538148A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1" name="Line 747">
          <a:extLst>
            <a:ext uri="{FF2B5EF4-FFF2-40B4-BE49-F238E27FC236}">
              <a16:creationId xmlns:a16="http://schemas.microsoft.com/office/drawing/2014/main" id="{993B07D1-8AF9-61C3-2ADE-2681A305204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2" name="Line 748">
          <a:extLst>
            <a:ext uri="{FF2B5EF4-FFF2-40B4-BE49-F238E27FC236}">
              <a16:creationId xmlns:a16="http://schemas.microsoft.com/office/drawing/2014/main" id="{C2896F4D-D722-AE74-50D1-A43D07D07EC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" name="Line 749">
          <a:extLst>
            <a:ext uri="{FF2B5EF4-FFF2-40B4-BE49-F238E27FC236}">
              <a16:creationId xmlns:a16="http://schemas.microsoft.com/office/drawing/2014/main" id="{2CBA04F4-845B-02D6-8ECA-9CA313A6C59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4" name="Line 750">
          <a:extLst>
            <a:ext uri="{FF2B5EF4-FFF2-40B4-BE49-F238E27FC236}">
              <a16:creationId xmlns:a16="http://schemas.microsoft.com/office/drawing/2014/main" id="{5A9E7C3D-D265-302C-0730-A4CE569AA46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5" name="Line 751">
          <a:extLst>
            <a:ext uri="{FF2B5EF4-FFF2-40B4-BE49-F238E27FC236}">
              <a16:creationId xmlns:a16="http://schemas.microsoft.com/office/drawing/2014/main" id="{3A82B291-15B5-CD7B-4D7D-4D961D17F01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6" name="Line 752">
          <a:extLst>
            <a:ext uri="{FF2B5EF4-FFF2-40B4-BE49-F238E27FC236}">
              <a16:creationId xmlns:a16="http://schemas.microsoft.com/office/drawing/2014/main" id="{7D761AA4-6C46-5037-76D0-9A03A7ED228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7" name="Line 753">
          <a:extLst>
            <a:ext uri="{FF2B5EF4-FFF2-40B4-BE49-F238E27FC236}">
              <a16:creationId xmlns:a16="http://schemas.microsoft.com/office/drawing/2014/main" id="{F3D8DABE-FFB4-48A6-F411-A1A9E9FC8A2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8" name="Line 754">
          <a:extLst>
            <a:ext uri="{FF2B5EF4-FFF2-40B4-BE49-F238E27FC236}">
              <a16:creationId xmlns:a16="http://schemas.microsoft.com/office/drawing/2014/main" id="{9C2B8D0D-4049-6EF4-FC13-A6697561D54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9" name="Line 755">
          <a:extLst>
            <a:ext uri="{FF2B5EF4-FFF2-40B4-BE49-F238E27FC236}">
              <a16:creationId xmlns:a16="http://schemas.microsoft.com/office/drawing/2014/main" id="{3CD44184-B1F7-F2A8-B154-1ED91D354181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0" name="Line 756">
          <a:extLst>
            <a:ext uri="{FF2B5EF4-FFF2-40B4-BE49-F238E27FC236}">
              <a16:creationId xmlns:a16="http://schemas.microsoft.com/office/drawing/2014/main" id="{EDADBB1F-0193-A87D-61EE-7F00628AE86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1" name="Line 757">
          <a:extLst>
            <a:ext uri="{FF2B5EF4-FFF2-40B4-BE49-F238E27FC236}">
              <a16:creationId xmlns:a16="http://schemas.microsoft.com/office/drawing/2014/main" id="{DA08BDA1-D08B-C94E-04B8-B779C2A6451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2" name="Line 758">
          <a:extLst>
            <a:ext uri="{FF2B5EF4-FFF2-40B4-BE49-F238E27FC236}">
              <a16:creationId xmlns:a16="http://schemas.microsoft.com/office/drawing/2014/main" id="{77F5851C-0C47-0797-DB9B-1FAA76E6A44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3" name="Line 759">
          <a:extLst>
            <a:ext uri="{FF2B5EF4-FFF2-40B4-BE49-F238E27FC236}">
              <a16:creationId xmlns:a16="http://schemas.microsoft.com/office/drawing/2014/main" id="{2A645940-E11E-C87F-CCF2-51BA0F920C9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784" name="Line 760">
          <a:extLst>
            <a:ext uri="{FF2B5EF4-FFF2-40B4-BE49-F238E27FC236}">
              <a16:creationId xmlns:a16="http://schemas.microsoft.com/office/drawing/2014/main" id="{2AAD938A-03AC-11B6-D692-E2E2F9620F77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5" name="Line 761">
          <a:extLst>
            <a:ext uri="{FF2B5EF4-FFF2-40B4-BE49-F238E27FC236}">
              <a16:creationId xmlns:a16="http://schemas.microsoft.com/office/drawing/2014/main" id="{D69988F4-616F-8F7C-593B-F7F05D2BF87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6" name="Line 762">
          <a:extLst>
            <a:ext uri="{FF2B5EF4-FFF2-40B4-BE49-F238E27FC236}">
              <a16:creationId xmlns:a16="http://schemas.microsoft.com/office/drawing/2014/main" id="{0A6051CA-186E-78C9-0E66-AFDC7D78E49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7" name="Line 763">
          <a:extLst>
            <a:ext uri="{FF2B5EF4-FFF2-40B4-BE49-F238E27FC236}">
              <a16:creationId xmlns:a16="http://schemas.microsoft.com/office/drawing/2014/main" id="{28A19047-47AD-D4E1-295E-50AA64642FB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8" name="Line 764">
          <a:extLst>
            <a:ext uri="{FF2B5EF4-FFF2-40B4-BE49-F238E27FC236}">
              <a16:creationId xmlns:a16="http://schemas.microsoft.com/office/drawing/2014/main" id="{4F1BAEAB-BB99-2DF1-C7CA-DA34DB92569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89" name="Line 765">
          <a:extLst>
            <a:ext uri="{FF2B5EF4-FFF2-40B4-BE49-F238E27FC236}">
              <a16:creationId xmlns:a16="http://schemas.microsoft.com/office/drawing/2014/main" id="{37AE0569-7E49-223A-7C9C-E4E4350B595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0" name="Line 766">
          <a:extLst>
            <a:ext uri="{FF2B5EF4-FFF2-40B4-BE49-F238E27FC236}">
              <a16:creationId xmlns:a16="http://schemas.microsoft.com/office/drawing/2014/main" id="{62EBD28C-2F18-83C9-C672-01D4DE7763C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1" name="Line 767">
          <a:extLst>
            <a:ext uri="{FF2B5EF4-FFF2-40B4-BE49-F238E27FC236}">
              <a16:creationId xmlns:a16="http://schemas.microsoft.com/office/drawing/2014/main" id="{C93A7F6E-18B2-91F3-0974-B971DFB46A8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2" name="Line 768">
          <a:extLst>
            <a:ext uri="{FF2B5EF4-FFF2-40B4-BE49-F238E27FC236}">
              <a16:creationId xmlns:a16="http://schemas.microsoft.com/office/drawing/2014/main" id="{493602EE-FC82-F1F1-1F44-E851ED398CA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3" name="Line 769">
          <a:extLst>
            <a:ext uri="{FF2B5EF4-FFF2-40B4-BE49-F238E27FC236}">
              <a16:creationId xmlns:a16="http://schemas.microsoft.com/office/drawing/2014/main" id="{57F6A632-5B75-89BE-D6A8-E1464E66FA5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4" name="Line 770">
          <a:extLst>
            <a:ext uri="{FF2B5EF4-FFF2-40B4-BE49-F238E27FC236}">
              <a16:creationId xmlns:a16="http://schemas.microsoft.com/office/drawing/2014/main" id="{400706B2-168B-D268-4C7F-3AC3800C569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5" name="Line 771">
          <a:extLst>
            <a:ext uri="{FF2B5EF4-FFF2-40B4-BE49-F238E27FC236}">
              <a16:creationId xmlns:a16="http://schemas.microsoft.com/office/drawing/2014/main" id="{D2066270-DBA0-29DD-9CC6-464704B56B5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6" name="Line 772">
          <a:extLst>
            <a:ext uri="{FF2B5EF4-FFF2-40B4-BE49-F238E27FC236}">
              <a16:creationId xmlns:a16="http://schemas.microsoft.com/office/drawing/2014/main" id="{3CD3C4E5-53CB-B1F1-06D6-64298C6BE17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7" name="Line 773">
          <a:extLst>
            <a:ext uri="{FF2B5EF4-FFF2-40B4-BE49-F238E27FC236}">
              <a16:creationId xmlns:a16="http://schemas.microsoft.com/office/drawing/2014/main" id="{F1FD7645-F219-122E-A4EF-9E5AF0F799C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8" name="Line 774">
          <a:extLst>
            <a:ext uri="{FF2B5EF4-FFF2-40B4-BE49-F238E27FC236}">
              <a16:creationId xmlns:a16="http://schemas.microsoft.com/office/drawing/2014/main" id="{3EB9DEE6-8515-628A-8306-CB30DE92DA3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99" name="Line 775">
          <a:extLst>
            <a:ext uri="{FF2B5EF4-FFF2-40B4-BE49-F238E27FC236}">
              <a16:creationId xmlns:a16="http://schemas.microsoft.com/office/drawing/2014/main" id="{7F358C25-F270-AB2D-E954-37376F5FD3B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0" name="Line 776">
          <a:extLst>
            <a:ext uri="{FF2B5EF4-FFF2-40B4-BE49-F238E27FC236}">
              <a16:creationId xmlns:a16="http://schemas.microsoft.com/office/drawing/2014/main" id="{DA20BAE9-4048-D88F-45E2-E8152263745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1" name="Line 777">
          <a:extLst>
            <a:ext uri="{FF2B5EF4-FFF2-40B4-BE49-F238E27FC236}">
              <a16:creationId xmlns:a16="http://schemas.microsoft.com/office/drawing/2014/main" id="{37A3478B-6F2A-A538-FEC1-411CEC28D91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2" name="Line 778">
          <a:extLst>
            <a:ext uri="{FF2B5EF4-FFF2-40B4-BE49-F238E27FC236}">
              <a16:creationId xmlns:a16="http://schemas.microsoft.com/office/drawing/2014/main" id="{A42D46E0-7098-120B-BA46-BAF4ECD8BFE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3" name="Line 779">
          <a:extLst>
            <a:ext uri="{FF2B5EF4-FFF2-40B4-BE49-F238E27FC236}">
              <a16:creationId xmlns:a16="http://schemas.microsoft.com/office/drawing/2014/main" id="{F2B9A5DD-0D6A-923F-1E7B-E1CBD99BD8F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4" name="Line 780">
          <a:extLst>
            <a:ext uri="{FF2B5EF4-FFF2-40B4-BE49-F238E27FC236}">
              <a16:creationId xmlns:a16="http://schemas.microsoft.com/office/drawing/2014/main" id="{1D089D4D-C687-3A40-69CE-AC38266D736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5" name="Line 781">
          <a:extLst>
            <a:ext uri="{FF2B5EF4-FFF2-40B4-BE49-F238E27FC236}">
              <a16:creationId xmlns:a16="http://schemas.microsoft.com/office/drawing/2014/main" id="{A55F2FD3-5DA7-4A19-3EC6-7A16159ED0D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6" name="Line 782">
          <a:extLst>
            <a:ext uri="{FF2B5EF4-FFF2-40B4-BE49-F238E27FC236}">
              <a16:creationId xmlns:a16="http://schemas.microsoft.com/office/drawing/2014/main" id="{92C31C73-F566-5357-8842-D0E4DD00478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807" name="Line 783">
          <a:extLst>
            <a:ext uri="{FF2B5EF4-FFF2-40B4-BE49-F238E27FC236}">
              <a16:creationId xmlns:a16="http://schemas.microsoft.com/office/drawing/2014/main" id="{DB5D80C7-56A4-5DDE-2DC0-FF71B21FF7D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8" name="Line 784">
          <a:extLst>
            <a:ext uri="{FF2B5EF4-FFF2-40B4-BE49-F238E27FC236}">
              <a16:creationId xmlns:a16="http://schemas.microsoft.com/office/drawing/2014/main" id="{9418A2D2-F0A5-952B-0B43-AB9A4835F501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09" name="Line 785">
          <a:extLst>
            <a:ext uri="{FF2B5EF4-FFF2-40B4-BE49-F238E27FC236}">
              <a16:creationId xmlns:a16="http://schemas.microsoft.com/office/drawing/2014/main" id="{3B610D44-500B-D202-BEBF-89F857B5A38F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0" name="Line 786">
          <a:extLst>
            <a:ext uri="{FF2B5EF4-FFF2-40B4-BE49-F238E27FC236}">
              <a16:creationId xmlns:a16="http://schemas.microsoft.com/office/drawing/2014/main" id="{0B04AD0A-7C9B-EDB6-A3B1-01F45E2E0AD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1" name="Line 787">
          <a:extLst>
            <a:ext uri="{FF2B5EF4-FFF2-40B4-BE49-F238E27FC236}">
              <a16:creationId xmlns:a16="http://schemas.microsoft.com/office/drawing/2014/main" id="{2521C344-8E12-4299-C1AF-230BAFC587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2" name="Line 788">
          <a:extLst>
            <a:ext uri="{FF2B5EF4-FFF2-40B4-BE49-F238E27FC236}">
              <a16:creationId xmlns:a16="http://schemas.microsoft.com/office/drawing/2014/main" id="{39FD0E0C-9E84-DD51-23B9-CF7959F8784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3" name="Line 789">
          <a:extLst>
            <a:ext uri="{FF2B5EF4-FFF2-40B4-BE49-F238E27FC236}">
              <a16:creationId xmlns:a16="http://schemas.microsoft.com/office/drawing/2014/main" id="{0B5EE7F8-6BE5-2A4D-CDB6-D18950BAA25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4" name="Line 790">
          <a:extLst>
            <a:ext uri="{FF2B5EF4-FFF2-40B4-BE49-F238E27FC236}">
              <a16:creationId xmlns:a16="http://schemas.microsoft.com/office/drawing/2014/main" id="{4A188714-A255-ECC1-5124-E5A6ACA473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5" name="Line 791">
          <a:extLst>
            <a:ext uri="{FF2B5EF4-FFF2-40B4-BE49-F238E27FC236}">
              <a16:creationId xmlns:a16="http://schemas.microsoft.com/office/drawing/2014/main" id="{D9ED969D-5EC9-3B6B-552C-32783E8E3D3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6" name="Line 792">
          <a:extLst>
            <a:ext uri="{FF2B5EF4-FFF2-40B4-BE49-F238E27FC236}">
              <a16:creationId xmlns:a16="http://schemas.microsoft.com/office/drawing/2014/main" id="{D65EBB7D-F4EB-1868-47E6-98FB18932E1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7" name="Line 793">
          <a:extLst>
            <a:ext uri="{FF2B5EF4-FFF2-40B4-BE49-F238E27FC236}">
              <a16:creationId xmlns:a16="http://schemas.microsoft.com/office/drawing/2014/main" id="{C4873978-660A-2DD7-BDE1-FBA7F284212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8" name="Line 794">
          <a:extLst>
            <a:ext uri="{FF2B5EF4-FFF2-40B4-BE49-F238E27FC236}">
              <a16:creationId xmlns:a16="http://schemas.microsoft.com/office/drawing/2014/main" id="{4F06A362-B922-DD0C-2AA6-CD1E2A8DF23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19" name="Line 795">
          <a:extLst>
            <a:ext uri="{FF2B5EF4-FFF2-40B4-BE49-F238E27FC236}">
              <a16:creationId xmlns:a16="http://schemas.microsoft.com/office/drawing/2014/main" id="{05944799-BBAB-7DF4-2464-A876D1970B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0" name="Line 796">
          <a:extLst>
            <a:ext uri="{FF2B5EF4-FFF2-40B4-BE49-F238E27FC236}">
              <a16:creationId xmlns:a16="http://schemas.microsoft.com/office/drawing/2014/main" id="{92C16269-AF15-1912-E02A-F3111DCCFCA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1" name="Line 797">
          <a:extLst>
            <a:ext uri="{FF2B5EF4-FFF2-40B4-BE49-F238E27FC236}">
              <a16:creationId xmlns:a16="http://schemas.microsoft.com/office/drawing/2014/main" id="{81F54D73-E759-3D79-6C42-B79AB841055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2" name="Line 798">
          <a:extLst>
            <a:ext uri="{FF2B5EF4-FFF2-40B4-BE49-F238E27FC236}">
              <a16:creationId xmlns:a16="http://schemas.microsoft.com/office/drawing/2014/main" id="{2E077465-53B0-32E7-DAD9-D2CEB7F8347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3" name="Line 799">
          <a:extLst>
            <a:ext uri="{FF2B5EF4-FFF2-40B4-BE49-F238E27FC236}">
              <a16:creationId xmlns:a16="http://schemas.microsoft.com/office/drawing/2014/main" id="{E6DDAF68-A9EA-CD2B-1F64-911F3662527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4" name="Line 800">
          <a:extLst>
            <a:ext uri="{FF2B5EF4-FFF2-40B4-BE49-F238E27FC236}">
              <a16:creationId xmlns:a16="http://schemas.microsoft.com/office/drawing/2014/main" id="{B30E4622-8691-D545-A291-6C14F33270E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5" name="Line 801">
          <a:extLst>
            <a:ext uri="{FF2B5EF4-FFF2-40B4-BE49-F238E27FC236}">
              <a16:creationId xmlns:a16="http://schemas.microsoft.com/office/drawing/2014/main" id="{E5D27506-FC1A-5FA5-0AB9-C8C0D52AAD08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6" name="Line 802">
          <a:extLst>
            <a:ext uri="{FF2B5EF4-FFF2-40B4-BE49-F238E27FC236}">
              <a16:creationId xmlns:a16="http://schemas.microsoft.com/office/drawing/2014/main" id="{32FC259C-9758-064D-D41E-7E2A8E16159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7" name="Line 803">
          <a:extLst>
            <a:ext uri="{FF2B5EF4-FFF2-40B4-BE49-F238E27FC236}">
              <a16:creationId xmlns:a16="http://schemas.microsoft.com/office/drawing/2014/main" id="{9C1F9E46-1036-9F9E-E259-77B29D83509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8" name="Line 804">
          <a:extLst>
            <a:ext uri="{FF2B5EF4-FFF2-40B4-BE49-F238E27FC236}">
              <a16:creationId xmlns:a16="http://schemas.microsoft.com/office/drawing/2014/main" id="{1207ACCC-232A-363F-B0B1-6E46834C78B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29" name="Line 805">
          <a:extLst>
            <a:ext uri="{FF2B5EF4-FFF2-40B4-BE49-F238E27FC236}">
              <a16:creationId xmlns:a16="http://schemas.microsoft.com/office/drawing/2014/main" id="{674547BF-11A6-3714-A056-344792A02F1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830" name="Line 806">
          <a:extLst>
            <a:ext uri="{FF2B5EF4-FFF2-40B4-BE49-F238E27FC236}">
              <a16:creationId xmlns:a16="http://schemas.microsoft.com/office/drawing/2014/main" id="{D9462420-CC51-5AB9-B708-051D59665D07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1" name="Line 807">
          <a:extLst>
            <a:ext uri="{FF2B5EF4-FFF2-40B4-BE49-F238E27FC236}">
              <a16:creationId xmlns:a16="http://schemas.microsoft.com/office/drawing/2014/main" id="{9F0DB3B2-EDEB-49E7-ABDF-A7B2468E2E3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2" name="Line 808">
          <a:extLst>
            <a:ext uri="{FF2B5EF4-FFF2-40B4-BE49-F238E27FC236}">
              <a16:creationId xmlns:a16="http://schemas.microsoft.com/office/drawing/2014/main" id="{0264C285-5E94-F699-C56A-1D49D1BCD52D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3" name="Line 809">
          <a:extLst>
            <a:ext uri="{FF2B5EF4-FFF2-40B4-BE49-F238E27FC236}">
              <a16:creationId xmlns:a16="http://schemas.microsoft.com/office/drawing/2014/main" id="{0B428E8F-BF5B-F647-22AC-D8C81AA6017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4" name="Line 810">
          <a:extLst>
            <a:ext uri="{FF2B5EF4-FFF2-40B4-BE49-F238E27FC236}">
              <a16:creationId xmlns:a16="http://schemas.microsoft.com/office/drawing/2014/main" id="{D2EF2FC9-3675-A91C-10B2-C60DB554BB5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5" name="Line 811">
          <a:extLst>
            <a:ext uri="{FF2B5EF4-FFF2-40B4-BE49-F238E27FC236}">
              <a16:creationId xmlns:a16="http://schemas.microsoft.com/office/drawing/2014/main" id="{4ADAF38D-6114-A9BB-4042-84D9F6635A2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6" name="Line 812">
          <a:extLst>
            <a:ext uri="{FF2B5EF4-FFF2-40B4-BE49-F238E27FC236}">
              <a16:creationId xmlns:a16="http://schemas.microsoft.com/office/drawing/2014/main" id="{934807A1-4EAA-9CCE-4F82-3987B4A1AF4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7" name="Line 813">
          <a:extLst>
            <a:ext uri="{FF2B5EF4-FFF2-40B4-BE49-F238E27FC236}">
              <a16:creationId xmlns:a16="http://schemas.microsoft.com/office/drawing/2014/main" id="{350F9E06-4055-E12C-B4A8-45D08C6D89E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8" name="Line 814">
          <a:extLst>
            <a:ext uri="{FF2B5EF4-FFF2-40B4-BE49-F238E27FC236}">
              <a16:creationId xmlns:a16="http://schemas.microsoft.com/office/drawing/2014/main" id="{7CDB1BE4-20F3-1D9E-8772-16B2A62C3DC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39" name="Line 815">
          <a:extLst>
            <a:ext uri="{FF2B5EF4-FFF2-40B4-BE49-F238E27FC236}">
              <a16:creationId xmlns:a16="http://schemas.microsoft.com/office/drawing/2014/main" id="{E7FFBD24-F9DA-489A-E846-39069FD9BFF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0" name="Line 816">
          <a:extLst>
            <a:ext uri="{FF2B5EF4-FFF2-40B4-BE49-F238E27FC236}">
              <a16:creationId xmlns:a16="http://schemas.microsoft.com/office/drawing/2014/main" id="{EAA7F3CB-0D26-EC70-3768-347F094BBBD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1" name="Line 817">
          <a:extLst>
            <a:ext uri="{FF2B5EF4-FFF2-40B4-BE49-F238E27FC236}">
              <a16:creationId xmlns:a16="http://schemas.microsoft.com/office/drawing/2014/main" id="{45C9284C-3B76-FD2D-B604-5D95087F746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2" name="Line 818">
          <a:extLst>
            <a:ext uri="{FF2B5EF4-FFF2-40B4-BE49-F238E27FC236}">
              <a16:creationId xmlns:a16="http://schemas.microsoft.com/office/drawing/2014/main" id="{C8A62684-82E8-BACC-705A-3178FBCCF16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3" name="Line 819">
          <a:extLst>
            <a:ext uri="{FF2B5EF4-FFF2-40B4-BE49-F238E27FC236}">
              <a16:creationId xmlns:a16="http://schemas.microsoft.com/office/drawing/2014/main" id="{2062F806-6180-B6AB-F4DE-4DE9E0896FB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4" name="Line 820">
          <a:extLst>
            <a:ext uri="{FF2B5EF4-FFF2-40B4-BE49-F238E27FC236}">
              <a16:creationId xmlns:a16="http://schemas.microsoft.com/office/drawing/2014/main" id="{6554762A-7E37-74AA-391F-D310AD16691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5" name="Line 821">
          <a:extLst>
            <a:ext uri="{FF2B5EF4-FFF2-40B4-BE49-F238E27FC236}">
              <a16:creationId xmlns:a16="http://schemas.microsoft.com/office/drawing/2014/main" id="{59168887-9FC3-42DA-B494-E662576FD3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6" name="Line 822">
          <a:extLst>
            <a:ext uri="{FF2B5EF4-FFF2-40B4-BE49-F238E27FC236}">
              <a16:creationId xmlns:a16="http://schemas.microsoft.com/office/drawing/2014/main" id="{2D68865E-1578-0155-EFCA-EAE03873A8F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7" name="Line 823">
          <a:extLst>
            <a:ext uri="{FF2B5EF4-FFF2-40B4-BE49-F238E27FC236}">
              <a16:creationId xmlns:a16="http://schemas.microsoft.com/office/drawing/2014/main" id="{96078BB2-D87B-C477-E982-5C66A12E4F2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8" name="Line 824">
          <a:extLst>
            <a:ext uri="{FF2B5EF4-FFF2-40B4-BE49-F238E27FC236}">
              <a16:creationId xmlns:a16="http://schemas.microsoft.com/office/drawing/2014/main" id="{D0911E63-231B-8AD9-5A96-4DE7F1073BE4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49" name="Line 825">
          <a:extLst>
            <a:ext uri="{FF2B5EF4-FFF2-40B4-BE49-F238E27FC236}">
              <a16:creationId xmlns:a16="http://schemas.microsoft.com/office/drawing/2014/main" id="{0A2B5C1D-E9F4-147A-2436-71FFE3B110A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0" name="Line 826">
          <a:extLst>
            <a:ext uri="{FF2B5EF4-FFF2-40B4-BE49-F238E27FC236}">
              <a16:creationId xmlns:a16="http://schemas.microsoft.com/office/drawing/2014/main" id="{EEB230E3-40A2-E838-8CAD-B805319CB2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1" name="Line 827">
          <a:extLst>
            <a:ext uri="{FF2B5EF4-FFF2-40B4-BE49-F238E27FC236}">
              <a16:creationId xmlns:a16="http://schemas.microsoft.com/office/drawing/2014/main" id="{E66F3209-A7C9-0A99-51BB-BAD7EE1C43B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2" name="Line 828">
          <a:extLst>
            <a:ext uri="{FF2B5EF4-FFF2-40B4-BE49-F238E27FC236}">
              <a16:creationId xmlns:a16="http://schemas.microsoft.com/office/drawing/2014/main" id="{C0F8D05E-03DE-871E-58A5-73C94C2A9D9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853" name="Line 829">
          <a:extLst>
            <a:ext uri="{FF2B5EF4-FFF2-40B4-BE49-F238E27FC236}">
              <a16:creationId xmlns:a16="http://schemas.microsoft.com/office/drawing/2014/main" id="{8866F020-4090-9044-7D07-E09D4D989840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4" name="Line 830">
          <a:extLst>
            <a:ext uri="{FF2B5EF4-FFF2-40B4-BE49-F238E27FC236}">
              <a16:creationId xmlns:a16="http://schemas.microsoft.com/office/drawing/2014/main" id="{6DFAF5D6-748F-1ED6-84E0-E209A0D1B92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5" name="Line 831">
          <a:extLst>
            <a:ext uri="{FF2B5EF4-FFF2-40B4-BE49-F238E27FC236}">
              <a16:creationId xmlns:a16="http://schemas.microsoft.com/office/drawing/2014/main" id="{183F2944-AC25-778A-CB09-E18F5D34BFE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6" name="Line 832">
          <a:extLst>
            <a:ext uri="{FF2B5EF4-FFF2-40B4-BE49-F238E27FC236}">
              <a16:creationId xmlns:a16="http://schemas.microsoft.com/office/drawing/2014/main" id="{4490A93E-19D8-ADC8-7A1C-0759D49A40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7" name="Line 833">
          <a:extLst>
            <a:ext uri="{FF2B5EF4-FFF2-40B4-BE49-F238E27FC236}">
              <a16:creationId xmlns:a16="http://schemas.microsoft.com/office/drawing/2014/main" id="{932B2692-6A99-C7ED-9B14-2C85681CE53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8" name="Line 834">
          <a:extLst>
            <a:ext uri="{FF2B5EF4-FFF2-40B4-BE49-F238E27FC236}">
              <a16:creationId xmlns:a16="http://schemas.microsoft.com/office/drawing/2014/main" id="{702C3885-F36A-32AF-B263-1CD8C1E99DE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59" name="Line 835">
          <a:extLst>
            <a:ext uri="{FF2B5EF4-FFF2-40B4-BE49-F238E27FC236}">
              <a16:creationId xmlns:a16="http://schemas.microsoft.com/office/drawing/2014/main" id="{3C11AB09-7BA6-96A1-1523-5311E5AB2A1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0" name="Line 836">
          <a:extLst>
            <a:ext uri="{FF2B5EF4-FFF2-40B4-BE49-F238E27FC236}">
              <a16:creationId xmlns:a16="http://schemas.microsoft.com/office/drawing/2014/main" id="{09C372F1-F665-BA3C-4F28-60A685422C9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1" name="Line 837">
          <a:extLst>
            <a:ext uri="{FF2B5EF4-FFF2-40B4-BE49-F238E27FC236}">
              <a16:creationId xmlns:a16="http://schemas.microsoft.com/office/drawing/2014/main" id="{4C361F01-F700-EC28-77CF-1CAE9B5B91F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2" name="Line 838">
          <a:extLst>
            <a:ext uri="{FF2B5EF4-FFF2-40B4-BE49-F238E27FC236}">
              <a16:creationId xmlns:a16="http://schemas.microsoft.com/office/drawing/2014/main" id="{09E04801-4C8C-D4D9-BF62-0A04D44621E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3" name="Line 839">
          <a:extLst>
            <a:ext uri="{FF2B5EF4-FFF2-40B4-BE49-F238E27FC236}">
              <a16:creationId xmlns:a16="http://schemas.microsoft.com/office/drawing/2014/main" id="{559EDD6F-9AFD-F889-6BC9-171390B444D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4" name="Line 840">
          <a:extLst>
            <a:ext uri="{FF2B5EF4-FFF2-40B4-BE49-F238E27FC236}">
              <a16:creationId xmlns:a16="http://schemas.microsoft.com/office/drawing/2014/main" id="{65C22FF9-80C7-21ED-9297-0D4A2675005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5" name="Line 841">
          <a:extLst>
            <a:ext uri="{FF2B5EF4-FFF2-40B4-BE49-F238E27FC236}">
              <a16:creationId xmlns:a16="http://schemas.microsoft.com/office/drawing/2014/main" id="{346C48CA-0DE2-980F-4C67-5C413B9B63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6" name="Line 842">
          <a:extLst>
            <a:ext uri="{FF2B5EF4-FFF2-40B4-BE49-F238E27FC236}">
              <a16:creationId xmlns:a16="http://schemas.microsoft.com/office/drawing/2014/main" id="{81E5E354-0BC6-707E-F4A2-BBA04A78508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7" name="Line 843">
          <a:extLst>
            <a:ext uri="{FF2B5EF4-FFF2-40B4-BE49-F238E27FC236}">
              <a16:creationId xmlns:a16="http://schemas.microsoft.com/office/drawing/2014/main" id="{569B2E4F-DD7D-9A12-DB26-22B21B355B7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8" name="Line 844">
          <a:extLst>
            <a:ext uri="{FF2B5EF4-FFF2-40B4-BE49-F238E27FC236}">
              <a16:creationId xmlns:a16="http://schemas.microsoft.com/office/drawing/2014/main" id="{4B98DC9F-ACCE-950F-303F-3DDC3FD5986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69" name="Line 845">
          <a:extLst>
            <a:ext uri="{FF2B5EF4-FFF2-40B4-BE49-F238E27FC236}">
              <a16:creationId xmlns:a16="http://schemas.microsoft.com/office/drawing/2014/main" id="{AEDFF876-CCB5-0BC3-3DB3-44174F483DA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0" name="Line 846">
          <a:extLst>
            <a:ext uri="{FF2B5EF4-FFF2-40B4-BE49-F238E27FC236}">
              <a16:creationId xmlns:a16="http://schemas.microsoft.com/office/drawing/2014/main" id="{6F9EE443-192E-ED54-4517-8E0B5FA3A6C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1" name="Line 847">
          <a:extLst>
            <a:ext uri="{FF2B5EF4-FFF2-40B4-BE49-F238E27FC236}">
              <a16:creationId xmlns:a16="http://schemas.microsoft.com/office/drawing/2014/main" id="{6223DF17-03D1-5890-2696-ABD5A72CFFF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2" name="Line 848">
          <a:extLst>
            <a:ext uri="{FF2B5EF4-FFF2-40B4-BE49-F238E27FC236}">
              <a16:creationId xmlns:a16="http://schemas.microsoft.com/office/drawing/2014/main" id="{D2E9A125-171B-BEFB-365F-412943299B5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3" name="Line 849">
          <a:extLst>
            <a:ext uri="{FF2B5EF4-FFF2-40B4-BE49-F238E27FC236}">
              <a16:creationId xmlns:a16="http://schemas.microsoft.com/office/drawing/2014/main" id="{81C820C9-9869-4D0C-DA0D-F43AF66CE4B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4" name="Line 850">
          <a:extLst>
            <a:ext uri="{FF2B5EF4-FFF2-40B4-BE49-F238E27FC236}">
              <a16:creationId xmlns:a16="http://schemas.microsoft.com/office/drawing/2014/main" id="{5DBE7502-41BB-0CA9-9EA6-7663E348E8B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5" name="Line 851">
          <a:extLst>
            <a:ext uri="{FF2B5EF4-FFF2-40B4-BE49-F238E27FC236}">
              <a16:creationId xmlns:a16="http://schemas.microsoft.com/office/drawing/2014/main" id="{CD02836F-FFD2-2783-C42D-6CC7BB90FFC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876" name="Line 852">
          <a:extLst>
            <a:ext uri="{FF2B5EF4-FFF2-40B4-BE49-F238E27FC236}">
              <a16:creationId xmlns:a16="http://schemas.microsoft.com/office/drawing/2014/main" id="{226E997D-7637-1D95-BC74-80160B57750F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7" name="Line 853">
          <a:extLst>
            <a:ext uri="{FF2B5EF4-FFF2-40B4-BE49-F238E27FC236}">
              <a16:creationId xmlns:a16="http://schemas.microsoft.com/office/drawing/2014/main" id="{880CE873-73CB-8F50-2C46-B6266B113250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8" name="Line 854">
          <a:extLst>
            <a:ext uri="{FF2B5EF4-FFF2-40B4-BE49-F238E27FC236}">
              <a16:creationId xmlns:a16="http://schemas.microsoft.com/office/drawing/2014/main" id="{17647128-0802-A1D3-3624-E56DB8EB7763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79" name="Line 855">
          <a:extLst>
            <a:ext uri="{FF2B5EF4-FFF2-40B4-BE49-F238E27FC236}">
              <a16:creationId xmlns:a16="http://schemas.microsoft.com/office/drawing/2014/main" id="{039127FD-E8F8-AB95-EF05-3F548C58A4E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0" name="Line 856">
          <a:extLst>
            <a:ext uri="{FF2B5EF4-FFF2-40B4-BE49-F238E27FC236}">
              <a16:creationId xmlns:a16="http://schemas.microsoft.com/office/drawing/2014/main" id="{B85AC702-8241-D617-A4CE-0DE0AF93CAB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1" name="Line 857">
          <a:extLst>
            <a:ext uri="{FF2B5EF4-FFF2-40B4-BE49-F238E27FC236}">
              <a16:creationId xmlns:a16="http://schemas.microsoft.com/office/drawing/2014/main" id="{762DEA1D-4340-FBC7-CFAB-769F0C1B975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2" name="Line 858">
          <a:extLst>
            <a:ext uri="{FF2B5EF4-FFF2-40B4-BE49-F238E27FC236}">
              <a16:creationId xmlns:a16="http://schemas.microsoft.com/office/drawing/2014/main" id="{8056688A-65E6-333A-4438-9D0675EE0C5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3" name="Line 859">
          <a:extLst>
            <a:ext uri="{FF2B5EF4-FFF2-40B4-BE49-F238E27FC236}">
              <a16:creationId xmlns:a16="http://schemas.microsoft.com/office/drawing/2014/main" id="{51F25139-1898-F1C9-7EBA-6562B3EAA93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4" name="Line 860">
          <a:extLst>
            <a:ext uri="{FF2B5EF4-FFF2-40B4-BE49-F238E27FC236}">
              <a16:creationId xmlns:a16="http://schemas.microsoft.com/office/drawing/2014/main" id="{EB8D38AE-929D-7CF3-874B-25733FAB8A4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5" name="Line 861">
          <a:extLst>
            <a:ext uri="{FF2B5EF4-FFF2-40B4-BE49-F238E27FC236}">
              <a16:creationId xmlns:a16="http://schemas.microsoft.com/office/drawing/2014/main" id="{27BC9599-7EF0-2674-8D6F-2E9A6F395D2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6" name="Line 862">
          <a:extLst>
            <a:ext uri="{FF2B5EF4-FFF2-40B4-BE49-F238E27FC236}">
              <a16:creationId xmlns:a16="http://schemas.microsoft.com/office/drawing/2014/main" id="{BDC62C4B-5941-8FBD-DD93-692D2901AF8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7" name="Line 863">
          <a:extLst>
            <a:ext uri="{FF2B5EF4-FFF2-40B4-BE49-F238E27FC236}">
              <a16:creationId xmlns:a16="http://schemas.microsoft.com/office/drawing/2014/main" id="{FFA91E17-FA8B-E722-2B52-AB0EC266579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8" name="Line 864">
          <a:extLst>
            <a:ext uri="{FF2B5EF4-FFF2-40B4-BE49-F238E27FC236}">
              <a16:creationId xmlns:a16="http://schemas.microsoft.com/office/drawing/2014/main" id="{5C2CEC8B-49F7-693B-AE89-2A2C26C7C8C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89" name="Line 865">
          <a:extLst>
            <a:ext uri="{FF2B5EF4-FFF2-40B4-BE49-F238E27FC236}">
              <a16:creationId xmlns:a16="http://schemas.microsoft.com/office/drawing/2014/main" id="{C68ABE5B-2152-7E0C-2DB4-C6E09062C1A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0" name="Line 866">
          <a:extLst>
            <a:ext uri="{FF2B5EF4-FFF2-40B4-BE49-F238E27FC236}">
              <a16:creationId xmlns:a16="http://schemas.microsoft.com/office/drawing/2014/main" id="{9BFBB1A3-CF95-AC7E-3D10-30019616573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1" name="Line 867">
          <a:extLst>
            <a:ext uri="{FF2B5EF4-FFF2-40B4-BE49-F238E27FC236}">
              <a16:creationId xmlns:a16="http://schemas.microsoft.com/office/drawing/2014/main" id="{10ADD331-E303-1B66-AB72-5E517E339B3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2" name="Line 868">
          <a:extLst>
            <a:ext uri="{FF2B5EF4-FFF2-40B4-BE49-F238E27FC236}">
              <a16:creationId xmlns:a16="http://schemas.microsoft.com/office/drawing/2014/main" id="{E060EF8F-94A2-35CA-8213-C1172725998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3" name="Line 869">
          <a:extLst>
            <a:ext uri="{FF2B5EF4-FFF2-40B4-BE49-F238E27FC236}">
              <a16:creationId xmlns:a16="http://schemas.microsoft.com/office/drawing/2014/main" id="{FB0C12BD-1861-369C-3D7E-305D73C7A8D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4" name="Line 870">
          <a:extLst>
            <a:ext uri="{FF2B5EF4-FFF2-40B4-BE49-F238E27FC236}">
              <a16:creationId xmlns:a16="http://schemas.microsoft.com/office/drawing/2014/main" id="{19AA55AD-B5F3-8E32-4D25-85CF629AF0ED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5" name="Line 871">
          <a:extLst>
            <a:ext uri="{FF2B5EF4-FFF2-40B4-BE49-F238E27FC236}">
              <a16:creationId xmlns:a16="http://schemas.microsoft.com/office/drawing/2014/main" id="{6E29F0D3-4E78-25B0-2B9B-A68D6DD2BF1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6" name="Line 872">
          <a:extLst>
            <a:ext uri="{FF2B5EF4-FFF2-40B4-BE49-F238E27FC236}">
              <a16:creationId xmlns:a16="http://schemas.microsoft.com/office/drawing/2014/main" id="{2D11C4D3-FD09-C8F7-7C54-5FE53C5D36A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7" name="Line 873">
          <a:extLst>
            <a:ext uri="{FF2B5EF4-FFF2-40B4-BE49-F238E27FC236}">
              <a16:creationId xmlns:a16="http://schemas.microsoft.com/office/drawing/2014/main" id="{5FB665CB-31EA-832D-0A33-2894D375B9A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898" name="Line 874">
          <a:extLst>
            <a:ext uri="{FF2B5EF4-FFF2-40B4-BE49-F238E27FC236}">
              <a16:creationId xmlns:a16="http://schemas.microsoft.com/office/drawing/2014/main" id="{F665D269-B044-2800-328C-E7166C3D976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899" name="Line 875">
          <a:extLst>
            <a:ext uri="{FF2B5EF4-FFF2-40B4-BE49-F238E27FC236}">
              <a16:creationId xmlns:a16="http://schemas.microsoft.com/office/drawing/2014/main" id="{90ECB44D-EFFF-0C5E-6230-BAAA1CC3F7F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0" name="Line 876">
          <a:extLst>
            <a:ext uri="{FF2B5EF4-FFF2-40B4-BE49-F238E27FC236}">
              <a16:creationId xmlns:a16="http://schemas.microsoft.com/office/drawing/2014/main" id="{51482577-B1DD-3953-141B-7F55D406B843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1" name="Line 877">
          <a:extLst>
            <a:ext uri="{FF2B5EF4-FFF2-40B4-BE49-F238E27FC236}">
              <a16:creationId xmlns:a16="http://schemas.microsoft.com/office/drawing/2014/main" id="{AAD2FB87-087D-3AF5-AD42-5B791DC6C849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2" name="Line 878">
          <a:extLst>
            <a:ext uri="{FF2B5EF4-FFF2-40B4-BE49-F238E27FC236}">
              <a16:creationId xmlns:a16="http://schemas.microsoft.com/office/drawing/2014/main" id="{AE7B114F-0E55-918E-8A07-A87DCD6CBBE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3" name="Line 879">
          <a:extLst>
            <a:ext uri="{FF2B5EF4-FFF2-40B4-BE49-F238E27FC236}">
              <a16:creationId xmlns:a16="http://schemas.microsoft.com/office/drawing/2014/main" id="{4E205762-A8F9-0D0F-BAFD-E51C052EAB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4" name="Line 880">
          <a:extLst>
            <a:ext uri="{FF2B5EF4-FFF2-40B4-BE49-F238E27FC236}">
              <a16:creationId xmlns:a16="http://schemas.microsoft.com/office/drawing/2014/main" id="{7A7B662A-5D9B-3D07-4C77-A48899A0B20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5" name="Line 881">
          <a:extLst>
            <a:ext uri="{FF2B5EF4-FFF2-40B4-BE49-F238E27FC236}">
              <a16:creationId xmlns:a16="http://schemas.microsoft.com/office/drawing/2014/main" id="{7195348F-874A-1265-9DF0-66A11B18951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6" name="Line 882">
          <a:extLst>
            <a:ext uri="{FF2B5EF4-FFF2-40B4-BE49-F238E27FC236}">
              <a16:creationId xmlns:a16="http://schemas.microsoft.com/office/drawing/2014/main" id="{E04E4150-DB86-B929-EF13-BAE805BB4D7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7" name="Line 883">
          <a:extLst>
            <a:ext uri="{FF2B5EF4-FFF2-40B4-BE49-F238E27FC236}">
              <a16:creationId xmlns:a16="http://schemas.microsoft.com/office/drawing/2014/main" id="{A4CD434B-078D-5210-A9B2-38AEF22D909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8" name="Line 884">
          <a:extLst>
            <a:ext uri="{FF2B5EF4-FFF2-40B4-BE49-F238E27FC236}">
              <a16:creationId xmlns:a16="http://schemas.microsoft.com/office/drawing/2014/main" id="{D39A107B-EEC4-CCC7-9149-101388A77AC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09" name="Line 885">
          <a:extLst>
            <a:ext uri="{FF2B5EF4-FFF2-40B4-BE49-F238E27FC236}">
              <a16:creationId xmlns:a16="http://schemas.microsoft.com/office/drawing/2014/main" id="{67A09358-B99E-17A5-F6DF-6B34377EF98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0" name="Line 886">
          <a:extLst>
            <a:ext uri="{FF2B5EF4-FFF2-40B4-BE49-F238E27FC236}">
              <a16:creationId xmlns:a16="http://schemas.microsoft.com/office/drawing/2014/main" id="{87911435-D2B7-39F7-EBC6-9A6513A2E1B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1" name="Line 887">
          <a:extLst>
            <a:ext uri="{FF2B5EF4-FFF2-40B4-BE49-F238E27FC236}">
              <a16:creationId xmlns:a16="http://schemas.microsoft.com/office/drawing/2014/main" id="{09E91FDB-4B74-D089-35D8-004FA1AEC10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2" name="Line 888">
          <a:extLst>
            <a:ext uri="{FF2B5EF4-FFF2-40B4-BE49-F238E27FC236}">
              <a16:creationId xmlns:a16="http://schemas.microsoft.com/office/drawing/2014/main" id="{4F8C3A80-0AD6-AC3E-CC4A-F3D2A136C4B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3" name="Line 889">
          <a:extLst>
            <a:ext uri="{FF2B5EF4-FFF2-40B4-BE49-F238E27FC236}">
              <a16:creationId xmlns:a16="http://schemas.microsoft.com/office/drawing/2014/main" id="{5DEF59CA-2B5E-BBEE-C6A4-4F85E22D2B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4" name="Line 890">
          <a:extLst>
            <a:ext uri="{FF2B5EF4-FFF2-40B4-BE49-F238E27FC236}">
              <a16:creationId xmlns:a16="http://schemas.microsoft.com/office/drawing/2014/main" id="{E6B56044-8B9A-5641-DA19-1AA57EAB67F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5" name="Line 891">
          <a:extLst>
            <a:ext uri="{FF2B5EF4-FFF2-40B4-BE49-F238E27FC236}">
              <a16:creationId xmlns:a16="http://schemas.microsoft.com/office/drawing/2014/main" id="{47E18A85-3550-4C11-932F-D4ED3882C3B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6" name="Line 892">
          <a:extLst>
            <a:ext uri="{FF2B5EF4-FFF2-40B4-BE49-F238E27FC236}">
              <a16:creationId xmlns:a16="http://schemas.microsoft.com/office/drawing/2014/main" id="{A8507434-29A7-5B5E-DF66-F7748A3DE12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7" name="Line 893">
          <a:extLst>
            <a:ext uri="{FF2B5EF4-FFF2-40B4-BE49-F238E27FC236}">
              <a16:creationId xmlns:a16="http://schemas.microsoft.com/office/drawing/2014/main" id="{886FE5D2-286F-9764-ED73-42D19D9A80D5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8" name="Line 894">
          <a:extLst>
            <a:ext uri="{FF2B5EF4-FFF2-40B4-BE49-F238E27FC236}">
              <a16:creationId xmlns:a16="http://schemas.microsoft.com/office/drawing/2014/main" id="{3915716F-5F17-1177-8631-E8B3D6ED98F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19" name="Line 895">
          <a:extLst>
            <a:ext uri="{FF2B5EF4-FFF2-40B4-BE49-F238E27FC236}">
              <a16:creationId xmlns:a16="http://schemas.microsoft.com/office/drawing/2014/main" id="{32B9D372-E605-5917-D0FC-FD8DEC6DC13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0" name="Line 896">
          <a:extLst>
            <a:ext uri="{FF2B5EF4-FFF2-40B4-BE49-F238E27FC236}">
              <a16:creationId xmlns:a16="http://schemas.microsoft.com/office/drawing/2014/main" id="{C19AFCEB-01B6-0F0B-6225-81DD5D4AB5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1" name="Line 897">
          <a:extLst>
            <a:ext uri="{FF2B5EF4-FFF2-40B4-BE49-F238E27FC236}">
              <a16:creationId xmlns:a16="http://schemas.microsoft.com/office/drawing/2014/main" id="{D0F9E70E-27C2-A972-80EE-87221F6B055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922" name="Line 898">
          <a:extLst>
            <a:ext uri="{FF2B5EF4-FFF2-40B4-BE49-F238E27FC236}">
              <a16:creationId xmlns:a16="http://schemas.microsoft.com/office/drawing/2014/main" id="{8B5C0D1A-A4D7-D680-B4B4-F1E132EABDEA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3" name="Line 899">
          <a:extLst>
            <a:ext uri="{FF2B5EF4-FFF2-40B4-BE49-F238E27FC236}">
              <a16:creationId xmlns:a16="http://schemas.microsoft.com/office/drawing/2014/main" id="{BA8306E3-7236-8DA5-B1CA-02DA364C4E81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4" name="Line 900">
          <a:extLst>
            <a:ext uri="{FF2B5EF4-FFF2-40B4-BE49-F238E27FC236}">
              <a16:creationId xmlns:a16="http://schemas.microsoft.com/office/drawing/2014/main" id="{5356A6E6-050E-5194-AA53-543905ADDB95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5" name="Line 901">
          <a:extLst>
            <a:ext uri="{FF2B5EF4-FFF2-40B4-BE49-F238E27FC236}">
              <a16:creationId xmlns:a16="http://schemas.microsoft.com/office/drawing/2014/main" id="{2AF40A74-AFF4-89CD-9D90-3664AE60E8B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6" name="Line 902">
          <a:extLst>
            <a:ext uri="{FF2B5EF4-FFF2-40B4-BE49-F238E27FC236}">
              <a16:creationId xmlns:a16="http://schemas.microsoft.com/office/drawing/2014/main" id="{046FA870-EA2B-8EBE-3CEE-3F22B18BA52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7" name="Line 903">
          <a:extLst>
            <a:ext uri="{FF2B5EF4-FFF2-40B4-BE49-F238E27FC236}">
              <a16:creationId xmlns:a16="http://schemas.microsoft.com/office/drawing/2014/main" id="{F76EAB71-136A-674D-EE88-1C3561DE9C7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8" name="Line 904">
          <a:extLst>
            <a:ext uri="{FF2B5EF4-FFF2-40B4-BE49-F238E27FC236}">
              <a16:creationId xmlns:a16="http://schemas.microsoft.com/office/drawing/2014/main" id="{16C62575-311F-268E-98BD-82D0A06A1BA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29" name="Line 905">
          <a:extLst>
            <a:ext uri="{FF2B5EF4-FFF2-40B4-BE49-F238E27FC236}">
              <a16:creationId xmlns:a16="http://schemas.microsoft.com/office/drawing/2014/main" id="{85FB590F-E8D5-A15D-2122-A10B5B49EC8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0" name="Line 906">
          <a:extLst>
            <a:ext uri="{FF2B5EF4-FFF2-40B4-BE49-F238E27FC236}">
              <a16:creationId xmlns:a16="http://schemas.microsoft.com/office/drawing/2014/main" id="{41AF2CDE-60E3-6500-321D-08A9650E135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1" name="Line 907">
          <a:extLst>
            <a:ext uri="{FF2B5EF4-FFF2-40B4-BE49-F238E27FC236}">
              <a16:creationId xmlns:a16="http://schemas.microsoft.com/office/drawing/2014/main" id="{5730D5B9-8596-6DFC-D934-6C2D6723FDA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2" name="Line 908">
          <a:extLst>
            <a:ext uri="{FF2B5EF4-FFF2-40B4-BE49-F238E27FC236}">
              <a16:creationId xmlns:a16="http://schemas.microsoft.com/office/drawing/2014/main" id="{23025F8B-6420-F6DF-25A0-A9602A71D22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3" name="Line 909">
          <a:extLst>
            <a:ext uri="{FF2B5EF4-FFF2-40B4-BE49-F238E27FC236}">
              <a16:creationId xmlns:a16="http://schemas.microsoft.com/office/drawing/2014/main" id="{742B8861-DA94-4564-1A0E-BD5A8091E8B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4" name="Line 910">
          <a:extLst>
            <a:ext uri="{FF2B5EF4-FFF2-40B4-BE49-F238E27FC236}">
              <a16:creationId xmlns:a16="http://schemas.microsoft.com/office/drawing/2014/main" id="{1DACF1E4-D3D5-FFA7-F140-440C8416305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5" name="Line 911">
          <a:extLst>
            <a:ext uri="{FF2B5EF4-FFF2-40B4-BE49-F238E27FC236}">
              <a16:creationId xmlns:a16="http://schemas.microsoft.com/office/drawing/2014/main" id="{1E1BD98C-3FAA-A1C7-8173-EB07F2847EC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6" name="Line 912">
          <a:extLst>
            <a:ext uri="{FF2B5EF4-FFF2-40B4-BE49-F238E27FC236}">
              <a16:creationId xmlns:a16="http://schemas.microsoft.com/office/drawing/2014/main" id="{CF031DCB-8107-4F61-E808-D09C39B2A1A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7" name="Line 913">
          <a:extLst>
            <a:ext uri="{FF2B5EF4-FFF2-40B4-BE49-F238E27FC236}">
              <a16:creationId xmlns:a16="http://schemas.microsoft.com/office/drawing/2014/main" id="{25CB16A3-BE36-9395-1B89-A5E20DC5AC5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8" name="Line 914">
          <a:extLst>
            <a:ext uri="{FF2B5EF4-FFF2-40B4-BE49-F238E27FC236}">
              <a16:creationId xmlns:a16="http://schemas.microsoft.com/office/drawing/2014/main" id="{DB270008-E9AC-231C-F293-B6E165E1AA0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39" name="Line 915">
          <a:extLst>
            <a:ext uri="{FF2B5EF4-FFF2-40B4-BE49-F238E27FC236}">
              <a16:creationId xmlns:a16="http://schemas.microsoft.com/office/drawing/2014/main" id="{BB091622-5213-1695-692C-A1C7DCA1EF5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0" name="Line 916">
          <a:extLst>
            <a:ext uri="{FF2B5EF4-FFF2-40B4-BE49-F238E27FC236}">
              <a16:creationId xmlns:a16="http://schemas.microsoft.com/office/drawing/2014/main" id="{193B67E1-0285-22DE-B888-8FE41D4660CB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1" name="Line 917">
          <a:extLst>
            <a:ext uri="{FF2B5EF4-FFF2-40B4-BE49-F238E27FC236}">
              <a16:creationId xmlns:a16="http://schemas.microsoft.com/office/drawing/2014/main" id="{6B90F7B0-5A5C-24B8-060A-E28EC9330D4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2" name="Line 918">
          <a:extLst>
            <a:ext uri="{FF2B5EF4-FFF2-40B4-BE49-F238E27FC236}">
              <a16:creationId xmlns:a16="http://schemas.microsoft.com/office/drawing/2014/main" id="{22945D4B-6899-2543-45EB-52AA862F34A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3" name="Line 919">
          <a:extLst>
            <a:ext uri="{FF2B5EF4-FFF2-40B4-BE49-F238E27FC236}">
              <a16:creationId xmlns:a16="http://schemas.microsoft.com/office/drawing/2014/main" id="{11EEE921-F89F-AFB0-5852-D5314742D68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4" name="Line 920">
          <a:extLst>
            <a:ext uri="{FF2B5EF4-FFF2-40B4-BE49-F238E27FC236}">
              <a16:creationId xmlns:a16="http://schemas.microsoft.com/office/drawing/2014/main" id="{4AB172EA-F436-13ED-25BC-6331A2B228D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945" name="Line 921">
          <a:extLst>
            <a:ext uri="{FF2B5EF4-FFF2-40B4-BE49-F238E27FC236}">
              <a16:creationId xmlns:a16="http://schemas.microsoft.com/office/drawing/2014/main" id="{650CD66E-5A6D-0729-4BC9-93D8FA3A7CBF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6" name="Line 922">
          <a:extLst>
            <a:ext uri="{FF2B5EF4-FFF2-40B4-BE49-F238E27FC236}">
              <a16:creationId xmlns:a16="http://schemas.microsoft.com/office/drawing/2014/main" id="{0F59C9B2-4302-228E-7AC5-C880765452C9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7" name="Line 923">
          <a:extLst>
            <a:ext uri="{FF2B5EF4-FFF2-40B4-BE49-F238E27FC236}">
              <a16:creationId xmlns:a16="http://schemas.microsoft.com/office/drawing/2014/main" id="{C22EA4CE-1050-7B6C-0B00-6BB648872A8F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8" name="Line 924">
          <a:extLst>
            <a:ext uri="{FF2B5EF4-FFF2-40B4-BE49-F238E27FC236}">
              <a16:creationId xmlns:a16="http://schemas.microsoft.com/office/drawing/2014/main" id="{6C8F12DA-CD0C-DD4A-19CE-025F6B047BB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49" name="Line 925">
          <a:extLst>
            <a:ext uri="{FF2B5EF4-FFF2-40B4-BE49-F238E27FC236}">
              <a16:creationId xmlns:a16="http://schemas.microsoft.com/office/drawing/2014/main" id="{A7184C7E-79E8-9C44-787D-6E4BF02E2C3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0" name="Line 926">
          <a:extLst>
            <a:ext uri="{FF2B5EF4-FFF2-40B4-BE49-F238E27FC236}">
              <a16:creationId xmlns:a16="http://schemas.microsoft.com/office/drawing/2014/main" id="{9910F827-DB90-A0E4-2385-89CF3580B0E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1" name="Line 927">
          <a:extLst>
            <a:ext uri="{FF2B5EF4-FFF2-40B4-BE49-F238E27FC236}">
              <a16:creationId xmlns:a16="http://schemas.microsoft.com/office/drawing/2014/main" id="{D5A7F385-0D10-C837-29FA-CDA5145FD97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2" name="Line 928">
          <a:extLst>
            <a:ext uri="{FF2B5EF4-FFF2-40B4-BE49-F238E27FC236}">
              <a16:creationId xmlns:a16="http://schemas.microsoft.com/office/drawing/2014/main" id="{4D670842-0B33-5416-7507-FBF9A45FEE1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3" name="Line 929">
          <a:extLst>
            <a:ext uri="{FF2B5EF4-FFF2-40B4-BE49-F238E27FC236}">
              <a16:creationId xmlns:a16="http://schemas.microsoft.com/office/drawing/2014/main" id="{667AFA67-011F-6647-4E0A-4229F4A090F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4" name="Line 930">
          <a:extLst>
            <a:ext uri="{FF2B5EF4-FFF2-40B4-BE49-F238E27FC236}">
              <a16:creationId xmlns:a16="http://schemas.microsoft.com/office/drawing/2014/main" id="{59497F51-1225-3E61-CE77-6F57B78779D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5" name="Line 931">
          <a:extLst>
            <a:ext uri="{FF2B5EF4-FFF2-40B4-BE49-F238E27FC236}">
              <a16:creationId xmlns:a16="http://schemas.microsoft.com/office/drawing/2014/main" id="{E96AA825-D955-7032-121E-E946F727DF6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6" name="Line 932">
          <a:extLst>
            <a:ext uri="{FF2B5EF4-FFF2-40B4-BE49-F238E27FC236}">
              <a16:creationId xmlns:a16="http://schemas.microsoft.com/office/drawing/2014/main" id="{94C19386-D0D2-3BDA-D60E-E8F204ADCB6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7" name="Line 933">
          <a:extLst>
            <a:ext uri="{FF2B5EF4-FFF2-40B4-BE49-F238E27FC236}">
              <a16:creationId xmlns:a16="http://schemas.microsoft.com/office/drawing/2014/main" id="{8C6461D6-9084-6289-EA43-DDFB8DB85A6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8" name="Line 934">
          <a:extLst>
            <a:ext uri="{FF2B5EF4-FFF2-40B4-BE49-F238E27FC236}">
              <a16:creationId xmlns:a16="http://schemas.microsoft.com/office/drawing/2014/main" id="{9504395D-5B0C-99DF-40D3-C183E80872D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59" name="Line 935">
          <a:extLst>
            <a:ext uri="{FF2B5EF4-FFF2-40B4-BE49-F238E27FC236}">
              <a16:creationId xmlns:a16="http://schemas.microsoft.com/office/drawing/2014/main" id="{A150E9E4-A498-BBA3-3EBA-B691A23E194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0" name="Line 936">
          <a:extLst>
            <a:ext uri="{FF2B5EF4-FFF2-40B4-BE49-F238E27FC236}">
              <a16:creationId xmlns:a16="http://schemas.microsoft.com/office/drawing/2014/main" id="{34F9D68B-DA75-0D12-F503-2D9B1716B2E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1" name="Line 937">
          <a:extLst>
            <a:ext uri="{FF2B5EF4-FFF2-40B4-BE49-F238E27FC236}">
              <a16:creationId xmlns:a16="http://schemas.microsoft.com/office/drawing/2014/main" id="{62975AA8-305F-1C50-232A-590AC7938DF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2" name="Line 938">
          <a:extLst>
            <a:ext uri="{FF2B5EF4-FFF2-40B4-BE49-F238E27FC236}">
              <a16:creationId xmlns:a16="http://schemas.microsoft.com/office/drawing/2014/main" id="{D0FEC6D9-6784-F7B2-9708-644FC287D19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3" name="Line 939">
          <a:extLst>
            <a:ext uri="{FF2B5EF4-FFF2-40B4-BE49-F238E27FC236}">
              <a16:creationId xmlns:a16="http://schemas.microsoft.com/office/drawing/2014/main" id="{0A1C38ED-FB6A-9737-9F19-7B8371ABFA66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4" name="Line 940">
          <a:extLst>
            <a:ext uri="{FF2B5EF4-FFF2-40B4-BE49-F238E27FC236}">
              <a16:creationId xmlns:a16="http://schemas.microsoft.com/office/drawing/2014/main" id="{935850BF-3EB1-9A91-3AB5-CED319CF8F0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5" name="Line 941">
          <a:extLst>
            <a:ext uri="{FF2B5EF4-FFF2-40B4-BE49-F238E27FC236}">
              <a16:creationId xmlns:a16="http://schemas.microsoft.com/office/drawing/2014/main" id="{94202846-5074-A2C0-E7E5-DBEEC750B26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6" name="Line 942">
          <a:extLst>
            <a:ext uri="{FF2B5EF4-FFF2-40B4-BE49-F238E27FC236}">
              <a16:creationId xmlns:a16="http://schemas.microsoft.com/office/drawing/2014/main" id="{5E7B09E5-6B14-70EE-AF96-06953FAC887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7" name="Line 943">
          <a:extLst>
            <a:ext uri="{FF2B5EF4-FFF2-40B4-BE49-F238E27FC236}">
              <a16:creationId xmlns:a16="http://schemas.microsoft.com/office/drawing/2014/main" id="{05384FF0-64DE-4C7F-A2A1-E68974F8A8B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968" name="Line 944">
          <a:extLst>
            <a:ext uri="{FF2B5EF4-FFF2-40B4-BE49-F238E27FC236}">
              <a16:creationId xmlns:a16="http://schemas.microsoft.com/office/drawing/2014/main" id="{65FA4683-F842-F87D-0574-9E11C4E41DE8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69" name="Line 945">
          <a:extLst>
            <a:ext uri="{FF2B5EF4-FFF2-40B4-BE49-F238E27FC236}">
              <a16:creationId xmlns:a16="http://schemas.microsoft.com/office/drawing/2014/main" id="{90A6C8C4-1116-69D5-3570-D03BFAE9465C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0" name="Line 946">
          <a:extLst>
            <a:ext uri="{FF2B5EF4-FFF2-40B4-BE49-F238E27FC236}">
              <a16:creationId xmlns:a16="http://schemas.microsoft.com/office/drawing/2014/main" id="{CA6199B1-F417-0A47-0D29-55F62B251FCC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1" name="Line 947">
          <a:extLst>
            <a:ext uri="{FF2B5EF4-FFF2-40B4-BE49-F238E27FC236}">
              <a16:creationId xmlns:a16="http://schemas.microsoft.com/office/drawing/2014/main" id="{5165B70B-716F-9F3A-713E-0500A30D5CD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2" name="Line 948">
          <a:extLst>
            <a:ext uri="{FF2B5EF4-FFF2-40B4-BE49-F238E27FC236}">
              <a16:creationId xmlns:a16="http://schemas.microsoft.com/office/drawing/2014/main" id="{9410E02E-DCA0-E674-F63A-1C419D2B3BA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3" name="Line 949">
          <a:extLst>
            <a:ext uri="{FF2B5EF4-FFF2-40B4-BE49-F238E27FC236}">
              <a16:creationId xmlns:a16="http://schemas.microsoft.com/office/drawing/2014/main" id="{D5CCCB0C-F472-65FA-E0F2-9C681BF2613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4" name="Line 950">
          <a:extLst>
            <a:ext uri="{FF2B5EF4-FFF2-40B4-BE49-F238E27FC236}">
              <a16:creationId xmlns:a16="http://schemas.microsoft.com/office/drawing/2014/main" id="{D6EE2F87-F1A4-89F7-624E-136570FD18A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5" name="Line 951">
          <a:extLst>
            <a:ext uri="{FF2B5EF4-FFF2-40B4-BE49-F238E27FC236}">
              <a16:creationId xmlns:a16="http://schemas.microsoft.com/office/drawing/2014/main" id="{4B8273CC-BE51-A1BC-8673-3D6712EF536D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6" name="Line 952">
          <a:extLst>
            <a:ext uri="{FF2B5EF4-FFF2-40B4-BE49-F238E27FC236}">
              <a16:creationId xmlns:a16="http://schemas.microsoft.com/office/drawing/2014/main" id="{952716EB-A460-A406-A559-0A396F519D6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7" name="Line 953">
          <a:extLst>
            <a:ext uri="{FF2B5EF4-FFF2-40B4-BE49-F238E27FC236}">
              <a16:creationId xmlns:a16="http://schemas.microsoft.com/office/drawing/2014/main" id="{BD7ABCFD-4525-FD73-20B9-85CC5162EC9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8" name="Line 954">
          <a:extLst>
            <a:ext uri="{FF2B5EF4-FFF2-40B4-BE49-F238E27FC236}">
              <a16:creationId xmlns:a16="http://schemas.microsoft.com/office/drawing/2014/main" id="{5B01A508-85D7-6812-6590-DB4D41055C0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79" name="Line 955">
          <a:extLst>
            <a:ext uri="{FF2B5EF4-FFF2-40B4-BE49-F238E27FC236}">
              <a16:creationId xmlns:a16="http://schemas.microsoft.com/office/drawing/2014/main" id="{3588A631-D807-79CC-3C83-0D6F13D755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0" name="Line 956">
          <a:extLst>
            <a:ext uri="{FF2B5EF4-FFF2-40B4-BE49-F238E27FC236}">
              <a16:creationId xmlns:a16="http://schemas.microsoft.com/office/drawing/2014/main" id="{43A3BADF-A9F3-3477-2562-4B513BC8B4B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1" name="Line 957">
          <a:extLst>
            <a:ext uri="{FF2B5EF4-FFF2-40B4-BE49-F238E27FC236}">
              <a16:creationId xmlns:a16="http://schemas.microsoft.com/office/drawing/2014/main" id="{BD81835A-898B-A119-3DCB-A5ADB2D8976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2" name="Line 958">
          <a:extLst>
            <a:ext uri="{FF2B5EF4-FFF2-40B4-BE49-F238E27FC236}">
              <a16:creationId xmlns:a16="http://schemas.microsoft.com/office/drawing/2014/main" id="{458723B1-216F-809F-027B-7E2C6BC1F3C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3" name="Line 959">
          <a:extLst>
            <a:ext uri="{FF2B5EF4-FFF2-40B4-BE49-F238E27FC236}">
              <a16:creationId xmlns:a16="http://schemas.microsoft.com/office/drawing/2014/main" id="{DA705DDC-689A-7BDE-A4D8-6EDC8E272AD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4" name="Line 960">
          <a:extLst>
            <a:ext uri="{FF2B5EF4-FFF2-40B4-BE49-F238E27FC236}">
              <a16:creationId xmlns:a16="http://schemas.microsoft.com/office/drawing/2014/main" id="{1010B7D6-4B15-C3DF-9521-597EC2D4ADC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5" name="Line 961">
          <a:extLst>
            <a:ext uri="{FF2B5EF4-FFF2-40B4-BE49-F238E27FC236}">
              <a16:creationId xmlns:a16="http://schemas.microsoft.com/office/drawing/2014/main" id="{191F35C8-2E58-1D0A-DB8A-D7BB940479A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6" name="Line 962">
          <a:extLst>
            <a:ext uri="{FF2B5EF4-FFF2-40B4-BE49-F238E27FC236}">
              <a16:creationId xmlns:a16="http://schemas.microsoft.com/office/drawing/2014/main" id="{84F8D410-519F-1676-4898-2AFB0B2840EE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7" name="Line 963">
          <a:extLst>
            <a:ext uri="{FF2B5EF4-FFF2-40B4-BE49-F238E27FC236}">
              <a16:creationId xmlns:a16="http://schemas.microsoft.com/office/drawing/2014/main" id="{F1F58204-4179-2190-BA46-B192588E1E4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8" name="Line 964">
          <a:extLst>
            <a:ext uri="{FF2B5EF4-FFF2-40B4-BE49-F238E27FC236}">
              <a16:creationId xmlns:a16="http://schemas.microsoft.com/office/drawing/2014/main" id="{0A3505E9-4E61-038C-9DB6-BAB935EE765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89" name="Line 965">
          <a:extLst>
            <a:ext uri="{FF2B5EF4-FFF2-40B4-BE49-F238E27FC236}">
              <a16:creationId xmlns:a16="http://schemas.microsoft.com/office/drawing/2014/main" id="{C87105AF-CE38-0F64-E3EF-3271E27D963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0" name="Line 966">
          <a:extLst>
            <a:ext uri="{FF2B5EF4-FFF2-40B4-BE49-F238E27FC236}">
              <a16:creationId xmlns:a16="http://schemas.microsoft.com/office/drawing/2014/main" id="{162F9B4D-8A98-350E-3496-01FACA8D9EC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30480</xdr:colOff>
      <xdr:row>5</xdr:row>
      <xdr:rowOff>0</xdr:rowOff>
    </xdr:to>
    <xdr:sp macro="" textlink="">
      <xdr:nvSpPr>
        <xdr:cNvPr id="1991" name="Line 967">
          <a:extLst>
            <a:ext uri="{FF2B5EF4-FFF2-40B4-BE49-F238E27FC236}">
              <a16:creationId xmlns:a16="http://schemas.microsoft.com/office/drawing/2014/main" id="{5331E83B-266B-B7DA-84E2-F0B06C66FCED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30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2" name="Line 968">
          <a:extLst>
            <a:ext uri="{FF2B5EF4-FFF2-40B4-BE49-F238E27FC236}">
              <a16:creationId xmlns:a16="http://schemas.microsoft.com/office/drawing/2014/main" id="{9E886D36-635F-DD8D-7ADA-A6448569BC76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3" name="Line 969">
          <a:extLst>
            <a:ext uri="{FF2B5EF4-FFF2-40B4-BE49-F238E27FC236}">
              <a16:creationId xmlns:a16="http://schemas.microsoft.com/office/drawing/2014/main" id="{A8DFF338-25D2-4EB0-CF27-456677136D52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4" name="Line 970">
          <a:extLst>
            <a:ext uri="{FF2B5EF4-FFF2-40B4-BE49-F238E27FC236}">
              <a16:creationId xmlns:a16="http://schemas.microsoft.com/office/drawing/2014/main" id="{69F83263-695C-E5D0-006C-CCBCABEEAB0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5" name="Line 971">
          <a:extLst>
            <a:ext uri="{FF2B5EF4-FFF2-40B4-BE49-F238E27FC236}">
              <a16:creationId xmlns:a16="http://schemas.microsoft.com/office/drawing/2014/main" id="{3744D75F-20F3-E4BC-19CB-FFF1CF3FB14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6" name="Line 972">
          <a:extLst>
            <a:ext uri="{FF2B5EF4-FFF2-40B4-BE49-F238E27FC236}">
              <a16:creationId xmlns:a16="http://schemas.microsoft.com/office/drawing/2014/main" id="{503F444B-484C-D60A-A7D6-8BC54AB8693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7" name="Line 973">
          <a:extLst>
            <a:ext uri="{FF2B5EF4-FFF2-40B4-BE49-F238E27FC236}">
              <a16:creationId xmlns:a16="http://schemas.microsoft.com/office/drawing/2014/main" id="{0721A107-0D50-584E-2F3E-68937913D47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8" name="Line 974">
          <a:extLst>
            <a:ext uri="{FF2B5EF4-FFF2-40B4-BE49-F238E27FC236}">
              <a16:creationId xmlns:a16="http://schemas.microsoft.com/office/drawing/2014/main" id="{AE49F547-823B-5019-D6FA-570E7B93B8D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999" name="Line 975">
          <a:extLst>
            <a:ext uri="{FF2B5EF4-FFF2-40B4-BE49-F238E27FC236}">
              <a16:creationId xmlns:a16="http://schemas.microsoft.com/office/drawing/2014/main" id="{59153AA4-0914-6177-28C0-E58B2BEE53B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0" name="Line 976">
          <a:extLst>
            <a:ext uri="{FF2B5EF4-FFF2-40B4-BE49-F238E27FC236}">
              <a16:creationId xmlns:a16="http://schemas.microsoft.com/office/drawing/2014/main" id="{CF13FF2F-A5ED-A072-E756-FC5C408905B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1" name="Line 977">
          <a:extLst>
            <a:ext uri="{FF2B5EF4-FFF2-40B4-BE49-F238E27FC236}">
              <a16:creationId xmlns:a16="http://schemas.microsoft.com/office/drawing/2014/main" id="{B9D66955-0C26-37FA-E583-5379456C056E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2" name="Line 978">
          <a:extLst>
            <a:ext uri="{FF2B5EF4-FFF2-40B4-BE49-F238E27FC236}">
              <a16:creationId xmlns:a16="http://schemas.microsoft.com/office/drawing/2014/main" id="{FC0CAB01-B6BF-CDD6-AFE6-0106EF97A03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3" name="Line 979">
          <a:extLst>
            <a:ext uri="{FF2B5EF4-FFF2-40B4-BE49-F238E27FC236}">
              <a16:creationId xmlns:a16="http://schemas.microsoft.com/office/drawing/2014/main" id="{9496BE41-E7C9-B4A3-D96C-484AE58180D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4" name="Line 980">
          <a:extLst>
            <a:ext uri="{FF2B5EF4-FFF2-40B4-BE49-F238E27FC236}">
              <a16:creationId xmlns:a16="http://schemas.microsoft.com/office/drawing/2014/main" id="{1AA304D6-DA2B-F5FB-E803-1045A9D53D9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5" name="Line 981">
          <a:extLst>
            <a:ext uri="{FF2B5EF4-FFF2-40B4-BE49-F238E27FC236}">
              <a16:creationId xmlns:a16="http://schemas.microsoft.com/office/drawing/2014/main" id="{046F4B45-8F9B-DED1-4A66-080A30004C83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6" name="Line 982">
          <a:extLst>
            <a:ext uri="{FF2B5EF4-FFF2-40B4-BE49-F238E27FC236}">
              <a16:creationId xmlns:a16="http://schemas.microsoft.com/office/drawing/2014/main" id="{5CBD43AC-7BBB-3B4C-2642-3693A389840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7" name="Line 983">
          <a:extLst>
            <a:ext uri="{FF2B5EF4-FFF2-40B4-BE49-F238E27FC236}">
              <a16:creationId xmlns:a16="http://schemas.microsoft.com/office/drawing/2014/main" id="{855AFF20-F884-9578-CA84-A911B31BC1A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8" name="Line 984">
          <a:extLst>
            <a:ext uri="{FF2B5EF4-FFF2-40B4-BE49-F238E27FC236}">
              <a16:creationId xmlns:a16="http://schemas.microsoft.com/office/drawing/2014/main" id="{6AAED055-F7B1-9ABF-8B2A-16F540FCE93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09" name="Line 985">
          <a:extLst>
            <a:ext uri="{FF2B5EF4-FFF2-40B4-BE49-F238E27FC236}">
              <a16:creationId xmlns:a16="http://schemas.microsoft.com/office/drawing/2014/main" id="{09A93AAF-BE74-D98C-AD2E-91F9BBE27807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0" name="Line 986">
          <a:extLst>
            <a:ext uri="{FF2B5EF4-FFF2-40B4-BE49-F238E27FC236}">
              <a16:creationId xmlns:a16="http://schemas.microsoft.com/office/drawing/2014/main" id="{C945237A-544A-F1D0-1F63-F5988F140BA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1" name="Line 987">
          <a:extLst>
            <a:ext uri="{FF2B5EF4-FFF2-40B4-BE49-F238E27FC236}">
              <a16:creationId xmlns:a16="http://schemas.microsoft.com/office/drawing/2014/main" id="{1AA2EC45-D1A2-66AA-F7DB-864781049C39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2" name="Line 988">
          <a:extLst>
            <a:ext uri="{FF2B5EF4-FFF2-40B4-BE49-F238E27FC236}">
              <a16:creationId xmlns:a16="http://schemas.microsoft.com/office/drawing/2014/main" id="{BEB32C7F-D528-15B1-0E89-7D19D14ABEC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3" name="Line 989">
          <a:extLst>
            <a:ext uri="{FF2B5EF4-FFF2-40B4-BE49-F238E27FC236}">
              <a16:creationId xmlns:a16="http://schemas.microsoft.com/office/drawing/2014/main" id="{16C7B981-2C57-B307-A8B3-5F9CE60C53E5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4" name="Line 990">
          <a:extLst>
            <a:ext uri="{FF2B5EF4-FFF2-40B4-BE49-F238E27FC236}">
              <a16:creationId xmlns:a16="http://schemas.microsoft.com/office/drawing/2014/main" id="{3F3B1691-E58F-CBE5-7D38-0CBF7E623E97}"/>
            </a:ext>
          </a:extLst>
        </xdr:cNvPr>
        <xdr:cNvSpPr>
          <a:spLocks noChangeShapeType="1"/>
        </xdr:cNvSpPr>
      </xdr:nvSpPr>
      <xdr:spPr bwMode="auto">
        <a:xfrm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5" name="Line 991">
          <a:extLst>
            <a:ext uri="{FF2B5EF4-FFF2-40B4-BE49-F238E27FC236}">
              <a16:creationId xmlns:a16="http://schemas.microsoft.com/office/drawing/2014/main" id="{F6BEFAA8-7E52-CCC0-F958-1072D1D83CC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6" name="Line 992">
          <a:extLst>
            <a:ext uri="{FF2B5EF4-FFF2-40B4-BE49-F238E27FC236}">
              <a16:creationId xmlns:a16="http://schemas.microsoft.com/office/drawing/2014/main" id="{34E4DAE1-3905-74E1-2556-20216511D001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7" name="Line 993">
          <a:extLst>
            <a:ext uri="{FF2B5EF4-FFF2-40B4-BE49-F238E27FC236}">
              <a16:creationId xmlns:a16="http://schemas.microsoft.com/office/drawing/2014/main" id="{70EFA512-18BF-DBAC-7A01-378EDAFE997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8" name="Line 994">
          <a:extLst>
            <a:ext uri="{FF2B5EF4-FFF2-40B4-BE49-F238E27FC236}">
              <a16:creationId xmlns:a16="http://schemas.microsoft.com/office/drawing/2014/main" id="{57D8823B-8470-83EA-58E8-C3FE4EB8649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19" name="Line 995">
          <a:extLst>
            <a:ext uri="{FF2B5EF4-FFF2-40B4-BE49-F238E27FC236}">
              <a16:creationId xmlns:a16="http://schemas.microsoft.com/office/drawing/2014/main" id="{377CB297-A560-B973-31C1-E4768CDFD147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0" name="Line 996">
          <a:extLst>
            <a:ext uri="{FF2B5EF4-FFF2-40B4-BE49-F238E27FC236}">
              <a16:creationId xmlns:a16="http://schemas.microsoft.com/office/drawing/2014/main" id="{A7DF9637-8083-24A3-F9A6-3CCA7B64729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1" name="Line 997">
          <a:extLst>
            <a:ext uri="{FF2B5EF4-FFF2-40B4-BE49-F238E27FC236}">
              <a16:creationId xmlns:a16="http://schemas.microsoft.com/office/drawing/2014/main" id="{999E28CF-4E82-970C-1690-09D052A44DA6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2" name="Line 998">
          <a:extLst>
            <a:ext uri="{FF2B5EF4-FFF2-40B4-BE49-F238E27FC236}">
              <a16:creationId xmlns:a16="http://schemas.microsoft.com/office/drawing/2014/main" id="{85035600-8AC1-73CC-061F-B1D21734031A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3" name="Line 999">
          <a:extLst>
            <a:ext uri="{FF2B5EF4-FFF2-40B4-BE49-F238E27FC236}">
              <a16:creationId xmlns:a16="http://schemas.microsoft.com/office/drawing/2014/main" id="{C7636474-6C94-3056-C8B0-DA09C9E1B9C2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4" name="Line 1000">
          <a:extLst>
            <a:ext uri="{FF2B5EF4-FFF2-40B4-BE49-F238E27FC236}">
              <a16:creationId xmlns:a16="http://schemas.microsoft.com/office/drawing/2014/main" id="{CFE049E9-610B-3E0C-DB96-4EEB1AEE4BD4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5" name="Line 1001">
          <a:extLst>
            <a:ext uri="{FF2B5EF4-FFF2-40B4-BE49-F238E27FC236}">
              <a16:creationId xmlns:a16="http://schemas.microsoft.com/office/drawing/2014/main" id="{8B3E6CCB-89F2-082B-0EE0-B35380DED63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6" name="Line 1002">
          <a:extLst>
            <a:ext uri="{FF2B5EF4-FFF2-40B4-BE49-F238E27FC236}">
              <a16:creationId xmlns:a16="http://schemas.microsoft.com/office/drawing/2014/main" id="{1BCFF06E-1CB2-1694-AE0C-454D7EE6F080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7" name="Line 1003">
          <a:extLst>
            <a:ext uri="{FF2B5EF4-FFF2-40B4-BE49-F238E27FC236}">
              <a16:creationId xmlns:a16="http://schemas.microsoft.com/office/drawing/2014/main" id="{100FE553-CBA3-DBCC-5BEE-6D509D3577EB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8" name="Line 1004">
          <a:extLst>
            <a:ext uri="{FF2B5EF4-FFF2-40B4-BE49-F238E27FC236}">
              <a16:creationId xmlns:a16="http://schemas.microsoft.com/office/drawing/2014/main" id="{6AE6CBC4-5E08-288B-FFE7-411F8AA50C1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29" name="Line 1005">
          <a:extLst>
            <a:ext uri="{FF2B5EF4-FFF2-40B4-BE49-F238E27FC236}">
              <a16:creationId xmlns:a16="http://schemas.microsoft.com/office/drawing/2014/main" id="{39635CF2-5625-D61B-9136-396889CBBFB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30" name="Line 1006">
          <a:extLst>
            <a:ext uri="{FF2B5EF4-FFF2-40B4-BE49-F238E27FC236}">
              <a16:creationId xmlns:a16="http://schemas.microsoft.com/office/drawing/2014/main" id="{AA43DA8C-3542-CDB2-6652-93B36FFC27B4}"/>
            </a:ext>
          </a:extLst>
        </xdr:cNvPr>
        <xdr:cNvSpPr>
          <a:spLocks noChangeShapeType="1"/>
        </xdr:cNvSpPr>
      </xdr:nvSpPr>
      <xdr:spPr bwMode="auto">
        <a:xfrm flipH="1"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31" name="Line 1007">
          <a:extLst>
            <a:ext uri="{FF2B5EF4-FFF2-40B4-BE49-F238E27FC236}">
              <a16:creationId xmlns:a16="http://schemas.microsoft.com/office/drawing/2014/main" id="{5D5A8940-2031-FBD3-6E65-C9641542505F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32" name="Line 1008">
          <a:extLst>
            <a:ext uri="{FF2B5EF4-FFF2-40B4-BE49-F238E27FC236}">
              <a16:creationId xmlns:a16="http://schemas.microsoft.com/office/drawing/2014/main" id="{6243B5C3-5BAA-67B6-D861-B56792898CAC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2033" name="Line 1009">
          <a:extLst>
            <a:ext uri="{FF2B5EF4-FFF2-40B4-BE49-F238E27FC236}">
              <a16:creationId xmlns:a16="http://schemas.microsoft.com/office/drawing/2014/main" id="{B0ABDD49-1334-C713-991E-57FBFEF9C898}"/>
            </a:ext>
          </a:extLst>
        </xdr:cNvPr>
        <xdr:cNvSpPr>
          <a:spLocks noChangeShapeType="1"/>
        </xdr:cNvSpPr>
      </xdr:nvSpPr>
      <xdr:spPr bwMode="auto">
        <a:xfrm flipV="1">
          <a:off x="5608320" y="11963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114300</xdr:colOff>
      <xdr:row>4</xdr:row>
      <xdr:rowOff>0</xdr:rowOff>
    </xdr:from>
    <xdr:to>
      <xdr:col>48</xdr:col>
      <xdr:colOff>228600</xdr:colOff>
      <xdr:row>19</xdr:row>
      <xdr:rowOff>7620</xdr:rowOff>
    </xdr:to>
    <xdr:graphicFrame macro="">
      <xdr:nvGraphicFramePr>
        <xdr:cNvPr id="2035" name="Chart 1011">
          <a:extLst>
            <a:ext uri="{FF2B5EF4-FFF2-40B4-BE49-F238E27FC236}">
              <a16:creationId xmlns:a16="http://schemas.microsoft.com/office/drawing/2014/main" id="{788DFC17-7F7B-B30C-E352-60CA79744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114300</xdr:colOff>
      <xdr:row>24</xdr:row>
      <xdr:rowOff>0</xdr:rowOff>
    </xdr:from>
    <xdr:to>
      <xdr:col>48</xdr:col>
      <xdr:colOff>236220</xdr:colOff>
      <xdr:row>42</xdr:row>
      <xdr:rowOff>182880</xdr:rowOff>
    </xdr:to>
    <xdr:graphicFrame macro="">
      <xdr:nvGraphicFramePr>
        <xdr:cNvPr id="2036" name="Chart 1012">
          <a:extLst>
            <a:ext uri="{FF2B5EF4-FFF2-40B4-BE49-F238E27FC236}">
              <a16:creationId xmlns:a16="http://schemas.microsoft.com/office/drawing/2014/main" id="{82178A8C-0B6F-7948-E853-98166347D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effsum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fsumV"/>
    </sheetNames>
    <sheetDataSet>
      <sheetData sheetId="0">
        <row r="1">
          <cell r="A1">
            <v>47124</v>
          </cell>
          <cell r="B1">
            <v>9.5000000000000001E-2</v>
          </cell>
        </row>
        <row r="2">
          <cell r="A2">
            <v>47125</v>
          </cell>
          <cell r="B2">
            <v>0.122</v>
          </cell>
        </row>
        <row r="3">
          <cell r="A3">
            <v>47201</v>
          </cell>
          <cell r="B3">
            <v>0.104</v>
          </cell>
        </row>
        <row r="4">
          <cell r="A4">
            <v>47202</v>
          </cell>
          <cell r="B4">
            <v>0.104</v>
          </cell>
        </row>
        <row r="5">
          <cell r="A5">
            <v>47203</v>
          </cell>
          <cell r="B5">
            <v>0.10100000000000001</v>
          </cell>
        </row>
        <row r="6">
          <cell r="A6">
            <v>47204</v>
          </cell>
          <cell r="B6">
            <v>0.10100000000000001</v>
          </cell>
        </row>
        <row r="7">
          <cell r="A7">
            <v>47205</v>
          </cell>
          <cell r="B7">
            <v>0.08</v>
          </cell>
        </row>
        <row r="8">
          <cell r="A8">
            <v>47206</v>
          </cell>
          <cell r="B8">
            <v>9.2999999999999999E-2</v>
          </cell>
        </row>
        <row r="9">
          <cell r="A9">
            <v>47207</v>
          </cell>
          <cell r="B9">
            <v>8.3000000000000004E-2</v>
          </cell>
        </row>
        <row r="10">
          <cell r="A10">
            <v>47266</v>
          </cell>
          <cell r="B10">
            <v>7.9000000000000001E-2</v>
          </cell>
        </row>
        <row r="11">
          <cell r="A11">
            <v>47504</v>
          </cell>
          <cell r="B11">
            <v>5.8999999999999997E-2</v>
          </cell>
        </row>
        <row r="12">
          <cell r="A12">
            <v>47505</v>
          </cell>
          <cell r="B12">
            <v>8.6999999999999994E-2</v>
          </cell>
        </row>
        <row r="13">
          <cell r="A13">
            <v>47506</v>
          </cell>
          <cell r="B13">
            <v>0.107</v>
          </cell>
        </row>
        <row r="14">
          <cell r="A14">
            <v>48242</v>
          </cell>
          <cell r="B14">
            <v>0.11799999999999999</v>
          </cell>
        </row>
        <row r="15">
          <cell r="A15">
            <v>48301</v>
          </cell>
          <cell r="B15">
            <v>0.12</v>
          </cell>
        </row>
        <row r="16">
          <cell r="A16">
            <v>48302</v>
          </cell>
          <cell r="B16">
            <v>0.123</v>
          </cell>
        </row>
        <row r="17">
          <cell r="A17">
            <v>48625</v>
          </cell>
          <cell r="B17">
            <v>0.159</v>
          </cell>
        </row>
        <row r="18">
          <cell r="A18">
            <v>48626</v>
          </cell>
          <cell r="B18">
            <v>0.20200000000000001</v>
          </cell>
        </row>
        <row r="19">
          <cell r="A19">
            <v>48627</v>
          </cell>
          <cell r="B19">
            <v>0.21199999999999999</v>
          </cell>
        </row>
        <row r="20">
          <cell r="A20">
            <v>49721</v>
          </cell>
          <cell r="B20">
            <v>8.7999999999999995E-2</v>
          </cell>
        </row>
        <row r="21">
          <cell r="A21">
            <v>48836</v>
          </cell>
          <cell r="B21">
            <v>0.185</v>
          </cell>
        </row>
        <row r="22">
          <cell r="A22">
            <v>48838</v>
          </cell>
          <cell r="B22">
            <v>0.217</v>
          </cell>
        </row>
        <row r="23">
          <cell r="A23">
            <v>49011</v>
          </cell>
          <cell r="B23">
            <v>0.126</v>
          </cell>
        </row>
        <row r="24">
          <cell r="A24">
            <v>49012</v>
          </cell>
          <cell r="B24">
            <v>0.123</v>
          </cell>
        </row>
        <row r="25">
          <cell r="A25">
            <v>49368</v>
          </cell>
          <cell r="B25">
            <v>0.13600000000000001</v>
          </cell>
        </row>
        <row r="26">
          <cell r="A26">
            <v>49369</v>
          </cell>
          <cell r="B26">
            <v>0.16200000000000001</v>
          </cell>
        </row>
        <row r="27">
          <cell r="A27">
            <v>49370</v>
          </cell>
          <cell r="B27">
            <v>0.12</v>
          </cell>
        </row>
        <row r="28">
          <cell r="A28">
            <v>50248</v>
          </cell>
          <cell r="B28">
            <v>0.11799999999999999</v>
          </cell>
        </row>
        <row r="29">
          <cell r="A29">
            <v>50908</v>
          </cell>
          <cell r="B29">
            <v>0.124</v>
          </cell>
        </row>
        <row r="30">
          <cell r="A30">
            <v>50909</v>
          </cell>
          <cell r="B30">
            <v>0.111</v>
          </cell>
        </row>
        <row r="31">
          <cell r="A31">
            <v>50910</v>
          </cell>
          <cell r="B31">
            <v>0.108</v>
          </cell>
        </row>
        <row r="32">
          <cell r="A32">
            <v>51082</v>
          </cell>
          <cell r="B32">
            <v>0.29899999999999999</v>
          </cell>
        </row>
        <row r="33">
          <cell r="A33">
            <v>51199</v>
          </cell>
          <cell r="B33">
            <v>0.107</v>
          </cell>
        </row>
        <row r="34">
          <cell r="A34">
            <v>51777</v>
          </cell>
          <cell r="B34">
            <v>6.6000000000000003E-2</v>
          </cell>
        </row>
        <row r="35">
          <cell r="A35">
            <v>51814</v>
          </cell>
          <cell r="B35">
            <v>0.109</v>
          </cell>
        </row>
        <row r="36">
          <cell r="A36">
            <v>51816</v>
          </cell>
          <cell r="B36">
            <v>0.121</v>
          </cell>
        </row>
        <row r="37">
          <cell r="A37">
            <v>51817</v>
          </cell>
          <cell r="B37">
            <v>0.11</v>
          </cell>
        </row>
        <row r="38">
          <cell r="A38">
            <v>51818</v>
          </cell>
          <cell r="B38">
            <v>0.11</v>
          </cell>
        </row>
        <row r="39">
          <cell r="A39">
            <v>51826</v>
          </cell>
          <cell r="B39">
            <v>0.1</v>
          </cell>
        </row>
        <row r="40">
          <cell r="A40">
            <v>51826</v>
          </cell>
          <cell r="B40">
            <v>9.2999999999999999E-2</v>
          </cell>
        </row>
        <row r="41">
          <cell r="A41">
            <v>52545</v>
          </cell>
          <cell r="B41">
            <v>9.1999999999999998E-2</v>
          </cell>
        </row>
        <row r="42">
          <cell r="A42">
            <v>52547</v>
          </cell>
          <cell r="B42">
            <v>0.122</v>
          </cell>
        </row>
        <row r="43">
          <cell r="A43">
            <v>52577</v>
          </cell>
          <cell r="B43">
            <v>0.13400000000000001</v>
          </cell>
        </row>
        <row r="44">
          <cell r="A44">
            <v>52578</v>
          </cell>
          <cell r="B44">
            <v>0.151</v>
          </cell>
        </row>
        <row r="45">
          <cell r="A45">
            <v>52608</v>
          </cell>
          <cell r="B45">
            <v>0.126</v>
          </cell>
        </row>
        <row r="46">
          <cell r="A46">
            <v>52609</v>
          </cell>
          <cell r="B46">
            <v>0.115</v>
          </cell>
        </row>
        <row r="47">
          <cell r="A47">
            <v>52610</v>
          </cell>
          <cell r="B47">
            <v>0.109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9"/>
  <sheetViews>
    <sheetView tabSelected="1" topLeftCell="T1" workbookViewId="0">
      <selection activeCell="AC11" sqref="AC11"/>
    </sheetView>
  </sheetViews>
  <sheetFormatPr defaultColWidth="11.44140625" defaultRowHeight="13.2"/>
  <cols>
    <col min="1" max="1" width="15.6640625" style="1" customWidth="1"/>
    <col min="2" max="4" width="2.6640625" style="1" customWidth="1"/>
    <col min="5" max="5" width="0.109375" style="1" customWidth="1"/>
    <col min="6" max="6" width="3.33203125" style="1" customWidth="1"/>
    <col min="7" max="8" width="2.6640625" style="1" customWidth="1"/>
    <col min="9" max="9" width="10.6640625" style="1" customWidth="1"/>
    <col min="10" max="11" width="3.6640625" style="1" customWidth="1"/>
    <col min="12" max="12" width="4.6640625" style="1" customWidth="1"/>
    <col min="13" max="13" width="8.6640625" style="1" customWidth="1"/>
    <col min="14" max="14" width="3.6640625" style="1" customWidth="1"/>
    <col min="15" max="15" width="5.6640625" style="1" customWidth="1"/>
    <col min="16" max="16" width="8.6640625" style="1" customWidth="1"/>
    <col min="17" max="17" width="50.6640625" customWidth="1"/>
    <col min="18" max="18" width="11.44140625" customWidth="1"/>
    <col min="19" max="21" width="8.6640625" customWidth="1"/>
    <col min="22" max="22" width="4.6640625" customWidth="1"/>
    <col min="23" max="23" width="4.6640625" style="1" customWidth="1"/>
    <col min="24" max="24" width="8.5546875" bestFit="1" customWidth="1"/>
    <col min="25" max="31" width="5.33203125" customWidth="1"/>
    <col min="32" max="32" width="4.5546875" style="40" customWidth="1"/>
    <col min="33" max="33" width="5.109375" bestFit="1" customWidth="1"/>
    <col min="34" max="34" width="4.6640625" customWidth="1"/>
    <col min="35" max="35" width="5.109375" style="40" bestFit="1" customWidth="1"/>
    <col min="36" max="36" width="4.5546875" style="40" customWidth="1"/>
    <col min="37" max="37" width="5.109375" style="40" bestFit="1" customWidth="1"/>
    <col min="38" max="38" width="4.5546875" style="40" customWidth="1"/>
    <col min="39" max="39" width="11.44140625" customWidth="1"/>
    <col min="40" max="42" width="5.6640625" style="40" customWidth="1"/>
  </cols>
  <sheetData>
    <row r="1" spans="1:42" s="3" customFormat="1" ht="20.100000000000001" customHeight="1">
      <c r="A1" s="4" t="s">
        <v>0</v>
      </c>
      <c r="B1" s="4"/>
      <c r="C1"/>
      <c r="D1" s="2"/>
      <c r="E1" s="2"/>
      <c r="F1" s="2"/>
      <c r="G1" s="2" t="s">
        <v>1</v>
      </c>
      <c r="H1" s="2"/>
      <c r="I1" s="5">
        <v>36221</v>
      </c>
      <c r="J1" s="2"/>
      <c r="K1" s="2"/>
      <c r="L1" s="2"/>
      <c r="M1" s="2" t="s">
        <v>2</v>
      </c>
      <c r="N1" s="2"/>
      <c r="O1" s="2"/>
      <c r="P1" s="2"/>
      <c r="Q1" s="3" t="s">
        <v>29</v>
      </c>
      <c r="R1" s="3" t="s">
        <v>52</v>
      </c>
      <c r="S1" s="3">
        <f>F3+G3/60+H3/3600</f>
        <v>10.690786527777778</v>
      </c>
      <c r="T1" s="3" t="s">
        <v>53</v>
      </c>
      <c r="U1" s="3">
        <f>3.14159265/180</f>
        <v>1.7453292500000002E-2</v>
      </c>
      <c r="W1" s="2"/>
      <c r="AF1" s="34"/>
      <c r="AI1" s="34"/>
      <c r="AJ1" s="34"/>
      <c r="AK1" s="34"/>
      <c r="AL1" s="34"/>
      <c r="AN1" s="34"/>
      <c r="AO1" s="34"/>
      <c r="AP1" s="34"/>
    </row>
    <row r="2" spans="1:42" s="3" customFormat="1" ht="20.100000000000001" customHeight="1">
      <c r="A2" s="4" t="s">
        <v>48</v>
      </c>
      <c r="B2" s="2"/>
      <c r="C2" s="2"/>
      <c r="D2" s="2" t="s">
        <v>49</v>
      </c>
      <c r="E2" s="2"/>
      <c r="F2" s="2">
        <v>21</v>
      </c>
      <c r="G2" s="33">
        <v>21</v>
      </c>
      <c r="H2" s="33">
        <v>47</v>
      </c>
      <c r="I2" s="2" t="s">
        <v>50</v>
      </c>
      <c r="J2" s="2">
        <v>157</v>
      </c>
      <c r="K2" s="2">
        <v>55</v>
      </c>
      <c r="L2" s="2">
        <v>19.3</v>
      </c>
      <c r="M2" s="2" t="s">
        <v>4</v>
      </c>
      <c r="N2" s="2"/>
      <c r="O2" s="2"/>
      <c r="P2" s="2"/>
      <c r="Q2" s="3" t="s">
        <v>30</v>
      </c>
      <c r="R2" s="3" t="s">
        <v>3</v>
      </c>
      <c r="S2" s="3">
        <f>F2+G2/60+H2/3600</f>
        <v>21.363055555555558</v>
      </c>
      <c r="W2" s="2"/>
      <c r="X2" s="3" t="s">
        <v>5</v>
      </c>
      <c r="Z2" s="3" t="s">
        <v>6</v>
      </c>
      <c r="AB2" s="3" t="s">
        <v>7</v>
      </c>
      <c r="AF2" s="34"/>
      <c r="AI2" s="34"/>
      <c r="AJ2" s="34"/>
      <c r="AK2" s="34"/>
      <c r="AL2" s="34"/>
      <c r="AN2" s="34"/>
      <c r="AO2" s="34"/>
      <c r="AP2" s="34"/>
    </row>
    <row r="3" spans="1:42" s="3" customFormat="1" ht="20.100000000000001" customHeight="1">
      <c r="A3" s="4" t="s">
        <v>8</v>
      </c>
      <c r="B3" s="2"/>
      <c r="C3" s="2"/>
      <c r="D3" s="2"/>
      <c r="E3" s="2"/>
      <c r="F3" s="2">
        <v>10</v>
      </c>
      <c r="G3" s="33">
        <v>41</v>
      </c>
      <c r="H3" s="33">
        <v>26.831499999999998</v>
      </c>
      <c r="I3" s="6"/>
      <c r="J3" s="2"/>
      <c r="K3" s="2"/>
      <c r="L3" s="2"/>
      <c r="M3" s="2"/>
      <c r="N3" s="2"/>
      <c r="O3" s="2"/>
      <c r="P3" s="2"/>
      <c r="R3" s="3" t="s">
        <v>51</v>
      </c>
      <c r="S3" s="3">
        <f>(J2+K2/60+L2/3600)/15</f>
        <v>10.528135185185185</v>
      </c>
      <c r="W3" s="2"/>
      <c r="AF3" s="34"/>
      <c r="AI3" s="34"/>
      <c r="AJ3" s="34"/>
      <c r="AK3" s="34"/>
      <c r="AL3" s="34"/>
      <c r="AN3" s="34"/>
      <c r="AO3" s="34"/>
      <c r="AP3" s="34"/>
    </row>
    <row r="4" spans="1:42" s="32" customFormat="1" ht="20.100000000000001" customHeight="1">
      <c r="A4" s="15" t="s">
        <v>9</v>
      </c>
      <c r="B4" s="15"/>
      <c r="C4" s="16" t="s">
        <v>10</v>
      </c>
      <c r="D4" s="16"/>
      <c r="E4" s="16"/>
      <c r="F4" s="16"/>
      <c r="G4" s="16" t="s">
        <v>11</v>
      </c>
      <c r="H4" s="16"/>
      <c r="I4" s="15" t="s">
        <v>12</v>
      </c>
      <c r="J4" s="15" t="s">
        <v>14</v>
      </c>
      <c r="K4" s="15" t="s">
        <v>13</v>
      </c>
      <c r="L4" s="15" t="s">
        <v>15</v>
      </c>
      <c r="M4" s="15" t="s">
        <v>16</v>
      </c>
      <c r="N4" s="15" t="s">
        <v>13</v>
      </c>
      <c r="O4" s="15" t="s">
        <v>15</v>
      </c>
      <c r="P4" s="15" t="s">
        <v>6</v>
      </c>
      <c r="Q4" s="17" t="s">
        <v>17</v>
      </c>
      <c r="R4" s="15" t="s">
        <v>9</v>
      </c>
      <c r="S4" s="15" t="s">
        <v>18</v>
      </c>
      <c r="T4" s="15" t="s">
        <v>19</v>
      </c>
      <c r="U4" s="15" t="s">
        <v>20</v>
      </c>
      <c r="V4" s="16" t="s">
        <v>26</v>
      </c>
      <c r="W4" s="15" t="s">
        <v>21</v>
      </c>
      <c r="X4" s="15" t="s">
        <v>22</v>
      </c>
      <c r="Y4" s="16" t="s">
        <v>23</v>
      </c>
      <c r="Z4" s="15" t="s">
        <v>22</v>
      </c>
      <c r="AA4" s="16" t="s">
        <v>23</v>
      </c>
      <c r="AB4" s="15" t="s">
        <v>22</v>
      </c>
      <c r="AC4" s="16" t="s">
        <v>23</v>
      </c>
      <c r="AD4" s="15" t="s">
        <v>24</v>
      </c>
      <c r="AE4" s="16" t="s">
        <v>23</v>
      </c>
      <c r="AF4" s="35" t="s">
        <v>54</v>
      </c>
      <c r="AG4" s="17" t="s">
        <v>55</v>
      </c>
      <c r="AH4" s="16" t="s">
        <v>26</v>
      </c>
      <c r="AI4" s="35" t="s">
        <v>56</v>
      </c>
      <c r="AJ4" s="45" t="s">
        <v>23</v>
      </c>
      <c r="AK4" s="46" t="s">
        <v>61</v>
      </c>
      <c r="AL4" s="35"/>
      <c r="AM4" s="17"/>
      <c r="AN4" s="44"/>
      <c r="AO4" s="44"/>
      <c r="AP4" s="44"/>
    </row>
    <row r="5" spans="1:42" s="9" customFormat="1" ht="15" customHeight="1">
      <c r="A5" s="10" t="s">
        <v>36</v>
      </c>
      <c r="B5" s="6">
        <v>10</v>
      </c>
      <c r="C5" s="6">
        <v>10</v>
      </c>
      <c r="D5" s="6">
        <v>35.28</v>
      </c>
      <c r="E5" s="6">
        <v>-1</v>
      </c>
      <c r="F5" s="6">
        <v>-12</v>
      </c>
      <c r="G5" s="7">
        <v>21</v>
      </c>
      <c r="H5" s="7">
        <v>14.7</v>
      </c>
      <c r="I5" s="8">
        <v>0.29930555555555555</v>
      </c>
      <c r="J5" s="6" t="s">
        <v>25</v>
      </c>
      <c r="K5" s="6">
        <v>1</v>
      </c>
      <c r="L5" s="6">
        <v>100</v>
      </c>
      <c r="M5" s="1">
        <v>4155</v>
      </c>
      <c r="N5" s="6">
        <v>1</v>
      </c>
      <c r="O5" s="6">
        <v>100</v>
      </c>
      <c r="P5" s="1">
        <v>605</v>
      </c>
      <c r="Q5" s="9" t="s">
        <v>35</v>
      </c>
      <c r="R5" s="10" t="s">
        <v>37</v>
      </c>
      <c r="S5" s="9">
        <v>7.1847222000000004</v>
      </c>
      <c r="T5" s="9">
        <f>$S$1+1.0027379093*S5-$S$3</f>
        <v>7.3670446603218878</v>
      </c>
      <c r="U5" s="9">
        <f>T5-(B5+C5/60+D5/3600)</f>
        <v>-2.8094220063447786</v>
      </c>
      <c r="V5" s="9">
        <f>1/(SIN(-1*$U$1*((ABS(F5)+G5/60+H5/3600)))*SIN($U$1*$S$2)+COS($U$1*((ABS(F5)+G5/60+H5/3600)))*COS($U$1*$S$2)*COS($U$1*U5*15))</f>
        <v>1.676117994075214</v>
      </c>
      <c r="W5" s="6" t="str">
        <f>J5</f>
        <v>V</v>
      </c>
      <c r="X5" s="9">
        <f>AVERAGE(M5:M14)/K5/L5</f>
        <v>41.18</v>
      </c>
      <c r="Y5" s="9">
        <f>STDEV(M5:M14)/K5/L5</f>
        <v>0.79155262336471066</v>
      </c>
      <c r="Z5" s="9">
        <f>AVERAGE(P5:P14)/N5/O5</f>
        <v>6.0310000000000006</v>
      </c>
      <c r="AA5" s="9">
        <f>STDEV(P5:P14)/N5/O5</f>
        <v>3.1073389830457113E-2</v>
      </c>
      <c r="AB5" s="9">
        <f>X5-Z5</f>
        <v>35.149000000000001</v>
      </c>
      <c r="AC5" s="9">
        <f>(Y5^2+AA5^2)^0.5</f>
        <v>0.79216230099084561</v>
      </c>
      <c r="AD5" s="9">
        <f>-2.5*LOG10(AB5)</f>
        <v>-3.8647824342957415</v>
      </c>
      <c r="AE5" s="9">
        <f>0.43429448*AC5/AB5</f>
        <v>9.7878094564403766E-3</v>
      </c>
      <c r="AF5" s="36">
        <v>3.61</v>
      </c>
      <c r="AG5" s="36">
        <f>$AF$5-AF5</f>
        <v>0</v>
      </c>
      <c r="AH5" s="9">
        <f>V5</f>
        <v>1.676117994075214</v>
      </c>
      <c r="AI5" s="43">
        <f>AD5+AG5</f>
        <v>-3.8647824342957415</v>
      </c>
      <c r="AJ5" s="36">
        <f>AE5</f>
        <v>9.7878094564403766E-3</v>
      </c>
      <c r="AK5" s="36">
        <f>AF5-AD5+AH5*$AT$22</f>
        <v>7.9218031033156011</v>
      </c>
      <c r="AL5" s="36"/>
      <c r="AN5" s="36">
        <f>AH5</f>
        <v>1.676117994075214</v>
      </c>
      <c r="AO5" s="36">
        <f>AI5</f>
        <v>-3.8647824342957415</v>
      </c>
      <c r="AP5" s="36">
        <f>AJ5</f>
        <v>9.7878094564403766E-3</v>
      </c>
    </row>
    <row r="6" spans="1:42" s="11" customFormat="1" ht="15" customHeight="1">
      <c r="A6" s="10" t="s">
        <v>37</v>
      </c>
      <c r="B6" s="6">
        <v>10</v>
      </c>
      <c r="C6" s="6">
        <v>10</v>
      </c>
      <c r="D6" s="6">
        <v>35.28</v>
      </c>
      <c r="E6" s="6">
        <v>-1</v>
      </c>
      <c r="F6" s="6">
        <v>-12</v>
      </c>
      <c r="G6" s="7">
        <v>21</v>
      </c>
      <c r="H6" s="7">
        <v>14.7</v>
      </c>
      <c r="I6" s="13">
        <v>0.29931712962962964</v>
      </c>
      <c r="J6" s="6" t="s">
        <v>25</v>
      </c>
      <c r="K6" s="6">
        <v>1</v>
      </c>
      <c r="L6" s="6">
        <v>100</v>
      </c>
      <c r="M6" s="1">
        <v>4067</v>
      </c>
      <c r="N6" s="6">
        <v>1</v>
      </c>
      <c r="O6" s="6">
        <v>100</v>
      </c>
      <c r="P6" s="1">
        <v>600</v>
      </c>
      <c r="W6" s="12"/>
      <c r="Z6" s="9"/>
      <c r="AF6" s="37"/>
      <c r="AI6" s="37"/>
      <c r="AJ6" s="37"/>
      <c r="AK6" s="37"/>
      <c r="AL6" s="37"/>
      <c r="AN6" s="37">
        <f>AH15</f>
        <v>1.1388812072769905</v>
      </c>
      <c r="AO6" s="37">
        <f>AI15</f>
        <v>-4.014650211040335</v>
      </c>
      <c r="AP6" s="37">
        <f>AJ15</f>
        <v>5.6561790377340763E-2</v>
      </c>
    </row>
    <row r="7" spans="1:42" s="11" customFormat="1" ht="15" customHeight="1">
      <c r="A7" s="10" t="s">
        <v>37</v>
      </c>
      <c r="B7" s="6">
        <v>10</v>
      </c>
      <c r="C7" s="6">
        <v>10</v>
      </c>
      <c r="D7" s="6">
        <v>35.28</v>
      </c>
      <c r="E7" s="6">
        <v>-1</v>
      </c>
      <c r="F7" s="6">
        <v>-12</v>
      </c>
      <c r="G7" s="7">
        <v>21</v>
      </c>
      <c r="H7" s="7">
        <v>14.7</v>
      </c>
      <c r="I7" s="13">
        <v>0.29932870370370374</v>
      </c>
      <c r="J7" s="6" t="s">
        <v>25</v>
      </c>
      <c r="K7" s="6">
        <v>1</v>
      </c>
      <c r="L7" s="6">
        <v>100</v>
      </c>
      <c r="M7" s="1">
        <v>4089</v>
      </c>
      <c r="N7" s="6">
        <v>1</v>
      </c>
      <c r="O7" s="6">
        <v>100</v>
      </c>
      <c r="P7" s="1">
        <v>598</v>
      </c>
      <c r="W7" s="12"/>
      <c r="Z7" s="9"/>
      <c r="AF7" s="37"/>
      <c r="AI7" s="37"/>
      <c r="AJ7" s="37"/>
      <c r="AK7" s="37"/>
      <c r="AL7" s="37"/>
      <c r="AN7" s="37">
        <f>AH25</f>
        <v>1.0314982846613709</v>
      </c>
      <c r="AO7" s="37">
        <f>AI25</f>
        <v>-4.0416220523570132</v>
      </c>
      <c r="AP7" s="37">
        <f>AJ25</f>
        <v>1.6185053782138376E-2</v>
      </c>
    </row>
    <row r="8" spans="1:42" s="11" customFormat="1" ht="15" customHeight="1">
      <c r="A8" s="10" t="s">
        <v>37</v>
      </c>
      <c r="B8" s="6">
        <v>10</v>
      </c>
      <c r="C8" s="6">
        <v>10</v>
      </c>
      <c r="D8" s="6">
        <v>35.28</v>
      </c>
      <c r="E8" s="6">
        <v>-1</v>
      </c>
      <c r="F8" s="6">
        <v>-12</v>
      </c>
      <c r="G8" s="7">
        <v>21</v>
      </c>
      <c r="H8" s="7">
        <v>14.7</v>
      </c>
      <c r="I8" s="13">
        <v>0.29934027777777777</v>
      </c>
      <c r="J8" s="6" t="s">
        <v>25</v>
      </c>
      <c r="K8" s="6">
        <v>1</v>
      </c>
      <c r="L8" s="6">
        <v>100</v>
      </c>
      <c r="M8" s="1">
        <v>4047</v>
      </c>
      <c r="N8" s="6">
        <v>1</v>
      </c>
      <c r="O8" s="6">
        <v>100</v>
      </c>
      <c r="P8" s="1">
        <v>599</v>
      </c>
      <c r="W8" s="12"/>
      <c r="Z8" s="9"/>
      <c r="AF8" s="37"/>
      <c r="AI8" s="37"/>
      <c r="AJ8" s="37"/>
      <c r="AK8" s="37"/>
      <c r="AL8" s="37"/>
      <c r="AN8" s="37">
        <f>AH35</f>
        <v>1.5613173287686128</v>
      </c>
      <c r="AO8" s="37">
        <f>AI35</f>
        <v>-3.3939076456751676</v>
      </c>
      <c r="AP8" s="37">
        <f>AJ35</f>
        <v>6.2391583205288641E-2</v>
      </c>
    </row>
    <row r="9" spans="1:42" s="11" customFormat="1" ht="15" customHeight="1">
      <c r="A9" s="10" t="s">
        <v>37</v>
      </c>
      <c r="B9" s="6">
        <v>10</v>
      </c>
      <c r="C9" s="6">
        <v>10</v>
      </c>
      <c r="D9" s="6">
        <v>35.28</v>
      </c>
      <c r="E9" s="6">
        <v>-1</v>
      </c>
      <c r="F9" s="6">
        <v>-12</v>
      </c>
      <c r="G9" s="7">
        <v>21</v>
      </c>
      <c r="H9" s="7">
        <v>14.7</v>
      </c>
      <c r="I9" s="13">
        <v>0.29935185185185187</v>
      </c>
      <c r="J9" s="6" t="s">
        <v>25</v>
      </c>
      <c r="K9" s="6">
        <v>1</v>
      </c>
      <c r="L9" s="6">
        <v>100</v>
      </c>
      <c r="M9" s="1">
        <v>4104</v>
      </c>
      <c r="N9" s="6">
        <v>1</v>
      </c>
      <c r="O9" s="6">
        <v>100</v>
      </c>
      <c r="P9" s="1">
        <v>604</v>
      </c>
      <c r="W9" s="12"/>
      <c r="Z9" s="9"/>
      <c r="AF9" s="37"/>
      <c r="AI9" s="37"/>
      <c r="AJ9" s="37"/>
      <c r="AK9" s="37"/>
      <c r="AL9" s="37"/>
      <c r="AN9" s="37">
        <f>AH45</f>
        <v>2.2946462002043466</v>
      </c>
      <c r="AO9" s="37">
        <f>AI45</f>
        <v>-3.7141231937569619</v>
      </c>
      <c r="AP9" s="37">
        <f>AJ45</f>
        <v>5.8757711452570346E-2</v>
      </c>
    </row>
    <row r="10" spans="1:42" s="11" customFormat="1" ht="15" customHeight="1">
      <c r="A10" s="10" t="s">
        <v>37</v>
      </c>
      <c r="B10" s="6">
        <v>10</v>
      </c>
      <c r="C10" s="6">
        <v>10</v>
      </c>
      <c r="D10" s="6">
        <v>35.28</v>
      </c>
      <c r="E10" s="6">
        <v>-1</v>
      </c>
      <c r="F10" s="6">
        <v>-12</v>
      </c>
      <c r="G10" s="7">
        <v>21</v>
      </c>
      <c r="H10" s="7">
        <v>14.7</v>
      </c>
      <c r="I10" s="13">
        <v>0.29936342592592591</v>
      </c>
      <c r="J10" s="6" t="s">
        <v>25</v>
      </c>
      <c r="K10" s="6">
        <v>1</v>
      </c>
      <c r="L10" s="6">
        <v>100</v>
      </c>
      <c r="M10" s="1">
        <v>4214</v>
      </c>
      <c r="N10" s="6">
        <v>1</v>
      </c>
      <c r="O10" s="6">
        <v>100</v>
      </c>
      <c r="P10" s="1">
        <v>604</v>
      </c>
      <c r="W10" s="12"/>
      <c r="Z10" s="9"/>
      <c r="AF10" s="37"/>
      <c r="AI10" s="37"/>
      <c r="AJ10" s="37"/>
      <c r="AK10" s="37"/>
      <c r="AL10" s="37"/>
      <c r="AN10" s="37"/>
      <c r="AO10" s="37"/>
      <c r="AP10" s="37"/>
    </row>
    <row r="11" spans="1:42" s="11" customFormat="1" ht="15" customHeight="1">
      <c r="A11" s="10" t="s">
        <v>37</v>
      </c>
      <c r="B11" s="6">
        <v>10</v>
      </c>
      <c r="C11" s="6">
        <v>10</v>
      </c>
      <c r="D11" s="6">
        <v>35.28</v>
      </c>
      <c r="E11" s="6">
        <v>-1</v>
      </c>
      <c r="F11" s="6">
        <v>-12</v>
      </c>
      <c r="G11" s="7">
        <v>21</v>
      </c>
      <c r="H11" s="7">
        <v>14.7</v>
      </c>
      <c r="I11" s="13">
        <v>0.299375</v>
      </c>
      <c r="J11" s="6" t="s">
        <v>25</v>
      </c>
      <c r="K11" s="6">
        <v>1</v>
      </c>
      <c r="L11" s="6">
        <v>100</v>
      </c>
      <c r="M11" s="1">
        <v>4218</v>
      </c>
      <c r="N11" s="6">
        <v>1</v>
      </c>
      <c r="O11" s="6">
        <v>100</v>
      </c>
      <c r="P11" s="1">
        <v>605</v>
      </c>
      <c r="W11" s="12"/>
      <c r="Z11" s="9"/>
      <c r="AF11" s="37"/>
      <c r="AI11" s="37"/>
      <c r="AJ11" s="37"/>
      <c r="AK11" s="36"/>
      <c r="AL11" s="37"/>
      <c r="AN11" s="37"/>
      <c r="AO11" s="37"/>
      <c r="AP11" s="37"/>
    </row>
    <row r="12" spans="1:42" s="11" customFormat="1" ht="15" customHeight="1">
      <c r="A12" s="10" t="s">
        <v>37</v>
      </c>
      <c r="B12" s="6">
        <v>10</v>
      </c>
      <c r="C12" s="6">
        <v>10</v>
      </c>
      <c r="D12" s="6">
        <v>35.28</v>
      </c>
      <c r="E12" s="6">
        <v>-1</v>
      </c>
      <c r="F12" s="6">
        <v>-12</v>
      </c>
      <c r="G12" s="7">
        <v>21</v>
      </c>
      <c r="H12" s="7">
        <v>14.7</v>
      </c>
      <c r="I12" s="13">
        <v>0.29938657407407404</v>
      </c>
      <c r="J12" s="6" t="s">
        <v>25</v>
      </c>
      <c r="K12" s="6">
        <v>1</v>
      </c>
      <c r="L12" s="6">
        <v>100</v>
      </c>
      <c r="M12" s="1">
        <v>4225</v>
      </c>
      <c r="N12" s="6">
        <v>1</v>
      </c>
      <c r="O12" s="6">
        <v>100</v>
      </c>
      <c r="P12" s="1">
        <v>604</v>
      </c>
      <c r="W12" s="12"/>
      <c r="Z12" s="9"/>
      <c r="AF12" s="37"/>
      <c r="AI12" s="37"/>
      <c r="AJ12" s="37"/>
      <c r="AK12" s="37"/>
      <c r="AL12" s="37"/>
      <c r="AN12" s="37"/>
      <c r="AO12" s="37"/>
      <c r="AP12" s="37"/>
    </row>
    <row r="13" spans="1:42" s="11" customFormat="1" ht="15" customHeight="1">
      <c r="A13" s="10" t="s">
        <v>37</v>
      </c>
      <c r="B13" s="6">
        <v>10</v>
      </c>
      <c r="C13" s="6">
        <v>10</v>
      </c>
      <c r="D13" s="6">
        <v>35.28</v>
      </c>
      <c r="E13" s="6">
        <v>-1</v>
      </c>
      <c r="F13" s="6">
        <v>-12</v>
      </c>
      <c r="G13" s="7">
        <v>21</v>
      </c>
      <c r="H13" s="7">
        <v>14.7</v>
      </c>
      <c r="I13" s="13">
        <v>0.29939814814814814</v>
      </c>
      <c r="J13" s="6" t="s">
        <v>25</v>
      </c>
      <c r="K13" s="6">
        <v>1</v>
      </c>
      <c r="L13" s="6">
        <v>100</v>
      </c>
      <c r="M13" s="1">
        <v>4044</v>
      </c>
      <c r="N13" s="6">
        <v>1</v>
      </c>
      <c r="O13" s="6">
        <v>100</v>
      </c>
      <c r="P13" s="1">
        <v>604</v>
      </c>
      <c r="W13" s="12"/>
      <c r="Z13" s="9"/>
      <c r="AF13" s="37"/>
      <c r="AI13" s="37"/>
      <c r="AJ13" s="37"/>
      <c r="AK13" s="37"/>
      <c r="AL13" s="37"/>
      <c r="AN13" s="37"/>
      <c r="AO13" s="37"/>
      <c r="AP13" s="37"/>
    </row>
    <row r="14" spans="1:42" s="11" customFormat="1" ht="15" customHeight="1">
      <c r="A14" s="18" t="s">
        <v>37</v>
      </c>
      <c r="B14" s="19">
        <v>10</v>
      </c>
      <c r="C14" s="19">
        <v>10</v>
      </c>
      <c r="D14" s="19">
        <v>35.28</v>
      </c>
      <c r="E14" s="6">
        <v>-1</v>
      </c>
      <c r="F14" s="19">
        <v>-12</v>
      </c>
      <c r="G14" s="20">
        <v>21</v>
      </c>
      <c r="H14" s="20">
        <v>14.7</v>
      </c>
      <c r="I14" s="21">
        <v>0.29940972222222223</v>
      </c>
      <c r="J14" s="19" t="s">
        <v>25</v>
      </c>
      <c r="K14" s="19">
        <v>1</v>
      </c>
      <c r="L14" s="19">
        <v>100</v>
      </c>
      <c r="M14" s="22">
        <v>4017</v>
      </c>
      <c r="N14" s="19">
        <v>1</v>
      </c>
      <c r="O14" s="19">
        <v>100</v>
      </c>
      <c r="P14" s="22">
        <v>608</v>
      </c>
      <c r="Q14" s="23"/>
      <c r="R14" s="23"/>
      <c r="S14" s="23"/>
      <c r="T14" s="23"/>
      <c r="U14" s="23"/>
      <c r="V14" s="23"/>
      <c r="W14" s="24"/>
      <c r="X14" s="23"/>
      <c r="Y14" s="23"/>
      <c r="Z14" s="26"/>
      <c r="AA14" s="23"/>
      <c r="AB14" s="23"/>
      <c r="AC14" s="23"/>
      <c r="AD14" s="23"/>
      <c r="AE14" s="23"/>
      <c r="AF14" s="38"/>
      <c r="AG14" s="23"/>
      <c r="AH14" s="23"/>
      <c r="AI14" s="38"/>
      <c r="AJ14" s="38"/>
      <c r="AK14" s="38"/>
      <c r="AL14" s="38"/>
      <c r="AM14" s="23"/>
      <c r="AN14" s="37"/>
      <c r="AO14" s="37"/>
      <c r="AP14" s="37"/>
    </row>
    <row r="15" spans="1:42" s="11" customFormat="1" ht="15" customHeight="1">
      <c r="A15" s="12" t="s">
        <v>38</v>
      </c>
      <c r="B15" s="12">
        <v>8</v>
      </c>
      <c r="C15" s="12">
        <v>25</v>
      </c>
      <c r="D15" s="12">
        <v>39.630000000000003</v>
      </c>
      <c r="E15" s="12"/>
      <c r="F15" s="12">
        <v>-3</v>
      </c>
      <c r="G15" s="12">
        <v>54</v>
      </c>
      <c r="H15" s="12">
        <v>23.1</v>
      </c>
      <c r="I15" s="13">
        <v>0.30555555555555552</v>
      </c>
      <c r="J15" s="6" t="s">
        <v>25</v>
      </c>
      <c r="K15" s="6">
        <v>1</v>
      </c>
      <c r="L15" s="6">
        <v>100</v>
      </c>
      <c r="M15" s="1">
        <v>3628</v>
      </c>
      <c r="N15" s="6">
        <v>1</v>
      </c>
      <c r="O15" s="6">
        <v>100</v>
      </c>
      <c r="P15" s="1">
        <v>569</v>
      </c>
      <c r="Q15" s="11" t="s">
        <v>40</v>
      </c>
      <c r="R15" s="12" t="s">
        <v>39</v>
      </c>
      <c r="S15" s="11">
        <v>7.3347220000000002</v>
      </c>
      <c r="T15" s="9">
        <f>$S$1+1.0027379093*S15-$S$3</f>
        <v>7.5174551461693078</v>
      </c>
      <c r="U15" s="9">
        <f>T15-(B15+C15/60+D15/3600)</f>
        <v>-0.91021985383069115</v>
      </c>
      <c r="V15" s="9">
        <f>1/(SIN(-1*$U$1*((ABS(F15)+G15/60+H15/3600)))*SIN($U$1*$S$2)+COS($U$1*((ABS(F15)+G15/60+H15/3600)))*COS($U$1*$S$2)*COS($U$1*U15*15))</f>
        <v>1.1388812072769905</v>
      </c>
      <c r="W15" s="12" t="str">
        <f>J15</f>
        <v>V</v>
      </c>
      <c r="X15" s="9">
        <f>AVERAGE(M15:M24)/K15/L15</f>
        <v>36.631999999999998</v>
      </c>
      <c r="Y15" s="9">
        <f>STDEV(M15:M24)/K15/L15</f>
        <v>0.55713154241665008</v>
      </c>
      <c r="Z15" s="9">
        <f>AVERAGE(P15:P24)/N15/O15</f>
        <v>5.7389999999999999</v>
      </c>
      <c r="AA15" s="9">
        <f>STDEV(P15:P24)/N15/N24</f>
        <v>3.9846929339382946</v>
      </c>
      <c r="AB15" s="9">
        <f>X15-Z15</f>
        <v>30.892999999999997</v>
      </c>
      <c r="AC15" s="9">
        <f>(Y15^2+AA15^2)^0.5</f>
        <v>4.0234529117827798</v>
      </c>
      <c r="AD15" s="9">
        <f>-2.5*LOG10(AB15)</f>
        <v>-3.7246502110403346</v>
      </c>
      <c r="AE15" s="9">
        <f>0.43429448*AC15/AB15</f>
        <v>5.6561790377340763E-2</v>
      </c>
      <c r="AF15" s="37">
        <v>3.9</v>
      </c>
      <c r="AG15" s="36">
        <f>$AF$5-AF15</f>
        <v>-0.29000000000000004</v>
      </c>
      <c r="AH15" s="9">
        <f>V15</f>
        <v>1.1388812072769905</v>
      </c>
      <c r="AI15" s="43">
        <f>AD15+AG15</f>
        <v>-4.014650211040335</v>
      </c>
      <c r="AJ15" s="36">
        <f>AE15</f>
        <v>5.6561790377340763E-2</v>
      </c>
      <c r="AK15" s="36">
        <f>AF15-AD15+AH15*$AT$22</f>
        <v>7.9283898290211079</v>
      </c>
      <c r="AL15" s="37"/>
      <c r="AN15" s="37"/>
      <c r="AO15" s="37"/>
      <c r="AP15" s="37"/>
    </row>
    <row r="16" spans="1:42" s="11" customFormat="1" ht="15" customHeight="1">
      <c r="A16" s="12" t="s">
        <v>39</v>
      </c>
      <c r="B16" s="12">
        <v>8</v>
      </c>
      <c r="C16" s="12">
        <v>25</v>
      </c>
      <c r="D16" s="12">
        <v>39.630000000000003</v>
      </c>
      <c r="E16" s="12"/>
      <c r="F16" s="12">
        <v>-3</v>
      </c>
      <c r="G16" s="12">
        <v>54</v>
      </c>
      <c r="H16" s="12">
        <v>23.1</v>
      </c>
      <c r="I16" s="13">
        <v>0.30556712962962962</v>
      </c>
      <c r="J16" s="6" t="s">
        <v>25</v>
      </c>
      <c r="K16" s="6">
        <v>1</v>
      </c>
      <c r="L16" s="6">
        <v>100</v>
      </c>
      <c r="M16" s="1">
        <v>3677</v>
      </c>
      <c r="N16" s="6">
        <v>1</v>
      </c>
      <c r="O16" s="6">
        <v>100</v>
      </c>
      <c r="P16" s="1">
        <v>578</v>
      </c>
      <c r="W16" s="12"/>
      <c r="AF16" s="37"/>
      <c r="AI16" s="37"/>
      <c r="AJ16" s="37"/>
      <c r="AK16" s="37"/>
      <c r="AL16" s="37"/>
      <c r="AN16" s="37"/>
      <c r="AO16" s="37"/>
      <c r="AP16" s="37"/>
    </row>
    <row r="17" spans="1:48" s="11" customFormat="1" ht="15" customHeight="1">
      <c r="A17" s="12" t="s">
        <v>39</v>
      </c>
      <c r="B17" s="12">
        <v>8</v>
      </c>
      <c r="C17" s="12">
        <v>25</v>
      </c>
      <c r="D17" s="12">
        <v>39.630000000000003</v>
      </c>
      <c r="E17" s="12"/>
      <c r="F17" s="12">
        <v>-3</v>
      </c>
      <c r="G17" s="12">
        <v>54</v>
      </c>
      <c r="H17" s="12">
        <v>23.1</v>
      </c>
      <c r="I17" s="13">
        <v>0.30557870370370371</v>
      </c>
      <c r="J17" s="6" t="s">
        <v>25</v>
      </c>
      <c r="K17" s="6">
        <v>1</v>
      </c>
      <c r="L17" s="6">
        <v>100</v>
      </c>
      <c r="M17" s="1">
        <v>3555</v>
      </c>
      <c r="N17" s="6">
        <v>1</v>
      </c>
      <c r="O17" s="6">
        <v>100</v>
      </c>
      <c r="P17" s="1">
        <v>576</v>
      </c>
      <c r="W17" s="12"/>
      <c r="AF17" s="37"/>
      <c r="AI17" s="37"/>
      <c r="AJ17" s="37"/>
      <c r="AK17" s="37"/>
      <c r="AL17" s="37"/>
      <c r="AN17" s="37"/>
      <c r="AO17" s="37"/>
      <c r="AP17" s="37"/>
    </row>
    <row r="18" spans="1:48" s="11" customFormat="1" ht="15" customHeight="1">
      <c r="A18" s="12" t="s">
        <v>39</v>
      </c>
      <c r="B18" s="12">
        <v>8</v>
      </c>
      <c r="C18" s="12">
        <v>25</v>
      </c>
      <c r="D18" s="12">
        <v>39.630000000000003</v>
      </c>
      <c r="E18" s="12"/>
      <c r="F18" s="12">
        <v>-3</v>
      </c>
      <c r="G18" s="12">
        <v>54</v>
      </c>
      <c r="H18" s="12">
        <v>23.1</v>
      </c>
      <c r="I18" s="13">
        <v>0.30559027777777775</v>
      </c>
      <c r="J18" s="6" t="s">
        <v>25</v>
      </c>
      <c r="K18" s="6">
        <v>1</v>
      </c>
      <c r="L18" s="6">
        <v>100</v>
      </c>
      <c r="M18" s="1">
        <v>3666</v>
      </c>
      <c r="N18" s="6">
        <v>1</v>
      </c>
      <c r="O18" s="6">
        <v>100</v>
      </c>
      <c r="P18" s="1">
        <v>571</v>
      </c>
      <c r="W18" s="12"/>
      <c r="AF18" s="37"/>
      <c r="AI18" s="37"/>
      <c r="AJ18" s="37"/>
      <c r="AK18" s="37"/>
      <c r="AL18" s="37"/>
      <c r="AN18" s="37"/>
      <c r="AO18" s="37"/>
      <c r="AP18" s="37"/>
    </row>
    <row r="19" spans="1:48" s="11" customFormat="1" ht="15" customHeight="1">
      <c r="A19" s="12" t="s">
        <v>39</v>
      </c>
      <c r="B19" s="12">
        <v>8</v>
      </c>
      <c r="C19" s="12">
        <v>25</v>
      </c>
      <c r="D19" s="12">
        <v>39.630000000000003</v>
      </c>
      <c r="E19" s="12"/>
      <c r="F19" s="12">
        <v>-3</v>
      </c>
      <c r="G19" s="12">
        <v>54</v>
      </c>
      <c r="H19" s="12">
        <v>23.1</v>
      </c>
      <c r="I19" s="13">
        <v>0.30560185185185185</v>
      </c>
      <c r="J19" s="6" t="s">
        <v>25</v>
      </c>
      <c r="K19" s="6">
        <v>1</v>
      </c>
      <c r="L19" s="6">
        <v>100</v>
      </c>
      <c r="M19" s="1">
        <v>3756</v>
      </c>
      <c r="N19" s="6">
        <v>1</v>
      </c>
      <c r="O19" s="6">
        <v>100</v>
      </c>
      <c r="P19" s="1">
        <v>570</v>
      </c>
      <c r="W19" s="12"/>
      <c r="AF19" s="37"/>
      <c r="AI19" s="37"/>
      <c r="AJ19" s="37"/>
      <c r="AK19" s="37"/>
      <c r="AL19" s="37"/>
      <c r="AN19" s="37"/>
      <c r="AO19" s="37"/>
      <c r="AP19" s="37"/>
    </row>
    <row r="20" spans="1:48" s="11" customFormat="1" ht="15" customHeight="1">
      <c r="A20" s="12" t="s">
        <v>39</v>
      </c>
      <c r="B20" s="12">
        <v>8</v>
      </c>
      <c r="C20" s="12">
        <v>25</v>
      </c>
      <c r="D20" s="12">
        <v>39.630000000000003</v>
      </c>
      <c r="E20" s="12"/>
      <c r="F20" s="12">
        <v>-3</v>
      </c>
      <c r="G20" s="12">
        <v>54</v>
      </c>
      <c r="H20" s="12">
        <v>23.1</v>
      </c>
      <c r="I20" s="13">
        <v>0.30561342592592594</v>
      </c>
      <c r="J20" s="6" t="s">
        <v>25</v>
      </c>
      <c r="K20" s="6">
        <v>1</v>
      </c>
      <c r="L20" s="6">
        <v>100</v>
      </c>
      <c r="M20" s="1">
        <v>3687</v>
      </c>
      <c r="N20" s="6">
        <v>1</v>
      </c>
      <c r="O20" s="6">
        <v>100</v>
      </c>
      <c r="P20" s="1">
        <v>572</v>
      </c>
      <c r="W20" s="12"/>
      <c r="AF20" s="37"/>
      <c r="AI20" s="37"/>
      <c r="AJ20" s="37"/>
      <c r="AK20" s="37"/>
      <c r="AL20" s="37"/>
      <c r="AN20" s="37"/>
      <c r="AO20" s="37"/>
      <c r="AP20" s="37"/>
    </row>
    <row r="21" spans="1:48" s="11" customFormat="1" ht="15" customHeight="1">
      <c r="A21" s="12" t="s">
        <v>39</v>
      </c>
      <c r="B21" s="12">
        <v>8</v>
      </c>
      <c r="C21" s="12">
        <v>25</v>
      </c>
      <c r="D21" s="12">
        <v>39.630000000000003</v>
      </c>
      <c r="E21" s="12"/>
      <c r="F21" s="12">
        <v>-3</v>
      </c>
      <c r="G21" s="12">
        <v>54</v>
      </c>
      <c r="H21" s="12">
        <v>23.1</v>
      </c>
      <c r="I21" s="13">
        <v>0.30562499999999998</v>
      </c>
      <c r="J21" s="6" t="s">
        <v>25</v>
      </c>
      <c r="K21" s="6">
        <v>1</v>
      </c>
      <c r="L21" s="6">
        <v>100</v>
      </c>
      <c r="M21" s="1">
        <v>3609</v>
      </c>
      <c r="N21" s="6">
        <v>1</v>
      </c>
      <c r="O21" s="6">
        <v>100</v>
      </c>
      <c r="P21" s="1">
        <v>579</v>
      </c>
      <c r="W21" s="12"/>
      <c r="AF21" s="37"/>
      <c r="AI21" s="37"/>
      <c r="AJ21" s="37"/>
      <c r="AK21" s="37"/>
      <c r="AL21" s="37"/>
      <c r="AN21" s="37"/>
      <c r="AO21" s="37"/>
      <c r="AP21" s="37"/>
    </row>
    <row r="22" spans="1:48" s="11" customFormat="1" ht="15" customHeight="1">
      <c r="A22" s="12" t="s">
        <v>39</v>
      </c>
      <c r="B22" s="12">
        <v>8</v>
      </c>
      <c r="C22" s="12">
        <v>25</v>
      </c>
      <c r="D22" s="12">
        <v>39.630000000000003</v>
      </c>
      <c r="E22" s="12"/>
      <c r="F22" s="12">
        <v>-3</v>
      </c>
      <c r="G22" s="12">
        <v>54</v>
      </c>
      <c r="H22" s="12">
        <v>23.1</v>
      </c>
      <c r="I22" s="13">
        <v>0.30563657407407407</v>
      </c>
      <c r="J22" s="6" t="s">
        <v>25</v>
      </c>
      <c r="K22" s="6">
        <v>1</v>
      </c>
      <c r="L22" s="6">
        <v>100</v>
      </c>
      <c r="M22" s="1">
        <v>3657</v>
      </c>
      <c r="N22" s="6">
        <v>1</v>
      </c>
      <c r="O22" s="6">
        <v>100</v>
      </c>
      <c r="P22" s="1">
        <v>580</v>
      </c>
      <c r="W22" s="12"/>
      <c r="AF22" s="37"/>
      <c r="AI22" s="37"/>
      <c r="AJ22" s="37"/>
      <c r="AK22" s="37"/>
      <c r="AL22" s="37"/>
      <c r="AN22" s="37"/>
      <c r="AO22" s="37"/>
      <c r="AP22" s="37"/>
      <c r="AT22" s="11">
        <v>0.26669999999999999</v>
      </c>
      <c r="AU22" s="11">
        <v>5.7000000000000002E-2</v>
      </c>
    </row>
    <row r="23" spans="1:48" s="11" customFormat="1" ht="15" customHeight="1">
      <c r="A23" s="12" t="s">
        <v>39</v>
      </c>
      <c r="B23" s="12">
        <v>8</v>
      </c>
      <c r="C23" s="12">
        <v>25</v>
      </c>
      <c r="D23" s="12">
        <v>39.630000000000003</v>
      </c>
      <c r="E23" s="12"/>
      <c r="F23" s="12">
        <v>-3</v>
      </c>
      <c r="G23" s="12">
        <v>54</v>
      </c>
      <c r="H23" s="12">
        <v>23.1</v>
      </c>
      <c r="I23" s="13">
        <v>0.30564814814814817</v>
      </c>
      <c r="J23" s="6" t="s">
        <v>25</v>
      </c>
      <c r="K23" s="6">
        <v>1</v>
      </c>
      <c r="L23" s="6">
        <v>100</v>
      </c>
      <c r="M23" s="1">
        <v>3690</v>
      </c>
      <c r="N23" s="6">
        <v>1</v>
      </c>
      <c r="O23" s="6">
        <v>100</v>
      </c>
      <c r="P23" s="1">
        <v>572</v>
      </c>
      <c r="W23" s="12"/>
      <c r="AF23" s="37"/>
      <c r="AI23" s="37"/>
      <c r="AJ23" s="37"/>
      <c r="AK23" s="37"/>
      <c r="AL23" s="37"/>
      <c r="AN23" s="37"/>
      <c r="AO23" s="37"/>
      <c r="AP23" s="37"/>
      <c r="AQ23" s="11" t="s">
        <v>57</v>
      </c>
      <c r="AT23" s="11" t="s">
        <v>58</v>
      </c>
      <c r="AU23" s="11" t="s">
        <v>59</v>
      </c>
      <c r="AV23" s="11" t="s">
        <v>60</v>
      </c>
    </row>
    <row r="24" spans="1:48" s="11" customFormat="1" ht="15" customHeight="1">
      <c r="A24" s="24" t="s">
        <v>39</v>
      </c>
      <c r="B24" s="24">
        <v>8</v>
      </c>
      <c r="C24" s="24">
        <v>25</v>
      </c>
      <c r="D24" s="24">
        <v>39.630000000000003</v>
      </c>
      <c r="E24" s="24"/>
      <c r="F24" s="24">
        <v>-3</v>
      </c>
      <c r="G24" s="24">
        <v>54</v>
      </c>
      <c r="H24" s="24">
        <v>23.1</v>
      </c>
      <c r="I24" s="21">
        <v>0.30565972222222221</v>
      </c>
      <c r="J24" s="19" t="s">
        <v>25</v>
      </c>
      <c r="K24" s="19">
        <v>1</v>
      </c>
      <c r="L24" s="19">
        <v>100</v>
      </c>
      <c r="M24" s="22">
        <v>3707</v>
      </c>
      <c r="N24" s="19">
        <v>1</v>
      </c>
      <c r="O24" s="19">
        <v>100</v>
      </c>
      <c r="P24" s="22">
        <v>572</v>
      </c>
      <c r="Q24" s="23"/>
      <c r="R24" s="23"/>
      <c r="S24" s="23"/>
      <c r="T24" s="23"/>
      <c r="U24" s="23"/>
      <c r="V24" s="23"/>
      <c r="W24" s="24"/>
      <c r="X24" s="23"/>
      <c r="Y24" s="23"/>
      <c r="Z24" s="23"/>
      <c r="AA24" s="23"/>
      <c r="AB24" s="23"/>
      <c r="AC24" s="23"/>
      <c r="AD24" s="23"/>
      <c r="AE24" s="23"/>
      <c r="AF24" s="38"/>
      <c r="AG24" s="23"/>
      <c r="AH24" s="23"/>
      <c r="AI24" s="38"/>
      <c r="AJ24" s="38"/>
      <c r="AK24" s="38"/>
      <c r="AL24" s="38"/>
      <c r="AM24" s="23"/>
      <c r="AN24" s="37"/>
      <c r="AO24" s="37"/>
      <c r="AP24" s="37"/>
    </row>
    <row r="25" spans="1:48" s="9" customFormat="1" ht="15" customHeight="1">
      <c r="A25" s="10" t="s">
        <v>31</v>
      </c>
      <c r="B25" s="6">
        <v>7</v>
      </c>
      <c r="C25" s="6">
        <v>27</v>
      </c>
      <c r="D25" s="6">
        <v>9.0399999999999991</v>
      </c>
      <c r="E25" s="6"/>
      <c r="F25" s="6">
        <v>8</v>
      </c>
      <c r="G25" s="7">
        <v>17</v>
      </c>
      <c r="H25" s="7">
        <v>21.5</v>
      </c>
      <c r="I25" s="8">
        <v>0.31874999999999998</v>
      </c>
      <c r="J25" s="6" t="s">
        <v>25</v>
      </c>
      <c r="K25" s="6">
        <v>1</v>
      </c>
      <c r="L25" s="6">
        <v>100</v>
      </c>
      <c r="M25" s="6">
        <v>8858</v>
      </c>
      <c r="N25" s="6">
        <v>1</v>
      </c>
      <c r="O25" s="6">
        <v>100</v>
      </c>
      <c r="P25" s="6">
        <v>576</v>
      </c>
      <c r="Q25" s="9" t="s">
        <v>28</v>
      </c>
      <c r="R25" s="10" t="s">
        <v>27</v>
      </c>
      <c r="S25" s="9">
        <v>7.6513879999999999</v>
      </c>
      <c r="T25" s="9">
        <f>$S$1+1.0027379093*S25-$S$3</f>
        <v>7.8349881489557021</v>
      </c>
      <c r="U25" s="9">
        <f>T25-(B25+C25/60+D25/3600)</f>
        <v>0.38247703784459119</v>
      </c>
      <c r="V25" s="9">
        <f>1/(SIN($U$1*((ABS(F25)+G25/60+H25/3600)))*SIN($U$1*$S$2)+COS($U$1*((ABS(F25)+G25/60+H25/3600)))*COS($U$1*$S$2)*COS($U$1*U25*15))</f>
        <v>1.0314982846613709</v>
      </c>
      <c r="W25" s="6" t="str">
        <f>J25</f>
        <v>V</v>
      </c>
      <c r="X25" s="9">
        <f>AVERAGE(M25:M34)/K25/L25</f>
        <v>86.32</v>
      </c>
      <c r="Y25" s="9">
        <f>STDEV(M25:M34)/K25/L25</f>
        <v>1.0939632331827043</v>
      </c>
      <c r="Z25" s="9">
        <f>AVERAGE(P25:P34)/N25/O25</f>
        <v>5.7360000000000007</v>
      </c>
      <c r="AA25" s="9">
        <f>STDEV(P25:P34)/N25/N34</f>
        <v>2.7968235951204043</v>
      </c>
      <c r="AB25" s="9">
        <f>X25-Z25</f>
        <v>80.583999999999989</v>
      </c>
      <c r="AC25" s="9">
        <f>(Y25^2+AA25^2)^0.5</f>
        <v>3.0031612973294957</v>
      </c>
      <c r="AD25" s="9">
        <f>-2.5*LOG10(AB25)</f>
        <v>-4.7656220523570134</v>
      </c>
      <c r="AE25" s="9">
        <f>0.43429448*AC25/AB25</f>
        <v>1.6185053782138376E-2</v>
      </c>
      <c r="AF25" s="36">
        <v>2.8860000000000001</v>
      </c>
      <c r="AG25" s="36">
        <f>$AF$5-AF25</f>
        <v>0.72399999999999975</v>
      </c>
      <c r="AH25" s="9">
        <f>V25</f>
        <v>1.0314982846613709</v>
      </c>
      <c r="AI25" s="43">
        <f>AD25+AG25</f>
        <v>-4.0416220523570132</v>
      </c>
      <c r="AJ25" s="36">
        <f>AE25</f>
        <v>1.6185053782138376E-2</v>
      </c>
      <c r="AK25" s="36">
        <f>AF25-AD25+AH25*$AT$22</f>
        <v>7.9267226448762012</v>
      </c>
      <c r="AL25" s="36"/>
      <c r="AN25" s="36"/>
      <c r="AO25" s="36"/>
      <c r="AP25" s="36"/>
    </row>
    <row r="26" spans="1:48" s="9" customFormat="1" ht="15" customHeight="1">
      <c r="A26" s="10" t="s">
        <v>27</v>
      </c>
      <c r="B26" s="6">
        <v>7</v>
      </c>
      <c r="C26" s="6">
        <v>27</v>
      </c>
      <c r="D26" s="6">
        <v>9.0399999999999991</v>
      </c>
      <c r="E26" s="6"/>
      <c r="F26" s="6">
        <v>8</v>
      </c>
      <c r="G26" s="7">
        <v>17</v>
      </c>
      <c r="H26" s="7">
        <v>21.5</v>
      </c>
      <c r="I26" s="8">
        <v>0.31876157407407407</v>
      </c>
      <c r="J26" s="6" t="s">
        <v>25</v>
      </c>
      <c r="K26" s="6">
        <v>1</v>
      </c>
      <c r="L26" s="6">
        <v>100</v>
      </c>
      <c r="M26" s="6">
        <v>8781</v>
      </c>
      <c r="N26" s="6">
        <v>1</v>
      </c>
      <c r="O26" s="6">
        <v>100</v>
      </c>
      <c r="P26" s="1">
        <v>577</v>
      </c>
      <c r="R26" s="10"/>
      <c r="W26" s="6"/>
      <c r="AF26" s="36"/>
      <c r="AI26" s="36"/>
      <c r="AJ26" s="36"/>
      <c r="AK26" s="36"/>
      <c r="AL26" s="36"/>
      <c r="AN26" s="36"/>
      <c r="AO26" s="36"/>
      <c r="AP26" s="36"/>
    </row>
    <row r="27" spans="1:48" s="9" customFormat="1" ht="15" customHeight="1">
      <c r="A27" s="10" t="s">
        <v>27</v>
      </c>
      <c r="B27" s="6">
        <v>7</v>
      </c>
      <c r="C27" s="6">
        <v>27</v>
      </c>
      <c r="D27" s="6">
        <v>9.0399999999999991</v>
      </c>
      <c r="E27" s="6"/>
      <c r="F27" s="6">
        <v>8</v>
      </c>
      <c r="G27" s="7">
        <v>17</v>
      </c>
      <c r="H27" s="7">
        <v>21.5</v>
      </c>
      <c r="I27" s="8">
        <v>0.31877314814814817</v>
      </c>
      <c r="J27" s="6" t="s">
        <v>25</v>
      </c>
      <c r="K27" s="6">
        <v>1</v>
      </c>
      <c r="L27" s="6">
        <v>100</v>
      </c>
      <c r="M27" s="6">
        <v>8641</v>
      </c>
      <c r="N27" s="6">
        <v>1</v>
      </c>
      <c r="O27" s="6">
        <v>100</v>
      </c>
      <c r="P27" s="1">
        <v>572</v>
      </c>
      <c r="W27" s="6"/>
      <c r="AF27" s="36"/>
      <c r="AI27" s="36"/>
      <c r="AJ27" s="36"/>
      <c r="AK27" s="36"/>
      <c r="AL27" s="36"/>
      <c r="AN27" s="36"/>
      <c r="AO27" s="36"/>
      <c r="AP27" s="36"/>
    </row>
    <row r="28" spans="1:48" s="9" customFormat="1" ht="15" customHeight="1">
      <c r="A28" s="10" t="s">
        <v>27</v>
      </c>
      <c r="B28" s="6">
        <v>7</v>
      </c>
      <c r="C28" s="6">
        <v>27</v>
      </c>
      <c r="D28" s="6">
        <v>9.0399999999999991</v>
      </c>
      <c r="E28" s="6"/>
      <c r="F28" s="6">
        <v>8</v>
      </c>
      <c r="G28" s="7">
        <v>17</v>
      </c>
      <c r="H28" s="7">
        <v>21.5</v>
      </c>
      <c r="I28" s="8">
        <v>0.31878472222222221</v>
      </c>
      <c r="J28" s="6" t="s">
        <v>25</v>
      </c>
      <c r="K28" s="6">
        <v>1</v>
      </c>
      <c r="L28" s="6">
        <v>100</v>
      </c>
      <c r="M28" s="6">
        <v>8482</v>
      </c>
      <c r="N28" s="6">
        <v>1</v>
      </c>
      <c r="O28" s="6">
        <v>100</v>
      </c>
      <c r="P28" s="1">
        <v>570</v>
      </c>
      <c r="R28" s="10"/>
      <c r="W28" s="6"/>
      <c r="AF28" s="36"/>
      <c r="AI28" s="36"/>
      <c r="AJ28" s="36"/>
      <c r="AK28" s="36"/>
      <c r="AL28" s="36"/>
      <c r="AN28" s="36"/>
      <c r="AO28" s="36"/>
      <c r="AP28" s="36"/>
    </row>
    <row r="29" spans="1:48" s="9" customFormat="1" ht="15" customHeight="1">
      <c r="A29" s="10" t="s">
        <v>27</v>
      </c>
      <c r="B29" s="6">
        <v>7</v>
      </c>
      <c r="C29" s="6">
        <v>27</v>
      </c>
      <c r="D29" s="6">
        <v>9.0399999999999991</v>
      </c>
      <c r="E29" s="6"/>
      <c r="F29" s="6">
        <v>8</v>
      </c>
      <c r="G29" s="7">
        <v>17</v>
      </c>
      <c r="H29" s="7">
        <v>21.5</v>
      </c>
      <c r="I29" s="8">
        <v>0.3187962962962963</v>
      </c>
      <c r="J29" s="6" t="s">
        <v>25</v>
      </c>
      <c r="K29" s="6">
        <v>1</v>
      </c>
      <c r="L29" s="6">
        <v>100</v>
      </c>
      <c r="M29" s="6">
        <v>8587</v>
      </c>
      <c r="N29" s="6">
        <v>1</v>
      </c>
      <c r="O29" s="6">
        <v>100</v>
      </c>
      <c r="P29" s="1">
        <v>574</v>
      </c>
      <c r="R29" s="10"/>
      <c r="W29" s="6"/>
      <c r="AF29" s="36"/>
      <c r="AI29" s="36"/>
      <c r="AJ29" s="36"/>
      <c r="AK29" s="36"/>
      <c r="AL29" s="36"/>
      <c r="AN29" s="36"/>
      <c r="AO29" s="36"/>
      <c r="AP29" s="36"/>
    </row>
    <row r="30" spans="1:48" s="9" customFormat="1" ht="15" customHeight="1">
      <c r="A30" s="10" t="s">
        <v>27</v>
      </c>
      <c r="B30" s="6">
        <v>7</v>
      </c>
      <c r="C30" s="6">
        <v>27</v>
      </c>
      <c r="D30" s="6">
        <v>9.0399999999999991</v>
      </c>
      <c r="E30" s="6"/>
      <c r="F30" s="6">
        <v>8</v>
      </c>
      <c r="G30" s="7">
        <v>17</v>
      </c>
      <c r="H30" s="7">
        <v>21.5</v>
      </c>
      <c r="I30" s="8">
        <v>0.31880787037037034</v>
      </c>
      <c r="J30" s="6" t="s">
        <v>25</v>
      </c>
      <c r="K30" s="6">
        <v>1</v>
      </c>
      <c r="L30" s="6">
        <v>100</v>
      </c>
      <c r="M30" s="6">
        <v>8602</v>
      </c>
      <c r="N30" s="6">
        <v>1</v>
      </c>
      <c r="O30" s="6">
        <v>100</v>
      </c>
      <c r="P30" s="1">
        <v>575</v>
      </c>
      <c r="R30" s="10"/>
      <c r="W30" s="6"/>
      <c r="AF30" s="36"/>
      <c r="AI30" s="36"/>
      <c r="AJ30" s="36"/>
      <c r="AK30" s="36"/>
      <c r="AL30" s="36"/>
      <c r="AN30" s="36"/>
      <c r="AO30" s="36"/>
      <c r="AP30" s="36"/>
    </row>
    <row r="31" spans="1:48" s="9" customFormat="1" ht="15" customHeight="1">
      <c r="A31" s="10" t="s">
        <v>27</v>
      </c>
      <c r="B31" s="6">
        <v>7</v>
      </c>
      <c r="C31" s="6">
        <v>27</v>
      </c>
      <c r="D31" s="6">
        <v>9.0399999999999991</v>
      </c>
      <c r="E31" s="6"/>
      <c r="F31" s="6">
        <v>8</v>
      </c>
      <c r="G31" s="7">
        <v>17</v>
      </c>
      <c r="H31" s="7">
        <v>21.5</v>
      </c>
      <c r="I31" s="8">
        <v>0.31881944444444443</v>
      </c>
      <c r="J31" s="6" t="s">
        <v>25</v>
      </c>
      <c r="K31" s="6">
        <v>1</v>
      </c>
      <c r="L31" s="6">
        <v>100</v>
      </c>
      <c r="M31" s="6">
        <v>8590</v>
      </c>
      <c r="N31" s="6">
        <v>1</v>
      </c>
      <c r="O31" s="6">
        <v>100</v>
      </c>
      <c r="P31" s="1">
        <v>578</v>
      </c>
      <c r="R31" s="10"/>
      <c r="W31" s="6"/>
      <c r="AF31" s="36"/>
      <c r="AI31" s="36"/>
      <c r="AJ31" s="36"/>
      <c r="AK31" s="36"/>
      <c r="AL31" s="36"/>
      <c r="AN31" s="36"/>
      <c r="AO31" s="36"/>
      <c r="AP31" s="36"/>
    </row>
    <row r="32" spans="1:48" s="9" customFormat="1" ht="15" customHeight="1">
      <c r="A32" s="10" t="s">
        <v>27</v>
      </c>
      <c r="B32" s="6">
        <v>7</v>
      </c>
      <c r="C32" s="6">
        <v>27</v>
      </c>
      <c r="D32" s="6">
        <v>9.0399999999999991</v>
      </c>
      <c r="E32" s="6"/>
      <c r="F32" s="6">
        <v>8</v>
      </c>
      <c r="G32" s="7">
        <v>17</v>
      </c>
      <c r="H32" s="7">
        <v>21.5</v>
      </c>
      <c r="I32" s="8">
        <v>0.31883101851851853</v>
      </c>
      <c r="J32" s="6" t="s">
        <v>25</v>
      </c>
      <c r="K32" s="6">
        <v>1</v>
      </c>
      <c r="L32" s="6">
        <v>100</v>
      </c>
      <c r="M32" s="6">
        <v>8558</v>
      </c>
      <c r="N32" s="6">
        <v>1</v>
      </c>
      <c r="O32" s="6">
        <v>100</v>
      </c>
      <c r="P32" s="1">
        <v>571</v>
      </c>
      <c r="R32" s="10"/>
      <c r="W32" s="6"/>
      <c r="AF32" s="36"/>
      <c r="AI32" s="36"/>
      <c r="AJ32" s="36"/>
      <c r="AK32" s="36"/>
      <c r="AL32" s="36"/>
      <c r="AN32" s="36"/>
      <c r="AO32" s="36"/>
      <c r="AP32" s="36"/>
    </row>
    <row r="33" spans="1:42" s="9" customFormat="1" ht="15" customHeight="1">
      <c r="A33" s="10" t="s">
        <v>27</v>
      </c>
      <c r="B33" s="6">
        <v>7</v>
      </c>
      <c r="C33" s="6">
        <v>27</v>
      </c>
      <c r="D33" s="6">
        <v>9.0399999999999991</v>
      </c>
      <c r="E33" s="6"/>
      <c r="F33" s="6">
        <v>8</v>
      </c>
      <c r="G33" s="7">
        <v>17</v>
      </c>
      <c r="H33" s="7">
        <v>21.5</v>
      </c>
      <c r="I33" s="8">
        <v>0.31884259259259257</v>
      </c>
      <c r="J33" s="6" t="s">
        <v>25</v>
      </c>
      <c r="K33" s="6">
        <v>1</v>
      </c>
      <c r="L33" s="6">
        <v>100</v>
      </c>
      <c r="M33" s="6">
        <v>8591</v>
      </c>
      <c r="N33" s="6">
        <v>1</v>
      </c>
      <c r="O33" s="6">
        <v>100</v>
      </c>
      <c r="P33" s="1">
        <v>572</v>
      </c>
      <c r="R33" s="10"/>
      <c r="W33" s="6"/>
      <c r="AF33" s="36"/>
      <c r="AI33" s="36"/>
      <c r="AJ33" s="36"/>
      <c r="AK33" s="36"/>
      <c r="AL33" s="36"/>
      <c r="AN33" s="36"/>
      <c r="AO33" s="36"/>
      <c r="AP33" s="36"/>
    </row>
    <row r="34" spans="1:42" s="9" customFormat="1" ht="15" customHeight="1">
      <c r="A34" s="18" t="s">
        <v>27</v>
      </c>
      <c r="B34" s="19">
        <v>7</v>
      </c>
      <c r="C34" s="19">
        <v>27</v>
      </c>
      <c r="D34" s="19">
        <v>9.0399999999999991</v>
      </c>
      <c r="E34" s="19"/>
      <c r="F34" s="19">
        <v>8</v>
      </c>
      <c r="G34" s="20">
        <v>17</v>
      </c>
      <c r="H34" s="20">
        <v>21.5</v>
      </c>
      <c r="I34" s="25">
        <v>0.31885416666666666</v>
      </c>
      <c r="J34" s="19" t="s">
        <v>25</v>
      </c>
      <c r="K34" s="19">
        <v>1</v>
      </c>
      <c r="L34" s="19">
        <v>100</v>
      </c>
      <c r="M34" s="19">
        <v>8630</v>
      </c>
      <c r="N34" s="19">
        <v>1</v>
      </c>
      <c r="O34" s="19">
        <v>100</v>
      </c>
      <c r="P34" s="22">
        <v>571</v>
      </c>
      <c r="Q34" s="26"/>
      <c r="R34" s="18"/>
      <c r="S34" s="26"/>
      <c r="T34" s="26"/>
      <c r="U34" s="26"/>
      <c r="V34" s="26"/>
      <c r="W34" s="19"/>
      <c r="X34" s="26"/>
      <c r="Y34" s="26"/>
      <c r="Z34" s="26"/>
      <c r="AA34" s="26"/>
      <c r="AB34" s="26"/>
      <c r="AC34" s="26"/>
      <c r="AD34" s="26"/>
      <c r="AE34" s="26"/>
      <c r="AF34" s="39"/>
      <c r="AG34" s="26"/>
      <c r="AH34" s="26"/>
      <c r="AI34" s="39"/>
      <c r="AJ34" s="39"/>
      <c r="AK34" s="39"/>
      <c r="AL34" s="39"/>
      <c r="AM34" s="26"/>
      <c r="AN34" s="36"/>
      <c r="AO34" s="36"/>
      <c r="AP34" s="36"/>
    </row>
    <row r="35" spans="1:42" s="9" customFormat="1" ht="15" customHeight="1">
      <c r="A35" s="10" t="s">
        <v>32</v>
      </c>
      <c r="B35" s="6">
        <v>4</v>
      </c>
      <c r="C35" s="6">
        <v>49</v>
      </c>
      <c r="D35" s="6">
        <v>50.41</v>
      </c>
      <c r="E35" s="6"/>
      <c r="F35" s="6">
        <v>6</v>
      </c>
      <c r="G35" s="7">
        <v>57</v>
      </c>
      <c r="H35" s="7">
        <v>40.6</v>
      </c>
      <c r="I35" s="8">
        <v>0.33194444444444443</v>
      </c>
      <c r="J35" s="6" t="s">
        <v>25</v>
      </c>
      <c r="K35" s="6">
        <v>1</v>
      </c>
      <c r="L35" s="6">
        <v>100</v>
      </c>
      <c r="M35" s="1">
        <v>3724</v>
      </c>
      <c r="N35" s="6">
        <v>1</v>
      </c>
      <c r="O35" s="6">
        <v>100</v>
      </c>
      <c r="P35" s="1">
        <v>602</v>
      </c>
      <c r="Q35" s="9" t="s">
        <v>33</v>
      </c>
      <c r="R35" s="10" t="s">
        <v>34</v>
      </c>
      <c r="S35" s="9">
        <v>7.9680555000000002</v>
      </c>
      <c r="T35" s="9">
        <f>$S$1+1.0027379093*S35-$S$3</f>
        <v>8.1525226558489585</v>
      </c>
      <c r="U35" s="9">
        <f>T35-(B35+C35/60+D35/3600)</f>
        <v>3.3218532114045143</v>
      </c>
      <c r="V35" s="9">
        <f>1/(SIN($U$1*((ABS(F35)+G35/60+H35/3600)))*SIN($U$1*$S$2)+COS(1*$U$1*((ABS(F35)+G35/60+H35/3600)))*COS($U$1*$S$2)*COS($U$1*U35*15))</f>
        <v>1.5613173287686128</v>
      </c>
      <c r="W35" s="6" t="str">
        <f>J35</f>
        <v>V</v>
      </c>
      <c r="X35" s="9">
        <f>AVERAGE(M35:M44)/K35/L35</f>
        <v>39.544000000000004</v>
      </c>
      <c r="Y35" s="9">
        <f>STDEV(M35:M44)/K35/L35</f>
        <v>1.0829301813957251</v>
      </c>
      <c r="Z35" s="9">
        <f>AVERAGE(P35:P44)/N35/O35</f>
        <v>6.0039999999999996</v>
      </c>
      <c r="AA35" s="9">
        <f>STDEV(P35:P44)/N35/N44</f>
        <v>4.6951511631090685</v>
      </c>
      <c r="AB35" s="9">
        <f>X35-Z35</f>
        <v>33.540000000000006</v>
      </c>
      <c r="AC35" s="9">
        <f>(Y35^2+AA35^2)^0.5</f>
        <v>4.8184211337555602</v>
      </c>
      <c r="AD35" s="9">
        <f>-2.5*LOG10(AB35)</f>
        <v>-3.8139076456751675</v>
      </c>
      <c r="AE35" s="9">
        <f>0.43429448*AC35/AB35</f>
        <v>6.2391583205288641E-2</v>
      </c>
      <c r="AF35" s="36">
        <v>3.19</v>
      </c>
      <c r="AG35" s="36">
        <f>$AF$5-AF35</f>
        <v>0.41999999999999993</v>
      </c>
      <c r="AH35" s="9">
        <f>V35</f>
        <v>1.5613173287686128</v>
      </c>
      <c r="AI35" s="43">
        <f>AD35+AG35</f>
        <v>-3.3939076456751676</v>
      </c>
      <c r="AJ35" s="36">
        <f>AE35</f>
        <v>6.2391583205288641E-2</v>
      </c>
      <c r="AK35" s="36">
        <f>AF35-AD35+AH35*$AT$22</f>
        <v>7.4203109772577562</v>
      </c>
      <c r="AL35" s="36"/>
      <c r="AN35" s="36"/>
      <c r="AO35" s="36"/>
      <c r="AP35" s="36"/>
    </row>
    <row r="36" spans="1:42" s="9" customFormat="1" ht="15" customHeight="1">
      <c r="A36" s="10" t="s">
        <v>34</v>
      </c>
      <c r="B36" s="6">
        <v>4</v>
      </c>
      <c r="C36" s="6">
        <v>49</v>
      </c>
      <c r="D36" s="6">
        <v>50.41</v>
      </c>
      <c r="E36" s="6"/>
      <c r="F36" s="6">
        <v>6</v>
      </c>
      <c r="G36" s="7">
        <v>57</v>
      </c>
      <c r="H36" s="7">
        <v>40.6</v>
      </c>
      <c r="I36" s="8">
        <v>0.33195601851851853</v>
      </c>
      <c r="J36" s="6" t="s">
        <v>25</v>
      </c>
      <c r="K36" s="6">
        <v>1</v>
      </c>
      <c r="L36" s="6">
        <v>100</v>
      </c>
      <c r="M36" s="1">
        <v>4103</v>
      </c>
      <c r="N36" s="6">
        <v>1</v>
      </c>
      <c r="O36" s="6">
        <v>100</v>
      </c>
      <c r="P36" s="1">
        <v>598</v>
      </c>
      <c r="W36" s="6"/>
      <c r="AF36" s="36"/>
      <c r="AI36" s="36"/>
      <c r="AJ36" s="36"/>
      <c r="AK36" s="36"/>
      <c r="AL36" s="36"/>
      <c r="AN36" s="36"/>
      <c r="AO36" s="36"/>
      <c r="AP36" s="36"/>
    </row>
    <row r="37" spans="1:42" s="9" customFormat="1" ht="15" customHeight="1">
      <c r="A37" s="10" t="s">
        <v>34</v>
      </c>
      <c r="B37" s="6">
        <v>4</v>
      </c>
      <c r="C37" s="6">
        <v>49</v>
      </c>
      <c r="D37" s="6">
        <v>50.41</v>
      </c>
      <c r="E37" s="6"/>
      <c r="F37" s="6">
        <v>6</v>
      </c>
      <c r="G37" s="7">
        <v>57</v>
      </c>
      <c r="H37" s="7">
        <v>40.6</v>
      </c>
      <c r="I37" s="8">
        <v>0.33196759259259262</v>
      </c>
      <c r="J37" s="6" t="s">
        <v>25</v>
      </c>
      <c r="K37" s="6">
        <v>1</v>
      </c>
      <c r="L37" s="6">
        <v>100</v>
      </c>
      <c r="M37" s="1">
        <v>4018</v>
      </c>
      <c r="N37" s="6">
        <v>1</v>
      </c>
      <c r="O37" s="6">
        <v>100</v>
      </c>
      <c r="P37" s="1">
        <v>597</v>
      </c>
      <c r="W37" s="6"/>
      <c r="AF37" s="36"/>
      <c r="AI37" s="36"/>
      <c r="AJ37" s="36"/>
      <c r="AK37" s="36"/>
      <c r="AL37" s="36"/>
      <c r="AN37" s="36"/>
      <c r="AO37" s="36"/>
      <c r="AP37" s="36"/>
    </row>
    <row r="38" spans="1:42" s="9" customFormat="1" ht="15" customHeight="1">
      <c r="A38" s="10" t="s">
        <v>34</v>
      </c>
      <c r="B38" s="6">
        <v>4</v>
      </c>
      <c r="C38" s="6">
        <v>49</v>
      </c>
      <c r="D38" s="6">
        <v>50.41</v>
      </c>
      <c r="E38" s="6"/>
      <c r="F38" s="6">
        <v>6</v>
      </c>
      <c r="G38" s="7">
        <v>57</v>
      </c>
      <c r="H38" s="7">
        <v>40.6</v>
      </c>
      <c r="I38" s="8">
        <v>0.33197916666666666</v>
      </c>
      <c r="J38" s="6" t="s">
        <v>25</v>
      </c>
      <c r="K38" s="6">
        <v>1</v>
      </c>
      <c r="L38" s="6">
        <v>100</v>
      </c>
      <c r="M38" s="1">
        <v>3854</v>
      </c>
      <c r="N38" s="6">
        <v>1</v>
      </c>
      <c r="O38" s="6">
        <v>100</v>
      </c>
      <c r="P38" s="1">
        <v>603</v>
      </c>
      <c r="W38" s="6"/>
      <c r="AF38" s="36"/>
      <c r="AI38" s="36"/>
      <c r="AJ38" s="36"/>
      <c r="AK38" s="36"/>
      <c r="AL38" s="36"/>
      <c r="AN38" s="36"/>
      <c r="AO38" s="36"/>
      <c r="AP38" s="36"/>
    </row>
    <row r="39" spans="1:42" s="9" customFormat="1" ht="15" customHeight="1">
      <c r="A39" s="10" t="s">
        <v>34</v>
      </c>
      <c r="B39" s="6">
        <v>4</v>
      </c>
      <c r="C39" s="6">
        <v>49</v>
      </c>
      <c r="D39" s="6">
        <v>50.41</v>
      </c>
      <c r="E39" s="6"/>
      <c r="F39" s="6">
        <v>6</v>
      </c>
      <c r="G39" s="7">
        <v>57</v>
      </c>
      <c r="H39" s="7">
        <v>40.6</v>
      </c>
      <c r="I39" s="8">
        <v>0.33199074074074075</v>
      </c>
      <c r="J39" s="6" t="s">
        <v>25</v>
      </c>
      <c r="K39" s="6">
        <v>1</v>
      </c>
      <c r="L39" s="6">
        <v>100</v>
      </c>
      <c r="M39" s="1">
        <v>3938</v>
      </c>
      <c r="N39" s="6">
        <v>1</v>
      </c>
      <c r="O39" s="6">
        <v>100</v>
      </c>
      <c r="P39" s="1">
        <v>606</v>
      </c>
      <c r="W39" s="6"/>
      <c r="AF39" s="36"/>
      <c r="AI39" s="36"/>
      <c r="AJ39" s="36"/>
      <c r="AK39" s="36"/>
      <c r="AL39" s="36"/>
      <c r="AN39" s="36"/>
      <c r="AO39" s="36"/>
      <c r="AP39" s="36"/>
    </row>
    <row r="40" spans="1:42" s="9" customFormat="1" ht="15" customHeight="1">
      <c r="A40" s="10" t="s">
        <v>34</v>
      </c>
      <c r="B40" s="6">
        <v>4</v>
      </c>
      <c r="C40" s="6">
        <v>49</v>
      </c>
      <c r="D40" s="6">
        <v>50.41</v>
      </c>
      <c r="E40" s="6"/>
      <c r="F40" s="6">
        <v>6</v>
      </c>
      <c r="G40" s="7">
        <v>57</v>
      </c>
      <c r="H40" s="7">
        <v>40.6</v>
      </c>
      <c r="I40" s="8">
        <v>0.33200231481481485</v>
      </c>
      <c r="J40" s="6" t="s">
        <v>25</v>
      </c>
      <c r="K40" s="6">
        <v>1</v>
      </c>
      <c r="L40" s="6">
        <v>100</v>
      </c>
      <c r="M40" s="1">
        <v>4016</v>
      </c>
      <c r="N40" s="6">
        <v>1</v>
      </c>
      <c r="O40" s="6">
        <v>100</v>
      </c>
      <c r="P40" s="1">
        <v>594</v>
      </c>
      <c r="W40" s="6"/>
      <c r="AF40" s="36"/>
      <c r="AI40" s="36"/>
      <c r="AJ40" s="36"/>
      <c r="AK40" s="36"/>
      <c r="AL40" s="36"/>
      <c r="AN40" s="36"/>
      <c r="AO40" s="36"/>
      <c r="AP40" s="36"/>
    </row>
    <row r="41" spans="1:42" s="9" customFormat="1" ht="15" customHeight="1">
      <c r="A41" s="10" t="s">
        <v>34</v>
      </c>
      <c r="B41" s="6">
        <v>4</v>
      </c>
      <c r="C41" s="6">
        <v>49</v>
      </c>
      <c r="D41" s="6">
        <v>50.41</v>
      </c>
      <c r="E41" s="6"/>
      <c r="F41" s="6">
        <v>6</v>
      </c>
      <c r="G41" s="7">
        <v>57</v>
      </c>
      <c r="H41" s="7">
        <v>40.6</v>
      </c>
      <c r="I41" s="8">
        <v>0.33201388888888889</v>
      </c>
      <c r="J41" s="6" t="s">
        <v>25</v>
      </c>
      <c r="K41" s="6">
        <v>1</v>
      </c>
      <c r="L41" s="6">
        <v>100</v>
      </c>
      <c r="M41" s="1">
        <v>3985</v>
      </c>
      <c r="N41" s="6">
        <v>1</v>
      </c>
      <c r="O41" s="6">
        <v>100</v>
      </c>
      <c r="P41" s="1">
        <v>604</v>
      </c>
      <c r="W41" s="6"/>
      <c r="AF41" s="36"/>
      <c r="AI41" s="36"/>
      <c r="AJ41" s="36"/>
      <c r="AK41" s="36"/>
      <c r="AL41" s="36"/>
      <c r="AN41" s="36"/>
      <c r="AO41" s="36"/>
      <c r="AP41" s="36"/>
    </row>
    <row r="42" spans="1:42" s="9" customFormat="1" ht="15" customHeight="1">
      <c r="A42" s="10" t="s">
        <v>34</v>
      </c>
      <c r="B42" s="6">
        <v>4</v>
      </c>
      <c r="C42" s="6">
        <v>49</v>
      </c>
      <c r="D42" s="6">
        <v>50.41</v>
      </c>
      <c r="E42" s="6"/>
      <c r="F42" s="6">
        <v>6</v>
      </c>
      <c r="G42" s="7">
        <v>57</v>
      </c>
      <c r="H42" s="7">
        <v>40.6</v>
      </c>
      <c r="I42" s="8">
        <v>0.33202546296296293</v>
      </c>
      <c r="J42" s="6" t="s">
        <v>25</v>
      </c>
      <c r="K42" s="6">
        <v>1</v>
      </c>
      <c r="L42" s="6">
        <v>100</v>
      </c>
      <c r="M42" s="1">
        <v>3947</v>
      </c>
      <c r="N42" s="6">
        <v>1</v>
      </c>
      <c r="O42" s="6">
        <v>100</v>
      </c>
      <c r="P42" s="1">
        <v>606</v>
      </c>
      <c r="W42" s="6"/>
      <c r="AF42" s="36"/>
      <c r="AI42" s="36"/>
      <c r="AJ42" s="36"/>
      <c r="AK42" s="36"/>
      <c r="AL42" s="36"/>
      <c r="AN42" s="36"/>
      <c r="AO42" s="36"/>
      <c r="AP42" s="36"/>
    </row>
    <row r="43" spans="1:42" s="9" customFormat="1" ht="15" customHeight="1">
      <c r="A43" s="10" t="s">
        <v>34</v>
      </c>
      <c r="B43" s="6">
        <v>4</v>
      </c>
      <c r="C43" s="6">
        <v>49</v>
      </c>
      <c r="D43" s="6">
        <v>50.41</v>
      </c>
      <c r="E43" s="6"/>
      <c r="F43" s="6">
        <v>6</v>
      </c>
      <c r="G43" s="7">
        <v>57</v>
      </c>
      <c r="H43" s="7">
        <v>40.6</v>
      </c>
      <c r="I43" s="8">
        <v>0.33203703703703707</v>
      </c>
      <c r="J43" s="6" t="s">
        <v>25</v>
      </c>
      <c r="K43" s="6">
        <v>1</v>
      </c>
      <c r="L43" s="6">
        <v>100</v>
      </c>
      <c r="M43" s="1">
        <v>3909</v>
      </c>
      <c r="N43" s="6">
        <v>1</v>
      </c>
      <c r="O43" s="6">
        <v>100</v>
      </c>
      <c r="P43" s="1">
        <v>601</v>
      </c>
      <c r="W43" s="6"/>
      <c r="AF43" s="36"/>
      <c r="AI43" s="36"/>
      <c r="AJ43" s="36"/>
      <c r="AK43" s="36"/>
      <c r="AL43" s="36"/>
      <c r="AN43" s="36"/>
      <c r="AO43" s="36"/>
      <c r="AP43" s="36"/>
    </row>
    <row r="44" spans="1:42" s="9" customFormat="1" ht="15" customHeight="1">
      <c r="A44" s="18" t="s">
        <v>34</v>
      </c>
      <c r="B44" s="19">
        <v>4</v>
      </c>
      <c r="C44" s="19">
        <v>49</v>
      </c>
      <c r="D44" s="19">
        <v>50.41</v>
      </c>
      <c r="E44" s="19"/>
      <c r="F44" s="19">
        <v>6</v>
      </c>
      <c r="G44" s="20">
        <v>57</v>
      </c>
      <c r="H44" s="20">
        <v>40.6</v>
      </c>
      <c r="I44" s="25">
        <v>0.33204861111111111</v>
      </c>
      <c r="J44" s="19" t="s">
        <v>25</v>
      </c>
      <c r="K44" s="19">
        <v>1</v>
      </c>
      <c r="L44" s="19">
        <v>100</v>
      </c>
      <c r="M44" s="22">
        <v>4050</v>
      </c>
      <c r="N44" s="19">
        <v>1</v>
      </c>
      <c r="O44" s="19">
        <v>100</v>
      </c>
      <c r="P44" s="22">
        <v>593</v>
      </c>
      <c r="Q44" s="26"/>
      <c r="R44" s="26"/>
      <c r="S44" s="26"/>
      <c r="T44" s="26"/>
      <c r="U44" s="26"/>
      <c r="V44" s="26"/>
      <c r="W44" s="19"/>
      <c r="X44" s="26"/>
      <c r="Y44" s="26"/>
      <c r="Z44" s="26"/>
      <c r="AA44" s="26"/>
      <c r="AB44" s="26"/>
      <c r="AC44" s="26"/>
      <c r="AD44" s="26"/>
      <c r="AE44" s="26"/>
      <c r="AF44" s="39"/>
      <c r="AG44" s="26"/>
      <c r="AH44" s="26"/>
      <c r="AI44" s="39"/>
      <c r="AJ44" s="39"/>
      <c r="AK44" s="39"/>
      <c r="AL44" s="39"/>
      <c r="AM44" s="26"/>
      <c r="AN44" s="36"/>
      <c r="AO44" s="36"/>
      <c r="AP44" s="36"/>
    </row>
    <row r="45" spans="1:42" s="11" customFormat="1" ht="15" customHeight="1">
      <c r="A45" s="12" t="s">
        <v>41</v>
      </c>
      <c r="B45" s="12">
        <v>4</v>
      </c>
      <c r="C45" s="12">
        <v>0</v>
      </c>
      <c r="D45" s="12">
        <v>40.82</v>
      </c>
      <c r="E45" s="12"/>
      <c r="F45" s="12">
        <v>12</v>
      </c>
      <c r="G45" s="12">
        <v>29</v>
      </c>
      <c r="H45" s="12">
        <v>25.2</v>
      </c>
      <c r="I45" s="13">
        <v>0.34513888888888888</v>
      </c>
      <c r="J45" s="6" t="s">
        <v>25</v>
      </c>
      <c r="K45" s="6">
        <v>1</v>
      </c>
      <c r="L45" s="6">
        <v>100</v>
      </c>
      <c r="M45" s="1">
        <v>4229</v>
      </c>
      <c r="N45" s="6">
        <v>1</v>
      </c>
      <c r="O45" s="6">
        <v>100</v>
      </c>
      <c r="P45" s="1">
        <v>629</v>
      </c>
      <c r="Q45" s="11" t="s">
        <v>43</v>
      </c>
      <c r="R45" s="12" t="s">
        <v>42</v>
      </c>
      <c r="S45" s="11">
        <v>8.2847220000000004</v>
      </c>
      <c r="T45" s="9">
        <f>$S$1+1.0027379093*S45-$S$3</f>
        <v>8.4700561600043081</v>
      </c>
      <c r="U45" s="9">
        <f>T45-(B45+C45/60+D45/3600)</f>
        <v>4.458717271115419</v>
      </c>
      <c r="V45" s="9">
        <f>1/(SIN($U$1*((ABS(F45)+G45/60+H45/3600)))*SIN($U$1*$S$2)+COS($U$1*((ABS(F45)+G45/60+H45/3600)))*COS($U$1*$S$2)*COS($U$1*U45*15))</f>
        <v>2.2946462002043466</v>
      </c>
      <c r="W45" s="12" t="str">
        <f>J45</f>
        <v>V</v>
      </c>
      <c r="X45" s="9">
        <f>AVERAGE(M45:M54)/K45/L45</f>
        <v>43.174999999999997</v>
      </c>
      <c r="Y45" s="9">
        <f>STDEV(M45:M54)/K45/L45</f>
        <v>1.3871894046756716</v>
      </c>
      <c r="Z45" s="9">
        <f>AVERAGE(P45:P54)/N45/O45</f>
        <v>6.3239999999999998</v>
      </c>
      <c r="AA45" s="9">
        <f>STDEV(P45:P54)/N45/N54</f>
        <v>4.7888759989514593</v>
      </c>
      <c r="AB45" s="9">
        <f>X45-Z45</f>
        <v>36.850999999999999</v>
      </c>
      <c r="AC45" s="9">
        <f>(Y45^2+AA45^2)^0.5</f>
        <v>4.985742450004591</v>
      </c>
      <c r="AD45" s="9">
        <f>-2.5*LOG10(AB45)</f>
        <v>-3.9161231937569618</v>
      </c>
      <c r="AE45" s="9">
        <f>0.43429448*AC45/AB45</f>
        <v>5.8757711452570346E-2</v>
      </c>
      <c r="AF45" s="37">
        <v>3.4079999999999999</v>
      </c>
      <c r="AG45" s="43">
        <f>$AF$5-AF45</f>
        <v>0.20199999999999996</v>
      </c>
      <c r="AH45" s="9">
        <f>V45</f>
        <v>2.2946462002043466</v>
      </c>
      <c r="AI45" s="43">
        <f>AD45+AG45</f>
        <v>-3.7141231937569619</v>
      </c>
      <c r="AJ45" s="36">
        <f>AE45</f>
        <v>5.8757711452570346E-2</v>
      </c>
      <c r="AK45" s="36">
        <f>AF45-AD45+AH45*$AT$22</f>
        <v>7.9361053353514608</v>
      </c>
      <c r="AL45" s="37"/>
      <c r="AN45" s="37"/>
      <c r="AO45" s="37"/>
      <c r="AP45" s="37"/>
    </row>
    <row r="46" spans="1:42" s="11" customFormat="1" ht="15" customHeight="1">
      <c r="A46" s="12" t="s">
        <v>45</v>
      </c>
      <c r="B46" s="12">
        <v>4</v>
      </c>
      <c r="C46" s="12">
        <v>0</v>
      </c>
      <c r="D46" s="12">
        <v>40.82</v>
      </c>
      <c r="E46" s="12"/>
      <c r="F46" s="12">
        <v>12</v>
      </c>
      <c r="G46" s="12">
        <v>29</v>
      </c>
      <c r="H46" s="12">
        <v>25.2</v>
      </c>
      <c r="I46" s="13">
        <v>0.34515046296296298</v>
      </c>
      <c r="J46" s="6" t="s">
        <v>25</v>
      </c>
      <c r="K46" s="6">
        <v>1</v>
      </c>
      <c r="L46" s="6">
        <v>100</v>
      </c>
      <c r="M46" s="1">
        <v>4302</v>
      </c>
      <c r="N46" s="6">
        <v>1</v>
      </c>
      <c r="O46" s="6">
        <v>100</v>
      </c>
      <c r="P46" s="1">
        <v>635</v>
      </c>
      <c r="W46" s="12"/>
      <c r="AF46" s="37"/>
      <c r="AI46" s="37"/>
      <c r="AJ46" s="37"/>
      <c r="AK46" s="37"/>
      <c r="AL46" s="37"/>
      <c r="AN46" s="37"/>
      <c r="AO46" s="37"/>
      <c r="AP46" s="37"/>
    </row>
    <row r="47" spans="1:42" s="11" customFormat="1" ht="15" customHeight="1">
      <c r="A47" s="12" t="s">
        <v>45</v>
      </c>
      <c r="B47" s="12">
        <v>4</v>
      </c>
      <c r="C47" s="12">
        <v>0</v>
      </c>
      <c r="D47" s="12">
        <v>40.82</v>
      </c>
      <c r="E47" s="12"/>
      <c r="F47" s="12">
        <v>12</v>
      </c>
      <c r="G47" s="12">
        <v>29</v>
      </c>
      <c r="H47" s="12">
        <v>25.2</v>
      </c>
      <c r="I47" s="13">
        <v>0.34516203703703702</v>
      </c>
      <c r="J47" s="6" t="s">
        <v>25</v>
      </c>
      <c r="K47" s="6">
        <v>1</v>
      </c>
      <c r="L47" s="6">
        <v>100</v>
      </c>
      <c r="M47" s="1">
        <v>4124</v>
      </c>
      <c r="N47" s="6">
        <v>1</v>
      </c>
      <c r="O47" s="6">
        <v>100</v>
      </c>
      <c r="P47" s="1">
        <v>636</v>
      </c>
      <c r="W47" s="12"/>
      <c r="AF47" s="37"/>
      <c r="AI47" s="37"/>
      <c r="AJ47" s="37"/>
      <c r="AK47" s="37"/>
      <c r="AL47" s="37"/>
      <c r="AN47" s="37"/>
      <c r="AO47" s="37"/>
      <c r="AP47" s="37"/>
    </row>
    <row r="48" spans="1:42" ht="15" customHeight="1">
      <c r="A48" s="12" t="s">
        <v>45</v>
      </c>
      <c r="B48" s="12">
        <v>4</v>
      </c>
      <c r="C48" s="12">
        <v>0</v>
      </c>
      <c r="D48" s="12">
        <v>40.82</v>
      </c>
      <c r="E48" s="12"/>
      <c r="F48" s="12">
        <v>12</v>
      </c>
      <c r="G48" s="12">
        <v>29</v>
      </c>
      <c r="H48" s="12">
        <v>25.2</v>
      </c>
      <c r="I48" s="14">
        <v>0.34517361111111117</v>
      </c>
      <c r="J48" s="6" t="s">
        <v>25</v>
      </c>
      <c r="K48" s="6">
        <v>1</v>
      </c>
      <c r="L48" s="6">
        <v>100</v>
      </c>
      <c r="M48" s="1">
        <v>4243</v>
      </c>
      <c r="N48" s="6">
        <v>1</v>
      </c>
      <c r="O48" s="6">
        <v>100</v>
      </c>
      <c r="P48" s="1">
        <v>629</v>
      </c>
    </row>
    <row r="49" spans="1:39" ht="15" customHeight="1">
      <c r="A49" s="12" t="s">
        <v>45</v>
      </c>
      <c r="B49" s="12">
        <v>4</v>
      </c>
      <c r="C49" s="12">
        <v>0</v>
      </c>
      <c r="D49" s="12">
        <v>40.82</v>
      </c>
      <c r="E49" s="12"/>
      <c r="F49" s="12">
        <v>12</v>
      </c>
      <c r="G49" s="12">
        <v>29</v>
      </c>
      <c r="H49" s="12">
        <v>25.2</v>
      </c>
      <c r="I49" s="14">
        <v>0.34518518518518521</v>
      </c>
      <c r="J49" s="6" t="s">
        <v>25</v>
      </c>
      <c r="K49" s="6">
        <v>1</v>
      </c>
      <c r="L49" s="6">
        <v>100</v>
      </c>
      <c r="M49" s="1">
        <v>4639</v>
      </c>
      <c r="N49" s="6">
        <v>1</v>
      </c>
      <c r="O49" s="6">
        <v>100</v>
      </c>
      <c r="P49" s="1">
        <v>635</v>
      </c>
      <c r="Q49" s="9"/>
      <c r="R49" s="9"/>
      <c r="S49" s="9"/>
    </row>
    <row r="50" spans="1:39" ht="15" customHeight="1">
      <c r="A50" s="12" t="s">
        <v>45</v>
      </c>
      <c r="B50" s="12">
        <v>4</v>
      </c>
      <c r="C50" s="12">
        <v>0</v>
      </c>
      <c r="D50" s="12">
        <v>40.82</v>
      </c>
      <c r="E50" s="12"/>
      <c r="F50" s="12">
        <v>12</v>
      </c>
      <c r="G50" s="12">
        <v>29</v>
      </c>
      <c r="H50" s="12">
        <v>25.2</v>
      </c>
      <c r="I50" s="14">
        <v>0.34519675925925924</v>
      </c>
      <c r="J50" s="6" t="s">
        <v>25</v>
      </c>
      <c r="K50" s="6">
        <v>1</v>
      </c>
      <c r="L50" s="6">
        <v>100</v>
      </c>
      <c r="M50" s="1">
        <v>4286</v>
      </c>
      <c r="N50" s="6">
        <v>1</v>
      </c>
      <c r="O50" s="6">
        <v>100</v>
      </c>
      <c r="P50" s="1">
        <v>636</v>
      </c>
    </row>
    <row r="51" spans="1:39" ht="15" customHeight="1">
      <c r="A51" s="12" t="s">
        <v>45</v>
      </c>
      <c r="B51" s="12">
        <v>4</v>
      </c>
      <c r="C51" s="12">
        <v>0</v>
      </c>
      <c r="D51" s="12">
        <v>40.82</v>
      </c>
      <c r="E51" s="12"/>
      <c r="F51" s="12">
        <v>12</v>
      </c>
      <c r="G51" s="12">
        <v>29</v>
      </c>
      <c r="H51" s="12">
        <v>25.2</v>
      </c>
      <c r="I51" s="14">
        <v>0.34520833333333334</v>
      </c>
      <c r="J51" s="6" t="s">
        <v>25</v>
      </c>
      <c r="K51" s="6">
        <v>1</v>
      </c>
      <c r="L51" s="6">
        <v>100</v>
      </c>
      <c r="M51" s="1">
        <v>4433</v>
      </c>
      <c r="N51" s="6">
        <v>1</v>
      </c>
      <c r="O51" s="6">
        <v>100</v>
      </c>
      <c r="P51" s="1">
        <v>629</v>
      </c>
    </row>
    <row r="52" spans="1:39" ht="15" customHeight="1">
      <c r="A52" s="12" t="s">
        <v>45</v>
      </c>
      <c r="B52" s="12">
        <v>4</v>
      </c>
      <c r="C52" s="12">
        <v>0</v>
      </c>
      <c r="D52" s="12">
        <v>40.82</v>
      </c>
      <c r="E52" s="12"/>
      <c r="F52" s="12">
        <v>12</v>
      </c>
      <c r="G52" s="12">
        <v>29</v>
      </c>
      <c r="H52" s="12">
        <v>25.2</v>
      </c>
      <c r="I52" s="14">
        <v>0.34521990740740738</v>
      </c>
      <c r="J52" s="6" t="s">
        <v>25</v>
      </c>
      <c r="K52" s="6">
        <v>1</v>
      </c>
      <c r="L52" s="6">
        <v>100</v>
      </c>
      <c r="M52" s="1">
        <v>4352</v>
      </c>
      <c r="N52" s="6">
        <v>1</v>
      </c>
      <c r="O52" s="6">
        <v>100</v>
      </c>
      <c r="P52" s="1">
        <v>639</v>
      </c>
    </row>
    <row r="53" spans="1:39" ht="15" customHeight="1">
      <c r="A53" s="12" t="s">
        <v>45</v>
      </c>
      <c r="B53" s="12">
        <v>4</v>
      </c>
      <c r="C53" s="12">
        <v>0</v>
      </c>
      <c r="D53" s="12">
        <v>40.82</v>
      </c>
      <c r="E53" s="12"/>
      <c r="F53" s="12">
        <v>12</v>
      </c>
      <c r="G53" s="12">
        <v>29</v>
      </c>
      <c r="H53" s="12">
        <v>25.2</v>
      </c>
      <c r="I53" s="14">
        <v>0.34523148148148147</v>
      </c>
      <c r="J53" s="6" t="s">
        <v>25</v>
      </c>
      <c r="K53" s="6">
        <v>1</v>
      </c>
      <c r="L53" s="6">
        <v>100</v>
      </c>
      <c r="M53" s="1">
        <v>4305</v>
      </c>
      <c r="N53" s="6">
        <v>1</v>
      </c>
      <c r="O53" s="6">
        <v>100</v>
      </c>
      <c r="P53" s="1">
        <v>633</v>
      </c>
    </row>
    <row r="54" spans="1:39" ht="15" customHeight="1">
      <c r="A54" s="24" t="s">
        <v>45</v>
      </c>
      <c r="B54" s="24">
        <v>4</v>
      </c>
      <c r="C54" s="24">
        <v>0</v>
      </c>
      <c r="D54" s="24">
        <v>40.82</v>
      </c>
      <c r="E54" s="24"/>
      <c r="F54" s="24">
        <v>12</v>
      </c>
      <c r="G54" s="24">
        <v>29</v>
      </c>
      <c r="H54" s="24">
        <v>25.2</v>
      </c>
      <c r="I54" s="27">
        <v>0.34524305555555551</v>
      </c>
      <c r="J54" s="19" t="s">
        <v>25</v>
      </c>
      <c r="K54" s="19">
        <v>1</v>
      </c>
      <c r="L54" s="19">
        <v>100</v>
      </c>
      <c r="M54" s="22">
        <v>4262</v>
      </c>
      <c r="N54" s="19">
        <v>1</v>
      </c>
      <c r="O54" s="19">
        <v>100</v>
      </c>
      <c r="P54" s="22">
        <v>623</v>
      </c>
      <c r="Q54" s="28"/>
      <c r="R54" s="28"/>
      <c r="S54" s="28"/>
      <c r="T54" s="28"/>
      <c r="U54" s="28"/>
      <c r="V54" s="28"/>
      <c r="W54" s="22"/>
      <c r="X54" s="28"/>
      <c r="Y54" s="28"/>
      <c r="Z54" s="28"/>
      <c r="AA54" s="28"/>
      <c r="AB54" s="28"/>
      <c r="AC54" s="28"/>
      <c r="AD54" s="28"/>
      <c r="AE54" s="28"/>
      <c r="AF54" s="41"/>
      <c r="AG54" s="28"/>
      <c r="AH54" s="28"/>
      <c r="AI54" s="41"/>
      <c r="AJ54" s="41"/>
      <c r="AK54" s="41"/>
      <c r="AL54" s="41"/>
      <c r="AM54" s="28"/>
    </row>
    <row r="55" spans="1:39" ht="15" customHeight="1">
      <c r="A55" s="1" t="s">
        <v>44</v>
      </c>
      <c r="B55" s="1">
        <v>7</v>
      </c>
      <c r="C55" s="1">
        <v>19</v>
      </c>
      <c r="D55" s="1">
        <v>28.18</v>
      </c>
      <c r="F55" s="1">
        <v>-16</v>
      </c>
      <c r="G55" s="1">
        <v>23</v>
      </c>
      <c r="H55" s="1">
        <v>42.9</v>
      </c>
      <c r="I55" s="14">
        <v>0.28541666666666665</v>
      </c>
      <c r="J55" s="1" t="s">
        <v>25</v>
      </c>
      <c r="K55" s="1">
        <v>1</v>
      </c>
      <c r="L55" s="1">
        <v>100</v>
      </c>
      <c r="M55" s="1">
        <v>1145</v>
      </c>
      <c r="N55" s="1">
        <v>1</v>
      </c>
      <c r="O55" s="1">
        <v>100</v>
      </c>
      <c r="P55" s="1">
        <v>569</v>
      </c>
      <c r="R55" t="str">
        <f>A55</f>
        <v>R CMa</v>
      </c>
      <c r="S55" s="1">
        <v>6.851388</v>
      </c>
      <c r="T55" s="9">
        <f>$S$1+1.0027379093*S55-$S$3</f>
        <v>7.0327978215157003</v>
      </c>
      <c r="U55" s="9">
        <f>T55-(B55+C55/60+D55/3600)</f>
        <v>-0.2916966229287441</v>
      </c>
      <c r="V55" s="9">
        <f>1/(SIN(-1*$U$1*((ABS(F55)+G55/60+H55*3600)))*SIN($U$1*$S$2)+COS(-1*$U$1*((ABS(F55)+G55/60+H55*3600)))*COS($U$1*$S$2)*COS($U$1*U55*15))</f>
        <v>1.2688325947331509</v>
      </c>
      <c r="W55" s="1" t="str">
        <f>J55</f>
        <v>V</v>
      </c>
      <c r="X55" s="9">
        <f>AVERAGE(M55:M64)/K55/L55</f>
        <v>11.425999999999998</v>
      </c>
      <c r="Y55" s="9">
        <f>STDEV(M55:M64)/K55/L55</f>
        <v>0.10405126941400893</v>
      </c>
      <c r="Z55" s="9">
        <f>AVERAGE(P55:P64)/N55/O55</f>
        <v>5.6890000000000001</v>
      </c>
      <c r="AA55" s="9">
        <f>STDEV(P55:P64)/N55/N64</f>
        <v>2.766867462592951</v>
      </c>
      <c r="AB55" s="9">
        <f>X55-Z55</f>
        <v>5.7369999999999983</v>
      </c>
      <c r="AC55" s="9">
        <f>(Y55^2+AA55^2)^0.5</f>
        <v>2.7688232558656072</v>
      </c>
      <c r="AD55" s="9">
        <f>-2.5*LOG10(AB55)</f>
        <v>-1.8967121247061023</v>
      </c>
      <c r="AE55" s="9">
        <f>0.43429448*AC55/AB55</f>
        <v>0.20960164826879227</v>
      </c>
      <c r="AH55" s="9"/>
    </row>
    <row r="56" spans="1:39" ht="15" customHeight="1">
      <c r="A56" s="1" t="s">
        <v>44</v>
      </c>
      <c r="B56" s="1">
        <v>7</v>
      </c>
      <c r="C56" s="1">
        <v>19</v>
      </c>
      <c r="D56" s="1">
        <v>28.18</v>
      </c>
      <c r="F56" s="1">
        <v>-16</v>
      </c>
      <c r="G56" s="1">
        <v>23</v>
      </c>
      <c r="H56" s="1">
        <v>42.9</v>
      </c>
      <c r="I56" s="14">
        <v>0.28542824074074075</v>
      </c>
      <c r="J56" s="1" t="s">
        <v>25</v>
      </c>
      <c r="K56" s="1">
        <v>1</v>
      </c>
      <c r="L56" s="1">
        <v>100</v>
      </c>
      <c r="M56" s="1">
        <v>1127</v>
      </c>
      <c r="N56" s="1">
        <v>1</v>
      </c>
      <c r="O56" s="1">
        <v>100</v>
      </c>
      <c r="P56" s="1">
        <v>563</v>
      </c>
    </row>
    <row r="57" spans="1:39" ht="15" customHeight="1">
      <c r="A57" s="1" t="s">
        <v>44</v>
      </c>
      <c r="B57" s="1">
        <v>7</v>
      </c>
      <c r="C57" s="1">
        <v>19</v>
      </c>
      <c r="D57" s="1">
        <v>28.18</v>
      </c>
      <c r="F57" s="1">
        <v>-16</v>
      </c>
      <c r="G57" s="1">
        <v>23</v>
      </c>
      <c r="H57" s="1">
        <v>42.9</v>
      </c>
      <c r="I57" s="14">
        <v>0.28543981481481479</v>
      </c>
      <c r="J57" s="1" t="s">
        <v>25</v>
      </c>
      <c r="K57" s="1">
        <v>1</v>
      </c>
      <c r="L57" s="1">
        <v>100</v>
      </c>
      <c r="M57" s="1">
        <v>1162</v>
      </c>
      <c r="N57" s="1">
        <v>1</v>
      </c>
      <c r="O57" s="1">
        <v>100</v>
      </c>
      <c r="P57" s="1">
        <v>568</v>
      </c>
    </row>
    <row r="58" spans="1:39" ht="15" customHeight="1">
      <c r="A58" s="1" t="s">
        <v>44</v>
      </c>
      <c r="B58" s="1">
        <v>7</v>
      </c>
      <c r="C58" s="1">
        <v>19</v>
      </c>
      <c r="D58" s="1">
        <v>28.18</v>
      </c>
      <c r="F58" s="1">
        <v>-16</v>
      </c>
      <c r="G58" s="1">
        <v>23</v>
      </c>
      <c r="H58" s="1">
        <v>42.9</v>
      </c>
      <c r="I58" s="14">
        <v>0.28545138888888888</v>
      </c>
      <c r="J58" s="1" t="s">
        <v>25</v>
      </c>
      <c r="K58" s="1">
        <v>1</v>
      </c>
      <c r="L58" s="1">
        <v>100</v>
      </c>
      <c r="M58" s="1">
        <v>1127</v>
      </c>
      <c r="N58" s="1">
        <v>1</v>
      </c>
      <c r="O58" s="1">
        <v>100</v>
      </c>
      <c r="P58" s="1">
        <v>571</v>
      </c>
    </row>
    <row r="59" spans="1:39" ht="15" customHeight="1">
      <c r="A59" s="1" t="s">
        <v>44</v>
      </c>
      <c r="B59" s="1">
        <v>7</v>
      </c>
      <c r="C59" s="1">
        <v>19</v>
      </c>
      <c r="D59" s="1">
        <v>28.18</v>
      </c>
      <c r="F59" s="1">
        <v>-16</v>
      </c>
      <c r="G59" s="1">
        <v>23</v>
      </c>
      <c r="H59" s="1">
        <v>42.9</v>
      </c>
      <c r="I59" s="14">
        <v>0.28546296296296297</v>
      </c>
      <c r="J59" s="1" t="s">
        <v>25</v>
      </c>
      <c r="K59" s="1">
        <v>1</v>
      </c>
      <c r="L59" s="1">
        <v>100</v>
      </c>
      <c r="M59" s="1">
        <v>1141</v>
      </c>
      <c r="N59" s="1">
        <v>1</v>
      </c>
      <c r="O59" s="1">
        <v>100</v>
      </c>
      <c r="P59" s="1">
        <v>570</v>
      </c>
    </row>
    <row r="60" spans="1:39" ht="15" customHeight="1">
      <c r="A60" s="1" t="s">
        <v>44</v>
      </c>
      <c r="B60" s="1">
        <v>7</v>
      </c>
      <c r="C60" s="1">
        <v>19</v>
      </c>
      <c r="D60" s="1">
        <v>28.18</v>
      </c>
      <c r="F60" s="1">
        <v>-16</v>
      </c>
      <c r="G60" s="1">
        <v>23</v>
      </c>
      <c r="H60" s="1">
        <v>42.9</v>
      </c>
      <c r="I60" s="14">
        <v>0.28547453703703701</v>
      </c>
      <c r="J60" s="1" t="s">
        <v>25</v>
      </c>
      <c r="K60" s="1">
        <v>1</v>
      </c>
      <c r="L60" s="1">
        <v>100</v>
      </c>
      <c r="M60" s="1">
        <v>1145</v>
      </c>
      <c r="N60" s="1">
        <v>1</v>
      </c>
      <c r="O60" s="1">
        <v>100</v>
      </c>
      <c r="P60" s="1">
        <v>573</v>
      </c>
    </row>
    <row r="61" spans="1:39" ht="15" customHeight="1">
      <c r="A61" s="1" t="s">
        <v>44</v>
      </c>
      <c r="B61" s="1">
        <v>7</v>
      </c>
      <c r="C61" s="1">
        <v>19</v>
      </c>
      <c r="D61" s="1">
        <v>28.18</v>
      </c>
      <c r="F61" s="1">
        <v>-16</v>
      </c>
      <c r="G61" s="1">
        <v>23</v>
      </c>
      <c r="H61" s="1">
        <v>42.9</v>
      </c>
      <c r="I61" s="14">
        <v>0.28548611111111111</v>
      </c>
      <c r="J61" s="1" t="s">
        <v>25</v>
      </c>
      <c r="K61" s="1">
        <v>1</v>
      </c>
      <c r="L61" s="1">
        <v>100</v>
      </c>
      <c r="M61" s="1">
        <v>1139</v>
      </c>
      <c r="N61" s="1">
        <v>1</v>
      </c>
      <c r="O61" s="1">
        <v>100</v>
      </c>
      <c r="P61" s="1">
        <v>569</v>
      </c>
    </row>
    <row r="62" spans="1:39" ht="15" customHeight="1">
      <c r="A62" s="1" t="s">
        <v>44</v>
      </c>
      <c r="B62" s="1">
        <v>7</v>
      </c>
      <c r="C62" s="1">
        <v>19</v>
      </c>
      <c r="D62" s="1">
        <v>28.18</v>
      </c>
      <c r="F62" s="1">
        <v>-16</v>
      </c>
      <c r="G62" s="1">
        <v>23</v>
      </c>
      <c r="H62" s="1">
        <v>42.9</v>
      </c>
      <c r="I62" s="14">
        <v>0.2854976851851852</v>
      </c>
      <c r="J62" s="1" t="s">
        <v>25</v>
      </c>
      <c r="K62" s="1">
        <v>1</v>
      </c>
      <c r="L62" s="1">
        <v>100</v>
      </c>
      <c r="M62" s="1">
        <v>1142</v>
      </c>
      <c r="N62" s="1">
        <v>1</v>
      </c>
      <c r="O62" s="1">
        <v>100</v>
      </c>
      <c r="P62" s="1">
        <v>566</v>
      </c>
    </row>
    <row r="63" spans="1:39" ht="15" customHeight="1">
      <c r="A63" s="1" t="s">
        <v>44</v>
      </c>
      <c r="B63" s="1">
        <v>7</v>
      </c>
      <c r="C63" s="1">
        <v>19</v>
      </c>
      <c r="D63" s="1">
        <v>28.18</v>
      </c>
      <c r="F63" s="1">
        <v>-16</v>
      </c>
      <c r="G63" s="1">
        <v>23</v>
      </c>
      <c r="H63" s="1">
        <v>42.9</v>
      </c>
      <c r="I63" s="14">
        <v>0.28550925925925924</v>
      </c>
      <c r="J63" s="1" t="s">
        <v>25</v>
      </c>
      <c r="K63" s="1">
        <v>1</v>
      </c>
      <c r="L63" s="1">
        <v>100</v>
      </c>
      <c r="M63" s="1">
        <v>1150</v>
      </c>
      <c r="N63" s="1">
        <v>1</v>
      </c>
      <c r="O63" s="1">
        <v>100</v>
      </c>
      <c r="P63" s="1">
        <v>570</v>
      </c>
    </row>
    <row r="64" spans="1:39" ht="15" customHeight="1">
      <c r="A64" s="22" t="s">
        <v>44</v>
      </c>
      <c r="B64" s="22">
        <v>7</v>
      </c>
      <c r="C64" s="22">
        <v>19</v>
      </c>
      <c r="D64" s="22">
        <v>28.18</v>
      </c>
      <c r="E64" s="22"/>
      <c r="F64" s="22">
        <v>-16</v>
      </c>
      <c r="G64" s="22">
        <v>23</v>
      </c>
      <c r="H64" s="22">
        <v>42.9</v>
      </c>
      <c r="I64" s="27">
        <v>0.28552083333333333</v>
      </c>
      <c r="J64" s="22" t="s">
        <v>25</v>
      </c>
      <c r="K64" s="22">
        <v>1</v>
      </c>
      <c r="L64" s="22">
        <v>100</v>
      </c>
      <c r="M64" s="22">
        <v>1148</v>
      </c>
      <c r="N64" s="22">
        <v>1</v>
      </c>
      <c r="O64" s="22">
        <v>100</v>
      </c>
      <c r="P64" s="22">
        <v>570</v>
      </c>
      <c r="Q64" s="28"/>
      <c r="R64" s="28"/>
      <c r="S64" s="28"/>
      <c r="T64" s="28"/>
      <c r="U64" s="28"/>
      <c r="V64" s="28"/>
      <c r="W64" s="22"/>
      <c r="X64" s="28"/>
      <c r="Y64" s="28"/>
      <c r="Z64" s="28"/>
      <c r="AA64" s="28"/>
      <c r="AB64" s="28"/>
      <c r="AC64" s="28"/>
      <c r="AD64" s="28"/>
      <c r="AE64" s="28"/>
      <c r="AF64" s="41"/>
      <c r="AG64" s="28"/>
      <c r="AH64" s="28"/>
      <c r="AI64" s="41"/>
      <c r="AJ64" s="41"/>
      <c r="AK64" s="41"/>
      <c r="AL64" s="41"/>
      <c r="AM64" s="28"/>
    </row>
    <row r="65" spans="1:42" s="31" customFormat="1" ht="15" customHeight="1">
      <c r="A65" s="29" t="s">
        <v>44</v>
      </c>
      <c r="B65" s="29">
        <v>7</v>
      </c>
      <c r="C65" s="29">
        <v>19</v>
      </c>
      <c r="D65" s="29">
        <v>28.18</v>
      </c>
      <c r="E65" s="29"/>
      <c r="F65" s="29">
        <v>-16</v>
      </c>
      <c r="G65" s="29">
        <v>23</v>
      </c>
      <c r="H65" s="29">
        <v>42.9</v>
      </c>
      <c r="I65" s="30">
        <v>0.28749999999999998</v>
      </c>
      <c r="J65" s="29" t="s">
        <v>47</v>
      </c>
      <c r="K65" s="29">
        <v>1</v>
      </c>
      <c r="L65" s="29">
        <v>100</v>
      </c>
      <c r="M65" s="1">
        <v>1281</v>
      </c>
      <c r="N65" s="29">
        <v>1</v>
      </c>
      <c r="O65" s="29">
        <v>100</v>
      </c>
      <c r="P65" s="1">
        <v>577</v>
      </c>
      <c r="R65" s="31" t="str">
        <f>A65</f>
        <v>R CMa</v>
      </c>
      <c r="S65" s="29">
        <v>6.9013888000000003</v>
      </c>
      <c r="T65" s="9">
        <f>$S$1+1.0027379093*S65-$S$3</f>
        <v>7.0829355191710306</v>
      </c>
      <c r="U65" s="9">
        <f>T65-(B65+C65/60+D65/3600)</f>
        <v>-0.24155892527341383</v>
      </c>
      <c r="V65" s="9">
        <f>1/(SIN(-1*$U$1*((ABS(F65)+G65/60+H65*3600)))*SIN($U$1*$S$2)+COS(-1*$U$1*((ABS(F65)+G65/60+H65*3600)))*COS($U$1*$S$2)*COS($U$1*U65*15))</f>
        <v>1.2675170882164657</v>
      </c>
      <c r="W65" s="29" t="str">
        <f>J65</f>
        <v>R</v>
      </c>
      <c r="X65" s="9">
        <f>AVERAGE(M65:M74)/K65/L65</f>
        <v>12.823</v>
      </c>
      <c r="Y65" s="9">
        <f>STDEV(M65:M74)/K65/L65</f>
        <v>9.7416631023660424E-2</v>
      </c>
      <c r="Z65" s="9">
        <f>AVERAGE(P65:P74)/N65/O65</f>
        <v>5.7450000000000001</v>
      </c>
      <c r="AA65" s="9">
        <f>STDEV(P65:P74)/N65/N74</f>
        <v>2.7988092706244441</v>
      </c>
      <c r="AB65" s="9">
        <f>X65-Z65</f>
        <v>7.0780000000000003</v>
      </c>
      <c r="AC65" s="9">
        <f>(Y65^2+AA65^2)^0.5</f>
        <v>2.8005041212848325</v>
      </c>
      <c r="AD65" s="9">
        <f>-2.5*LOG10(AB65)</f>
        <v>-2.1247763957537402</v>
      </c>
      <c r="AE65" s="9">
        <f>0.43429448*AC65/AB65</f>
        <v>0.17183434318893093</v>
      </c>
      <c r="AF65" s="42"/>
      <c r="AH65" s="9"/>
      <c r="AI65" s="42"/>
      <c r="AJ65" s="42"/>
      <c r="AK65" s="42"/>
      <c r="AL65" s="42"/>
      <c r="AN65" s="42"/>
      <c r="AO65" s="42"/>
      <c r="AP65" s="42"/>
    </row>
    <row r="66" spans="1:42" s="31" customFormat="1" ht="15" customHeight="1">
      <c r="A66" s="29" t="s">
        <v>44</v>
      </c>
      <c r="B66" s="29">
        <v>7</v>
      </c>
      <c r="C66" s="29">
        <v>19</v>
      </c>
      <c r="D66" s="29">
        <v>28.18</v>
      </c>
      <c r="E66" s="29"/>
      <c r="F66" s="29">
        <v>-16</v>
      </c>
      <c r="G66" s="29">
        <v>23</v>
      </c>
      <c r="H66" s="29">
        <v>42.9</v>
      </c>
      <c r="I66" s="30">
        <v>0.28751157407407407</v>
      </c>
      <c r="J66" s="29" t="s">
        <v>47</v>
      </c>
      <c r="K66" s="29">
        <v>1</v>
      </c>
      <c r="L66" s="29">
        <v>100</v>
      </c>
      <c r="M66" s="1">
        <v>1276</v>
      </c>
      <c r="N66" s="29">
        <v>1</v>
      </c>
      <c r="O66" s="29">
        <v>100</v>
      </c>
      <c r="P66" s="1">
        <v>572</v>
      </c>
      <c r="W66" s="29"/>
      <c r="AF66" s="42"/>
      <c r="AI66" s="42"/>
      <c r="AJ66" s="42"/>
      <c r="AK66" s="42"/>
      <c r="AL66" s="42"/>
      <c r="AN66" s="42"/>
      <c r="AO66" s="42"/>
      <c r="AP66" s="42"/>
    </row>
    <row r="67" spans="1:42" s="31" customFormat="1" ht="15" customHeight="1">
      <c r="A67" s="29" t="s">
        <v>44</v>
      </c>
      <c r="B67" s="29">
        <v>7</v>
      </c>
      <c r="C67" s="29">
        <v>19</v>
      </c>
      <c r="D67" s="29">
        <v>28.18</v>
      </c>
      <c r="E67" s="29"/>
      <c r="F67" s="29">
        <v>-16</v>
      </c>
      <c r="G67" s="29">
        <v>23</v>
      </c>
      <c r="H67" s="29">
        <v>42.9</v>
      </c>
      <c r="I67" s="30">
        <v>0.28752314814814817</v>
      </c>
      <c r="J67" s="29" t="s">
        <v>47</v>
      </c>
      <c r="K67" s="29">
        <v>1</v>
      </c>
      <c r="L67" s="29">
        <v>100</v>
      </c>
      <c r="M67" s="1">
        <v>1277</v>
      </c>
      <c r="N67" s="29">
        <v>1</v>
      </c>
      <c r="O67" s="29">
        <v>100</v>
      </c>
      <c r="P67" s="1">
        <v>577</v>
      </c>
      <c r="W67" s="29"/>
      <c r="AF67" s="42"/>
      <c r="AI67" s="42"/>
      <c r="AJ67" s="42"/>
      <c r="AK67" s="42"/>
      <c r="AL67" s="42"/>
      <c r="AN67" s="42"/>
      <c r="AO67" s="42"/>
      <c r="AP67" s="42"/>
    </row>
    <row r="68" spans="1:42" s="31" customFormat="1" ht="15" customHeight="1">
      <c r="A68" s="29" t="s">
        <v>44</v>
      </c>
      <c r="B68" s="29">
        <v>7</v>
      </c>
      <c r="C68" s="29">
        <v>19</v>
      </c>
      <c r="D68" s="29">
        <v>28.18</v>
      </c>
      <c r="E68" s="29"/>
      <c r="F68" s="29">
        <v>-16</v>
      </c>
      <c r="G68" s="29">
        <v>23</v>
      </c>
      <c r="H68" s="29">
        <v>42.9</v>
      </c>
      <c r="I68" s="30">
        <v>0.28753472222222221</v>
      </c>
      <c r="J68" s="29" t="s">
        <v>47</v>
      </c>
      <c r="K68" s="29">
        <v>1</v>
      </c>
      <c r="L68" s="29">
        <v>100</v>
      </c>
      <c r="M68" s="1">
        <v>1295</v>
      </c>
      <c r="N68" s="29">
        <v>1</v>
      </c>
      <c r="O68" s="29">
        <v>100</v>
      </c>
      <c r="P68" s="1">
        <v>569</v>
      </c>
      <c r="W68" s="29"/>
      <c r="AF68" s="42"/>
      <c r="AI68" s="42"/>
      <c r="AJ68" s="42"/>
      <c r="AK68" s="42"/>
      <c r="AL68" s="42"/>
      <c r="AN68" s="42"/>
      <c r="AO68" s="42"/>
      <c r="AP68" s="42"/>
    </row>
    <row r="69" spans="1:42" s="31" customFormat="1" ht="15" customHeight="1">
      <c r="A69" s="29" t="s">
        <v>44</v>
      </c>
      <c r="B69" s="29">
        <v>7</v>
      </c>
      <c r="C69" s="29">
        <v>19</v>
      </c>
      <c r="D69" s="29">
        <v>28.18</v>
      </c>
      <c r="E69" s="29"/>
      <c r="F69" s="29">
        <v>-16</v>
      </c>
      <c r="G69" s="29">
        <v>23</v>
      </c>
      <c r="H69" s="29">
        <v>42.9</v>
      </c>
      <c r="I69" s="30">
        <v>0.2875462962962963</v>
      </c>
      <c r="J69" s="29" t="s">
        <v>47</v>
      </c>
      <c r="K69" s="29">
        <v>1</v>
      </c>
      <c r="L69" s="29">
        <v>100</v>
      </c>
      <c r="M69" s="1">
        <v>1294</v>
      </c>
      <c r="N69" s="29">
        <v>1</v>
      </c>
      <c r="O69" s="29">
        <v>100</v>
      </c>
      <c r="P69" s="1">
        <v>576</v>
      </c>
      <c r="W69" s="29"/>
      <c r="AF69" s="42"/>
      <c r="AI69" s="42"/>
      <c r="AJ69" s="42"/>
      <c r="AK69" s="42"/>
      <c r="AL69" s="42"/>
      <c r="AN69" s="42"/>
      <c r="AO69" s="42"/>
      <c r="AP69" s="42"/>
    </row>
    <row r="70" spans="1:42" s="31" customFormat="1" ht="15" customHeight="1">
      <c r="A70" s="29" t="s">
        <v>44</v>
      </c>
      <c r="B70" s="29">
        <v>7</v>
      </c>
      <c r="C70" s="29">
        <v>19</v>
      </c>
      <c r="D70" s="29">
        <v>28.18</v>
      </c>
      <c r="E70" s="29"/>
      <c r="F70" s="29">
        <v>-16</v>
      </c>
      <c r="G70" s="29">
        <v>23</v>
      </c>
      <c r="H70" s="29">
        <v>42.9</v>
      </c>
      <c r="I70" s="30">
        <v>0.28755787037037034</v>
      </c>
      <c r="J70" s="29" t="s">
        <v>47</v>
      </c>
      <c r="K70" s="29">
        <v>1</v>
      </c>
      <c r="L70" s="29">
        <v>100</v>
      </c>
      <c r="M70" s="1">
        <v>1283</v>
      </c>
      <c r="N70" s="29">
        <v>1</v>
      </c>
      <c r="O70" s="29">
        <v>100</v>
      </c>
      <c r="P70" s="1">
        <v>574</v>
      </c>
      <c r="W70" s="29"/>
      <c r="AF70" s="42"/>
      <c r="AI70" s="42"/>
      <c r="AJ70" s="42"/>
      <c r="AK70" s="42"/>
      <c r="AL70" s="42"/>
      <c r="AN70" s="42"/>
      <c r="AO70" s="42"/>
      <c r="AP70" s="42"/>
    </row>
    <row r="71" spans="1:42" s="31" customFormat="1" ht="15" customHeight="1">
      <c r="A71" s="29" t="s">
        <v>44</v>
      </c>
      <c r="B71" s="29">
        <v>7</v>
      </c>
      <c r="C71" s="29">
        <v>19</v>
      </c>
      <c r="D71" s="29">
        <v>28.18</v>
      </c>
      <c r="E71" s="29"/>
      <c r="F71" s="29">
        <v>-16</v>
      </c>
      <c r="G71" s="29">
        <v>23</v>
      </c>
      <c r="H71" s="29">
        <v>42.9</v>
      </c>
      <c r="I71" s="30">
        <v>0.28756944444444443</v>
      </c>
      <c r="J71" s="29" t="s">
        <v>47</v>
      </c>
      <c r="K71" s="29">
        <v>1</v>
      </c>
      <c r="L71" s="29">
        <v>100</v>
      </c>
      <c r="M71" s="1">
        <v>1297</v>
      </c>
      <c r="N71" s="29">
        <v>1</v>
      </c>
      <c r="O71" s="29">
        <v>100</v>
      </c>
      <c r="P71" s="1">
        <v>572</v>
      </c>
      <c r="W71" s="29"/>
      <c r="AF71" s="42"/>
      <c r="AI71" s="42"/>
      <c r="AJ71" s="42"/>
      <c r="AK71" s="42"/>
      <c r="AL71" s="42"/>
      <c r="AN71" s="42"/>
      <c r="AO71" s="42"/>
      <c r="AP71" s="42"/>
    </row>
    <row r="72" spans="1:42" s="31" customFormat="1" ht="15" customHeight="1">
      <c r="A72" s="29" t="s">
        <v>44</v>
      </c>
      <c r="B72" s="29">
        <v>7</v>
      </c>
      <c r="C72" s="29">
        <v>19</v>
      </c>
      <c r="D72" s="29">
        <v>28.18</v>
      </c>
      <c r="E72" s="29"/>
      <c r="F72" s="29">
        <v>-16</v>
      </c>
      <c r="G72" s="29">
        <v>23</v>
      </c>
      <c r="H72" s="29">
        <v>42.9</v>
      </c>
      <c r="I72" s="30">
        <v>0.28758101851851853</v>
      </c>
      <c r="J72" s="29" t="s">
        <v>47</v>
      </c>
      <c r="K72" s="29">
        <v>1</v>
      </c>
      <c r="L72" s="29">
        <v>100</v>
      </c>
      <c r="M72" s="1">
        <v>1276</v>
      </c>
      <c r="N72" s="29">
        <v>1</v>
      </c>
      <c r="O72" s="29">
        <v>100</v>
      </c>
      <c r="P72" s="1">
        <v>575</v>
      </c>
      <c r="W72" s="29"/>
      <c r="AF72" s="42"/>
      <c r="AI72" s="42"/>
      <c r="AJ72" s="42"/>
      <c r="AK72" s="42"/>
      <c r="AL72" s="42"/>
      <c r="AN72" s="42"/>
      <c r="AO72" s="42"/>
      <c r="AP72" s="42"/>
    </row>
    <row r="73" spans="1:42" s="31" customFormat="1" ht="15" customHeight="1">
      <c r="A73" s="29" t="s">
        <v>44</v>
      </c>
      <c r="B73" s="29">
        <v>7</v>
      </c>
      <c r="C73" s="29">
        <v>19</v>
      </c>
      <c r="D73" s="29">
        <v>28.18</v>
      </c>
      <c r="E73" s="29"/>
      <c r="F73" s="29">
        <v>-16</v>
      </c>
      <c r="G73" s="29">
        <v>23</v>
      </c>
      <c r="H73" s="29">
        <v>42.9</v>
      </c>
      <c r="I73" s="30">
        <v>0.28759259259259257</v>
      </c>
      <c r="J73" s="29" t="s">
        <v>47</v>
      </c>
      <c r="K73" s="29">
        <v>1</v>
      </c>
      <c r="L73" s="29">
        <v>100</v>
      </c>
      <c r="M73" s="1">
        <v>1275</v>
      </c>
      <c r="N73" s="29">
        <v>1</v>
      </c>
      <c r="O73" s="29">
        <v>100</v>
      </c>
      <c r="P73" s="1">
        <v>575</v>
      </c>
      <c r="W73" s="29"/>
      <c r="AF73" s="42"/>
      <c r="AI73" s="42"/>
      <c r="AJ73" s="42"/>
      <c r="AK73" s="42"/>
      <c r="AL73" s="42"/>
      <c r="AN73" s="42"/>
      <c r="AO73" s="42"/>
      <c r="AP73" s="42"/>
    </row>
    <row r="74" spans="1:42" s="31" customFormat="1" ht="15" customHeight="1">
      <c r="A74" s="22" t="s">
        <v>44</v>
      </c>
      <c r="B74" s="22">
        <v>7</v>
      </c>
      <c r="C74" s="22">
        <v>19</v>
      </c>
      <c r="D74" s="22">
        <v>28.18</v>
      </c>
      <c r="E74" s="22"/>
      <c r="F74" s="22">
        <v>-16</v>
      </c>
      <c r="G74" s="22">
        <v>23</v>
      </c>
      <c r="H74" s="22">
        <v>42.9</v>
      </c>
      <c r="I74" s="27">
        <v>0.28760416666666666</v>
      </c>
      <c r="J74" s="22" t="s">
        <v>47</v>
      </c>
      <c r="K74" s="22">
        <v>1</v>
      </c>
      <c r="L74" s="22">
        <v>100</v>
      </c>
      <c r="M74" s="22">
        <v>1269</v>
      </c>
      <c r="N74" s="22">
        <v>1</v>
      </c>
      <c r="O74" s="22">
        <v>100</v>
      </c>
      <c r="P74" s="22">
        <v>578</v>
      </c>
      <c r="Q74" s="28"/>
      <c r="R74" s="28"/>
      <c r="S74" s="28"/>
      <c r="T74" s="28"/>
      <c r="U74" s="28"/>
      <c r="V74" s="28"/>
      <c r="W74" s="22"/>
      <c r="X74" s="28"/>
      <c r="Y74" s="28"/>
      <c r="Z74" s="28"/>
      <c r="AA74" s="28"/>
      <c r="AB74" s="28"/>
      <c r="AC74" s="28"/>
      <c r="AD74" s="28"/>
      <c r="AE74" s="28"/>
      <c r="AF74" s="41"/>
      <c r="AG74" s="28"/>
      <c r="AH74" s="28"/>
      <c r="AI74" s="41"/>
      <c r="AJ74" s="41"/>
      <c r="AK74" s="41"/>
      <c r="AL74" s="41"/>
      <c r="AM74" s="28"/>
      <c r="AN74" s="42"/>
      <c r="AO74" s="42"/>
      <c r="AP74" s="42"/>
    </row>
    <row r="75" spans="1:42" ht="15" customHeight="1">
      <c r="A75" s="29" t="s">
        <v>46</v>
      </c>
      <c r="B75" s="29">
        <v>7</v>
      </c>
      <c r="C75" s="29">
        <v>16</v>
      </c>
      <c r="D75" s="29">
        <v>0</v>
      </c>
      <c r="E75" s="29"/>
      <c r="F75" s="29">
        <v>-16</v>
      </c>
      <c r="G75" s="29">
        <v>23</v>
      </c>
      <c r="H75" s="29">
        <v>0</v>
      </c>
      <c r="I75" s="14">
        <v>0.29166666666666669</v>
      </c>
      <c r="J75" s="29" t="s">
        <v>25</v>
      </c>
      <c r="K75" s="29">
        <v>1</v>
      </c>
      <c r="L75" s="29">
        <v>100</v>
      </c>
      <c r="M75" s="1">
        <v>1288</v>
      </c>
      <c r="N75" s="29">
        <v>1</v>
      </c>
      <c r="O75" s="29">
        <v>100</v>
      </c>
      <c r="P75" s="1">
        <v>570</v>
      </c>
      <c r="R75" t="str">
        <f>A75</f>
        <v>55 Comp</v>
      </c>
      <c r="S75" s="1">
        <v>7.0013889000000002</v>
      </c>
      <c r="T75" s="9">
        <f>$S$1+1.0027379093*S75-$S$3</f>
        <v>7.1832094103748183</v>
      </c>
      <c r="U75" s="9">
        <f>T75-(B75+C75/60+D75/3600)</f>
        <v>-8.3457256291848303E-2</v>
      </c>
      <c r="V75" s="9">
        <f>1/(SIN(-1*$U$1*((ABS(F75)+G75/60+H75*3600)))*SIN($U$1*$S$2)+COS(-1*$U$1*((ABS(F75)+G75/60+H75*3600)))*COS($U$1*$S$2)*COS($U$1*U75*15))</f>
        <v>1.2649982909512236</v>
      </c>
      <c r="W75" s="1" t="str">
        <f>J75</f>
        <v>V</v>
      </c>
      <c r="X75" s="9">
        <f>AVERAGE(M75:M84)/K75/L75</f>
        <v>12.970999999999998</v>
      </c>
      <c r="Y75" s="9">
        <f>STDEV(M75:M84)/K75/L75</f>
        <v>0.147305427221433</v>
      </c>
      <c r="Z75" s="9">
        <f>AVERAGE(P75:P84)/N75/O75</f>
        <v>5.7360000000000007</v>
      </c>
      <c r="AA75" s="9">
        <f>STDEV(P75:P84)/N75/N84</f>
        <v>3.7475918193480524</v>
      </c>
      <c r="AB75" s="9">
        <f>X75-Z75</f>
        <v>7.2349999999999977</v>
      </c>
      <c r="AC75" s="9">
        <f>(Y75^2+AA75^2)^0.5</f>
        <v>3.7504857463178465</v>
      </c>
      <c r="AD75" s="9">
        <f>-2.5*LOG10(AB75)</f>
        <v>-2.1485963386376401</v>
      </c>
      <c r="AE75" s="9">
        <f>0.43429448*AC75/AB75</f>
        <v>0.2251299594947507</v>
      </c>
      <c r="AH75" s="9"/>
    </row>
    <row r="76" spans="1:42" ht="15" customHeight="1">
      <c r="A76" s="29" t="s">
        <v>46</v>
      </c>
      <c r="B76" s="29">
        <v>7</v>
      </c>
      <c r="C76" s="29">
        <v>16</v>
      </c>
      <c r="D76" s="29">
        <v>0</v>
      </c>
      <c r="E76" s="29"/>
      <c r="F76" s="29">
        <v>-16</v>
      </c>
      <c r="G76" s="29">
        <v>23</v>
      </c>
      <c r="H76" s="29">
        <v>0</v>
      </c>
      <c r="I76" s="14">
        <v>0.29167824074074072</v>
      </c>
      <c r="J76" s="29" t="s">
        <v>25</v>
      </c>
      <c r="K76" s="29">
        <v>1</v>
      </c>
      <c r="L76" s="29">
        <v>100</v>
      </c>
      <c r="M76" s="1">
        <v>1301</v>
      </c>
      <c r="N76" s="29">
        <v>1</v>
      </c>
      <c r="O76" s="29">
        <v>100</v>
      </c>
      <c r="P76" s="1">
        <v>576</v>
      </c>
    </row>
    <row r="77" spans="1:42" ht="15" customHeight="1">
      <c r="A77" s="29" t="s">
        <v>46</v>
      </c>
      <c r="B77" s="29">
        <v>7</v>
      </c>
      <c r="C77" s="29">
        <v>16</v>
      </c>
      <c r="D77" s="29">
        <v>0</v>
      </c>
      <c r="E77" s="29"/>
      <c r="F77" s="29">
        <v>-16</v>
      </c>
      <c r="G77" s="29">
        <v>23</v>
      </c>
      <c r="H77" s="29">
        <v>0</v>
      </c>
      <c r="I77" s="14">
        <v>0.29168981481481482</v>
      </c>
      <c r="J77" s="29" t="s">
        <v>25</v>
      </c>
      <c r="K77" s="29">
        <v>1</v>
      </c>
      <c r="L77" s="29">
        <v>100</v>
      </c>
      <c r="M77" s="1">
        <v>1289</v>
      </c>
      <c r="N77" s="29">
        <v>1</v>
      </c>
      <c r="O77" s="29">
        <v>100</v>
      </c>
      <c r="P77" s="1">
        <v>578</v>
      </c>
    </row>
    <row r="78" spans="1:42" ht="15" customHeight="1">
      <c r="A78" s="29" t="s">
        <v>46</v>
      </c>
      <c r="B78" s="29">
        <v>7</v>
      </c>
      <c r="C78" s="29">
        <v>16</v>
      </c>
      <c r="D78" s="29">
        <v>0</v>
      </c>
      <c r="E78" s="29"/>
      <c r="F78" s="29">
        <v>-16</v>
      </c>
      <c r="G78" s="29">
        <v>23</v>
      </c>
      <c r="H78" s="29">
        <v>0</v>
      </c>
      <c r="I78" s="14">
        <v>0.29170138888888891</v>
      </c>
      <c r="J78" s="29" t="s">
        <v>25</v>
      </c>
      <c r="K78" s="29">
        <v>1</v>
      </c>
      <c r="L78" s="29">
        <v>100</v>
      </c>
      <c r="M78" s="1">
        <v>1315</v>
      </c>
      <c r="N78" s="29">
        <v>1</v>
      </c>
      <c r="O78" s="29">
        <v>100</v>
      </c>
      <c r="P78" s="1">
        <v>571</v>
      </c>
    </row>
    <row r="79" spans="1:42" ht="15" customHeight="1">
      <c r="A79" s="29" t="s">
        <v>46</v>
      </c>
      <c r="B79" s="29">
        <v>7</v>
      </c>
      <c r="C79" s="29">
        <v>16</v>
      </c>
      <c r="D79" s="29">
        <v>0</v>
      </c>
      <c r="E79" s="29"/>
      <c r="F79" s="29">
        <v>-16</v>
      </c>
      <c r="G79" s="29">
        <v>23</v>
      </c>
      <c r="H79" s="29">
        <v>0</v>
      </c>
      <c r="I79" s="14">
        <v>0.29171296296296295</v>
      </c>
      <c r="J79" s="29" t="s">
        <v>25</v>
      </c>
      <c r="K79" s="29">
        <v>1</v>
      </c>
      <c r="L79" s="29">
        <v>100</v>
      </c>
      <c r="M79" s="1">
        <v>1316</v>
      </c>
      <c r="N79" s="29">
        <v>1</v>
      </c>
      <c r="O79" s="29">
        <v>100</v>
      </c>
      <c r="P79" s="1">
        <v>568</v>
      </c>
    </row>
    <row r="80" spans="1:42" ht="15" customHeight="1">
      <c r="A80" s="29" t="s">
        <v>46</v>
      </c>
      <c r="B80" s="29">
        <v>7</v>
      </c>
      <c r="C80" s="29">
        <v>16</v>
      </c>
      <c r="D80" s="29">
        <v>0</v>
      </c>
      <c r="E80" s="29"/>
      <c r="F80" s="29">
        <v>-16</v>
      </c>
      <c r="G80" s="29">
        <v>23</v>
      </c>
      <c r="H80" s="29">
        <v>0</v>
      </c>
      <c r="I80" s="14">
        <v>0.29172453703703705</v>
      </c>
      <c r="J80" s="29" t="s">
        <v>25</v>
      </c>
      <c r="K80" s="29">
        <v>1</v>
      </c>
      <c r="L80" s="29">
        <v>100</v>
      </c>
      <c r="M80" s="1">
        <v>1282</v>
      </c>
      <c r="N80" s="29">
        <v>1</v>
      </c>
      <c r="O80" s="29">
        <v>100</v>
      </c>
      <c r="P80" s="1">
        <v>572</v>
      </c>
    </row>
    <row r="81" spans="1:39" ht="15" customHeight="1">
      <c r="A81" s="29" t="s">
        <v>46</v>
      </c>
      <c r="B81" s="29">
        <v>7</v>
      </c>
      <c r="C81" s="29">
        <v>16</v>
      </c>
      <c r="D81" s="29">
        <v>0</v>
      </c>
      <c r="E81" s="29"/>
      <c r="F81" s="29">
        <v>-16</v>
      </c>
      <c r="G81" s="29">
        <v>23</v>
      </c>
      <c r="H81" s="29">
        <v>0</v>
      </c>
      <c r="I81" s="14">
        <v>0.29173611111111114</v>
      </c>
      <c r="J81" s="29" t="s">
        <v>25</v>
      </c>
      <c r="K81" s="29">
        <v>1</v>
      </c>
      <c r="L81" s="29">
        <v>100</v>
      </c>
      <c r="M81" s="1">
        <v>1286</v>
      </c>
      <c r="N81" s="29">
        <v>1</v>
      </c>
      <c r="O81" s="29">
        <v>100</v>
      </c>
      <c r="P81" s="1">
        <v>579</v>
      </c>
    </row>
    <row r="82" spans="1:39" ht="15" customHeight="1">
      <c r="A82" s="29" t="s">
        <v>46</v>
      </c>
      <c r="B82" s="29">
        <v>7</v>
      </c>
      <c r="C82" s="29">
        <v>16</v>
      </c>
      <c r="D82" s="29">
        <v>0</v>
      </c>
      <c r="E82" s="29"/>
      <c r="F82" s="29">
        <v>-16</v>
      </c>
      <c r="G82" s="29">
        <v>23</v>
      </c>
      <c r="H82" s="29">
        <v>0</v>
      </c>
      <c r="I82" s="14">
        <v>0.29174768518518518</v>
      </c>
      <c r="J82" s="29" t="s">
        <v>25</v>
      </c>
      <c r="K82" s="29">
        <v>1</v>
      </c>
      <c r="L82" s="29">
        <v>100</v>
      </c>
      <c r="M82" s="1">
        <v>1291</v>
      </c>
      <c r="N82" s="29">
        <v>1</v>
      </c>
      <c r="O82" s="29">
        <v>100</v>
      </c>
      <c r="P82" s="1">
        <v>577</v>
      </c>
    </row>
    <row r="83" spans="1:39" ht="15" customHeight="1">
      <c r="A83" s="29" t="s">
        <v>46</v>
      </c>
      <c r="B83" s="29">
        <v>7</v>
      </c>
      <c r="C83" s="29">
        <v>16</v>
      </c>
      <c r="D83" s="29">
        <v>0</v>
      </c>
      <c r="E83" s="29"/>
      <c r="F83" s="29">
        <v>-16</v>
      </c>
      <c r="G83" s="29">
        <v>23</v>
      </c>
      <c r="H83" s="29">
        <v>0</v>
      </c>
      <c r="I83" s="14">
        <v>0.29175925925925927</v>
      </c>
      <c r="J83" s="29" t="s">
        <v>25</v>
      </c>
      <c r="K83" s="29">
        <v>1</v>
      </c>
      <c r="L83" s="29">
        <v>100</v>
      </c>
      <c r="M83" s="1">
        <v>1320</v>
      </c>
      <c r="N83" s="29">
        <v>1</v>
      </c>
      <c r="O83" s="29">
        <v>100</v>
      </c>
      <c r="P83" s="1">
        <v>571</v>
      </c>
    </row>
    <row r="84" spans="1:39" ht="15" customHeight="1">
      <c r="A84" s="22" t="s">
        <v>46</v>
      </c>
      <c r="B84" s="22">
        <v>7</v>
      </c>
      <c r="C84" s="22">
        <v>16</v>
      </c>
      <c r="D84" s="22">
        <v>0</v>
      </c>
      <c r="E84" s="22"/>
      <c r="F84" s="22">
        <v>-16</v>
      </c>
      <c r="G84" s="22">
        <v>23</v>
      </c>
      <c r="H84" s="22">
        <v>0</v>
      </c>
      <c r="I84" s="27">
        <v>0.29177083333333337</v>
      </c>
      <c r="J84" s="22" t="s">
        <v>25</v>
      </c>
      <c r="K84" s="22">
        <v>1</v>
      </c>
      <c r="L84" s="22">
        <v>100</v>
      </c>
      <c r="M84" s="22">
        <v>1283</v>
      </c>
      <c r="N84" s="22">
        <v>1</v>
      </c>
      <c r="O84" s="22">
        <v>100</v>
      </c>
      <c r="P84" s="22">
        <v>574</v>
      </c>
      <c r="Q84" s="28"/>
      <c r="R84" s="28"/>
      <c r="S84" s="28"/>
      <c r="T84" s="28"/>
      <c r="U84" s="28"/>
      <c r="V84" s="28"/>
      <c r="W84" s="22"/>
      <c r="X84" s="28"/>
      <c r="Y84" s="28"/>
      <c r="Z84" s="28"/>
      <c r="AA84" s="28"/>
      <c r="AB84" s="28"/>
      <c r="AC84" s="28"/>
      <c r="AD84" s="28"/>
      <c r="AE84" s="28"/>
      <c r="AF84" s="41"/>
      <c r="AG84" s="28"/>
      <c r="AH84" s="28"/>
      <c r="AI84" s="41"/>
      <c r="AJ84" s="41"/>
      <c r="AK84" s="41"/>
      <c r="AL84" s="41"/>
      <c r="AM84" s="28"/>
    </row>
    <row r="85" spans="1:39" ht="15" customHeight="1">
      <c r="A85" s="29" t="s">
        <v>46</v>
      </c>
      <c r="B85" s="29">
        <v>7</v>
      </c>
      <c r="C85" s="29">
        <v>16</v>
      </c>
      <c r="D85" s="29">
        <v>0</v>
      </c>
      <c r="E85" s="29"/>
      <c r="F85" s="29">
        <v>-16</v>
      </c>
      <c r="G85" s="29">
        <v>23</v>
      </c>
      <c r="H85" s="29">
        <v>0</v>
      </c>
      <c r="I85" s="14">
        <v>0.29375000000000001</v>
      </c>
      <c r="J85" s="29" t="s">
        <v>47</v>
      </c>
      <c r="K85" s="29">
        <v>1</v>
      </c>
      <c r="L85" s="29">
        <v>100</v>
      </c>
      <c r="M85" s="1">
        <v>1332</v>
      </c>
      <c r="N85" s="29">
        <v>1</v>
      </c>
      <c r="O85" s="29">
        <v>100</v>
      </c>
      <c r="P85" s="1">
        <v>575</v>
      </c>
      <c r="R85" t="str">
        <f>A85</f>
        <v>55 Comp</v>
      </c>
      <c r="S85" s="1">
        <v>7.0513880000000002</v>
      </c>
      <c r="T85" s="9">
        <f>$S$1+1.0027379093*S85-$S$3</f>
        <v>7.2333454033757008</v>
      </c>
      <c r="U85" s="9">
        <f>T85-(B85+C85/60+D85/3600)</f>
        <v>-3.3321263290965852E-2</v>
      </c>
      <c r="V85" s="9">
        <f>1/(SIN(-1*$U$1*((ABS(F85)+G85/60+H85*3600)))*SIN($U$1*$S$2)+COS(-1*$U$1*((ABS(F85)+G85/60+H85*3600)))*COS($U$1*$S$2)*COS($U$1*U85*15))</f>
        <v>1.2647115006183434</v>
      </c>
      <c r="W85" s="1" t="str">
        <f>J85</f>
        <v>R</v>
      </c>
      <c r="X85" s="9">
        <f>AVERAGE(M85:M94)/K85/L85</f>
        <v>12.845000000000001</v>
      </c>
      <c r="Y85" s="9">
        <f>STDEV(M85:M94)/K85/L85</f>
        <v>0.30682061353319939</v>
      </c>
      <c r="Z85" s="9">
        <f>AVERAGE(P85:P94)/N85/O85</f>
        <v>5.7670000000000003</v>
      </c>
      <c r="AA85" s="9">
        <f>STDEV(P85:P94)/N85/N94</f>
        <v>2.8693785622209793</v>
      </c>
      <c r="AB85" s="9">
        <f>X85-Z85</f>
        <v>7.0780000000000003</v>
      </c>
      <c r="AC85" s="9">
        <f>(Y85^2+AA85^2)^0.5</f>
        <v>2.8857359931605355</v>
      </c>
      <c r="AD85" s="9">
        <f>-2.5*LOG10(AB85)</f>
        <v>-2.1247763957537402</v>
      </c>
      <c r="AE85" s="9">
        <f>0.43429448*AC85/AB85</f>
        <v>0.17706403116232525</v>
      </c>
      <c r="AH85" s="9"/>
    </row>
    <row r="86" spans="1:39" ht="15" customHeight="1">
      <c r="A86" s="29" t="s">
        <v>46</v>
      </c>
      <c r="B86" s="29">
        <v>7</v>
      </c>
      <c r="C86" s="29">
        <v>16</v>
      </c>
      <c r="D86" s="29">
        <v>0</v>
      </c>
      <c r="E86" s="29"/>
      <c r="F86" s="29">
        <v>-16</v>
      </c>
      <c r="G86" s="29">
        <v>23</v>
      </c>
      <c r="H86" s="29">
        <v>0</v>
      </c>
      <c r="I86" s="14">
        <v>0.29376157407407405</v>
      </c>
      <c r="J86" s="29" t="s">
        <v>47</v>
      </c>
      <c r="K86" s="29">
        <v>1</v>
      </c>
      <c r="L86" s="29">
        <v>100</v>
      </c>
      <c r="M86" s="1">
        <v>1289</v>
      </c>
      <c r="N86" s="29">
        <v>1</v>
      </c>
      <c r="O86" s="29">
        <v>100</v>
      </c>
      <c r="P86" s="1">
        <v>573</v>
      </c>
    </row>
    <row r="87" spans="1:39" ht="15" customHeight="1">
      <c r="A87" s="29" t="s">
        <v>46</v>
      </c>
      <c r="B87" s="29">
        <v>7</v>
      </c>
      <c r="C87" s="29">
        <v>16</v>
      </c>
      <c r="D87" s="29">
        <v>0</v>
      </c>
      <c r="E87" s="29"/>
      <c r="F87" s="29">
        <v>-16</v>
      </c>
      <c r="G87" s="29">
        <v>23</v>
      </c>
      <c r="H87" s="29">
        <v>0</v>
      </c>
      <c r="I87" s="14">
        <v>0.29377314814814814</v>
      </c>
      <c r="J87" s="29" t="s">
        <v>47</v>
      </c>
      <c r="K87" s="29">
        <v>1</v>
      </c>
      <c r="L87" s="29">
        <v>100</v>
      </c>
      <c r="M87" s="1">
        <v>1232</v>
      </c>
      <c r="N87" s="29">
        <v>1</v>
      </c>
      <c r="O87" s="29">
        <v>100</v>
      </c>
      <c r="P87" s="1">
        <v>574</v>
      </c>
    </row>
    <row r="88" spans="1:39" ht="15" customHeight="1">
      <c r="A88" s="29" t="s">
        <v>46</v>
      </c>
      <c r="B88" s="29">
        <v>7</v>
      </c>
      <c r="C88" s="29">
        <v>16</v>
      </c>
      <c r="D88" s="29">
        <v>0</v>
      </c>
      <c r="E88" s="29"/>
      <c r="F88" s="29">
        <v>-16</v>
      </c>
      <c r="G88" s="29">
        <v>23</v>
      </c>
      <c r="H88" s="29">
        <v>0</v>
      </c>
      <c r="I88" s="14">
        <v>0.29378472222222224</v>
      </c>
      <c r="J88" s="29" t="s">
        <v>47</v>
      </c>
      <c r="K88" s="29">
        <v>1</v>
      </c>
      <c r="L88" s="29">
        <v>100</v>
      </c>
      <c r="M88" s="1">
        <v>1273</v>
      </c>
      <c r="N88" s="29">
        <v>1</v>
      </c>
      <c r="O88" s="29">
        <v>100</v>
      </c>
      <c r="P88" s="1">
        <v>573</v>
      </c>
    </row>
    <row r="89" spans="1:39" ht="15" customHeight="1">
      <c r="A89" s="29" t="s">
        <v>46</v>
      </c>
      <c r="B89" s="29">
        <v>7</v>
      </c>
      <c r="C89" s="29">
        <v>16</v>
      </c>
      <c r="D89" s="29">
        <v>0</v>
      </c>
      <c r="E89" s="29"/>
      <c r="F89" s="29">
        <v>-16</v>
      </c>
      <c r="G89" s="29">
        <v>23</v>
      </c>
      <c r="H89" s="29">
        <v>0</v>
      </c>
      <c r="I89" s="14">
        <v>0.29379629629629628</v>
      </c>
      <c r="J89" s="29" t="s">
        <v>47</v>
      </c>
      <c r="K89" s="29">
        <v>1</v>
      </c>
      <c r="L89" s="29">
        <v>100</v>
      </c>
      <c r="M89" s="1">
        <v>1297</v>
      </c>
      <c r="N89" s="29">
        <v>1</v>
      </c>
      <c r="O89" s="29">
        <v>100</v>
      </c>
      <c r="P89" s="1">
        <v>580</v>
      </c>
    </row>
    <row r="90" spans="1:39" ht="15" customHeight="1">
      <c r="A90" s="29" t="s">
        <v>46</v>
      </c>
      <c r="B90" s="29">
        <v>7</v>
      </c>
      <c r="C90" s="29">
        <v>16</v>
      </c>
      <c r="D90" s="29">
        <v>0</v>
      </c>
      <c r="E90" s="29"/>
      <c r="F90" s="29">
        <v>-16</v>
      </c>
      <c r="G90" s="29">
        <v>23</v>
      </c>
      <c r="H90" s="29">
        <v>0</v>
      </c>
      <c r="I90" s="14">
        <v>0.29380787037037037</v>
      </c>
      <c r="J90" s="29" t="s">
        <v>47</v>
      </c>
      <c r="K90" s="29">
        <v>1</v>
      </c>
      <c r="L90" s="29">
        <v>100</v>
      </c>
      <c r="M90" s="1">
        <v>1273</v>
      </c>
      <c r="N90" s="29">
        <v>1</v>
      </c>
      <c r="O90" s="29">
        <v>100</v>
      </c>
      <c r="P90" s="1">
        <v>578</v>
      </c>
    </row>
    <row r="91" spans="1:39" ht="15" customHeight="1">
      <c r="A91" s="29" t="s">
        <v>46</v>
      </c>
      <c r="B91" s="29">
        <v>7</v>
      </c>
      <c r="C91" s="29">
        <v>16</v>
      </c>
      <c r="D91" s="29">
        <v>0</v>
      </c>
      <c r="E91" s="29"/>
      <c r="F91" s="29">
        <v>-16</v>
      </c>
      <c r="G91" s="29">
        <v>23</v>
      </c>
      <c r="H91" s="29">
        <v>0</v>
      </c>
      <c r="I91" s="14">
        <v>0.29381944444444447</v>
      </c>
      <c r="J91" s="29" t="s">
        <v>47</v>
      </c>
      <c r="K91" s="29">
        <v>1</v>
      </c>
      <c r="L91" s="29">
        <v>100</v>
      </c>
      <c r="M91" s="1">
        <v>1290</v>
      </c>
      <c r="N91" s="29">
        <v>1</v>
      </c>
      <c r="O91" s="29">
        <v>100</v>
      </c>
      <c r="P91" s="1">
        <v>578</v>
      </c>
    </row>
    <row r="92" spans="1:39" ht="15" customHeight="1">
      <c r="A92" s="29" t="s">
        <v>46</v>
      </c>
      <c r="B92" s="29">
        <v>7</v>
      </c>
      <c r="C92" s="29">
        <v>16</v>
      </c>
      <c r="D92" s="29">
        <v>0</v>
      </c>
      <c r="E92" s="29"/>
      <c r="F92" s="29">
        <v>-16</v>
      </c>
      <c r="G92" s="29">
        <v>23</v>
      </c>
      <c r="H92" s="29">
        <v>0</v>
      </c>
      <c r="I92" s="14">
        <v>0.29383101851851851</v>
      </c>
      <c r="J92" s="29" t="s">
        <v>47</v>
      </c>
      <c r="K92" s="29">
        <v>1</v>
      </c>
      <c r="L92" s="29">
        <v>100</v>
      </c>
      <c r="M92" s="1">
        <v>1299</v>
      </c>
      <c r="N92" s="29">
        <v>1</v>
      </c>
      <c r="O92" s="29">
        <v>100</v>
      </c>
      <c r="P92" s="1">
        <v>576</v>
      </c>
    </row>
    <row r="93" spans="1:39" ht="15" customHeight="1">
      <c r="A93" s="29" t="s">
        <v>46</v>
      </c>
      <c r="B93" s="29">
        <v>7</v>
      </c>
      <c r="C93" s="29">
        <v>16</v>
      </c>
      <c r="D93" s="29">
        <v>0</v>
      </c>
      <c r="E93" s="29"/>
      <c r="F93" s="29">
        <v>-16</v>
      </c>
      <c r="G93" s="29">
        <v>23</v>
      </c>
      <c r="H93" s="29">
        <v>0</v>
      </c>
      <c r="I93" s="14">
        <v>0.2938425925925926</v>
      </c>
      <c r="J93" s="29" t="s">
        <v>47</v>
      </c>
      <c r="K93" s="29">
        <v>1</v>
      </c>
      <c r="L93" s="29">
        <v>100</v>
      </c>
      <c r="M93" s="1">
        <v>1317</v>
      </c>
      <c r="N93" s="29">
        <v>1</v>
      </c>
      <c r="O93" s="29">
        <v>100</v>
      </c>
      <c r="P93" s="1">
        <v>580</v>
      </c>
    </row>
    <row r="94" spans="1:39" ht="15" customHeight="1">
      <c r="A94" s="22" t="s">
        <v>46</v>
      </c>
      <c r="B94" s="22">
        <v>7</v>
      </c>
      <c r="C94" s="22">
        <v>16</v>
      </c>
      <c r="D94" s="22">
        <v>0</v>
      </c>
      <c r="E94" s="22"/>
      <c r="F94" s="22">
        <v>-16</v>
      </c>
      <c r="G94" s="22">
        <v>23</v>
      </c>
      <c r="H94" s="22">
        <v>0</v>
      </c>
      <c r="I94" s="27">
        <v>0.29385416666666669</v>
      </c>
      <c r="J94" s="22" t="s">
        <v>47</v>
      </c>
      <c r="K94" s="22">
        <v>1</v>
      </c>
      <c r="L94" s="22">
        <v>100</v>
      </c>
      <c r="M94" s="22">
        <v>1243</v>
      </c>
      <c r="N94" s="22">
        <v>1</v>
      </c>
      <c r="O94" s="22">
        <v>100</v>
      </c>
      <c r="P94" s="22">
        <v>580</v>
      </c>
      <c r="Q94" s="28"/>
      <c r="R94" s="28"/>
      <c r="S94" s="28"/>
      <c r="T94" s="28"/>
      <c r="U94" s="28"/>
      <c r="V94" s="28"/>
      <c r="W94" s="22"/>
      <c r="X94" s="28"/>
      <c r="Y94" s="28"/>
      <c r="Z94" s="28"/>
      <c r="AA94" s="28"/>
      <c r="AB94" s="28"/>
      <c r="AC94" s="28"/>
      <c r="AD94" s="28"/>
      <c r="AE94" s="28"/>
      <c r="AF94" s="41"/>
      <c r="AG94" s="28"/>
      <c r="AH94" s="28"/>
      <c r="AI94" s="41"/>
      <c r="AJ94" s="41"/>
      <c r="AK94" s="41"/>
      <c r="AL94" s="41"/>
      <c r="AM94" s="28"/>
    </row>
    <row r="95" spans="1:39" ht="15" customHeight="1">
      <c r="A95" s="29" t="s">
        <v>44</v>
      </c>
      <c r="B95" s="29">
        <v>7</v>
      </c>
      <c r="C95" s="29">
        <v>19</v>
      </c>
      <c r="D95" s="29">
        <v>28.18</v>
      </c>
      <c r="E95" s="29"/>
      <c r="F95" s="29">
        <v>-16</v>
      </c>
      <c r="G95" s="29">
        <v>23</v>
      </c>
      <c r="H95" s="29">
        <v>42.9</v>
      </c>
      <c r="I95" s="14">
        <v>0.3125</v>
      </c>
      <c r="J95" s="29" t="s">
        <v>25</v>
      </c>
      <c r="K95" s="29">
        <v>1</v>
      </c>
      <c r="L95" s="29">
        <v>100</v>
      </c>
      <c r="M95" s="1">
        <v>1149</v>
      </c>
      <c r="N95" s="29">
        <v>1</v>
      </c>
      <c r="O95" s="29">
        <v>100</v>
      </c>
      <c r="P95" s="1">
        <v>582</v>
      </c>
      <c r="R95" t="str">
        <f>A95</f>
        <v>R CMa</v>
      </c>
      <c r="S95" s="1">
        <v>7.5013888</v>
      </c>
      <c r="T95" s="9">
        <f>$S$1+1.0027379093*S95-$S$3</f>
        <v>7.6845782647510283</v>
      </c>
      <c r="U95" s="9">
        <f>T95-(B95+C95/60+D95/3600)</f>
        <v>0.36008382030658392</v>
      </c>
      <c r="V95" s="9">
        <f>1/(SIN(-1*$U$1*((ABS(F95)+G95/60+H95*3600)))*SIN($U$1*$S$2)+COS(-1*$U$1*((ABS(F95)+G95/60+H95*3600)))*COS($U$1*$S$2)*COS($U$1*U95*15))</f>
        <v>1.2710309339524613</v>
      </c>
      <c r="W95" s="1" t="str">
        <f>J95</f>
        <v>V</v>
      </c>
      <c r="X95" s="9">
        <f>AVERAGE(M95:M104)/K95/L95</f>
        <v>11.477</v>
      </c>
      <c r="Y95" s="9">
        <f>STDEV(M95:M104)/K95/L95</f>
        <v>0.18631216337701148</v>
      </c>
      <c r="Z95" s="9">
        <f>AVERAGE(P95:P104)/N95/O95</f>
        <v>5.8889999999999993</v>
      </c>
      <c r="AA95" s="9">
        <f>STDEV(P95:P104)/N95/N104</f>
        <v>4.3320510923425948</v>
      </c>
      <c r="AB95" s="9">
        <f>X95-Z95</f>
        <v>5.588000000000001</v>
      </c>
      <c r="AC95" s="9">
        <f>(Y95^2+AA95^2)^0.5</f>
        <v>4.3360556833242914</v>
      </c>
      <c r="AD95" s="9">
        <f>-2.5*LOG10(AB95)</f>
        <v>-1.8681409936053608</v>
      </c>
      <c r="AE95" s="9">
        <f>0.43429448*AC95/AB95</f>
        <v>0.33699446103084596</v>
      </c>
      <c r="AH95" s="9"/>
    </row>
    <row r="96" spans="1:39" ht="15" customHeight="1">
      <c r="A96" s="29" t="s">
        <v>44</v>
      </c>
      <c r="B96" s="29">
        <v>7</v>
      </c>
      <c r="C96" s="29">
        <v>19</v>
      </c>
      <c r="D96" s="29">
        <v>28.18</v>
      </c>
      <c r="E96" s="29"/>
      <c r="F96" s="29">
        <v>-16</v>
      </c>
      <c r="G96" s="29">
        <v>23</v>
      </c>
      <c r="H96" s="29">
        <v>42.9</v>
      </c>
      <c r="I96" s="14">
        <v>0.31251157407407409</v>
      </c>
      <c r="J96" s="29" t="s">
        <v>25</v>
      </c>
      <c r="K96" s="29">
        <v>1</v>
      </c>
      <c r="L96" s="29">
        <v>100</v>
      </c>
      <c r="M96" s="1">
        <v>1131</v>
      </c>
      <c r="N96" s="29">
        <v>1</v>
      </c>
      <c r="O96" s="29">
        <v>100</v>
      </c>
      <c r="P96" s="1">
        <v>589</v>
      </c>
    </row>
    <row r="97" spans="1:46" ht="15" customHeight="1">
      <c r="A97" s="29" t="s">
        <v>44</v>
      </c>
      <c r="B97" s="29">
        <v>7</v>
      </c>
      <c r="C97" s="29">
        <v>19</v>
      </c>
      <c r="D97" s="29">
        <v>28.18</v>
      </c>
      <c r="E97" s="29"/>
      <c r="F97" s="29">
        <v>-16</v>
      </c>
      <c r="G97" s="29">
        <v>23</v>
      </c>
      <c r="H97" s="29">
        <v>42.9</v>
      </c>
      <c r="I97" s="14">
        <v>0.31252314814814813</v>
      </c>
      <c r="J97" s="29" t="s">
        <v>25</v>
      </c>
      <c r="K97" s="29">
        <v>1</v>
      </c>
      <c r="L97" s="29">
        <v>100</v>
      </c>
      <c r="M97" s="1">
        <v>1144</v>
      </c>
      <c r="N97" s="29">
        <v>1</v>
      </c>
      <c r="O97" s="29">
        <v>100</v>
      </c>
      <c r="P97" s="1">
        <v>586</v>
      </c>
    </row>
    <row r="98" spans="1:46" ht="15" customHeight="1">
      <c r="A98" s="29" t="s">
        <v>44</v>
      </c>
      <c r="B98" s="29">
        <v>7</v>
      </c>
      <c r="C98" s="29">
        <v>19</v>
      </c>
      <c r="D98" s="29">
        <v>28.18</v>
      </c>
      <c r="E98" s="29"/>
      <c r="F98" s="29">
        <v>-16</v>
      </c>
      <c r="G98" s="29">
        <v>23</v>
      </c>
      <c r="H98" s="29">
        <v>42.9</v>
      </c>
      <c r="I98" s="14">
        <v>0.31253472222222223</v>
      </c>
      <c r="J98" s="29" t="s">
        <v>25</v>
      </c>
      <c r="K98" s="29">
        <v>1</v>
      </c>
      <c r="L98" s="29">
        <v>100</v>
      </c>
      <c r="M98" s="1">
        <v>1134</v>
      </c>
      <c r="N98" s="29">
        <v>1</v>
      </c>
      <c r="O98" s="29">
        <v>100</v>
      </c>
      <c r="P98" s="1">
        <v>593</v>
      </c>
    </row>
    <row r="99" spans="1:46" ht="15" customHeight="1">
      <c r="A99" s="29" t="s">
        <v>44</v>
      </c>
      <c r="B99" s="29">
        <v>7</v>
      </c>
      <c r="C99" s="29">
        <v>19</v>
      </c>
      <c r="D99" s="29">
        <v>28.18</v>
      </c>
      <c r="E99" s="29"/>
      <c r="F99" s="29">
        <v>-16</v>
      </c>
      <c r="G99" s="29">
        <v>23</v>
      </c>
      <c r="H99" s="29">
        <v>42.9</v>
      </c>
      <c r="I99" s="14">
        <v>0.31254629629629632</v>
      </c>
      <c r="J99" s="29" t="s">
        <v>25</v>
      </c>
      <c r="K99" s="29">
        <v>1</v>
      </c>
      <c r="L99" s="29">
        <v>100</v>
      </c>
      <c r="M99" s="1">
        <v>1134</v>
      </c>
      <c r="N99" s="29">
        <v>1</v>
      </c>
      <c r="O99" s="29">
        <v>100</v>
      </c>
      <c r="P99" s="1">
        <v>585</v>
      </c>
    </row>
    <row r="100" spans="1:46" ht="15" customHeight="1">
      <c r="A100" s="29" t="s">
        <v>44</v>
      </c>
      <c r="B100" s="29">
        <v>7</v>
      </c>
      <c r="C100" s="29">
        <v>19</v>
      </c>
      <c r="D100" s="29">
        <v>28.18</v>
      </c>
      <c r="E100" s="29"/>
      <c r="F100" s="29">
        <v>-16</v>
      </c>
      <c r="G100" s="29">
        <v>23</v>
      </c>
      <c r="H100" s="29">
        <v>42.9</v>
      </c>
      <c r="I100" s="14">
        <v>0.31255787037037036</v>
      </c>
      <c r="J100" s="29" t="s">
        <v>25</v>
      </c>
      <c r="K100" s="29">
        <v>1</v>
      </c>
      <c r="L100" s="29">
        <v>100</v>
      </c>
      <c r="M100" s="1">
        <v>1180</v>
      </c>
      <c r="N100" s="29">
        <v>1</v>
      </c>
      <c r="O100" s="29">
        <v>100</v>
      </c>
      <c r="P100" s="1">
        <v>594</v>
      </c>
    </row>
    <row r="101" spans="1:46" ht="15" customHeight="1">
      <c r="A101" s="29" t="s">
        <v>44</v>
      </c>
      <c r="B101" s="29">
        <v>7</v>
      </c>
      <c r="C101" s="29">
        <v>19</v>
      </c>
      <c r="D101" s="29">
        <v>28.18</v>
      </c>
      <c r="E101" s="29"/>
      <c r="F101" s="29">
        <v>-16</v>
      </c>
      <c r="G101" s="29">
        <v>23</v>
      </c>
      <c r="H101" s="29">
        <v>42.9</v>
      </c>
      <c r="I101" s="14">
        <v>0.31256944444444446</v>
      </c>
      <c r="J101" s="29" t="s">
        <v>25</v>
      </c>
      <c r="K101" s="29">
        <v>1</v>
      </c>
      <c r="L101" s="29">
        <v>100</v>
      </c>
      <c r="M101" s="1">
        <v>1165</v>
      </c>
      <c r="N101" s="29">
        <v>1</v>
      </c>
      <c r="O101" s="29">
        <v>100</v>
      </c>
      <c r="P101" s="1">
        <v>592</v>
      </c>
    </row>
    <row r="102" spans="1:46" ht="15" customHeight="1">
      <c r="A102" s="29" t="s">
        <v>44</v>
      </c>
      <c r="B102" s="29">
        <v>7</v>
      </c>
      <c r="C102" s="29">
        <v>19</v>
      </c>
      <c r="D102" s="29">
        <v>28.18</v>
      </c>
      <c r="E102" s="29"/>
      <c r="F102" s="29">
        <v>-16</v>
      </c>
      <c r="G102" s="29">
        <v>23</v>
      </c>
      <c r="H102" s="29">
        <v>42.9</v>
      </c>
      <c r="I102" s="14">
        <v>0.31258101851851855</v>
      </c>
      <c r="J102" s="29" t="s">
        <v>25</v>
      </c>
      <c r="K102" s="29">
        <v>1</v>
      </c>
      <c r="L102" s="29">
        <v>100</v>
      </c>
      <c r="M102" s="1">
        <v>1145</v>
      </c>
      <c r="N102" s="29">
        <v>1</v>
      </c>
      <c r="O102" s="29">
        <v>100</v>
      </c>
      <c r="P102" s="1">
        <v>584</v>
      </c>
    </row>
    <row r="103" spans="1:46" ht="15" customHeight="1">
      <c r="A103" s="29" t="s">
        <v>44</v>
      </c>
      <c r="B103" s="29">
        <v>7</v>
      </c>
      <c r="C103" s="29">
        <v>19</v>
      </c>
      <c r="D103" s="29">
        <v>28.18</v>
      </c>
      <c r="E103" s="29"/>
      <c r="F103" s="29">
        <v>-16</v>
      </c>
      <c r="G103" s="29">
        <v>23</v>
      </c>
      <c r="H103" s="29">
        <v>42.9</v>
      </c>
      <c r="I103" s="14">
        <v>0.31259259259259259</v>
      </c>
      <c r="J103" s="29" t="s">
        <v>25</v>
      </c>
      <c r="K103" s="29">
        <v>1</v>
      </c>
      <c r="L103" s="29">
        <v>100</v>
      </c>
      <c r="M103" s="1">
        <v>1171</v>
      </c>
      <c r="N103" s="29">
        <v>1</v>
      </c>
      <c r="O103" s="29">
        <v>100</v>
      </c>
      <c r="P103" s="1">
        <v>593</v>
      </c>
    </row>
    <row r="104" spans="1:46" ht="15" customHeight="1">
      <c r="A104" s="22" t="s">
        <v>44</v>
      </c>
      <c r="B104" s="22">
        <v>7</v>
      </c>
      <c r="C104" s="22">
        <v>19</v>
      </c>
      <c r="D104" s="22">
        <v>28.18</v>
      </c>
      <c r="E104" s="22"/>
      <c r="F104" s="22">
        <v>-16</v>
      </c>
      <c r="G104" s="22">
        <v>23</v>
      </c>
      <c r="H104" s="22">
        <v>42.9</v>
      </c>
      <c r="I104" s="27">
        <v>0.31260416666666663</v>
      </c>
      <c r="J104" s="22" t="s">
        <v>25</v>
      </c>
      <c r="K104" s="22">
        <v>1</v>
      </c>
      <c r="L104" s="22">
        <v>100</v>
      </c>
      <c r="M104" s="22">
        <v>1124</v>
      </c>
      <c r="N104" s="22">
        <v>1</v>
      </c>
      <c r="O104" s="22">
        <v>100</v>
      </c>
      <c r="P104" s="22">
        <v>591</v>
      </c>
      <c r="Q104" s="28"/>
      <c r="R104" s="28"/>
      <c r="S104" s="28"/>
      <c r="T104" s="28"/>
      <c r="U104" s="28"/>
      <c r="V104" s="28"/>
      <c r="W104" s="22"/>
      <c r="X104" s="28"/>
      <c r="Y104" s="28"/>
      <c r="Z104" s="28"/>
      <c r="AA104" s="28"/>
      <c r="AB104" s="28"/>
      <c r="AC104" s="28"/>
      <c r="AD104" s="28"/>
      <c r="AE104" s="28"/>
      <c r="AF104" s="41"/>
      <c r="AG104" s="28"/>
      <c r="AH104" s="28"/>
      <c r="AI104" s="41"/>
      <c r="AJ104" s="41"/>
      <c r="AK104" s="41"/>
      <c r="AL104" s="41"/>
      <c r="AM104" s="28"/>
      <c r="AN104" s="41"/>
      <c r="AO104" s="41"/>
      <c r="AP104" s="41"/>
      <c r="AQ104" s="28"/>
      <c r="AR104" s="28"/>
      <c r="AS104" s="28"/>
      <c r="AT104" s="28"/>
    </row>
    <row r="105" spans="1:46" ht="15" customHeight="1">
      <c r="A105" s="29" t="s">
        <v>44</v>
      </c>
      <c r="B105" s="29">
        <v>7</v>
      </c>
      <c r="C105" s="29">
        <v>19</v>
      </c>
      <c r="D105" s="29">
        <v>28.18</v>
      </c>
      <c r="E105" s="29"/>
      <c r="F105" s="29">
        <v>-16</v>
      </c>
      <c r="G105" s="29">
        <v>23</v>
      </c>
      <c r="H105" s="29">
        <v>42.9</v>
      </c>
      <c r="I105" s="14">
        <v>0.31388888888888888</v>
      </c>
      <c r="J105" s="29" t="s">
        <v>47</v>
      </c>
      <c r="K105" s="29">
        <v>1</v>
      </c>
      <c r="L105" s="29">
        <v>100</v>
      </c>
      <c r="M105" s="1">
        <v>1298</v>
      </c>
      <c r="N105" s="29">
        <v>1</v>
      </c>
      <c r="O105" s="29">
        <v>100</v>
      </c>
      <c r="P105" s="1">
        <v>591</v>
      </c>
      <c r="R105" t="str">
        <f>A105</f>
        <v>R CMa</v>
      </c>
      <c r="S105" s="1">
        <v>7.5347222</v>
      </c>
      <c r="T105" s="9">
        <f>$S$1+1.0027379093*S105-$S$3</f>
        <v>7.7180029285768903</v>
      </c>
      <c r="U105" s="9">
        <f>T105-(B105+C105/60+D105/3600)</f>
        <v>0.39350848413244588</v>
      </c>
      <c r="V105" s="9">
        <f>1/(SIN(-1*$U$1*((ABS(F105)+G105/60+H105*3600)))*SIN($U$1*$S$2)+COS(-1*$U$1*((ABS(F105)+G105/60+H105*3600)))*COS($U$1*$S$2)*COS($U$1*U105*15))</f>
        <v>1.2722760962864406</v>
      </c>
      <c r="W105" s="1" t="str">
        <f>J105</f>
        <v>R</v>
      </c>
      <c r="X105" s="9">
        <f>AVERAGE(M105:M114)/K105/L105</f>
        <v>12.902000000000001</v>
      </c>
      <c r="Y105" s="9">
        <f>STDEV(M105:M114)/K105/L105</f>
        <v>0.16982343772283023</v>
      </c>
      <c r="Z105" s="9">
        <f>AVERAGE(P105:P114)/N105/O105</f>
        <v>5.9420000000000002</v>
      </c>
      <c r="AA105" s="9">
        <f>STDEV(P105:P114)/N105/N114</f>
        <v>2.8205594401741574</v>
      </c>
      <c r="AB105" s="9">
        <f>X105-Z105</f>
        <v>6.9600000000000009</v>
      </c>
      <c r="AC105" s="9">
        <f>(Y105^2+AA105^2)^0.5</f>
        <v>2.8256672761589527</v>
      </c>
      <c r="AD105" s="9">
        <f>-2.5*LOG10(AB105)</f>
        <v>-2.1065230990264054</v>
      </c>
      <c r="AE105" s="9">
        <f>0.43429448*AC105/AB105</f>
        <v>0.17631777303914778</v>
      </c>
      <c r="AH105" s="9"/>
    </row>
    <row r="106" spans="1:46" ht="15" customHeight="1">
      <c r="A106" s="29" t="s">
        <v>44</v>
      </c>
      <c r="B106" s="29">
        <v>7</v>
      </c>
      <c r="C106" s="29">
        <v>19</v>
      </c>
      <c r="D106" s="29">
        <v>28.18</v>
      </c>
      <c r="E106" s="29"/>
      <c r="F106" s="29">
        <v>-16</v>
      </c>
      <c r="G106" s="29">
        <v>23</v>
      </c>
      <c r="H106" s="29">
        <v>42.9</v>
      </c>
      <c r="I106" s="14">
        <v>0.31390046296296298</v>
      </c>
      <c r="J106" s="29" t="s">
        <v>47</v>
      </c>
      <c r="K106" s="29">
        <v>1</v>
      </c>
      <c r="L106" s="29">
        <v>100</v>
      </c>
      <c r="M106" s="1">
        <v>1301</v>
      </c>
      <c r="N106" s="29">
        <v>1</v>
      </c>
      <c r="O106" s="29">
        <v>100</v>
      </c>
      <c r="P106" s="1">
        <v>592</v>
      </c>
    </row>
    <row r="107" spans="1:46" ht="15" customHeight="1">
      <c r="A107" s="29" t="s">
        <v>44</v>
      </c>
      <c r="B107" s="29">
        <v>7</v>
      </c>
      <c r="C107" s="29">
        <v>19</v>
      </c>
      <c r="D107" s="29">
        <v>28.18</v>
      </c>
      <c r="E107" s="29"/>
      <c r="F107" s="29">
        <v>-16</v>
      </c>
      <c r="G107" s="29">
        <v>23</v>
      </c>
      <c r="H107" s="29">
        <v>42.9</v>
      </c>
      <c r="I107" s="14">
        <v>0.31391203703703702</v>
      </c>
      <c r="J107" s="29" t="s">
        <v>47</v>
      </c>
      <c r="K107" s="29">
        <v>1</v>
      </c>
      <c r="L107" s="29">
        <v>100</v>
      </c>
      <c r="M107" s="1">
        <v>1267</v>
      </c>
      <c r="N107" s="29">
        <v>1</v>
      </c>
      <c r="O107" s="29">
        <v>100</v>
      </c>
      <c r="P107" s="1">
        <v>593</v>
      </c>
    </row>
    <row r="108" spans="1:46" ht="15" customHeight="1">
      <c r="A108" s="29" t="s">
        <v>44</v>
      </c>
      <c r="B108" s="29">
        <v>7</v>
      </c>
      <c r="C108" s="29">
        <v>19</v>
      </c>
      <c r="D108" s="29">
        <v>28.18</v>
      </c>
      <c r="E108" s="29"/>
      <c r="F108" s="29">
        <v>-16</v>
      </c>
      <c r="G108" s="29">
        <v>23</v>
      </c>
      <c r="H108" s="29">
        <v>42.9</v>
      </c>
      <c r="I108" s="14">
        <v>0.31392361111111111</v>
      </c>
      <c r="J108" s="29" t="s">
        <v>47</v>
      </c>
      <c r="K108" s="29">
        <v>1</v>
      </c>
      <c r="L108" s="29">
        <v>100</v>
      </c>
      <c r="M108" s="1">
        <v>1300</v>
      </c>
      <c r="N108" s="29">
        <v>1</v>
      </c>
      <c r="O108" s="29">
        <v>100</v>
      </c>
      <c r="P108" s="1">
        <v>597</v>
      </c>
    </row>
    <row r="109" spans="1:46" ht="15" customHeight="1">
      <c r="A109" s="29" t="s">
        <v>44</v>
      </c>
      <c r="B109" s="29">
        <v>7</v>
      </c>
      <c r="C109" s="29">
        <v>19</v>
      </c>
      <c r="D109" s="29">
        <v>28.18</v>
      </c>
      <c r="E109" s="29"/>
      <c r="F109" s="29">
        <v>-16</v>
      </c>
      <c r="G109" s="29">
        <v>23</v>
      </c>
      <c r="H109" s="29">
        <v>42.9</v>
      </c>
      <c r="I109" s="14">
        <v>0.31393518518518521</v>
      </c>
      <c r="J109" s="29" t="s">
        <v>47</v>
      </c>
      <c r="K109" s="29">
        <v>1</v>
      </c>
      <c r="L109" s="29">
        <v>100</v>
      </c>
      <c r="M109" s="1">
        <v>1260</v>
      </c>
      <c r="N109" s="29">
        <v>1</v>
      </c>
      <c r="O109" s="29">
        <v>100</v>
      </c>
      <c r="P109" s="1">
        <v>599</v>
      </c>
    </row>
    <row r="110" spans="1:46" ht="15" customHeight="1">
      <c r="A110" s="29" t="s">
        <v>44</v>
      </c>
      <c r="B110" s="29">
        <v>7</v>
      </c>
      <c r="C110" s="29">
        <v>19</v>
      </c>
      <c r="D110" s="29">
        <v>28.18</v>
      </c>
      <c r="E110" s="29"/>
      <c r="F110" s="29">
        <v>-16</v>
      </c>
      <c r="G110" s="29">
        <v>23</v>
      </c>
      <c r="H110" s="29">
        <v>42.9</v>
      </c>
      <c r="I110" s="14">
        <v>0.31394675925925924</v>
      </c>
      <c r="J110" s="29" t="s">
        <v>47</v>
      </c>
      <c r="K110" s="29">
        <v>1</v>
      </c>
      <c r="L110" s="29">
        <v>100</v>
      </c>
      <c r="M110" s="1">
        <v>1306</v>
      </c>
      <c r="N110" s="29">
        <v>1</v>
      </c>
      <c r="O110" s="29">
        <v>100</v>
      </c>
      <c r="P110" s="1">
        <v>596</v>
      </c>
    </row>
    <row r="111" spans="1:46" ht="15" customHeight="1">
      <c r="A111" s="29" t="s">
        <v>44</v>
      </c>
      <c r="B111" s="29">
        <v>7</v>
      </c>
      <c r="C111" s="29">
        <v>19</v>
      </c>
      <c r="D111" s="29">
        <v>28.18</v>
      </c>
      <c r="E111" s="29"/>
      <c r="F111" s="29">
        <v>-16</v>
      </c>
      <c r="G111" s="29">
        <v>23</v>
      </c>
      <c r="H111" s="29">
        <v>42.9</v>
      </c>
      <c r="I111" s="14">
        <v>0.31395833333333334</v>
      </c>
      <c r="J111" s="29" t="s">
        <v>47</v>
      </c>
      <c r="K111" s="29">
        <v>1</v>
      </c>
      <c r="L111" s="29">
        <v>100</v>
      </c>
      <c r="M111" s="1">
        <v>1281</v>
      </c>
      <c r="N111" s="29">
        <v>1</v>
      </c>
      <c r="O111" s="29">
        <v>100</v>
      </c>
      <c r="P111" s="1">
        <v>593</v>
      </c>
    </row>
    <row r="112" spans="1:46" ht="15" customHeight="1">
      <c r="A112" s="29" t="s">
        <v>44</v>
      </c>
      <c r="B112" s="29">
        <v>7</v>
      </c>
      <c r="C112" s="29">
        <v>19</v>
      </c>
      <c r="D112" s="29">
        <v>28.18</v>
      </c>
      <c r="E112" s="29"/>
      <c r="F112" s="29">
        <v>-16</v>
      </c>
      <c r="G112" s="29">
        <v>23</v>
      </c>
      <c r="H112" s="29">
        <v>42.9</v>
      </c>
      <c r="I112" s="14">
        <v>0.31396990740740743</v>
      </c>
      <c r="J112" s="29" t="s">
        <v>47</v>
      </c>
      <c r="K112" s="29">
        <v>1</v>
      </c>
      <c r="L112" s="29">
        <v>100</v>
      </c>
      <c r="M112" s="1">
        <v>1286</v>
      </c>
      <c r="N112" s="29">
        <v>1</v>
      </c>
      <c r="O112" s="29">
        <v>100</v>
      </c>
      <c r="P112" s="1">
        <v>591</v>
      </c>
    </row>
    <row r="113" spans="1:39" ht="15" customHeight="1">
      <c r="A113" s="29" t="s">
        <v>44</v>
      </c>
      <c r="B113" s="29">
        <v>7</v>
      </c>
      <c r="C113" s="29">
        <v>19</v>
      </c>
      <c r="D113" s="29">
        <v>28.18</v>
      </c>
      <c r="E113" s="29"/>
      <c r="F113" s="29">
        <v>-16</v>
      </c>
      <c r="G113" s="29">
        <v>23</v>
      </c>
      <c r="H113" s="29">
        <v>42.9</v>
      </c>
      <c r="I113" s="14">
        <v>0.31398148148148147</v>
      </c>
      <c r="J113" s="29" t="s">
        <v>47</v>
      </c>
      <c r="K113" s="29">
        <v>1</v>
      </c>
      <c r="L113" s="29">
        <v>100</v>
      </c>
      <c r="M113" s="1">
        <v>1313</v>
      </c>
      <c r="N113" s="29">
        <v>1</v>
      </c>
      <c r="O113" s="29">
        <v>100</v>
      </c>
      <c r="P113" s="1">
        <v>597</v>
      </c>
    </row>
    <row r="114" spans="1:39" ht="15" customHeight="1">
      <c r="A114" s="22" t="s">
        <v>44</v>
      </c>
      <c r="B114" s="22">
        <v>7</v>
      </c>
      <c r="C114" s="22">
        <v>19</v>
      </c>
      <c r="D114" s="22">
        <v>28.18</v>
      </c>
      <c r="E114" s="22"/>
      <c r="F114" s="22">
        <v>-16</v>
      </c>
      <c r="G114" s="22">
        <v>23</v>
      </c>
      <c r="H114" s="22">
        <v>42.9</v>
      </c>
      <c r="I114" s="27">
        <v>0.31399305555555557</v>
      </c>
      <c r="J114" s="22" t="s">
        <v>47</v>
      </c>
      <c r="K114" s="22">
        <v>1</v>
      </c>
      <c r="L114" s="22">
        <v>100</v>
      </c>
      <c r="M114" s="22">
        <v>1290</v>
      </c>
      <c r="N114" s="22">
        <v>1</v>
      </c>
      <c r="O114" s="22">
        <v>100</v>
      </c>
      <c r="P114" s="22">
        <v>593</v>
      </c>
      <c r="Q114" s="28"/>
      <c r="R114" s="28"/>
      <c r="S114" s="28"/>
      <c r="T114" s="28"/>
      <c r="U114" s="28"/>
      <c r="V114" s="28"/>
      <c r="W114" s="22"/>
      <c r="X114" s="28"/>
      <c r="Y114" s="28"/>
      <c r="Z114" s="28"/>
      <c r="AA114" s="28"/>
      <c r="AB114" s="28"/>
      <c r="AC114" s="28"/>
      <c r="AD114" s="28"/>
      <c r="AE114" s="28"/>
      <c r="AF114" s="41"/>
      <c r="AG114" s="28"/>
      <c r="AH114" s="28"/>
      <c r="AI114" s="41"/>
      <c r="AJ114" s="41"/>
      <c r="AK114" s="41"/>
      <c r="AL114" s="41"/>
      <c r="AM114" s="28"/>
    </row>
    <row r="115" spans="1:39" ht="15" customHeight="1">
      <c r="A115" s="29" t="s">
        <v>44</v>
      </c>
      <c r="B115" s="29">
        <v>7</v>
      </c>
      <c r="C115" s="29">
        <v>19</v>
      </c>
      <c r="D115" s="29">
        <v>28.18</v>
      </c>
      <c r="E115" s="29"/>
      <c r="F115" s="29">
        <v>-16</v>
      </c>
      <c r="G115" s="29">
        <v>23</v>
      </c>
      <c r="H115" s="29">
        <v>42.9</v>
      </c>
      <c r="I115" s="14">
        <v>0.33819444444444446</v>
      </c>
      <c r="J115" s="29" t="s">
        <v>47</v>
      </c>
      <c r="K115" s="29">
        <v>1</v>
      </c>
      <c r="L115" s="29">
        <v>100</v>
      </c>
      <c r="M115" s="1">
        <v>1271</v>
      </c>
      <c r="N115" s="29">
        <v>1</v>
      </c>
      <c r="O115" s="29">
        <v>100</v>
      </c>
      <c r="P115" s="1">
        <v>591</v>
      </c>
      <c r="R115" t="str">
        <f>A115</f>
        <v>R CMa</v>
      </c>
      <c r="S115" s="1">
        <v>8.1180555000000005</v>
      </c>
      <c r="T115" s="9">
        <f>$S$1+1.0027379093*S115-$S$3</f>
        <v>8.3029333422439606</v>
      </c>
      <c r="U115" s="9">
        <f>T115-(B115+C115/60+D115/3600)</f>
        <v>0.97843889779951621</v>
      </c>
      <c r="V115" s="9">
        <f>1/(SIN(-1*$U$1*((ABS(F115)+G115/60+H115*3600)))*SIN($U$1*$S$2)+COS(-1*$U$1*((ABS(F115)+G115/60+H115*3600)))*COS($U$1*$S$2)*COS($U$1*U115*15))</f>
        <v>1.3130646861587378</v>
      </c>
      <c r="W115" s="1" t="str">
        <f>J115</f>
        <v>R</v>
      </c>
      <c r="X115" s="9">
        <f>AVERAGE(M115:M124)/K115/L115</f>
        <v>12.823</v>
      </c>
      <c r="Y115" s="9">
        <f>STDEV(M115:M124)/K115/L115</f>
        <v>0.11264990013311151</v>
      </c>
      <c r="Z115" s="9">
        <f>AVERAGE(P115:P124)/N115/O115</f>
        <v>5.9420000000000002</v>
      </c>
      <c r="AA115" s="9">
        <f>STDEV(P115:P124)/N115/N124</f>
        <v>3.8528488738133042</v>
      </c>
      <c r="AB115" s="9">
        <f>X115-Z115</f>
        <v>6.8810000000000002</v>
      </c>
      <c r="AC115" s="9">
        <f>(Y115^2+AA115^2)^0.5</f>
        <v>3.8544953553538557</v>
      </c>
      <c r="AD115" s="9">
        <f>-2.5*LOG10(AB115)</f>
        <v>-2.0941288946159813</v>
      </c>
      <c r="AE115" s="9">
        <f>0.43429448*AC115/AB115</f>
        <v>0.24327656678038337</v>
      </c>
      <c r="AH115" s="9"/>
    </row>
    <row r="116" spans="1:39" ht="15" customHeight="1">
      <c r="A116" s="29" t="s">
        <v>44</v>
      </c>
      <c r="B116" s="29">
        <v>7</v>
      </c>
      <c r="C116" s="29">
        <v>19</v>
      </c>
      <c r="D116" s="29">
        <v>28.18</v>
      </c>
      <c r="E116" s="29"/>
      <c r="F116" s="29">
        <v>-16</v>
      </c>
      <c r="G116" s="29">
        <v>23</v>
      </c>
      <c r="H116" s="29">
        <v>42.9</v>
      </c>
      <c r="I116" s="14">
        <v>0.3382060185185185</v>
      </c>
      <c r="J116" s="29" t="s">
        <v>47</v>
      </c>
      <c r="K116" s="29">
        <v>1</v>
      </c>
      <c r="L116" s="29">
        <v>100</v>
      </c>
      <c r="M116" s="1">
        <v>1303</v>
      </c>
      <c r="N116" s="29">
        <v>1</v>
      </c>
      <c r="O116" s="29">
        <v>100</v>
      </c>
      <c r="P116" s="1">
        <v>595</v>
      </c>
    </row>
    <row r="117" spans="1:39" ht="15" customHeight="1">
      <c r="A117" s="29" t="s">
        <v>44</v>
      </c>
      <c r="B117" s="29">
        <v>7</v>
      </c>
      <c r="C117" s="29">
        <v>19</v>
      </c>
      <c r="D117" s="29">
        <v>28.18</v>
      </c>
      <c r="E117" s="29"/>
      <c r="F117" s="29">
        <v>-16</v>
      </c>
      <c r="G117" s="29">
        <v>23</v>
      </c>
      <c r="H117" s="29">
        <v>42.9</v>
      </c>
      <c r="I117" s="14">
        <v>0.3382175925925926</v>
      </c>
      <c r="J117" s="29" t="s">
        <v>47</v>
      </c>
      <c r="K117" s="29">
        <v>1</v>
      </c>
      <c r="L117" s="29">
        <v>100</v>
      </c>
      <c r="M117" s="1">
        <v>1284</v>
      </c>
      <c r="N117" s="29">
        <v>1</v>
      </c>
      <c r="O117" s="29">
        <v>100</v>
      </c>
      <c r="P117" s="1">
        <v>595</v>
      </c>
    </row>
    <row r="118" spans="1:39" ht="15" customHeight="1">
      <c r="A118" s="29" t="s">
        <v>44</v>
      </c>
      <c r="B118" s="29">
        <v>7</v>
      </c>
      <c r="C118" s="29">
        <v>19</v>
      </c>
      <c r="D118" s="29">
        <v>28.18</v>
      </c>
      <c r="E118" s="29"/>
      <c r="F118" s="29">
        <v>-16</v>
      </c>
      <c r="G118" s="29">
        <v>23</v>
      </c>
      <c r="H118" s="29">
        <v>42.9</v>
      </c>
      <c r="I118" s="14">
        <v>0.33822916666666664</v>
      </c>
      <c r="J118" s="29" t="s">
        <v>47</v>
      </c>
      <c r="K118" s="29">
        <v>1</v>
      </c>
      <c r="L118" s="29">
        <v>100</v>
      </c>
      <c r="M118" s="1">
        <v>1280</v>
      </c>
      <c r="N118" s="29">
        <v>1</v>
      </c>
      <c r="O118" s="29">
        <v>100</v>
      </c>
      <c r="P118" s="1">
        <v>595</v>
      </c>
    </row>
    <row r="119" spans="1:39" ht="15" customHeight="1">
      <c r="A119" s="29" t="s">
        <v>44</v>
      </c>
      <c r="B119" s="29">
        <v>7</v>
      </c>
      <c r="C119" s="29">
        <v>19</v>
      </c>
      <c r="D119" s="29">
        <v>28.18</v>
      </c>
      <c r="E119" s="29"/>
      <c r="F119" s="29">
        <v>-16</v>
      </c>
      <c r="G119" s="29">
        <v>23</v>
      </c>
      <c r="H119" s="29">
        <v>42.9</v>
      </c>
      <c r="I119" s="14">
        <v>0.33824074074074079</v>
      </c>
      <c r="J119" s="29" t="s">
        <v>47</v>
      </c>
      <c r="K119" s="29">
        <v>1</v>
      </c>
      <c r="L119" s="29">
        <v>100</v>
      </c>
      <c r="M119" s="1">
        <v>1286</v>
      </c>
      <c r="N119" s="29">
        <v>1</v>
      </c>
      <c r="O119" s="29">
        <v>100</v>
      </c>
      <c r="P119" s="1">
        <v>600</v>
      </c>
    </row>
    <row r="120" spans="1:39" ht="15" customHeight="1">
      <c r="A120" s="29" t="s">
        <v>44</v>
      </c>
      <c r="B120" s="29">
        <v>7</v>
      </c>
      <c r="C120" s="29">
        <v>19</v>
      </c>
      <c r="D120" s="29">
        <v>28.18</v>
      </c>
      <c r="E120" s="29"/>
      <c r="F120" s="29">
        <v>-16</v>
      </c>
      <c r="G120" s="29">
        <v>23</v>
      </c>
      <c r="H120" s="29">
        <v>42.9</v>
      </c>
      <c r="I120" s="14">
        <v>0.33825231481481483</v>
      </c>
      <c r="J120" s="29" t="s">
        <v>47</v>
      </c>
      <c r="K120" s="29">
        <v>1</v>
      </c>
      <c r="L120" s="29">
        <v>100</v>
      </c>
      <c r="M120" s="1">
        <v>1284</v>
      </c>
      <c r="N120" s="29">
        <v>1</v>
      </c>
      <c r="O120" s="29">
        <v>100</v>
      </c>
      <c r="P120" s="1">
        <v>595</v>
      </c>
    </row>
    <row r="121" spans="1:39" ht="15" customHeight="1">
      <c r="A121" s="29" t="s">
        <v>44</v>
      </c>
      <c r="B121" s="29">
        <v>7</v>
      </c>
      <c r="C121" s="29">
        <v>19</v>
      </c>
      <c r="D121" s="29">
        <v>28.18</v>
      </c>
      <c r="E121" s="29"/>
      <c r="F121" s="29">
        <v>-16</v>
      </c>
      <c r="G121" s="29">
        <v>23</v>
      </c>
      <c r="H121" s="29">
        <v>42.9</v>
      </c>
      <c r="I121" s="14">
        <v>0.33826388888888892</v>
      </c>
      <c r="J121" s="29" t="s">
        <v>47</v>
      </c>
      <c r="K121" s="29">
        <v>1</v>
      </c>
      <c r="L121" s="29">
        <v>100</v>
      </c>
      <c r="M121" s="1">
        <v>1276</v>
      </c>
      <c r="N121" s="29">
        <v>1</v>
      </c>
      <c r="O121" s="29">
        <v>100</v>
      </c>
      <c r="P121" s="1">
        <v>598</v>
      </c>
    </row>
    <row r="122" spans="1:39" ht="15" customHeight="1">
      <c r="A122" s="29" t="s">
        <v>44</v>
      </c>
      <c r="B122" s="29">
        <v>7</v>
      </c>
      <c r="C122" s="29">
        <v>19</v>
      </c>
      <c r="D122" s="29">
        <v>28.18</v>
      </c>
      <c r="E122" s="29"/>
      <c r="F122" s="29">
        <v>-16</v>
      </c>
      <c r="G122" s="29">
        <v>23</v>
      </c>
      <c r="H122" s="29">
        <v>42.9</v>
      </c>
      <c r="I122" s="14">
        <v>0.33827546296296296</v>
      </c>
      <c r="J122" s="29" t="s">
        <v>47</v>
      </c>
      <c r="K122" s="29">
        <v>1</v>
      </c>
      <c r="L122" s="29">
        <v>100</v>
      </c>
      <c r="M122" s="1">
        <v>1276</v>
      </c>
      <c r="N122" s="29">
        <v>1</v>
      </c>
      <c r="O122" s="29">
        <v>100</v>
      </c>
      <c r="P122" s="1">
        <v>595</v>
      </c>
    </row>
    <row r="123" spans="1:39" ht="15" customHeight="1">
      <c r="A123" s="29" t="s">
        <v>44</v>
      </c>
      <c r="B123" s="29">
        <v>7</v>
      </c>
      <c r="C123" s="29">
        <v>19</v>
      </c>
      <c r="D123" s="29">
        <v>28.18</v>
      </c>
      <c r="E123" s="29"/>
      <c r="F123" s="29">
        <v>-16</v>
      </c>
      <c r="G123" s="29">
        <v>23</v>
      </c>
      <c r="H123" s="29">
        <v>42.9</v>
      </c>
      <c r="I123" s="14">
        <v>0.33828703703703705</v>
      </c>
      <c r="J123" s="29" t="s">
        <v>47</v>
      </c>
      <c r="K123" s="29">
        <v>1</v>
      </c>
      <c r="L123" s="29">
        <v>100</v>
      </c>
      <c r="M123" s="1">
        <v>1266</v>
      </c>
      <c r="N123" s="29">
        <v>1</v>
      </c>
      <c r="O123" s="29">
        <v>100</v>
      </c>
      <c r="P123" s="1">
        <v>592</v>
      </c>
    </row>
    <row r="124" spans="1:39" ht="15" customHeight="1">
      <c r="A124" s="22" t="s">
        <v>44</v>
      </c>
      <c r="B124" s="22">
        <v>7</v>
      </c>
      <c r="C124" s="22">
        <v>19</v>
      </c>
      <c r="D124" s="22">
        <v>28.18</v>
      </c>
      <c r="E124" s="22"/>
      <c r="F124" s="22">
        <v>-16</v>
      </c>
      <c r="G124" s="22">
        <v>23</v>
      </c>
      <c r="H124" s="22">
        <v>42.9</v>
      </c>
      <c r="I124" s="27">
        <v>0.33829861111111109</v>
      </c>
      <c r="J124" s="22" t="s">
        <v>47</v>
      </c>
      <c r="K124" s="22">
        <v>1</v>
      </c>
      <c r="L124" s="22">
        <v>100</v>
      </c>
      <c r="M124" s="22">
        <v>1297</v>
      </c>
      <c r="N124" s="22">
        <v>1</v>
      </c>
      <c r="O124" s="22">
        <v>100</v>
      </c>
      <c r="P124" s="22">
        <v>586</v>
      </c>
      <c r="Q124" s="28"/>
      <c r="R124" s="28"/>
      <c r="S124" s="28"/>
      <c r="T124" s="28"/>
      <c r="U124" s="28"/>
      <c r="V124" s="28"/>
      <c r="W124" s="22"/>
      <c r="X124" s="28"/>
      <c r="Y124" s="28"/>
      <c r="Z124" s="28"/>
      <c r="AA124" s="28"/>
      <c r="AB124" s="28"/>
      <c r="AC124" s="28"/>
      <c r="AD124" s="28"/>
      <c r="AE124" s="28"/>
      <c r="AF124" s="41"/>
      <c r="AG124" s="28"/>
      <c r="AH124" s="28"/>
      <c r="AI124" s="41"/>
      <c r="AJ124" s="41"/>
      <c r="AK124" s="41"/>
      <c r="AL124" s="41"/>
      <c r="AM124" s="28"/>
    </row>
    <row r="125" spans="1:39" ht="15" customHeight="1">
      <c r="A125" s="29" t="s">
        <v>44</v>
      </c>
      <c r="B125" s="29">
        <v>7</v>
      </c>
      <c r="C125" s="29">
        <v>19</v>
      </c>
      <c r="D125" s="29">
        <v>28.18</v>
      </c>
      <c r="E125" s="29"/>
      <c r="F125" s="29">
        <v>-16</v>
      </c>
      <c r="G125" s="29">
        <v>23</v>
      </c>
      <c r="H125" s="29">
        <v>42.9</v>
      </c>
      <c r="I125" s="14">
        <v>0.33958333333333335</v>
      </c>
      <c r="J125" s="29" t="s">
        <v>25</v>
      </c>
      <c r="K125" s="29">
        <v>1</v>
      </c>
      <c r="L125" s="29">
        <v>100</v>
      </c>
      <c r="M125" s="1">
        <v>1140</v>
      </c>
      <c r="N125" s="29">
        <v>1</v>
      </c>
      <c r="O125" s="29">
        <v>100</v>
      </c>
      <c r="P125" s="1">
        <v>586</v>
      </c>
      <c r="R125" t="str">
        <f>A125</f>
        <v>R CMa</v>
      </c>
      <c r="S125" s="1">
        <v>8.1513887999999994</v>
      </c>
      <c r="T125" s="9">
        <f>$S$1+1.0027379093*S125-$S$3</f>
        <v>8.336357905796028</v>
      </c>
      <c r="U125" s="9">
        <f>T125-(B125+C125/60+D125/3600)</f>
        <v>1.0118634613515836</v>
      </c>
      <c r="V125" s="9">
        <f>1/(SIN(-1*$U$1*((ABS(F125)+G125/60+H125*3600)))*SIN($U$1*$S$2)+COS(-1*$U$1*((ABS(F125)+G125/60+H125*3600)))*COS($U$1*$S$2)*COS($U$1*U125*15))</f>
        <v>1.3165462343468981</v>
      </c>
      <c r="W125" s="1" t="str">
        <f>J125</f>
        <v>V</v>
      </c>
      <c r="X125" s="9">
        <f>AVERAGE(M125:M134)/K125/L125</f>
        <v>11.332000000000001</v>
      </c>
      <c r="Y125" s="9">
        <f>STDEV(M125:M134)/K125/L125</f>
        <v>0.10747609553343063</v>
      </c>
      <c r="Z125" s="9">
        <f>AVERAGE(P125:P134)/N125/O125</f>
        <v>5.8770000000000007</v>
      </c>
      <c r="AA125" s="9">
        <f>STDEV(P125:P134)/N125/N134</f>
        <v>3.4009802508492561</v>
      </c>
      <c r="AB125" s="9">
        <f>X125-Z125</f>
        <v>5.4550000000000001</v>
      </c>
      <c r="AC125" s="9">
        <f>(Y125^2+AA125^2)^0.5</f>
        <v>3.4026780302840556</v>
      </c>
      <c r="AD125" s="9">
        <f>-2.5*LOG10(AB125)</f>
        <v>-1.8419868873109015</v>
      </c>
      <c r="AE125" s="9">
        <f>0.43429448*AC125/AB125</f>
        <v>0.27090087731799045</v>
      </c>
      <c r="AH125" s="9"/>
    </row>
    <row r="126" spans="1:39" ht="15" customHeight="1">
      <c r="A126" s="29" t="s">
        <v>44</v>
      </c>
      <c r="B126" s="29">
        <v>7</v>
      </c>
      <c r="C126" s="29">
        <v>19</v>
      </c>
      <c r="D126" s="29">
        <v>28.18</v>
      </c>
      <c r="E126" s="29"/>
      <c r="F126" s="29">
        <v>-16</v>
      </c>
      <c r="G126" s="29">
        <v>23</v>
      </c>
      <c r="H126" s="29">
        <v>42.9</v>
      </c>
      <c r="I126" s="14">
        <v>0.33959490740740739</v>
      </c>
      <c r="J126" s="29" t="s">
        <v>25</v>
      </c>
      <c r="K126" s="29">
        <v>1</v>
      </c>
      <c r="L126" s="29">
        <v>100</v>
      </c>
      <c r="M126" s="1">
        <v>1131</v>
      </c>
      <c r="N126" s="29">
        <v>1</v>
      </c>
      <c r="O126" s="29">
        <v>100</v>
      </c>
      <c r="P126" s="1">
        <v>590</v>
      </c>
    </row>
    <row r="127" spans="1:39" ht="15" customHeight="1">
      <c r="A127" s="29" t="s">
        <v>44</v>
      </c>
      <c r="B127" s="29">
        <v>7</v>
      </c>
      <c r="C127" s="29">
        <v>19</v>
      </c>
      <c r="D127" s="29">
        <v>28.18</v>
      </c>
      <c r="E127" s="29"/>
      <c r="F127" s="29">
        <v>-16</v>
      </c>
      <c r="G127" s="29">
        <v>23</v>
      </c>
      <c r="H127" s="29">
        <v>42.9</v>
      </c>
      <c r="I127" s="14">
        <v>0.33960648148148148</v>
      </c>
      <c r="J127" s="29" t="s">
        <v>25</v>
      </c>
      <c r="K127" s="29">
        <v>1</v>
      </c>
      <c r="L127" s="29">
        <v>100</v>
      </c>
      <c r="M127" s="1">
        <v>1127</v>
      </c>
      <c r="N127" s="29">
        <v>1</v>
      </c>
      <c r="O127" s="29">
        <v>100</v>
      </c>
      <c r="P127" s="1">
        <v>593</v>
      </c>
    </row>
    <row r="128" spans="1:39" ht="15" customHeight="1">
      <c r="A128" s="29" t="s">
        <v>44</v>
      </c>
      <c r="B128" s="29">
        <v>7</v>
      </c>
      <c r="C128" s="29">
        <v>19</v>
      </c>
      <c r="D128" s="29">
        <v>28.18</v>
      </c>
      <c r="E128" s="29"/>
      <c r="F128" s="29">
        <v>-16</v>
      </c>
      <c r="G128" s="29">
        <v>23</v>
      </c>
      <c r="H128" s="29">
        <v>42.9</v>
      </c>
      <c r="I128" s="14">
        <v>0.33961805555555552</v>
      </c>
      <c r="J128" s="29" t="s">
        <v>25</v>
      </c>
      <c r="K128" s="29">
        <v>1</v>
      </c>
      <c r="L128" s="29">
        <v>100</v>
      </c>
      <c r="M128" s="1">
        <v>1113</v>
      </c>
      <c r="N128" s="29">
        <v>1</v>
      </c>
      <c r="O128" s="29">
        <v>100</v>
      </c>
      <c r="P128" s="1">
        <v>589</v>
      </c>
    </row>
    <row r="129" spans="1:39" ht="15" customHeight="1">
      <c r="A129" s="29" t="s">
        <v>44</v>
      </c>
      <c r="B129" s="29">
        <v>7</v>
      </c>
      <c r="C129" s="29">
        <v>19</v>
      </c>
      <c r="D129" s="29">
        <v>28.18</v>
      </c>
      <c r="E129" s="29"/>
      <c r="F129" s="29">
        <v>-16</v>
      </c>
      <c r="G129" s="29">
        <v>23</v>
      </c>
      <c r="H129" s="29">
        <v>42.9</v>
      </c>
      <c r="I129" s="14">
        <v>0.33962962962962967</v>
      </c>
      <c r="J129" s="29" t="s">
        <v>25</v>
      </c>
      <c r="K129" s="29">
        <v>1</v>
      </c>
      <c r="L129" s="29">
        <v>100</v>
      </c>
      <c r="M129" s="1">
        <v>1151</v>
      </c>
      <c r="N129" s="29">
        <v>1</v>
      </c>
      <c r="O129" s="29">
        <v>100</v>
      </c>
      <c r="P129" s="1">
        <v>585</v>
      </c>
    </row>
    <row r="130" spans="1:39" ht="15" customHeight="1">
      <c r="A130" s="29" t="s">
        <v>44</v>
      </c>
      <c r="B130" s="29">
        <v>7</v>
      </c>
      <c r="C130" s="29">
        <v>19</v>
      </c>
      <c r="D130" s="29">
        <v>28.18</v>
      </c>
      <c r="E130" s="29"/>
      <c r="F130" s="29">
        <v>-16</v>
      </c>
      <c r="G130" s="29">
        <v>23</v>
      </c>
      <c r="H130" s="29">
        <v>42.9</v>
      </c>
      <c r="I130" s="14">
        <v>0.33964120370370371</v>
      </c>
      <c r="J130" s="29" t="s">
        <v>25</v>
      </c>
      <c r="K130" s="29">
        <v>1</v>
      </c>
      <c r="L130" s="29">
        <v>100</v>
      </c>
      <c r="M130" s="1">
        <v>1126</v>
      </c>
      <c r="N130" s="29">
        <v>1</v>
      </c>
      <c r="O130" s="29">
        <v>100</v>
      </c>
      <c r="P130" s="1">
        <v>586</v>
      </c>
    </row>
    <row r="131" spans="1:39" ht="15" customHeight="1">
      <c r="A131" s="29" t="s">
        <v>44</v>
      </c>
      <c r="B131" s="29">
        <v>7</v>
      </c>
      <c r="C131" s="29">
        <v>19</v>
      </c>
      <c r="D131" s="29">
        <v>28.18</v>
      </c>
      <c r="E131" s="29"/>
      <c r="F131" s="29">
        <v>-16</v>
      </c>
      <c r="G131" s="29">
        <v>23</v>
      </c>
      <c r="H131" s="29">
        <v>42.9</v>
      </c>
      <c r="I131" s="14">
        <v>0.3396527777777778</v>
      </c>
      <c r="J131" s="29" t="s">
        <v>25</v>
      </c>
      <c r="K131" s="29">
        <v>1</v>
      </c>
      <c r="L131" s="29">
        <v>100</v>
      </c>
      <c r="M131" s="1">
        <v>1146</v>
      </c>
      <c r="N131" s="29">
        <v>1</v>
      </c>
      <c r="O131" s="29">
        <v>100</v>
      </c>
      <c r="P131" s="1">
        <v>590</v>
      </c>
    </row>
    <row r="132" spans="1:39" ht="15" customHeight="1">
      <c r="A132" s="29" t="s">
        <v>44</v>
      </c>
      <c r="B132" s="29">
        <v>7</v>
      </c>
      <c r="C132" s="29">
        <v>19</v>
      </c>
      <c r="D132" s="29">
        <v>28.18</v>
      </c>
      <c r="E132" s="29"/>
      <c r="F132" s="29">
        <v>-16</v>
      </c>
      <c r="G132" s="29">
        <v>23</v>
      </c>
      <c r="H132" s="29">
        <v>42.9</v>
      </c>
      <c r="I132" s="14">
        <v>0.33966435185185184</v>
      </c>
      <c r="J132" s="29" t="s">
        <v>25</v>
      </c>
      <c r="K132" s="29">
        <v>1</v>
      </c>
      <c r="L132" s="29">
        <v>100</v>
      </c>
      <c r="M132" s="1">
        <v>1135</v>
      </c>
      <c r="N132" s="29">
        <v>1</v>
      </c>
      <c r="O132" s="29">
        <v>100</v>
      </c>
      <c r="P132" s="1">
        <v>590</v>
      </c>
    </row>
    <row r="133" spans="1:39" ht="15" customHeight="1">
      <c r="A133" s="29" t="s">
        <v>44</v>
      </c>
      <c r="B133" s="29">
        <v>7</v>
      </c>
      <c r="C133" s="29">
        <v>19</v>
      </c>
      <c r="D133" s="29">
        <v>28.18</v>
      </c>
      <c r="E133" s="29"/>
      <c r="F133" s="29">
        <v>-16</v>
      </c>
      <c r="G133" s="29">
        <v>23</v>
      </c>
      <c r="H133" s="29">
        <v>42.9</v>
      </c>
      <c r="I133" s="14">
        <v>0.33967592592592594</v>
      </c>
      <c r="J133" s="29" t="s">
        <v>25</v>
      </c>
      <c r="K133" s="29">
        <v>1</v>
      </c>
      <c r="L133" s="29">
        <v>100</v>
      </c>
      <c r="M133" s="1">
        <v>1132</v>
      </c>
      <c r="N133" s="29">
        <v>1</v>
      </c>
      <c r="O133" s="29">
        <v>100</v>
      </c>
      <c r="P133" s="1">
        <v>581</v>
      </c>
    </row>
    <row r="134" spans="1:39" ht="15" customHeight="1">
      <c r="A134" s="22" t="s">
        <v>44</v>
      </c>
      <c r="B134" s="22">
        <v>7</v>
      </c>
      <c r="C134" s="22">
        <v>19</v>
      </c>
      <c r="D134" s="22">
        <v>28.18</v>
      </c>
      <c r="E134" s="22"/>
      <c r="F134" s="22">
        <v>-16</v>
      </c>
      <c r="G134" s="22">
        <v>23</v>
      </c>
      <c r="H134" s="22">
        <v>42.9</v>
      </c>
      <c r="I134" s="27">
        <v>0.33968749999999998</v>
      </c>
      <c r="J134" s="22" t="s">
        <v>25</v>
      </c>
      <c r="K134" s="22">
        <v>1</v>
      </c>
      <c r="L134" s="22">
        <v>100</v>
      </c>
      <c r="M134" s="22">
        <v>1131</v>
      </c>
      <c r="N134" s="22">
        <v>1</v>
      </c>
      <c r="O134" s="22">
        <v>100</v>
      </c>
      <c r="P134" s="22">
        <v>587</v>
      </c>
      <c r="Q134" s="28"/>
      <c r="R134" s="28"/>
      <c r="S134" s="28"/>
      <c r="T134" s="28"/>
      <c r="U134" s="28"/>
      <c r="V134" s="28"/>
      <c r="W134" s="22"/>
      <c r="X134" s="28"/>
      <c r="Y134" s="28"/>
      <c r="Z134" s="28"/>
      <c r="AA134" s="28"/>
      <c r="AB134" s="28"/>
      <c r="AC134" s="28"/>
      <c r="AD134" s="28"/>
      <c r="AE134" s="28"/>
      <c r="AF134" s="41"/>
      <c r="AG134" s="28"/>
      <c r="AH134" s="28"/>
      <c r="AI134" s="41"/>
      <c r="AJ134" s="41"/>
      <c r="AK134" s="41"/>
      <c r="AL134" s="41"/>
      <c r="AM134" s="28"/>
    </row>
    <row r="135" spans="1:39" ht="15" customHeight="1">
      <c r="A135" s="29" t="s">
        <v>44</v>
      </c>
      <c r="B135" s="29">
        <v>7</v>
      </c>
      <c r="C135" s="29">
        <v>19</v>
      </c>
      <c r="D135" s="29">
        <v>28.18</v>
      </c>
      <c r="E135" s="29"/>
      <c r="F135" s="29">
        <v>-16</v>
      </c>
      <c r="G135" s="29">
        <v>23</v>
      </c>
      <c r="H135" s="29">
        <v>42.9</v>
      </c>
      <c r="I135" s="14">
        <v>0.35069444444444442</v>
      </c>
      <c r="J135" s="29" t="s">
        <v>25</v>
      </c>
      <c r="K135" s="29">
        <v>1</v>
      </c>
      <c r="L135" s="29">
        <v>100</v>
      </c>
      <c r="M135" s="1">
        <v>1143</v>
      </c>
      <c r="N135" s="29">
        <v>1</v>
      </c>
      <c r="O135" s="29">
        <v>100</v>
      </c>
      <c r="P135" s="1">
        <v>586</v>
      </c>
      <c r="R135" t="str">
        <f>A135</f>
        <v>R CMa</v>
      </c>
      <c r="S135" s="1">
        <v>8.4180554999999995</v>
      </c>
      <c r="T135" s="9">
        <f>$S$1+1.0027379093*S135-$S$3</f>
        <v>8.6037547150339577</v>
      </c>
      <c r="U135" s="9">
        <f>T135-(B135+C135/60+D135/3600)</f>
        <v>1.2792602705895133</v>
      </c>
      <c r="V135" s="9">
        <f>1/(SIN(-1*$U$1*((ABS(F135)+G135/60+H135*3600)))*SIN($U$1*$S$2)+COS(-1*$U$1*((ABS(F135)+G135/60+H135*3600)))*COS($U$1*$S$2)*COS($U$1*U135*15))</f>
        <v>1.3493665728748232</v>
      </c>
      <c r="W135" s="1" t="str">
        <f>J135</f>
        <v>V</v>
      </c>
      <c r="X135" s="9">
        <f>AVERAGE(M135:M144)/K135/L135</f>
        <v>11.339</v>
      </c>
      <c r="Y135" s="9">
        <f>STDEV(M135:M144)/K135/L135</f>
        <v>0.10598217879540986</v>
      </c>
      <c r="Z135" s="9">
        <f>AVERAGE(P135:P144)/N135/O135</f>
        <v>5.8959999999999999</v>
      </c>
      <c r="AA135" s="9">
        <f>STDEV(P135:P144)/N135/N144</f>
        <v>3.0983866769659336</v>
      </c>
      <c r="AB135" s="9">
        <f>X135-Z135</f>
        <v>5.4430000000000005</v>
      </c>
      <c r="AC135" s="9">
        <f>(Y135^2+AA135^2)^0.5</f>
        <v>3.1001987391491896</v>
      </c>
      <c r="AD135" s="9">
        <f>-2.5*LOG10(AB135)</f>
        <v>-1.8395958357926845</v>
      </c>
      <c r="AE135" s="9">
        <f>0.43429448*AC135/AB135</f>
        <v>0.24736343915404241</v>
      </c>
      <c r="AH135" s="9"/>
    </row>
    <row r="136" spans="1:39" ht="15" customHeight="1">
      <c r="A136" s="29" t="s">
        <v>44</v>
      </c>
      <c r="B136" s="29">
        <v>7</v>
      </c>
      <c r="C136" s="29">
        <v>19</v>
      </c>
      <c r="D136" s="29">
        <v>28.18</v>
      </c>
      <c r="E136" s="29"/>
      <c r="F136" s="29">
        <v>-16</v>
      </c>
      <c r="G136" s="29">
        <v>23</v>
      </c>
      <c r="H136" s="29">
        <v>42.9</v>
      </c>
      <c r="I136" s="14">
        <v>0.35070601851851851</v>
      </c>
      <c r="J136" s="29" t="s">
        <v>25</v>
      </c>
      <c r="K136" s="29">
        <v>1</v>
      </c>
      <c r="L136" s="29">
        <v>100</v>
      </c>
      <c r="M136" s="1">
        <v>1117</v>
      </c>
      <c r="N136" s="29">
        <v>1</v>
      </c>
      <c r="O136" s="29">
        <v>100</v>
      </c>
      <c r="P136" s="1">
        <v>588</v>
      </c>
    </row>
    <row r="137" spans="1:39" ht="15" customHeight="1">
      <c r="A137" s="29" t="s">
        <v>44</v>
      </c>
      <c r="B137" s="29">
        <v>7</v>
      </c>
      <c r="C137" s="29">
        <v>19</v>
      </c>
      <c r="D137" s="29">
        <v>28.18</v>
      </c>
      <c r="E137" s="29"/>
      <c r="F137" s="29">
        <v>-16</v>
      </c>
      <c r="G137" s="29">
        <v>23</v>
      </c>
      <c r="H137" s="29">
        <v>42.9</v>
      </c>
      <c r="I137" s="14">
        <v>0.35071759259259255</v>
      </c>
      <c r="J137" s="29" t="s">
        <v>25</v>
      </c>
      <c r="K137" s="29">
        <v>1</v>
      </c>
      <c r="L137" s="29">
        <v>100</v>
      </c>
      <c r="M137" s="1">
        <v>1134</v>
      </c>
      <c r="N137" s="29">
        <v>1</v>
      </c>
      <c r="O137" s="29">
        <v>100</v>
      </c>
      <c r="P137" s="1">
        <v>588</v>
      </c>
    </row>
    <row r="138" spans="1:39" ht="15" customHeight="1">
      <c r="A138" s="29" t="s">
        <v>44</v>
      </c>
      <c r="B138" s="29">
        <v>7</v>
      </c>
      <c r="C138" s="29">
        <v>19</v>
      </c>
      <c r="D138" s="29">
        <v>28.18</v>
      </c>
      <c r="E138" s="29"/>
      <c r="F138" s="29">
        <v>-16</v>
      </c>
      <c r="G138" s="29">
        <v>23</v>
      </c>
      <c r="H138" s="29">
        <v>42.9</v>
      </c>
      <c r="I138" s="14">
        <v>0.3507291666666667</v>
      </c>
      <c r="J138" s="29" t="s">
        <v>25</v>
      </c>
      <c r="K138" s="29">
        <v>1</v>
      </c>
      <c r="L138" s="29">
        <v>100</v>
      </c>
      <c r="M138" s="1">
        <v>1143</v>
      </c>
      <c r="N138" s="29">
        <v>1</v>
      </c>
      <c r="O138" s="29">
        <v>100</v>
      </c>
      <c r="P138" s="1">
        <v>592</v>
      </c>
    </row>
    <row r="139" spans="1:39" ht="15" customHeight="1">
      <c r="A139" s="29" t="s">
        <v>44</v>
      </c>
      <c r="B139" s="29">
        <v>7</v>
      </c>
      <c r="C139" s="29">
        <v>19</v>
      </c>
      <c r="D139" s="29">
        <v>28.18</v>
      </c>
      <c r="E139" s="29"/>
      <c r="F139" s="29">
        <v>-16</v>
      </c>
      <c r="G139" s="29">
        <v>23</v>
      </c>
      <c r="H139" s="29">
        <v>42.9</v>
      </c>
      <c r="I139" s="14">
        <v>0.35074074074074074</v>
      </c>
      <c r="J139" s="29" t="s">
        <v>25</v>
      </c>
      <c r="K139" s="29">
        <v>1</v>
      </c>
      <c r="L139" s="29">
        <v>100</v>
      </c>
      <c r="M139" s="1">
        <v>1130</v>
      </c>
      <c r="N139" s="29">
        <v>1</v>
      </c>
      <c r="O139" s="29">
        <v>100</v>
      </c>
      <c r="P139" s="1">
        <v>590</v>
      </c>
    </row>
    <row r="140" spans="1:39" ht="15" customHeight="1">
      <c r="A140" s="29" t="s">
        <v>44</v>
      </c>
      <c r="B140" s="29">
        <v>7</v>
      </c>
      <c r="C140" s="29">
        <v>19</v>
      </c>
      <c r="D140" s="29">
        <v>28.18</v>
      </c>
      <c r="E140" s="29"/>
      <c r="F140" s="29">
        <v>-16</v>
      </c>
      <c r="G140" s="29">
        <v>23</v>
      </c>
      <c r="H140" s="29">
        <v>42.9</v>
      </c>
      <c r="I140" s="14">
        <v>0.35075231481481484</v>
      </c>
      <c r="J140" s="29" t="s">
        <v>25</v>
      </c>
      <c r="K140" s="29">
        <v>1</v>
      </c>
      <c r="L140" s="29">
        <v>100</v>
      </c>
      <c r="M140" s="1">
        <v>1116</v>
      </c>
      <c r="N140" s="29">
        <v>1</v>
      </c>
      <c r="O140" s="29">
        <v>100</v>
      </c>
      <c r="P140" s="1">
        <v>589</v>
      </c>
    </row>
    <row r="141" spans="1:39" ht="15" customHeight="1">
      <c r="A141" s="29" t="s">
        <v>44</v>
      </c>
      <c r="B141" s="29">
        <v>7</v>
      </c>
      <c r="C141" s="29">
        <v>19</v>
      </c>
      <c r="D141" s="29">
        <v>28.18</v>
      </c>
      <c r="E141" s="29"/>
      <c r="F141" s="29">
        <v>-16</v>
      </c>
      <c r="G141" s="29">
        <v>23</v>
      </c>
      <c r="H141" s="29">
        <v>42.9</v>
      </c>
      <c r="I141" s="14">
        <v>0.35076388888888888</v>
      </c>
      <c r="J141" s="29" t="s">
        <v>25</v>
      </c>
      <c r="K141" s="29">
        <v>1</v>
      </c>
      <c r="L141" s="29">
        <v>100</v>
      </c>
      <c r="M141" s="1">
        <v>1147</v>
      </c>
      <c r="N141" s="29">
        <v>1</v>
      </c>
      <c r="O141" s="29">
        <v>100</v>
      </c>
      <c r="P141" s="1">
        <v>590</v>
      </c>
    </row>
    <row r="142" spans="1:39" ht="15" customHeight="1">
      <c r="A142" s="29" t="s">
        <v>44</v>
      </c>
      <c r="B142" s="29">
        <v>7</v>
      </c>
      <c r="C142" s="29">
        <v>19</v>
      </c>
      <c r="D142" s="29">
        <v>28.18</v>
      </c>
      <c r="E142" s="29"/>
      <c r="F142" s="29">
        <v>-16</v>
      </c>
      <c r="G142" s="29">
        <v>23</v>
      </c>
      <c r="H142" s="29">
        <v>42.9</v>
      </c>
      <c r="I142" s="14">
        <v>0.35077546296296297</v>
      </c>
      <c r="J142" s="29" t="s">
        <v>25</v>
      </c>
      <c r="K142" s="29">
        <v>1</v>
      </c>
      <c r="L142" s="29">
        <v>100</v>
      </c>
      <c r="M142" s="1">
        <v>1141</v>
      </c>
      <c r="N142" s="29">
        <v>1</v>
      </c>
      <c r="O142" s="29">
        <v>100</v>
      </c>
      <c r="P142" s="1">
        <v>597</v>
      </c>
    </row>
    <row r="143" spans="1:39" ht="15" customHeight="1">
      <c r="A143" s="29" t="s">
        <v>44</v>
      </c>
      <c r="B143" s="29">
        <v>7</v>
      </c>
      <c r="C143" s="29">
        <v>19</v>
      </c>
      <c r="D143" s="29">
        <v>28.18</v>
      </c>
      <c r="E143" s="29"/>
      <c r="F143" s="29">
        <v>-16</v>
      </c>
      <c r="G143" s="29">
        <v>23</v>
      </c>
      <c r="H143" s="29">
        <v>42.9</v>
      </c>
      <c r="I143" s="14">
        <v>0.35078703703703701</v>
      </c>
      <c r="J143" s="29" t="s">
        <v>25</v>
      </c>
      <c r="K143" s="29">
        <v>1</v>
      </c>
      <c r="L143" s="29">
        <v>100</v>
      </c>
      <c r="M143" s="1">
        <v>1133</v>
      </c>
      <c r="N143" s="29">
        <v>1</v>
      </c>
      <c r="O143" s="29">
        <v>100</v>
      </c>
      <c r="P143" s="1">
        <v>589</v>
      </c>
    </row>
    <row r="144" spans="1:39" ht="15" customHeight="1">
      <c r="A144" s="22" t="s">
        <v>44</v>
      </c>
      <c r="B144" s="22">
        <v>7</v>
      </c>
      <c r="C144" s="22">
        <v>19</v>
      </c>
      <c r="D144" s="22">
        <v>28.18</v>
      </c>
      <c r="E144" s="22"/>
      <c r="F144" s="22">
        <v>-16</v>
      </c>
      <c r="G144" s="22">
        <v>23</v>
      </c>
      <c r="H144" s="22">
        <v>42.9</v>
      </c>
      <c r="I144" s="27">
        <v>0.35079861111111116</v>
      </c>
      <c r="J144" s="22" t="s">
        <v>25</v>
      </c>
      <c r="K144" s="22">
        <v>1</v>
      </c>
      <c r="L144" s="22">
        <v>100</v>
      </c>
      <c r="M144" s="22">
        <v>1135</v>
      </c>
      <c r="N144" s="22">
        <v>1</v>
      </c>
      <c r="O144" s="22">
        <v>100</v>
      </c>
      <c r="P144" s="22">
        <v>587</v>
      </c>
      <c r="Q144" s="28"/>
      <c r="R144" s="28"/>
      <c r="S144" s="28"/>
      <c r="T144" s="28"/>
      <c r="U144" s="28"/>
      <c r="V144" s="28"/>
      <c r="W144" s="22"/>
      <c r="X144" s="28"/>
      <c r="Y144" s="28"/>
      <c r="Z144" s="28"/>
      <c r="AA144" s="28"/>
      <c r="AB144" s="28"/>
      <c r="AC144" s="28"/>
      <c r="AD144" s="28"/>
      <c r="AE144" s="28"/>
      <c r="AF144" s="41"/>
      <c r="AG144" s="28"/>
      <c r="AH144" s="28"/>
      <c r="AI144" s="41"/>
      <c r="AJ144" s="41"/>
      <c r="AK144" s="41"/>
      <c r="AL144" s="41"/>
      <c r="AM144" s="28"/>
    </row>
    <row r="145" spans="1:39" ht="15" customHeight="1">
      <c r="A145" s="29" t="s">
        <v>44</v>
      </c>
      <c r="B145" s="29">
        <v>7</v>
      </c>
      <c r="C145" s="29">
        <v>19</v>
      </c>
      <c r="D145" s="29">
        <v>28.18</v>
      </c>
      <c r="E145" s="29"/>
      <c r="F145" s="29">
        <v>-16</v>
      </c>
      <c r="G145" s="29">
        <v>23</v>
      </c>
      <c r="H145" s="29">
        <v>42.9</v>
      </c>
      <c r="I145" s="14">
        <v>0.3520833333333333</v>
      </c>
      <c r="J145" s="29" t="s">
        <v>47</v>
      </c>
      <c r="K145" s="29">
        <v>1</v>
      </c>
      <c r="L145" s="29">
        <v>100</v>
      </c>
      <c r="M145" s="1">
        <v>1275</v>
      </c>
      <c r="N145" s="29">
        <v>1</v>
      </c>
      <c r="O145" s="29">
        <v>100</v>
      </c>
      <c r="P145" s="1">
        <v>598</v>
      </c>
      <c r="R145" t="str">
        <f>A145</f>
        <v>R CMa</v>
      </c>
      <c r="S145" s="1">
        <v>8.4513888000000001</v>
      </c>
      <c r="T145" s="9">
        <f>$S$1+1.0027379093*S145-$S$3</f>
        <v>8.6371792785860286</v>
      </c>
      <c r="U145" s="9">
        <f>T145-(B145+C145/60+D145/3600)</f>
        <v>1.3126848341415842</v>
      </c>
      <c r="V145" s="9">
        <f>1/(SIN(-1*$U$1*((ABS(F145)+G145/60+H145*3600)))*SIN($U$1*$S$2)+COS(-1*$U$1*((ABS(F145)+G145/60+H145*3600)))*COS($U$1*$S$2)*COS($U$1*U145*15))</f>
        <v>1.3541210645266271</v>
      </c>
      <c r="W145" s="1" t="str">
        <f>J145</f>
        <v>R</v>
      </c>
      <c r="X145" s="9">
        <f>AVERAGE(M145:M154)/K145/L145</f>
        <v>12.659000000000001</v>
      </c>
      <c r="Y145" s="9">
        <f>STDEV(M145:M154)/K145/L145</f>
        <v>0.12573782247199927</v>
      </c>
      <c r="Z145" s="9">
        <f>AVERAGE(P145:P154)/N145/O145</f>
        <v>5.9850000000000003</v>
      </c>
      <c r="AA145" s="9">
        <f>STDEV(P145:P154)/N145/N154</f>
        <v>3.5039660069381067</v>
      </c>
      <c r="AB145" s="9">
        <f>X145-Z145</f>
        <v>6.6740000000000004</v>
      </c>
      <c r="AC145" s="9">
        <f>(Y145^2+AA145^2)^0.5</f>
        <v>3.5062212961788051</v>
      </c>
      <c r="AD145" s="9">
        <f>-2.5*LOG10(AB145)</f>
        <v>-2.0609655057969349</v>
      </c>
      <c r="AE145" s="9">
        <f>0.43429448*AC145/AB145</f>
        <v>0.22815890838910699</v>
      </c>
      <c r="AH145" s="9"/>
    </row>
    <row r="146" spans="1:39" ht="15" customHeight="1">
      <c r="A146" s="29" t="s">
        <v>44</v>
      </c>
      <c r="B146" s="29">
        <v>7</v>
      </c>
      <c r="C146" s="29">
        <v>19</v>
      </c>
      <c r="D146" s="29">
        <v>28.18</v>
      </c>
      <c r="E146" s="29"/>
      <c r="F146" s="29">
        <v>-16</v>
      </c>
      <c r="G146" s="29">
        <v>23</v>
      </c>
      <c r="H146" s="29">
        <v>42.9</v>
      </c>
      <c r="I146" s="14">
        <v>0.3520949074074074</v>
      </c>
      <c r="J146" s="29" t="s">
        <v>47</v>
      </c>
      <c r="K146" s="29">
        <v>1</v>
      </c>
      <c r="L146" s="29">
        <v>100</v>
      </c>
      <c r="M146" s="1">
        <v>1275</v>
      </c>
      <c r="N146" s="29">
        <v>1</v>
      </c>
      <c r="O146" s="29">
        <v>100</v>
      </c>
      <c r="P146" s="1">
        <v>598</v>
      </c>
    </row>
    <row r="147" spans="1:39" ht="15" customHeight="1">
      <c r="A147" s="29" t="s">
        <v>44</v>
      </c>
      <c r="B147" s="29">
        <v>7</v>
      </c>
      <c r="C147" s="29">
        <v>19</v>
      </c>
      <c r="D147" s="29">
        <v>28.18</v>
      </c>
      <c r="E147" s="29"/>
      <c r="F147" s="29">
        <v>-16</v>
      </c>
      <c r="G147" s="29">
        <v>23</v>
      </c>
      <c r="H147" s="29">
        <v>42.9</v>
      </c>
      <c r="I147" s="14">
        <v>0.35210648148148144</v>
      </c>
      <c r="J147" s="29" t="s">
        <v>47</v>
      </c>
      <c r="K147" s="29">
        <v>1</v>
      </c>
      <c r="L147" s="29">
        <v>100</v>
      </c>
      <c r="M147" s="1">
        <v>1264</v>
      </c>
      <c r="N147" s="29">
        <v>1</v>
      </c>
      <c r="O147" s="29">
        <v>100</v>
      </c>
      <c r="P147" s="1">
        <v>604</v>
      </c>
    </row>
    <row r="148" spans="1:39" ht="15" customHeight="1">
      <c r="A148" s="29" t="s">
        <v>44</v>
      </c>
      <c r="B148" s="29">
        <v>7</v>
      </c>
      <c r="C148" s="29">
        <v>19</v>
      </c>
      <c r="D148" s="29">
        <v>28.18</v>
      </c>
      <c r="E148" s="29"/>
      <c r="F148" s="29">
        <v>-16</v>
      </c>
      <c r="G148" s="29">
        <v>23</v>
      </c>
      <c r="H148" s="29">
        <v>42.9</v>
      </c>
      <c r="I148" s="14">
        <v>0.35211805555555559</v>
      </c>
      <c r="J148" s="29" t="s">
        <v>47</v>
      </c>
      <c r="K148" s="29">
        <v>1</v>
      </c>
      <c r="L148" s="29">
        <v>100</v>
      </c>
      <c r="M148" s="1">
        <v>1265</v>
      </c>
      <c r="N148" s="29">
        <v>1</v>
      </c>
      <c r="O148" s="29">
        <v>100</v>
      </c>
      <c r="P148" s="1">
        <v>594</v>
      </c>
    </row>
    <row r="149" spans="1:39" ht="15" customHeight="1">
      <c r="A149" s="29" t="s">
        <v>44</v>
      </c>
      <c r="B149" s="29">
        <v>7</v>
      </c>
      <c r="C149" s="29">
        <v>19</v>
      </c>
      <c r="D149" s="29">
        <v>28.18</v>
      </c>
      <c r="E149" s="29"/>
      <c r="F149" s="29">
        <v>-16</v>
      </c>
      <c r="G149" s="29">
        <v>23</v>
      </c>
      <c r="H149" s="29">
        <v>42.9</v>
      </c>
      <c r="I149" s="14">
        <v>0.35212962962962963</v>
      </c>
      <c r="J149" s="29" t="s">
        <v>47</v>
      </c>
      <c r="K149" s="29">
        <v>1</v>
      </c>
      <c r="L149" s="29">
        <v>100</v>
      </c>
      <c r="M149" s="1">
        <v>1237</v>
      </c>
      <c r="N149" s="29">
        <v>1</v>
      </c>
      <c r="O149" s="29">
        <v>100</v>
      </c>
      <c r="P149" s="1">
        <v>596</v>
      </c>
    </row>
    <row r="150" spans="1:39" ht="15" customHeight="1">
      <c r="A150" s="29" t="s">
        <v>44</v>
      </c>
      <c r="B150" s="29">
        <v>7</v>
      </c>
      <c r="C150" s="29">
        <v>19</v>
      </c>
      <c r="D150" s="29">
        <v>28.18</v>
      </c>
      <c r="E150" s="29"/>
      <c r="F150" s="29">
        <v>-16</v>
      </c>
      <c r="G150" s="29">
        <v>23</v>
      </c>
      <c r="H150" s="29">
        <v>42.9</v>
      </c>
      <c r="I150" s="14">
        <v>0.35214120370370372</v>
      </c>
      <c r="J150" s="29" t="s">
        <v>47</v>
      </c>
      <c r="K150" s="29">
        <v>1</v>
      </c>
      <c r="L150" s="29">
        <v>100</v>
      </c>
      <c r="M150" s="1">
        <v>1265</v>
      </c>
      <c r="N150" s="29">
        <v>1</v>
      </c>
      <c r="O150" s="29">
        <v>100</v>
      </c>
      <c r="P150" s="1">
        <v>604</v>
      </c>
    </row>
    <row r="151" spans="1:39" ht="15" customHeight="1">
      <c r="A151" s="29" t="s">
        <v>44</v>
      </c>
      <c r="B151" s="29">
        <v>7</v>
      </c>
      <c r="C151" s="29">
        <v>19</v>
      </c>
      <c r="D151" s="29">
        <v>28.18</v>
      </c>
      <c r="E151" s="29"/>
      <c r="F151" s="29">
        <v>-16</v>
      </c>
      <c r="G151" s="29">
        <v>23</v>
      </c>
      <c r="H151" s="29">
        <v>42.9</v>
      </c>
      <c r="I151" s="14">
        <v>0.35215277777777776</v>
      </c>
      <c r="J151" s="29" t="s">
        <v>47</v>
      </c>
      <c r="K151" s="29">
        <v>1</v>
      </c>
      <c r="L151" s="29">
        <v>100</v>
      </c>
      <c r="M151" s="1">
        <v>1281</v>
      </c>
      <c r="N151" s="29">
        <v>1</v>
      </c>
      <c r="O151" s="29">
        <v>100</v>
      </c>
      <c r="P151" s="1">
        <v>600</v>
      </c>
    </row>
    <row r="152" spans="1:39" ht="15" customHeight="1">
      <c r="A152" s="29" t="s">
        <v>44</v>
      </c>
      <c r="B152" s="29">
        <v>7</v>
      </c>
      <c r="C152" s="29">
        <v>19</v>
      </c>
      <c r="D152" s="29">
        <v>28.18</v>
      </c>
      <c r="E152" s="29"/>
      <c r="F152" s="29">
        <v>-16</v>
      </c>
      <c r="G152" s="29">
        <v>23</v>
      </c>
      <c r="H152" s="29">
        <v>42.9</v>
      </c>
      <c r="I152" s="14">
        <v>0.35216435185185185</v>
      </c>
      <c r="J152" s="29" t="s">
        <v>47</v>
      </c>
      <c r="K152" s="29">
        <v>1</v>
      </c>
      <c r="L152" s="29">
        <v>100</v>
      </c>
      <c r="M152" s="1">
        <v>1268</v>
      </c>
      <c r="N152" s="29">
        <v>1</v>
      </c>
      <c r="O152" s="29">
        <v>100</v>
      </c>
      <c r="P152" s="1">
        <v>595</v>
      </c>
    </row>
    <row r="153" spans="1:39" ht="15" customHeight="1">
      <c r="A153" s="29" t="s">
        <v>44</v>
      </c>
      <c r="B153" s="29">
        <v>7</v>
      </c>
      <c r="C153" s="29">
        <v>19</v>
      </c>
      <c r="D153" s="29">
        <v>28.18</v>
      </c>
      <c r="E153" s="29"/>
      <c r="F153" s="29">
        <v>-16</v>
      </c>
      <c r="G153" s="29">
        <v>23</v>
      </c>
      <c r="H153" s="29">
        <v>42.9</v>
      </c>
      <c r="I153" s="14">
        <v>0.35217592592592589</v>
      </c>
      <c r="J153" s="29" t="s">
        <v>47</v>
      </c>
      <c r="K153" s="29">
        <v>1</v>
      </c>
      <c r="L153" s="29">
        <v>100</v>
      </c>
      <c r="M153" s="1">
        <v>1274</v>
      </c>
      <c r="N153" s="29">
        <v>1</v>
      </c>
      <c r="O153" s="29">
        <v>100</v>
      </c>
      <c r="P153" s="1">
        <v>600</v>
      </c>
    </row>
    <row r="154" spans="1:39" ht="15" customHeight="1">
      <c r="A154" s="22" t="s">
        <v>44</v>
      </c>
      <c r="B154" s="22">
        <v>7</v>
      </c>
      <c r="C154" s="22">
        <v>19</v>
      </c>
      <c r="D154" s="22">
        <v>28.18</v>
      </c>
      <c r="E154" s="22"/>
      <c r="F154" s="22">
        <v>-16</v>
      </c>
      <c r="G154" s="22">
        <v>23</v>
      </c>
      <c r="H154" s="22">
        <v>42.9</v>
      </c>
      <c r="I154" s="27">
        <v>0.35218749999999999</v>
      </c>
      <c r="J154" s="22" t="s">
        <v>47</v>
      </c>
      <c r="K154" s="22">
        <v>1</v>
      </c>
      <c r="L154" s="22">
        <v>100</v>
      </c>
      <c r="M154" s="22">
        <v>1255</v>
      </c>
      <c r="N154" s="22">
        <v>1</v>
      </c>
      <c r="O154" s="22">
        <v>100</v>
      </c>
      <c r="P154" s="22">
        <v>596</v>
      </c>
      <c r="Q154" s="28"/>
      <c r="R154" s="28"/>
      <c r="S154" s="28"/>
      <c r="T154" s="28"/>
      <c r="U154" s="28"/>
      <c r="V154" s="28"/>
      <c r="W154" s="22"/>
      <c r="X154" s="28"/>
      <c r="Y154" s="28"/>
      <c r="Z154" s="28"/>
      <c r="AA154" s="28"/>
      <c r="AB154" s="28"/>
      <c r="AC154" s="28"/>
      <c r="AD154" s="28"/>
      <c r="AE154" s="28"/>
      <c r="AF154" s="41"/>
      <c r="AG154" s="28"/>
      <c r="AH154" s="28"/>
      <c r="AI154" s="41"/>
      <c r="AJ154" s="41"/>
      <c r="AK154" s="41"/>
      <c r="AL154" s="41"/>
      <c r="AM154" s="28"/>
    </row>
    <row r="155" spans="1:39" ht="15" customHeight="1">
      <c r="A155" s="29" t="s">
        <v>46</v>
      </c>
      <c r="B155" s="29">
        <v>7</v>
      </c>
      <c r="C155" s="29">
        <v>16</v>
      </c>
      <c r="D155" s="29">
        <v>0</v>
      </c>
      <c r="E155" s="29"/>
      <c r="F155" s="29">
        <v>-16</v>
      </c>
      <c r="G155" s="29">
        <v>23</v>
      </c>
      <c r="H155" s="29">
        <v>0</v>
      </c>
      <c r="I155" s="14">
        <v>0.35555555555555557</v>
      </c>
      <c r="J155" s="29" t="s">
        <v>47</v>
      </c>
      <c r="K155" s="29">
        <v>1</v>
      </c>
      <c r="L155" s="29">
        <v>100</v>
      </c>
      <c r="M155" s="1">
        <v>1222</v>
      </c>
      <c r="N155" s="29">
        <v>1</v>
      </c>
      <c r="O155" s="29">
        <v>100</v>
      </c>
      <c r="P155" s="1">
        <v>598</v>
      </c>
      <c r="R155" t="str">
        <f>A155</f>
        <v>55 Comp</v>
      </c>
      <c r="S155" s="1">
        <v>8.5347221999999991</v>
      </c>
      <c r="T155" s="9">
        <f>$S$1+1.0027379093*S155-$S$3</f>
        <v>8.7207408378768889</v>
      </c>
      <c r="U155" s="9">
        <f>T155-(B155+C155/60+D155/3600)</f>
        <v>1.4540741712102223</v>
      </c>
      <c r="V155" s="9">
        <f>1/(SIN(-1*$U$1*((ABS(F155)+G155/60+H155*3600)))*SIN($U$1*$S$2)+COS(-1*$U$1*((ABS(F155)+G155/60+H155*3600)))*COS($U$1*$S$2)*COS($U$1*U155*15))</f>
        <v>1.3759557985350088</v>
      </c>
      <c r="W155" s="1" t="str">
        <f>J155</f>
        <v>R</v>
      </c>
      <c r="X155" s="9">
        <f>AVERAGE(M155:M164)/K155/L155</f>
        <v>12.482000000000001</v>
      </c>
      <c r="Y155" s="9">
        <f>STDEV(M155:M164)/K155/L155</f>
        <v>0.13595750970227588</v>
      </c>
      <c r="Z155" s="9">
        <f>AVERAGE(P155:P164)/N155/O155</f>
        <v>5.976</v>
      </c>
      <c r="AA155" s="9">
        <f>STDEV(P155:P164)/N155/N164</f>
        <v>4.2478752858863968</v>
      </c>
      <c r="AB155" s="9">
        <f>X155-Z155</f>
        <v>6.5060000000000011</v>
      </c>
      <c r="AC155" s="9">
        <f>(Y155^2+AA155^2)^0.5</f>
        <v>4.2500504572168172</v>
      </c>
      <c r="AD155" s="9">
        <f>-2.5*LOG10(AB155)</f>
        <v>-2.033285147364587</v>
      </c>
      <c r="AE155" s="9">
        <f>0.43429448*AC155/AB155</f>
        <v>0.28370326672160151</v>
      </c>
      <c r="AH155" s="9"/>
    </row>
    <row r="156" spans="1:39" ht="15" customHeight="1">
      <c r="A156" s="29" t="s">
        <v>46</v>
      </c>
      <c r="B156" s="29">
        <v>7</v>
      </c>
      <c r="C156" s="29">
        <v>16</v>
      </c>
      <c r="D156" s="29">
        <v>0</v>
      </c>
      <c r="E156" s="29"/>
      <c r="F156" s="29">
        <v>-16</v>
      </c>
      <c r="G156" s="29">
        <v>23</v>
      </c>
      <c r="H156" s="29">
        <v>0</v>
      </c>
      <c r="I156" s="14">
        <v>0.35556712962962966</v>
      </c>
      <c r="J156" s="29" t="s">
        <v>47</v>
      </c>
      <c r="K156" s="29">
        <v>1</v>
      </c>
      <c r="L156" s="29">
        <v>100</v>
      </c>
      <c r="M156" s="1">
        <v>1250</v>
      </c>
      <c r="N156" s="29">
        <v>1</v>
      </c>
      <c r="O156" s="29">
        <v>100</v>
      </c>
      <c r="P156" s="1">
        <v>600</v>
      </c>
    </row>
    <row r="157" spans="1:39" ht="15" customHeight="1">
      <c r="A157" s="29" t="s">
        <v>46</v>
      </c>
      <c r="B157" s="29">
        <v>7</v>
      </c>
      <c r="C157" s="29">
        <v>16</v>
      </c>
      <c r="D157" s="29">
        <v>0</v>
      </c>
      <c r="E157" s="29"/>
      <c r="F157" s="29">
        <v>-16</v>
      </c>
      <c r="G157" s="29">
        <v>23</v>
      </c>
      <c r="H157" s="29">
        <v>0</v>
      </c>
      <c r="I157" s="14">
        <v>0.3555787037037037</v>
      </c>
      <c r="J157" s="29" t="s">
        <v>47</v>
      </c>
      <c r="K157" s="29">
        <v>1</v>
      </c>
      <c r="L157" s="29">
        <v>100</v>
      </c>
      <c r="M157" s="1">
        <v>1257</v>
      </c>
      <c r="N157" s="29">
        <v>1</v>
      </c>
      <c r="O157" s="29">
        <v>100</v>
      </c>
      <c r="P157" s="1">
        <v>598</v>
      </c>
    </row>
    <row r="158" spans="1:39" ht="15" customHeight="1">
      <c r="A158" s="29" t="s">
        <v>46</v>
      </c>
      <c r="B158" s="29">
        <v>7</v>
      </c>
      <c r="C158" s="29">
        <v>16</v>
      </c>
      <c r="D158" s="29">
        <v>0</v>
      </c>
      <c r="E158" s="29"/>
      <c r="F158" s="29">
        <v>-16</v>
      </c>
      <c r="G158" s="29">
        <v>23</v>
      </c>
      <c r="H158" s="29">
        <v>0</v>
      </c>
      <c r="I158" s="14">
        <v>0.35559027777777774</v>
      </c>
      <c r="J158" s="29" t="s">
        <v>47</v>
      </c>
      <c r="K158" s="29">
        <v>1</v>
      </c>
      <c r="L158" s="29">
        <v>100</v>
      </c>
      <c r="M158" s="1">
        <v>1252</v>
      </c>
      <c r="N158" s="29">
        <v>1</v>
      </c>
      <c r="O158" s="29">
        <v>100</v>
      </c>
      <c r="P158" s="1">
        <v>591</v>
      </c>
    </row>
    <row r="159" spans="1:39" ht="15" customHeight="1">
      <c r="A159" s="29" t="s">
        <v>46</v>
      </c>
      <c r="B159" s="29">
        <v>7</v>
      </c>
      <c r="C159" s="29">
        <v>16</v>
      </c>
      <c r="D159" s="29">
        <v>0</v>
      </c>
      <c r="E159" s="29"/>
      <c r="F159" s="29">
        <v>-16</v>
      </c>
      <c r="G159" s="29">
        <v>23</v>
      </c>
      <c r="H159" s="29">
        <v>0</v>
      </c>
      <c r="I159" s="14">
        <v>0.35560185185185184</v>
      </c>
      <c r="J159" s="29" t="s">
        <v>47</v>
      </c>
      <c r="K159" s="29">
        <v>1</v>
      </c>
      <c r="L159" s="29">
        <v>100</v>
      </c>
      <c r="M159" s="1">
        <v>1245</v>
      </c>
      <c r="N159" s="29">
        <v>1</v>
      </c>
      <c r="O159" s="29">
        <v>100</v>
      </c>
      <c r="P159" s="1">
        <v>592</v>
      </c>
    </row>
    <row r="160" spans="1:39" ht="15" customHeight="1">
      <c r="A160" s="29" t="s">
        <v>46</v>
      </c>
      <c r="B160" s="29">
        <v>7</v>
      </c>
      <c r="C160" s="29">
        <v>16</v>
      </c>
      <c r="D160" s="29">
        <v>0</v>
      </c>
      <c r="E160" s="29"/>
      <c r="F160" s="29">
        <v>-16</v>
      </c>
      <c r="G160" s="29">
        <v>23</v>
      </c>
      <c r="H160" s="29">
        <v>0</v>
      </c>
      <c r="I160" s="14">
        <v>0.35561342592592587</v>
      </c>
      <c r="J160" s="29" t="s">
        <v>47</v>
      </c>
      <c r="K160" s="29">
        <v>1</v>
      </c>
      <c r="L160" s="29">
        <v>100</v>
      </c>
      <c r="M160" s="1">
        <v>1242</v>
      </c>
      <c r="N160" s="29">
        <v>1</v>
      </c>
      <c r="O160" s="29">
        <v>100</v>
      </c>
      <c r="P160" s="1">
        <v>600</v>
      </c>
    </row>
    <row r="161" spans="1:39" ht="15" customHeight="1">
      <c r="A161" s="29" t="s">
        <v>46</v>
      </c>
      <c r="B161" s="29">
        <v>7</v>
      </c>
      <c r="C161" s="29">
        <v>16</v>
      </c>
      <c r="D161" s="29">
        <v>0</v>
      </c>
      <c r="E161" s="29"/>
      <c r="F161" s="29">
        <v>-16</v>
      </c>
      <c r="G161" s="29">
        <v>23</v>
      </c>
      <c r="H161" s="29">
        <v>0</v>
      </c>
      <c r="I161" s="14">
        <v>0.35562500000000002</v>
      </c>
      <c r="J161" s="29" t="s">
        <v>47</v>
      </c>
      <c r="K161" s="29">
        <v>1</v>
      </c>
      <c r="L161" s="29">
        <v>100</v>
      </c>
      <c r="M161" s="1">
        <v>1239</v>
      </c>
      <c r="N161" s="29">
        <v>1</v>
      </c>
      <c r="O161" s="29">
        <v>100</v>
      </c>
      <c r="P161" s="1">
        <v>601</v>
      </c>
    </row>
    <row r="162" spans="1:39" ht="15" customHeight="1">
      <c r="A162" s="29" t="s">
        <v>46</v>
      </c>
      <c r="B162" s="29">
        <v>7</v>
      </c>
      <c r="C162" s="29">
        <v>16</v>
      </c>
      <c r="D162" s="29">
        <v>0</v>
      </c>
      <c r="E162" s="29"/>
      <c r="F162" s="29">
        <v>-16</v>
      </c>
      <c r="G162" s="29">
        <v>23</v>
      </c>
      <c r="H162" s="29">
        <v>0</v>
      </c>
      <c r="I162" s="14">
        <v>0.35563657407407406</v>
      </c>
      <c r="J162" s="29" t="s">
        <v>47</v>
      </c>
      <c r="K162" s="29">
        <v>1</v>
      </c>
      <c r="L162" s="29">
        <v>100</v>
      </c>
      <c r="M162" s="1">
        <v>1242</v>
      </c>
      <c r="N162" s="29">
        <v>1</v>
      </c>
      <c r="O162" s="29">
        <v>100</v>
      </c>
      <c r="P162" s="1">
        <v>604</v>
      </c>
    </row>
    <row r="163" spans="1:39" ht="15" customHeight="1">
      <c r="A163" s="29" t="s">
        <v>46</v>
      </c>
      <c r="B163" s="29">
        <v>7</v>
      </c>
      <c r="C163" s="29">
        <v>16</v>
      </c>
      <c r="D163" s="29">
        <v>0</v>
      </c>
      <c r="E163" s="29"/>
      <c r="F163" s="29">
        <v>-16</v>
      </c>
      <c r="G163" s="29">
        <v>23</v>
      </c>
      <c r="H163" s="29">
        <v>0</v>
      </c>
      <c r="I163" s="14">
        <v>0.35564814814814816</v>
      </c>
      <c r="J163" s="29" t="s">
        <v>47</v>
      </c>
      <c r="K163" s="29">
        <v>1</v>
      </c>
      <c r="L163" s="29">
        <v>100</v>
      </c>
      <c r="M163" s="1">
        <v>1262</v>
      </c>
      <c r="N163" s="29">
        <v>1</v>
      </c>
      <c r="O163" s="29">
        <v>100</v>
      </c>
      <c r="P163" s="1">
        <v>599</v>
      </c>
    </row>
    <row r="164" spans="1:39" ht="15" customHeight="1">
      <c r="A164" s="22" t="s">
        <v>46</v>
      </c>
      <c r="B164" s="22">
        <v>7</v>
      </c>
      <c r="C164" s="22">
        <v>16</v>
      </c>
      <c r="D164" s="22">
        <v>0</v>
      </c>
      <c r="E164" s="22"/>
      <c r="F164" s="22">
        <v>-16</v>
      </c>
      <c r="G164" s="22">
        <v>23</v>
      </c>
      <c r="H164" s="22">
        <v>0</v>
      </c>
      <c r="I164" s="27">
        <v>0.3556597222222222</v>
      </c>
      <c r="J164" s="22" t="s">
        <v>47</v>
      </c>
      <c r="K164" s="22">
        <v>1</v>
      </c>
      <c r="L164" s="22">
        <v>100</v>
      </c>
      <c r="M164" s="22">
        <v>1271</v>
      </c>
      <c r="N164" s="22">
        <v>1</v>
      </c>
      <c r="O164" s="22">
        <v>100</v>
      </c>
      <c r="P164" s="22">
        <v>593</v>
      </c>
      <c r="Q164" s="28"/>
      <c r="R164" s="28"/>
      <c r="S164" s="28"/>
      <c r="T164" s="28"/>
      <c r="U164" s="28"/>
      <c r="V164" s="28"/>
      <c r="W164" s="22"/>
      <c r="X164" s="28"/>
      <c r="Y164" s="28"/>
      <c r="Z164" s="28"/>
      <c r="AA164" s="28"/>
      <c r="AB164" s="28"/>
      <c r="AC164" s="28"/>
      <c r="AD164" s="28"/>
      <c r="AE164" s="28"/>
      <c r="AF164" s="41"/>
      <c r="AG164" s="28"/>
      <c r="AH164" s="28"/>
      <c r="AI164" s="41"/>
      <c r="AJ164" s="41"/>
      <c r="AK164" s="41"/>
      <c r="AL164" s="41"/>
      <c r="AM164" s="28"/>
    </row>
    <row r="165" spans="1:39" ht="15" customHeight="1">
      <c r="A165" s="29" t="s">
        <v>46</v>
      </c>
      <c r="B165" s="29">
        <v>7</v>
      </c>
      <c r="C165" s="29">
        <v>16</v>
      </c>
      <c r="D165" s="29">
        <v>0</v>
      </c>
      <c r="E165" s="29"/>
      <c r="F165" s="29">
        <v>-16</v>
      </c>
      <c r="G165" s="29">
        <v>23</v>
      </c>
      <c r="H165" s="29">
        <v>0</v>
      </c>
      <c r="I165" s="14">
        <v>0.3576388888888889</v>
      </c>
      <c r="J165" s="29" t="s">
        <v>25</v>
      </c>
      <c r="K165" s="29">
        <v>1</v>
      </c>
      <c r="L165" s="29">
        <v>100</v>
      </c>
      <c r="M165" s="1">
        <v>1238</v>
      </c>
      <c r="N165" s="29">
        <v>1</v>
      </c>
      <c r="O165" s="29">
        <v>100</v>
      </c>
      <c r="P165" s="1">
        <v>598</v>
      </c>
      <c r="R165" t="str">
        <f>A165</f>
        <v>55 Comp</v>
      </c>
      <c r="S165" s="1">
        <v>8.5847221999999999</v>
      </c>
      <c r="T165" s="9">
        <f>$S$1+1.0027379093*S165-$S$3</f>
        <v>8.7708777333418908</v>
      </c>
      <c r="U165" s="9">
        <f>T165-(B165+C165/60+D165/3600)</f>
        <v>1.5042110666752242</v>
      </c>
      <c r="V165" s="9">
        <f>1/(SIN(-1*$U$1*((ABS(F165)+G165/60+H165*3600)))*SIN($U$1*$S$2)+COS(-1*$U$1*((ABS(F165)+G165/60+H165*3600)))*COS($U$1*$S$2)*COS($U$1*U165*15))</f>
        <v>1.3843918581875683</v>
      </c>
      <c r="W165" s="1" t="str">
        <f>J165</f>
        <v>V</v>
      </c>
      <c r="X165" s="9">
        <f>AVERAGE(M165:M174)/K165/L165</f>
        <v>12.482999999999999</v>
      </c>
      <c r="Y165" s="9">
        <f>STDEV(M165:M174)/K165/L165</f>
        <v>9.7985259662416085E-2</v>
      </c>
      <c r="Z165" s="9">
        <f>AVERAGE(P165:P174)/N165/O165</f>
        <v>5.9349999999999996</v>
      </c>
      <c r="AA165" s="9">
        <f>STDEV(P165:P174)/N165/N174</f>
        <v>2.9533408577782247</v>
      </c>
      <c r="AB165" s="9">
        <f>X165-Z165</f>
        <v>6.5479999999999992</v>
      </c>
      <c r="AC165" s="9">
        <f>(Y165^2+AA165^2)^0.5</f>
        <v>2.9549658768475364</v>
      </c>
      <c r="AD165" s="9">
        <f>-2.5*LOG10(AB165)</f>
        <v>-2.0402716768497595</v>
      </c>
      <c r="AE165" s="9">
        <f>0.43429448*AC165/AB165</f>
        <v>0.19598738071216326</v>
      </c>
      <c r="AH165" s="9"/>
    </row>
    <row r="166" spans="1:39" ht="15" customHeight="1">
      <c r="A166" s="29" t="s">
        <v>46</v>
      </c>
      <c r="B166" s="29">
        <v>7</v>
      </c>
      <c r="C166" s="29">
        <v>16</v>
      </c>
      <c r="D166" s="29">
        <v>0</v>
      </c>
      <c r="E166" s="29"/>
      <c r="F166" s="29">
        <v>-16</v>
      </c>
      <c r="G166" s="29">
        <v>23</v>
      </c>
      <c r="H166" s="29">
        <v>0</v>
      </c>
      <c r="I166" s="14">
        <v>0.35765046296296293</v>
      </c>
      <c r="J166" s="29" t="s">
        <v>25</v>
      </c>
      <c r="K166" s="29">
        <v>1</v>
      </c>
      <c r="L166" s="29">
        <v>100</v>
      </c>
      <c r="M166" s="1">
        <v>1271</v>
      </c>
      <c r="N166" s="29">
        <v>1</v>
      </c>
      <c r="O166" s="29">
        <v>100</v>
      </c>
      <c r="P166" s="1">
        <v>590</v>
      </c>
    </row>
    <row r="167" spans="1:39" ht="15" customHeight="1">
      <c r="A167" s="29" t="s">
        <v>46</v>
      </c>
      <c r="B167" s="29">
        <v>7</v>
      </c>
      <c r="C167" s="29">
        <v>16</v>
      </c>
      <c r="D167" s="29">
        <v>0</v>
      </c>
      <c r="E167" s="29"/>
      <c r="F167" s="29">
        <v>-16</v>
      </c>
      <c r="G167" s="29">
        <v>23</v>
      </c>
      <c r="H167" s="29">
        <v>0</v>
      </c>
      <c r="I167" s="14">
        <v>0.35766203703703708</v>
      </c>
      <c r="J167" s="29" t="s">
        <v>25</v>
      </c>
      <c r="K167" s="29">
        <v>1</v>
      </c>
      <c r="L167" s="29">
        <v>100</v>
      </c>
      <c r="M167" s="1">
        <v>1255</v>
      </c>
      <c r="N167" s="29">
        <v>1</v>
      </c>
      <c r="O167" s="29">
        <v>100</v>
      </c>
      <c r="P167" s="1">
        <v>594</v>
      </c>
    </row>
    <row r="168" spans="1:39" ht="15" customHeight="1">
      <c r="A168" s="29" t="s">
        <v>46</v>
      </c>
      <c r="B168" s="29">
        <v>7</v>
      </c>
      <c r="C168" s="29">
        <v>16</v>
      </c>
      <c r="D168" s="29">
        <v>0</v>
      </c>
      <c r="E168" s="29"/>
      <c r="F168" s="29">
        <v>-16</v>
      </c>
      <c r="G168" s="29">
        <v>23</v>
      </c>
      <c r="H168" s="29">
        <v>0</v>
      </c>
      <c r="I168" s="14">
        <v>0.35767361111111112</v>
      </c>
      <c r="J168" s="29" t="s">
        <v>25</v>
      </c>
      <c r="K168" s="29">
        <v>1</v>
      </c>
      <c r="L168" s="29">
        <v>100</v>
      </c>
      <c r="M168" s="1">
        <v>1246</v>
      </c>
      <c r="N168" s="29">
        <v>1</v>
      </c>
      <c r="O168" s="29">
        <v>100</v>
      </c>
      <c r="P168" s="1">
        <v>592</v>
      </c>
    </row>
    <row r="169" spans="1:39" ht="15" customHeight="1">
      <c r="A169" s="29" t="s">
        <v>46</v>
      </c>
      <c r="B169" s="29">
        <v>7</v>
      </c>
      <c r="C169" s="29">
        <v>16</v>
      </c>
      <c r="D169" s="29">
        <v>0</v>
      </c>
      <c r="E169" s="29"/>
      <c r="F169" s="29">
        <v>-16</v>
      </c>
      <c r="G169" s="29">
        <v>23</v>
      </c>
      <c r="H169" s="29">
        <v>0</v>
      </c>
      <c r="I169" s="14">
        <v>0.35768518518518522</v>
      </c>
      <c r="J169" s="29" t="s">
        <v>25</v>
      </c>
      <c r="K169" s="29">
        <v>1</v>
      </c>
      <c r="L169" s="29">
        <v>100</v>
      </c>
      <c r="M169" s="1">
        <v>1245</v>
      </c>
      <c r="N169" s="29">
        <v>1</v>
      </c>
      <c r="O169" s="29">
        <v>100</v>
      </c>
      <c r="P169" s="1">
        <v>591</v>
      </c>
    </row>
    <row r="170" spans="1:39" ht="15" customHeight="1">
      <c r="A170" s="29" t="s">
        <v>46</v>
      </c>
      <c r="B170" s="29">
        <v>7</v>
      </c>
      <c r="C170" s="29">
        <v>16</v>
      </c>
      <c r="D170" s="29">
        <v>0</v>
      </c>
      <c r="E170" s="29"/>
      <c r="F170" s="29">
        <v>-16</v>
      </c>
      <c r="G170" s="29">
        <v>23</v>
      </c>
      <c r="H170" s="29">
        <v>0</v>
      </c>
      <c r="I170" s="14">
        <v>0.35769675925925926</v>
      </c>
      <c r="J170" s="29" t="s">
        <v>25</v>
      </c>
      <c r="K170" s="29">
        <v>1</v>
      </c>
      <c r="L170" s="29">
        <v>100</v>
      </c>
      <c r="M170" s="1">
        <v>1246</v>
      </c>
      <c r="N170" s="29">
        <v>1</v>
      </c>
      <c r="O170" s="29">
        <v>100</v>
      </c>
      <c r="P170" s="1">
        <v>595</v>
      </c>
    </row>
    <row r="171" spans="1:39" ht="15" customHeight="1">
      <c r="A171" s="29" t="s">
        <v>46</v>
      </c>
      <c r="B171" s="29">
        <v>7</v>
      </c>
      <c r="C171" s="29">
        <v>16</v>
      </c>
      <c r="D171" s="29">
        <v>0</v>
      </c>
      <c r="E171" s="29"/>
      <c r="F171" s="29">
        <v>-16</v>
      </c>
      <c r="G171" s="29">
        <v>23</v>
      </c>
      <c r="H171" s="29">
        <v>0</v>
      </c>
      <c r="I171" s="14">
        <v>0.35770833333333335</v>
      </c>
      <c r="J171" s="29" t="s">
        <v>25</v>
      </c>
      <c r="K171" s="29">
        <v>1</v>
      </c>
      <c r="L171" s="29">
        <v>100</v>
      </c>
      <c r="M171" s="1">
        <v>1239</v>
      </c>
      <c r="N171" s="29">
        <v>1</v>
      </c>
      <c r="O171" s="29">
        <v>100</v>
      </c>
      <c r="P171" s="1">
        <v>597</v>
      </c>
    </row>
    <row r="172" spans="1:39" ht="15" customHeight="1">
      <c r="A172" s="29" t="s">
        <v>46</v>
      </c>
      <c r="B172" s="29">
        <v>7</v>
      </c>
      <c r="C172" s="29">
        <v>16</v>
      </c>
      <c r="D172" s="29">
        <v>0</v>
      </c>
      <c r="E172" s="29"/>
      <c r="F172" s="29">
        <v>-16</v>
      </c>
      <c r="G172" s="29">
        <v>23</v>
      </c>
      <c r="H172" s="29">
        <v>0</v>
      </c>
      <c r="I172" s="14">
        <v>0.35771990740740739</v>
      </c>
      <c r="J172" s="29" t="s">
        <v>25</v>
      </c>
      <c r="K172" s="29">
        <v>1</v>
      </c>
      <c r="L172" s="29">
        <v>100</v>
      </c>
      <c r="M172" s="1">
        <v>1240</v>
      </c>
      <c r="N172" s="29">
        <v>1</v>
      </c>
      <c r="O172" s="29">
        <v>100</v>
      </c>
      <c r="P172" s="1">
        <v>594</v>
      </c>
    </row>
    <row r="173" spans="1:39" ht="15" customHeight="1">
      <c r="A173" s="29" t="s">
        <v>46</v>
      </c>
      <c r="B173" s="29">
        <v>7</v>
      </c>
      <c r="C173" s="29">
        <v>16</v>
      </c>
      <c r="D173" s="29">
        <v>0</v>
      </c>
      <c r="E173" s="29"/>
      <c r="F173" s="29">
        <v>-16</v>
      </c>
      <c r="G173" s="29">
        <v>23</v>
      </c>
      <c r="H173" s="29">
        <v>0</v>
      </c>
      <c r="I173" s="14">
        <v>0.35773148148148143</v>
      </c>
      <c r="J173" s="29" t="s">
        <v>25</v>
      </c>
      <c r="K173" s="29">
        <v>1</v>
      </c>
      <c r="L173" s="29">
        <v>100</v>
      </c>
      <c r="M173" s="1">
        <v>1252</v>
      </c>
      <c r="N173" s="29">
        <v>1</v>
      </c>
      <c r="O173" s="29">
        <v>100</v>
      </c>
      <c r="P173" s="1">
        <v>589</v>
      </c>
    </row>
    <row r="174" spans="1:39" ht="15" customHeight="1">
      <c r="A174" s="22" t="s">
        <v>46</v>
      </c>
      <c r="B174" s="22">
        <v>7</v>
      </c>
      <c r="C174" s="22">
        <v>16</v>
      </c>
      <c r="D174" s="22">
        <v>0</v>
      </c>
      <c r="E174" s="22"/>
      <c r="F174" s="22">
        <v>-16</v>
      </c>
      <c r="G174" s="22">
        <v>23</v>
      </c>
      <c r="H174" s="22">
        <v>0</v>
      </c>
      <c r="I174" s="27">
        <v>0.35774305555555558</v>
      </c>
      <c r="J174" s="22" t="s">
        <v>25</v>
      </c>
      <c r="K174" s="22">
        <v>1</v>
      </c>
      <c r="L174" s="22">
        <v>100</v>
      </c>
      <c r="M174" s="22">
        <v>1251</v>
      </c>
      <c r="N174" s="22">
        <v>1</v>
      </c>
      <c r="O174" s="22">
        <v>100</v>
      </c>
      <c r="P174" s="22">
        <v>595</v>
      </c>
      <c r="Q174" s="28"/>
      <c r="R174" s="28"/>
      <c r="S174" s="28"/>
      <c r="T174" s="28"/>
      <c r="U174" s="28"/>
      <c r="V174" s="28"/>
      <c r="W174" s="22"/>
      <c r="X174" s="28"/>
      <c r="Y174" s="28"/>
      <c r="Z174" s="28"/>
      <c r="AA174" s="28"/>
      <c r="AB174" s="28"/>
      <c r="AC174" s="28"/>
      <c r="AD174" s="28"/>
      <c r="AE174" s="28"/>
      <c r="AF174" s="41"/>
      <c r="AG174" s="28"/>
      <c r="AH174" s="28"/>
      <c r="AI174" s="41"/>
      <c r="AJ174" s="41"/>
      <c r="AK174" s="41"/>
      <c r="AL174" s="41"/>
      <c r="AM174" s="28"/>
    </row>
    <row r="175" spans="1:39" ht="15" customHeight="1"/>
    <row r="176" spans="1:39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</sheetData>
  <phoneticPr fontId="4" type="noConversion"/>
  <printOptions gridLines="1" gridLinesSet="0"/>
  <pageMargins left="0.4" right="0.4" top="0.8" bottom="0.5" header="0.5" footer="0.5"/>
  <pageSetup scale="95" orientation="landscape" verticalDpi="0" r:id="rId1"/>
  <headerFooter alignWithMargins="0">
    <oddHeader>&amp;C&amp;F&amp;RPage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hmwk4</vt:lpstr>
      <vt:lpstr>hmwk4!Print_Titles</vt:lpstr>
    </vt:vector>
  </TitlesOfParts>
  <Company>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for Astronomy</dc:creator>
  <cp:lastModifiedBy>Aniket Gupta</cp:lastModifiedBy>
  <cp:lastPrinted>2003-04-14T12:45:45Z</cp:lastPrinted>
  <dcterms:created xsi:type="dcterms:W3CDTF">2003-04-07T09:01:47Z</dcterms:created>
  <dcterms:modified xsi:type="dcterms:W3CDTF">2024-02-03T22:22:49Z</dcterms:modified>
</cp:coreProperties>
</file>