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4D68CCD-D0FE-4FD2-B9AC-92729F38CB6F}" xr6:coauthVersionLast="47" xr6:coauthVersionMax="47" xr10:uidLastSave="{00000000-0000-0000-0000-000000000000}"/>
  <bookViews>
    <workbookView xWindow="3348" yWindow="3348" windowWidth="17280" windowHeight="8880"/>
  </bookViews>
  <sheets>
    <sheet name="Homework 3" sheetId="2" r:id="rId1"/>
  </sheets>
  <definedNames>
    <definedName name="solver_adj" localSheetId="0" hidden="1">'Homework 3'!$B$20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'Homework 3'!$B$27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5" i="2"/>
  <c r="B6" i="2"/>
  <c r="B12" i="2"/>
  <c r="C13" i="2" s="1"/>
  <c r="B14" i="2"/>
  <c r="C15" i="2"/>
  <c r="G15" i="2"/>
  <c r="G25" i="2"/>
  <c r="G13" i="2" l="1"/>
  <c r="G23" i="2"/>
  <c r="C11" i="2"/>
  <c r="F24" i="2" l="1"/>
  <c r="I24" i="2"/>
  <c r="J24" i="2"/>
  <c r="G21" i="2"/>
  <c r="G11" i="2"/>
  <c r="F14" i="2"/>
  <c r="I14" i="2"/>
  <c r="J14" i="2"/>
  <c r="I13" i="2" l="1"/>
  <c r="F12" i="2"/>
  <c r="J13" i="2"/>
  <c r="K14" i="2"/>
  <c r="F22" i="2"/>
  <c r="I23" i="2"/>
  <c r="J23" i="2"/>
  <c r="J32" i="2" s="1"/>
  <c r="I33" i="2"/>
  <c r="K24" i="2"/>
  <c r="J33" i="2"/>
  <c r="K23" i="2" l="1"/>
  <c r="I32" i="2"/>
  <c r="I22" i="2"/>
  <c r="J22" i="2"/>
  <c r="E23" i="2"/>
  <c r="J12" i="2"/>
  <c r="E13" i="2"/>
  <c r="I12" i="2"/>
  <c r="K12" i="2" s="1"/>
  <c r="K13" i="2"/>
  <c r="B27" i="2" l="1"/>
  <c r="J31" i="2"/>
  <c r="I31" i="2"/>
  <c r="K22" i="2"/>
</calcChain>
</file>

<file path=xl/sharedStrings.xml><?xml version="1.0" encoding="utf-8"?>
<sst xmlns="http://schemas.openxmlformats.org/spreadsheetml/2006/main" count="33" uniqueCount="22">
  <si>
    <t>u</t>
  </si>
  <si>
    <t>d</t>
  </si>
  <si>
    <t>Put Tree</t>
  </si>
  <si>
    <t>State</t>
  </si>
  <si>
    <t>R</t>
  </si>
  <si>
    <t>(R-d)/(u-d)</t>
  </si>
  <si>
    <t>(u-R)/(u-d)</t>
  </si>
  <si>
    <t>Strike</t>
  </si>
  <si>
    <t>Replicating Positions</t>
  </si>
  <si>
    <t>Stock</t>
  </si>
  <si>
    <t>bond</t>
  </si>
  <si>
    <t>Value</t>
  </si>
  <si>
    <t>Stock Price</t>
  </si>
  <si>
    <t>Call Valuation</t>
  </si>
  <si>
    <t>Exercise price</t>
  </si>
  <si>
    <t>Call tree</t>
  </si>
  <si>
    <t>Difference</t>
  </si>
  <si>
    <t>replicating position</t>
  </si>
  <si>
    <t>value</t>
  </si>
  <si>
    <t>Invesmtent</t>
  </si>
  <si>
    <t>Bank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</si>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</sst>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14" sqref="A14"/>
    </sheetView>
  </sheetViews>
  <sheetFormatPr defaultRowHeight="13.2" x14ac:dyDescent="0.25"/>
  <sheetData>
    <row r="1" spans="1:11" x14ac:dyDescent="0.25">
      <c r="A1" s="1" t="s">
        <v>0</v>
      </c>
      <c r="B1" s="1">
        <v>1.2</v>
      </c>
      <c r="C1" s="1"/>
      <c r="D1" s="1" t="s">
        <v>7</v>
      </c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2">
        <f>5/6</f>
        <v>0.83333333333333337</v>
      </c>
      <c r="C2" s="1"/>
      <c r="D2" s="1">
        <v>100</v>
      </c>
      <c r="E2" s="1"/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>
        <v>1.1000000000000001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5</v>
      </c>
      <c r="B5" s="1">
        <f>(B3-B2)/(B1-B2)</f>
        <v>0.72727272727272763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6</v>
      </c>
      <c r="B6" s="1">
        <f>(B1-B3)/(B1-B2)</f>
        <v>0.27272727272727243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 t="s">
        <v>12</v>
      </c>
      <c r="B10" s="1"/>
      <c r="C10" s="1"/>
      <c r="D10" s="1"/>
      <c r="E10" s="1"/>
      <c r="F10" s="1"/>
      <c r="G10" s="1" t="s">
        <v>2</v>
      </c>
      <c r="H10" s="1"/>
      <c r="I10" s="1" t="s">
        <v>8</v>
      </c>
      <c r="J10" s="1"/>
      <c r="K10" s="1"/>
    </row>
    <row r="11" spans="1:11" x14ac:dyDescent="0.25">
      <c r="A11" s="1"/>
      <c r="B11" s="1"/>
      <c r="C11" s="1">
        <f>+B12*$B$1</f>
        <v>144</v>
      </c>
      <c r="D11" s="1"/>
      <c r="E11" s="1"/>
      <c r="F11" s="1"/>
      <c r="G11" s="1">
        <f>MAX($D$2-C11,0)</f>
        <v>0</v>
      </c>
      <c r="H11" s="1" t="s">
        <v>3</v>
      </c>
      <c r="I11" s="1" t="s">
        <v>9</v>
      </c>
      <c r="J11" s="1" t="s">
        <v>10</v>
      </c>
      <c r="K11" s="1" t="s">
        <v>11</v>
      </c>
    </row>
    <row r="12" spans="1:11" x14ac:dyDescent="0.25">
      <c r="A12" s="1"/>
      <c r="B12" s="1">
        <f>+A13*$B$1</f>
        <v>120</v>
      </c>
      <c r="C12" s="1"/>
      <c r="D12" s="1"/>
      <c r="E12" s="1"/>
      <c r="F12" s="1">
        <f>+(1/$B$3)*(G11*$B$5+G13*$B$6)</f>
        <v>0</v>
      </c>
      <c r="G12" s="1"/>
      <c r="H12" s="1">
        <v>0</v>
      </c>
      <c r="I12" s="1">
        <f>+(F12-F14)/(B12-B14)</f>
        <v>-0.20661157024793364</v>
      </c>
      <c r="J12" s="1">
        <f>+F12-(F12-F14)*B1/(B1-B2)</f>
        <v>24.793388429752035</v>
      </c>
      <c r="K12" s="1">
        <f>+I12*A13+J12/B3</f>
        <v>1.8782870022539377</v>
      </c>
    </row>
    <row r="13" spans="1:11" x14ac:dyDescent="0.25">
      <c r="A13" s="1">
        <v>100</v>
      </c>
      <c r="B13" s="1"/>
      <c r="C13" s="1">
        <f>+B12*$B$2</f>
        <v>100</v>
      </c>
      <c r="D13" s="1"/>
      <c r="E13" s="1">
        <f>+(1/$B$3)*(F12*$B$5+F14*$B$6)</f>
        <v>1.8782870022539397</v>
      </c>
      <c r="F13" s="1"/>
      <c r="G13" s="1">
        <f>MAX($D$2-C13,0)</f>
        <v>0</v>
      </c>
      <c r="H13" s="1" t="s">
        <v>0</v>
      </c>
      <c r="I13" s="1">
        <f>+(G11-G13)/(C11-C13)</f>
        <v>0</v>
      </c>
      <c r="J13" s="1">
        <f>+G11-(G11-G13)*(B1/(B1-B2))</f>
        <v>0</v>
      </c>
      <c r="K13" s="1">
        <f>+I13*B12+J13/B3</f>
        <v>0</v>
      </c>
    </row>
    <row r="14" spans="1:11" x14ac:dyDescent="0.25">
      <c r="A14" s="1"/>
      <c r="B14" s="1">
        <f>+A13*$B$2</f>
        <v>83.333333333333343</v>
      </c>
      <c r="C14" s="1"/>
      <c r="D14" s="1"/>
      <c r="E14" s="1"/>
      <c r="F14" s="1">
        <f>+(1/$B$3)*(G13*$B$5+G15*$B$6)</f>
        <v>7.5757575757575646</v>
      </c>
      <c r="G14" s="1"/>
      <c r="H14" s="1" t="s">
        <v>1</v>
      </c>
      <c r="I14" s="1">
        <f>+(G13-G15)/(C13-C15)</f>
        <v>-1</v>
      </c>
      <c r="J14" s="1">
        <f>+G13-(G13-G15)*B1/(B1-B2)</f>
        <v>99.999999999999972</v>
      </c>
      <c r="K14" s="1">
        <f>+I14*B14+J14/B3</f>
        <v>7.5757575757575353</v>
      </c>
    </row>
    <row r="15" spans="1:11" x14ac:dyDescent="0.25">
      <c r="A15" s="1"/>
      <c r="B15" s="1"/>
      <c r="C15" s="1">
        <f>+B14*$B$2</f>
        <v>69.444444444444457</v>
      </c>
      <c r="D15" s="1"/>
      <c r="E15" s="1"/>
      <c r="F15" s="1"/>
      <c r="G15" s="1">
        <f>MAX($D$2-C15,0)</f>
        <v>30.555555555555543</v>
      </c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8" spans="1:11" x14ac:dyDescent="0.25">
      <c r="A18" s="1"/>
      <c r="B18" s="1"/>
      <c r="C18" s="1"/>
      <c r="D18" s="1"/>
    </row>
    <row r="19" spans="1:11" x14ac:dyDescent="0.25">
      <c r="A19" s="1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14</v>
      </c>
      <c r="B20" s="1">
        <v>139.70312271234377</v>
      </c>
      <c r="C20" s="1"/>
      <c r="D20" s="1"/>
      <c r="E20" s="1"/>
      <c r="F20" s="1"/>
      <c r="G20" s="1" t="s">
        <v>15</v>
      </c>
      <c r="H20" s="1"/>
      <c r="I20" s="1" t="s">
        <v>17</v>
      </c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>
        <f>+MAX(C11-$B$20,0)</f>
        <v>4.2968772876562298</v>
      </c>
      <c r="H21" s="1" t="s">
        <v>3</v>
      </c>
      <c r="I21" s="1" t="s">
        <v>9</v>
      </c>
      <c r="J21" s="1" t="s">
        <v>10</v>
      </c>
      <c r="K21" s="1" t="s">
        <v>18</v>
      </c>
    </row>
    <row r="22" spans="1:11" x14ac:dyDescent="0.25">
      <c r="A22" s="1"/>
      <c r="B22" s="1"/>
      <c r="C22" s="1"/>
      <c r="D22" s="1"/>
      <c r="E22" s="1"/>
      <c r="F22" s="1">
        <f>+(1/$B$3)*(G21*$B$5+G23*$B$6)</f>
        <v>2.8409106034090787</v>
      </c>
      <c r="G22" s="1"/>
      <c r="H22" s="1">
        <v>0</v>
      </c>
      <c r="I22" s="1">
        <f>+(F22-F24)/(B12-B14)</f>
        <v>7.7479380092974892E-2</v>
      </c>
      <c r="J22" s="1">
        <f>+F22-(F22-F24)*B1/(B1-B2)</f>
        <v>-6.4566150077479083</v>
      </c>
      <c r="K22" s="1">
        <f>+I22*A13+J22/B3</f>
        <v>1.878288002253937</v>
      </c>
    </row>
    <row r="23" spans="1:11" x14ac:dyDescent="0.25">
      <c r="B23" s="1"/>
      <c r="C23" s="1"/>
      <c r="D23" s="1"/>
      <c r="E23" s="1">
        <f>+(1/$B$3)*(F22*$B$5+F24*$B$6)</f>
        <v>1.8782880022539372</v>
      </c>
      <c r="F23" s="1"/>
      <c r="G23" s="1">
        <f>+MAX(C13-$B$20,0)</f>
        <v>0</v>
      </c>
      <c r="H23" s="1" t="s">
        <v>0</v>
      </c>
      <c r="I23" s="1">
        <f>+(G21-G23)/(C11-C13)</f>
        <v>9.7656301992187042E-2</v>
      </c>
      <c r="J23" s="1">
        <f>+G21-(G21-G23)*B1/(B1-B2)</f>
        <v>-9.7656301992187071</v>
      </c>
      <c r="K23" s="1">
        <f>+I23*B12+J23/B3</f>
        <v>2.8409106034090765</v>
      </c>
    </row>
    <row r="24" spans="1:11" x14ac:dyDescent="0.25">
      <c r="B24" s="1"/>
      <c r="C24" s="1"/>
      <c r="D24" s="1"/>
      <c r="E24" s="1"/>
      <c r="F24" s="1">
        <f>+(1/$B$3)*(G23*$B$5+G25*$B$6)</f>
        <v>0</v>
      </c>
      <c r="G24" s="1"/>
      <c r="H24" s="1" t="s">
        <v>1</v>
      </c>
      <c r="I24" s="1">
        <f>+(G23-G25)/(C13-C15)</f>
        <v>0</v>
      </c>
      <c r="J24" s="1">
        <f>+G24-(G23-G25)*B1/(B1-B2)</f>
        <v>0</v>
      </c>
      <c r="K24" s="1">
        <f>+I24*B14+J24/B3</f>
        <v>0</v>
      </c>
    </row>
    <row r="25" spans="1:11" x14ac:dyDescent="0.25">
      <c r="B25" s="1"/>
      <c r="C25" s="1"/>
      <c r="D25" s="1"/>
      <c r="E25" s="1"/>
      <c r="F25" s="1"/>
      <c r="G25" s="1">
        <f>+MAX(C15-$B$20,0)</f>
        <v>0</v>
      </c>
      <c r="H25" s="1"/>
      <c r="I25" s="1"/>
      <c r="J25" s="1"/>
      <c r="K25" s="1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t="s">
        <v>16</v>
      </c>
      <c r="B27" s="1">
        <f>+E23-E13</f>
        <v>9.9999999747524271E-7</v>
      </c>
      <c r="C27" s="1"/>
      <c r="D27" s="1"/>
      <c r="E27" s="1"/>
      <c r="F27" s="1"/>
      <c r="G27" s="1"/>
      <c r="H27" s="1"/>
      <c r="I27" s="1"/>
      <c r="J27" s="1"/>
      <c r="K27" s="1"/>
    </row>
    <row r="30" spans="1:11" x14ac:dyDescent="0.25">
      <c r="A30" t="s">
        <v>19</v>
      </c>
      <c r="H30" t="s">
        <v>3</v>
      </c>
      <c r="I30" t="s">
        <v>9</v>
      </c>
      <c r="J30" t="s">
        <v>21</v>
      </c>
    </row>
    <row r="31" spans="1:11" x14ac:dyDescent="0.25">
      <c r="A31" t="s">
        <v>20</v>
      </c>
      <c r="H31">
        <v>0</v>
      </c>
      <c r="I31">
        <f t="shared" ref="I31:J33" si="0">+I22+I12</f>
        <v>-0.12913219015495875</v>
      </c>
      <c r="J31">
        <f t="shared" si="0"/>
        <v>18.336773422004129</v>
      </c>
    </row>
    <row r="32" spans="1:11" x14ac:dyDescent="0.25">
      <c r="H32" t="s">
        <v>0</v>
      </c>
      <c r="I32">
        <f t="shared" si="0"/>
        <v>9.7656301992187042E-2</v>
      </c>
      <c r="J32">
        <f t="shared" si="0"/>
        <v>-9.7656301992187071</v>
      </c>
    </row>
    <row r="33" spans="8:10" x14ac:dyDescent="0.25">
      <c r="H33" t="s">
        <v>1</v>
      </c>
      <c r="I33">
        <f t="shared" si="0"/>
        <v>-1</v>
      </c>
      <c r="J33">
        <f t="shared" si="0"/>
        <v>99.999999999999972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3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</dc:creator>
  <cp:lastModifiedBy>Aniket Gupta</cp:lastModifiedBy>
  <dcterms:created xsi:type="dcterms:W3CDTF">1999-04-22T13:51:27Z</dcterms:created>
  <dcterms:modified xsi:type="dcterms:W3CDTF">2024-02-03T22:23:29Z</dcterms:modified>
</cp:coreProperties>
</file>