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49100775-7F9D-46D2-9DB9-8B821BAB0109}" xr6:coauthVersionLast="47" xr6:coauthVersionMax="47" xr10:uidLastSave="{00000000-0000-0000-0000-000000000000}"/>
  <bookViews>
    <workbookView xWindow="3348" yWindow="3348" windowWidth="17280" windowHeight="8880"/>
  </bookViews>
  <sheets>
    <sheet name="Courseware &amp; Libraries" sheetId="6961" r:id="rId1"/>
    <sheet name="Blended" sheetId="6965" r:id="rId2"/>
    <sheet name="CD-ROMs" sheetId="6963" r:id="rId3"/>
    <sheet name="Quick References" sheetId="1" r:id="rId4"/>
    <sheet name="Technical Courseware" sheetId="6962" r:id="rId5"/>
  </sheets>
  <definedNames>
    <definedName name="_xlnm.Print_Area" localSheetId="1">Blended!$A$1:$F$32</definedName>
    <definedName name="_xlnm.Print_Area" localSheetId="2">'CD-ROMs'!$A$1:$H$24</definedName>
    <definedName name="_xlnm.Print_Area" localSheetId="0">'Courseware &amp; Libraries'!$A$1:$F$90</definedName>
    <definedName name="_xlnm.Print_Area" localSheetId="3">'Quick References'!$A$1:$F$28</definedName>
    <definedName name="_xlnm.Print_Area" localSheetId="4">'Technical Courseware'!$A$1:$G$37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6961" l="1"/>
  <c r="F30" i="6961"/>
  <c r="F7" i="1"/>
  <c r="F28" i="1" s="1"/>
  <c r="F88" i="6961" s="1"/>
  <c r="F8" i="1"/>
  <c r="F9" i="1"/>
  <c r="F10" i="1"/>
  <c r="F11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J5" i="6962"/>
  <c r="G6" i="6962"/>
  <c r="G37" i="6962" s="1"/>
  <c r="F89" i="6961" s="1"/>
  <c r="I6" i="6965"/>
  <c r="J6" i="6962"/>
  <c r="J10" i="6962"/>
  <c r="E9" i="6962" s="1"/>
  <c r="E7" i="6962"/>
  <c r="G7" i="6962"/>
  <c r="J7" i="6962"/>
  <c r="E8" i="6962"/>
  <c r="G8" i="6962"/>
  <c r="J8" i="6962"/>
  <c r="G9" i="6962"/>
  <c r="J9" i="6962"/>
  <c r="G12" i="6962"/>
  <c r="E13" i="6962"/>
  <c r="G13" i="6962"/>
  <c r="G14" i="6962"/>
  <c r="G15" i="6962"/>
  <c r="G16" i="6962"/>
  <c r="E17" i="6962"/>
  <c r="G17" i="6962"/>
  <c r="G18" i="6962"/>
  <c r="E19" i="6962"/>
  <c r="G19" i="6962"/>
  <c r="G22" i="6962"/>
  <c r="E23" i="6962"/>
  <c r="G23" i="6962"/>
  <c r="G24" i="6962"/>
  <c r="E25" i="6962"/>
  <c r="G25" i="6962"/>
  <c r="G26" i="6962"/>
  <c r="E27" i="6962"/>
  <c r="G27" i="6962"/>
  <c r="G28" i="6962"/>
  <c r="E29" i="6962"/>
  <c r="G29" i="6962"/>
  <c r="G30" i="6962"/>
  <c r="E33" i="6962"/>
  <c r="G33" i="6962"/>
  <c r="G34" i="6962"/>
  <c r="E36" i="6962"/>
  <c r="G36" i="6962"/>
  <c r="I5" i="1"/>
  <c r="F6" i="1"/>
  <c r="I6" i="1"/>
  <c r="I10" i="1"/>
  <c r="D7" i="1" s="1"/>
  <c r="I7" i="1"/>
  <c r="D8" i="1"/>
  <c r="I8" i="1"/>
  <c r="I9" i="1"/>
  <c r="D10" i="1"/>
  <c r="D11" i="1"/>
  <c r="D16" i="1"/>
  <c r="D17" i="1"/>
  <c r="D18" i="1"/>
  <c r="D20" i="1"/>
  <c r="D21" i="1"/>
  <c r="D22" i="1"/>
  <c r="D23" i="1"/>
  <c r="D24" i="1"/>
  <c r="D25" i="1"/>
  <c r="D26" i="1"/>
  <c r="D27" i="1"/>
  <c r="K5" i="6963"/>
  <c r="K11" i="6963"/>
  <c r="C13" i="6963" s="1"/>
  <c r="H6" i="6963"/>
  <c r="K6" i="6963"/>
  <c r="K7" i="6963"/>
  <c r="K8" i="6963"/>
  <c r="D9" i="6963"/>
  <c r="H9" i="6963"/>
  <c r="K9" i="6963"/>
  <c r="H10" i="6963"/>
  <c r="H23" i="6963" s="1"/>
  <c r="F87" i="6961" s="1"/>
  <c r="H13" i="6963"/>
  <c r="D14" i="6963"/>
  <c r="H14" i="6963"/>
  <c r="H17" i="6963"/>
  <c r="B18" i="6963"/>
  <c r="H18" i="6963"/>
  <c r="H21" i="6963"/>
  <c r="H22" i="6963"/>
  <c r="I5" i="6965"/>
  <c r="I10" i="6965"/>
  <c r="D6" i="6965" s="1"/>
  <c r="F6" i="6965"/>
  <c r="D7" i="6965"/>
  <c r="F7" i="6965"/>
  <c r="I7" i="6965"/>
  <c r="D8" i="6965"/>
  <c r="F8" i="6965"/>
  <c r="F32" i="6965" s="1"/>
  <c r="I8" i="6965"/>
  <c r="I9" i="6965"/>
  <c r="D14" i="6965"/>
  <c r="F14" i="6965"/>
  <c r="D20" i="6965"/>
  <c r="F20" i="6965"/>
  <c r="D26" i="6965"/>
  <c r="F26" i="6965"/>
  <c r="D24" i="6961"/>
  <c r="F24" i="6961"/>
  <c r="F86" i="6961" s="1"/>
  <c r="F90" i="6961" s="1"/>
  <c r="D25" i="6961"/>
  <c r="F25" i="6961"/>
  <c r="D26" i="6961"/>
  <c r="F26" i="6961"/>
  <c r="D27" i="6961"/>
  <c r="F27" i="6961"/>
  <c r="D28" i="6961"/>
  <c r="F28" i="6961"/>
  <c r="D29" i="6961"/>
  <c r="F29" i="6961"/>
  <c r="D31" i="6961"/>
  <c r="F31" i="6961"/>
  <c r="D33" i="6961"/>
  <c r="F33" i="6961"/>
  <c r="D36" i="6961"/>
  <c r="F36" i="6961"/>
  <c r="D38" i="6961"/>
  <c r="F38" i="6961"/>
  <c r="D44" i="6961"/>
  <c r="F44" i="6961"/>
  <c r="D50" i="6961"/>
  <c r="F50" i="6961"/>
  <c r="D55" i="6961"/>
  <c r="F55" i="6961"/>
  <c r="D61" i="6961"/>
  <c r="F61" i="6961"/>
  <c r="D62" i="6961"/>
  <c r="F62" i="6961"/>
  <c r="D67" i="6961"/>
  <c r="F67" i="6961"/>
  <c r="D72" i="6961"/>
  <c r="F72" i="6961"/>
  <c r="D80" i="6961"/>
  <c r="F80" i="6961"/>
  <c r="F18" i="6963" l="1"/>
  <c r="D13" i="6963"/>
  <c r="E15" i="6962"/>
  <c r="C18" i="6963"/>
  <c r="B13" i="6963"/>
  <c r="F13" i="6963" s="1"/>
  <c r="F6" i="6963"/>
  <c r="E34" i="6962"/>
  <c r="E28" i="6962"/>
  <c r="E24" i="6962"/>
  <c r="E18" i="6962"/>
  <c r="E14" i="6962"/>
  <c r="D21" i="6963"/>
  <c r="C14" i="6963"/>
  <c r="F10" i="6963"/>
  <c r="C21" i="6963"/>
  <c r="B14" i="6963"/>
  <c r="F14" i="6963" s="1"/>
  <c r="D10" i="6963"/>
  <c r="B9" i="6963"/>
  <c r="F9" i="6963" s="1"/>
  <c r="D19" i="1"/>
  <c r="D9" i="1"/>
  <c r="C9" i="6963"/>
  <c r="B21" i="6963"/>
  <c r="F21" i="6963" s="1"/>
  <c r="D17" i="6963"/>
  <c r="C10" i="6963"/>
  <c r="E30" i="6962"/>
  <c r="E26" i="6962"/>
  <c r="E22" i="6962"/>
  <c r="E16" i="6962"/>
  <c r="E12" i="6962"/>
  <c r="D22" i="6963"/>
  <c r="C17" i="6963"/>
  <c r="B10" i="6963"/>
  <c r="C22" i="6963"/>
  <c r="B17" i="6963"/>
  <c r="F17" i="6963" s="1"/>
  <c r="B22" i="6963"/>
  <c r="F22" i="6963" s="1"/>
  <c r="D18" i="6963"/>
  <c r="D15" i="1"/>
</calcChain>
</file>

<file path=xl/sharedStrings.xml><?xml version="1.0" encoding="utf-8"?>
<sst xmlns="http://schemas.openxmlformats.org/spreadsheetml/2006/main" count="277" uniqueCount="176">
  <si>
    <t>Order Form</t>
  </si>
  <si>
    <t>U.S. Dollar</t>
  </si>
  <si>
    <t>Date</t>
  </si>
  <si>
    <t>Australia</t>
  </si>
  <si>
    <t>British Pound</t>
  </si>
  <si>
    <t>Canadian Dollar</t>
  </si>
  <si>
    <t>Euro</t>
  </si>
  <si>
    <t>New Zealand</t>
  </si>
  <si>
    <t>Price</t>
  </si>
  <si>
    <t>Quantity</t>
  </si>
  <si>
    <t>Total</t>
  </si>
  <si>
    <r>
      <t xml:space="preserve">OfficeClues Monthly Software Newsletter
</t>
    </r>
    <r>
      <rPr>
        <i/>
        <sz val="9"/>
        <color indexed="8"/>
        <rFont val="Arial"/>
        <family val="2"/>
      </rPr>
      <t>Allows you to place the entire courseware library onto your company's intranet in Adobe Acrobat format for everyone at your site to access.</t>
    </r>
  </si>
  <si>
    <t>Free</t>
  </si>
  <si>
    <t>Microsoft Windows 2000 Quick Reference</t>
  </si>
  <si>
    <t>Microsoft Windows XP Quick Reference</t>
  </si>
  <si>
    <t>Microsoft Word 97 Quick Reference</t>
  </si>
  <si>
    <t>Ship To:</t>
  </si>
  <si>
    <t>Name</t>
  </si>
  <si>
    <t>Company</t>
  </si>
  <si>
    <t>E-mail</t>
  </si>
  <si>
    <t>Payment Amount</t>
  </si>
  <si>
    <t>Name on Card</t>
  </si>
  <si>
    <t>Billing Address</t>
  </si>
  <si>
    <t>Signature</t>
  </si>
  <si>
    <t>Original Price</t>
  </si>
  <si>
    <t>Select Your Currency:</t>
  </si>
  <si>
    <t>Quick Reference Subtotal</t>
  </si>
  <si>
    <r>
      <t>Send Orders to:</t>
    </r>
    <r>
      <rPr>
        <sz val="10"/>
        <rFont val="Arial"/>
      </rPr>
      <t xml:space="preserve"> CustomGuide, Inc.
1502 Nicollet Ave, Minneapolis, MN 55403
(888) 903-2432  -  Fax: (612) 871-5253</t>
    </r>
  </si>
  <si>
    <t>City, State</t>
  </si>
  <si>
    <t>Billing City, State</t>
  </si>
  <si>
    <t>Bill To</t>
  </si>
  <si>
    <t>Notes</t>
  </si>
  <si>
    <t>Account or P.O. No.</t>
  </si>
  <si>
    <t>Expires</t>
  </si>
  <si>
    <t>Postal Code</t>
  </si>
  <si>
    <t>The Design Quick Reference Library (8 Titles)</t>
  </si>
  <si>
    <t>Design Quick References</t>
  </si>
  <si>
    <t>Application Quick References</t>
  </si>
  <si>
    <t>The Application Quick Reference Library (26 Titles)</t>
  </si>
  <si>
    <t>Both Libraries (Design + Application - 34 Titles Total)</t>
  </si>
  <si>
    <t>Call</t>
  </si>
  <si>
    <t>A+ Courseware</t>
  </si>
  <si>
    <t>A+ PC Hardware Support</t>
  </si>
  <si>
    <t>A+ OS Support</t>
  </si>
  <si>
    <t>Both A+ Titles</t>
  </si>
  <si>
    <t>Networking</t>
  </si>
  <si>
    <t>Days</t>
  </si>
  <si>
    <t xml:space="preserve">Windows XP Professional </t>
  </si>
  <si>
    <t xml:space="preserve">Windows 2000 Professional </t>
  </si>
  <si>
    <t>Windows 2000 Server and Active Directory</t>
  </si>
  <si>
    <t>Windows 2000 Networking</t>
  </si>
  <si>
    <t>Networking Technology</t>
  </si>
  <si>
    <t>Introduction to Unix</t>
  </si>
  <si>
    <r>
      <t>Core Windows 2000 MCSE Bundle</t>
    </r>
    <r>
      <rPr>
        <sz val="9"/>
        <color indexed="8"/>
        <rFont val="Arial"/>
        <family val="2"/>
      </rPr>
      <t xml:space="preserve">
   Windows 2000 Professional
   Windows 2000 Networking and Advanced Directory
   Windows 2000 Networking</t>
    </r>
  </si>
  <si>
    <r>
      <t>Core Windows XP MCSE Bundle</t>
    </r>
    <r>
      <rPr>
        <sz val="9"/>
        <color indexed="8"/>
        <rFont val="Arial"/>
        <family val="2"/>
      </rPr>
      <t xml:space="preserve">
   Windows XP Professional
   Windows 2000 Networking and Advanced Directory
   Windows 2000 Networking</t>
    </r>
  </si>
  <si>
    <t>Programming</t>
  </si>
  <si>
    <t>C++ Programming</t>
  </si>
  <si>
    <t>C++ for C Programmers</t>
  </si>
  <si>
    <t>C# Programming</t>
  </si>
  <si>
    <t>Visual Basic 6 Programming</t>
  </si>
  <si>
    <t>Java Foundation</t>
  </si>
  <si>
    <t>Java Programming</t>
  </si>
  <si>
    <t>Developing XML</t>
  </si>
  <si>
    <t>Transforming XML with XSLT</t>
  </si>
  <si>
    <t>ASP .NET Conversion</t>
  </si>
  <si>
    <t>SQL</t>
  </si>
  <si>
    <t>SQL Language</t>
  </si>
  <si>
    <t>SQL Server 2000 Programming</t>
  </si>
  <si>
    <r>
      <t xml:space="preserve">Full Support Bundle
</t>
    </r>
    <r>
      <rPr>
        <sz val="9"/>
        <color indexed="8"/>
        <rFont val="Arial"/>
        <family val="2"/>
      </rPr>
      <t xml:space="preserve">   Windows XP Professional</t>
    </r>
    <r>
      <rPr>
        <b/>
        <sz val="9"/>
        <color indexed="8"/>
        <rFont val="Arial"/>
        <family val="2"/>
      </rPr>
      <t xml:space="preserve">
</t>
    </r>
    <r>
      <rPr>
        <sz val="9"/>
        <color indexed="8"/>
        <rFont val="Arial"/>
        <family val="2"/>
      </rPr>
      <t xml:space="preserve">   Windows 2000 Professional
   Windows 2000 Server and A.D.
   Windows 2000 Networking
   Networking Technology
   A+ PC Support
   A+ OS Support</t>
    </r>
  </si>
  <si>
    <r>
      <t xml:space="preserve">To order any CustomGuide title, call us at </t>
    </r>
    <r>
      <rPr>
        <b/>
        <sz val="10"/>
        <rFont val="Arial"/>
        <family val="2"/>
      </rPr>
      <t xml:space="preserve">(888) 903-2432 </t>
    </r>
    <r>
      <rPr>
        <sz val="10"/>
        <rFont val="Arial"/>
        <family val="2"/>
      </rPr>
      <t>or</t>
    </r>
    <r>
      <rPr>
        <b/>
        <sz val="10"/>
        <rFont val="Arial"/>
        <family val="2"/>
      </rPr>
      <t xml:space="preserve"> (612) 871-5004 </t>
    </r>
    <r>
      <rPr>
        <sz val="10"/>
        <rFont val="Arial"/>
      </rPr>
      <t xml:space="preserve">or complete this order form and
e-mail it to us at info@customguide.com, fax it to us at </t>
    </r>
    <r>
      <rPr>
        <b/>
        <sz val="10"/>
        <rFont val="Arial"/>
        <family val="2"/>
      </rPr>
      <t>(612) 871-5253</t>
    </r>
    <r>
      <rPr>
        <sz val="10"/>
        <rFont val="Arial"/>
      </rPr>
      <t>, or mail it us at the above address.</t>
    </r>
  </si>
  <si>
    <t>Shipping Address</t>
  </si>
  <si>
    <t>Adobe Photoshop</t>
  </si>
  <si>
    <t>Computer Basics</t>
  </si>
  <si>
    <t>Quick References Subtotal</t>
  </si>
  <si>
    <t>Technical Subtotal</t>
  </si>
  <si>
    <t>Individual</t>
  </si>
  <si>
    <t>Multiuser</t>
  </si>
  <si>
    <t>CD-ROM Titles</t>
  </si>
  <si>
    <t>Print-On-Demand Application Courseware</t>
  </si>
  <si>
    <t>25-50</t>
  </si>
  <si>
    <t>100+</t>
  </si>
  <si>
    <t>51-100</t>
  </si>
  <si>
    <t>CD-ROM Subtotal</t>
  </si>
  <si>
    <t>Application Courseware Subtotal</t>
  </si>
  <si>
    <t>Technical Courseware Subtotal</t>
  </si>
  <si>
    <t>Grand Total</t>
  </si>
  <si>
    <t>Access 2003</t>
  </si>
  <si>
    <t>Access 2002</t>
  </si>
  <si>
    <t>Access 2000</t>
  </si>
  <si>
    <t>Access 97</t>
  </si>
  <si>
    <t>Microsoft Access Courseware</t>
  </si>
  <si>
    <t>Microsoft Excel Courseware</t>
  </si>
  <si>
    <t>Excel 2003</t>
  </si>
  <si>
    <t>Excel 2002</t>
  </si>
  <si>
    <t>Excel 2000</t>
  </si>
  <si>
    <t>Excel 97</t>
  </si>
  <si>
    <t>Microsoft FrontPage Courseware</t>
  </si>
  <si>
    <t>FrontPage 2003</t>
  </si>
  <si>
    <t>FrontPage 2002</t>
  </si>
  <si>
    <t>FrontPage 2000</t>
  </si>
  <si>
    <t>Microsoft Outlook Courseware</t>
  </si>
  <si>
    <t>Outlook 2003</t>
  </si>
  <si>
    <t>Outlook 2002</t>
  </si>
  <si>
    <t>Outlook 2000</t>
  </si>
  <si>
    <t>Outlook 98</t>
  </si>
  <si>
    <t>Microsoft PowerPoint Courseware</t>
  </si>
  <si>
    <t>PowerPoint 2003</t>
  </si>
  <si>
    <t>PowerPoint 2002</t>
  </si>
  <si>
    <t>PowerPoint 2000</t>
  </si>
  <si>
    <t>PowerPoint 97</t>
  </si>
  <si>
    <t>Microsoft Project Courseware</t>
  </si>
  <si>
    <t>Project 2003</t>
  </si>
  <si>
    <t>Project 2002</t>
  </si>
  <si>
    <t>Project 2000</t>
  </si>
  <si>
    <t>Microsoft Windows Courseware</t>
  </si>
  <si>
    <t>Windows XP</t>
  </si>
  <si>
    <t>Windows 2000</t>
  </si>
  <si>
    <t>Windows NT</t>
  </si>
  <si>
    <t>Windows ME</t>
  </si>
  <si>
    <t>Windows 98</t>
  </si>
  <si>
    <t>Windows 95</t>
  </si>
  <si>
    <t>Microsoft Word Courseware</t>
  </si>
  <si>
    <t>Word 2003</t>
  </si>
  <si>
    <t>Word 2002</t>
  </si>
  <si>
    <t>Word 2000</t>
  </si>
  <si>
    <t>Word 97</t>
  </si>
  <si>
    <t>1-25</t>
  </si>
  <si>
    <t>Photoshop 7.0</t>
  </si>
  <si>
    <t>Complete Libraries</t>
  </si>
  <si>
    <t>Access 2003*</t>
  </si>
  <si>
    <t>Excel 2003*</t>
  </si>
  <si>
    <t>Microsoft Access Blended Learning</t>
  </si>
  <si>
    <t>Microsoft Excel Blended Learning</t>
  </si>
  <si>
    <t>Microsoft Outlook Blended Learning</t>
  </si>
  <si>
    <t>Outlook 2003*</t>
  </si>
  <si>
    <t>Word 2003*</t>
  </si>
  <si>
    <t>Blended Learning Titles</t>
  </si>
  <si>
    <t>Blended Learning Subtotal</t>
  </si>
  <si>
    <r>
      <t>The Blended Learning Library: Standard</t>
    </r>
    <r>
      <rPr>
        <sz val="10"/>
        <rFont val="Arial"/>
        <family val="2"/>
      </rPr>
      <t xml:space="preserve">
Includes 20 multi-user CD-ROMs (5 per title), all our courseware, quick references, an annual subscription to OfficeClues and </t>
    </r>
    <r>
      <rPr>
        <u/>
        <sz val="10"/>
        <rFont val="Arial"/>
        <family val="2"/>
      </rPr>
      <t>one year of updates</t>
    </r>
    <r>
      <rPr>
        <sz val="10"/>
        <rFont val="Arial"/>
        <family val="2"/>
      </rPr>
      <t>.</t>
    </r>
  </si>
  <si>
    <t>Microsoft Access</t>
  </si>
  <si>
    <t>Microsoft Excel</t>
  </si>
  <si>
    <t>Microsoft Outlook</t>
  </si>
  <si>
    <t>Microsoft Word</t>
  </si>
  <si>
    <t>Includes Versions 97, 2000, and 2002</t>
  </si>
  <si>
    <r>
      <t>Adobe Photoshop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6.0 and 7.0</t>
    </r>
  </si>
  <si>
    <r>
      <t>Macromedia Fireworks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5.0 and MX</t>
    </r>
  </si>
  <si>
    <r>
      <t>Macromedia Dreamweaver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4.0 and MX</t>
    </r>
  </si>
  <si>
    <r>
      <t>Microsoft Access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97, 2000, 2002, and 2003</t>
    </r>
  </si>
  <si>
    <r>
      <t>Microsoft Excel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97, 2000, 2002, and 2003</t>
    </r>
  </si>
  <si>
    <r>
      <t>Microsoft FrontPage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2000, 2002, and 2003</t>
    </r>
  </si>
  <si>
    <r>
      <t>Microsoft Outlook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98, 2000, 2002, and 2003</t>
    </r>
  </si>
  <si>
    <r>
      <t>Microsoft Pocket PC Quick References</t>
    </r>
    <r>
      <rPr>
        <sz val="9"/>
        <color indexed="8"/>
        <rFont val="Arial"/>
        <family val="2"/>
      </rPr>
      <t xml:space="preserve">
Includes versions 2002 and 2003</t>
    </r>
  </si>
  <si>
    <r>
      <t>Microsoft PowerPoint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97, 2000, 2002, and 2003</t>
    </r>
  </si>
  <si>
    <r>
      <t>M</t>
    </r>
    <r>
      <rPr>
        <b/>
        <sz val="9"/>
        <color indexed="8"/>
        <rFont val="Arial"/>
        <family val="2"/>
      </rPr>
      <t>icrosoft Project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2000, 2002, and 2003</t>
    </r>
  </si>
  <si>
    <r>
      <t>Microsoft Visio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2002 and 2003</t>
    </r>
  </si>
  <si>
    <r>
      <t>Microsoft Windows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95, 98, ME, NT, 2000, and XP</t>
    </r>
  </si>
  <si>
    <r>
      <t>Microsoft Word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97, 2000, 2002, and 2003</t>
    </r>
  </si>
  <si>
    <r>
      <t>Palm OS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4 and 5</t>
    </r>
  </si>
  <si>
    <r>
      <t xml:space="preserve">To order any title, call us at </t>
    </r>
    <r>
      <rPr>
        <b/>
        <sz val="10"/>
        <rFont val="Arial"/>
        <family val="2"/>
      </rPr>
      <t xml:space="preserve">(888) 903-2432 </t>
    </r>
    <r>
      <rPr>
        <sz val="10"/>
        <rFont val="Arial"/>
        <family val="2"/>
      </rPr>
      <t>or</t>
    </r>
    <r>
      <rPr>
        <b/>
        <sz val="10"/>
        <rFont val="Arial"/>
        <family val="2"/>
      </rPr>
      <t xml:space="preserve"> (612) 871-5004 </t>
    </r>
    <r>
      <rPr>
        <sz val="10"/>
        <rFont val="Arial"/>
      </rPr>
      <t xml:space="preserve">or complete this order form and e-mail it to us at info@customguide.com, fax it to us at </t>
    </r>
    <r>
      <rPr>
        <b/>
        <sz val="10"/>
        <rFont val="Arial"/>
        <family val="2"/>
      </rPr>
      <t>(612) 871-5253</t>
    </r>
    <r>
      <rPr>
        <sz val="10"/>
        <rFont val="Arial"/>
      </rPr>
      <t>, or mail it us at the above address.</t>
    </r>
  </si>
  <si>
    <r>
      <t xml:space="preserve">Courseware Intranet Option
</t>
    </r>
    <r>
      <rPr>
        <sz val="9"/>
        <color indexed="8"/>
        <rFont val="Arial"/>
        <family val="2"/>
      </rPr>
      <t>Allows you to place the entire courseware library onto your company's intranet in Adobe Acrobat format for everyone at your site to access.</t>
    </r>
  </si>
  <si>
    <r>
      <t>Complete CD-ROM / CBT Library</t>
    </r>
    <r>
      <rPr>
        <sz val="9"/>
        <color indexed="8"/>
        <rFont val="Arial"/>
        <family val="2"/>
      </rPr>
      <t xml:space="preserve">
     Includes multiuser CD-ROMs for these titles:
     Access 97, 2000, and 2002
     Excel 97, 2000, and 2002
     Outlook 98, 2000, and 2002
     Word 97, 2000, and 2002</t>
    </r>
  </si>
  <si>
    <t>* CBTs for 2003 versions available in April 2004</t>
  </si>
  <si>
    <r>
      <t xml:space="preserve">The Complete Courseware Library: Standard
</t>
    </r>
    <r>
      <rPr>
        <sz val="9"/>
        <color indexed="8"/>
        <rFont val="Arial"/>
        <family val="2"/>
      </rPr>
      <t xml:space="preserve">Includes </t>
    </r>
    <r>
      <rPr>
        <u/>
        <sz val="9"/>
        <color indexed="8"/>
        <rFont val="Arial"/>
        <family val="2"/>
      </rPr>
      <t>one year of updates</t>
    </r>
    <r>
      <rPr>
        <sz val="9"/>
        <color indexed="8"/>
        <rFont val="Arial"/>
        <family val="2"/>
      </rPr>
      <t>, customizable manuals, exercise files, quizzes, and homework problems.</t>
    </r>
  </si>
  <si>
    <r>
      <t xml:space="preserve">The Complete Courseware Library: Professional
</t>
    </r>
    <r>
      <rPr>
        <sz val="9"/>
        <color indexed="8"/>
        <rFont val="Arial"/>
        <family val="2"/>
      </rPr>
      <t xml:space="preserve">Includes </t>
    </r>
    <r>
      <rPr>
        <u/>
        <sz val="9"/>
        <color indexed="8"/>
        <rFont val="Arial"/>
        <family val="2"/>
      </rPr>
      <t>two years of updates</t>
    </r>
    <r>
      <rPr>
        <sz val="9"/>
        <color indexed="8"/>
        <rFont val="Arial"/>
        <family val="2"/>
      </rPr>
      <t>, everything in the Standard Edition plus all our quick reference titles, a one-year subscription to OfficeClues, instructor guides, lesson timings, and power tools.</t>
    </r>
  </si>
  <si>
    <r>
      <t xml:space="preserve">Complete CD-ROM / CBT Library
</t>
    </r>
    <r>
      <rPr>
        <sz val="9"/>
        <color indexed="8"/>
        <rFont val="Arial"/>
        <family val="2"/>
      </rPr>
      <t>Includes interactive CD-ROM training for these titles:
Access 97, 2000, and 2002
Excel 97, 2000, and 2002
Outlook 98, 2000, and 2002
Word 97, 2000, and 2002</t>
    </r>
  </si>
  <si>
    <t>Includes:</t>
  </si>
  <si>
    <t>Make sure you include this page when you place an order!</t>
  </si>
  <si>
    <r>
      <t xml:space="preserve">To order a CustomGuide title, call us at </t>
    </r>
    <r>
      <rPr>
        <b/>
        <sz val="10"/>
        <rFont val="Arial"/>
        <family val="2"/>
      </rPr>
      <t xml:space="preserve">(888) 903-2432 </t>
    </r>
    <r>
      <rPr>
        <sz val="10"/>
        <rFont val="Arial"/>
        <family val="2"/>
      </rPr>
      <t>or</t>
    </r>
    <r>
      <rPr>
        <b/>
        <sz val="10"/>
        <rFont val="Arial"/>
        <family val="2"/>
      </rPr>
      <t xml:space="preserve"> (612) 871-5004 </t>
    </r>
    <r>
      <rPr>
        <sz val="10"/>
        <rFont val="Arial"/>
      </rPr>
      <t xml:space="preserve">or complete this order form and
e-mail it to us at info@customguide.com, fax it to us at </t>
    </r>
    <r>
      <rPr>
        <b/>
        <sz val="10"/>
        <rFont val="Arial"/>
        <family val="2"/>
      </rPr>
      <t>(612) 871-5253</t>
    </r>
    <r>
      <rPr>
        <sz val="10"/>
        <rFont val="Arial"/>
      </rPr>
      <t>, or mail it us at the above address.</t>
    </r>
  </si>
  <si>
    <r>
      <t xml:space="preserve">The Blended Learning Library: Standard
</t>
    </r>
    <r>
      <rPr>
        <sz val="9"/>
        <color indexed="8"/>
        <rFont val="Arial"/>
        <family val="2"/>
      </rPr>
      <t xml:space="preserve">Includes 20 multi-user CD-ROMs (5 per title), our courseware, quick references, an annual subscription to OfficeClues and
</t>
    </r>
    <r>
      <rPr>
        <u/>
        <sz val="9"/>
        <color indexed="8"/>
        <rFont val="Arial"/>
        <family val="2"/>
      </rPr>
      <t>one year of updates</t>
    </r>
    <r>
      <rPr>
        <sz val="9"/>
        <color indexed="8"/>
        <rFont val="Arial"/>
        <family val="2"/>
      </rPr>
      <t>.</t>
    </r>
  </si>
  <si>
    <r>
      <t>The Blended Learning Library: Professional</t>
    </r>
    <r>
      <rPr>
        <sz val="9"/>
        <color indexed="8"/>
        <rFont val="Arial"/>
        <family val="2"/>
      </rPr>
      <t xml:space="preserve">
Includes 40 multi-user CD-ROMs (10 per title), our courseware, quick references, instructor guides, lesson timings, power tools and annual subscription to OfficeClues and </t>
    </r>
    <r>
      <rPr>
        <u/>
        <sz val="9"/>
        <color indexed="8"/>
        <rFont val="Arial"/>
        <family val="2"/>
      </rPr>
      <t>two years of updates</t>
    </r>
    <r>
      <rPr>
        <sz val="9"/>
        <color indexed="8"/>
        <rFont val="Arial"/>
        <family val="2"/>
      </rPr>
      <t>.</t>
    </r>
  </si>
  <si>
    <r>
      <t>Supplemental Page</t>
    </r>
    <r>
      <rPr>
        <sz val="10"/>
        <rFont val="Arial"/>
        <family val="2"/>
      </rPr>
      <t xml:space="preserve">
(Please include with the first order page)</t>
    </r>
  </si>
  <si>
    <r>
      <t>The Blended Learning Library: Professional</t>
    </r>
    <r>
      <rPr>
        <sz val="9"/>
        <color indexed="8"/>
        <rFont val="Arial"/>
        <family val="2"/>
      </rPr>
      <t xml:space="preserve">
Includes 40 multi-user CD-ROMs (10 per title), all our courseware, quick references, instructor guides, lesson timings, power tools, an annual subscription to OfficeClues and </t>
    </r>
    <r>
      <rPr>
        <u/>
        <sz val="9"/>
        <color indexed="8"/>
        <rFont val="Arial"/>
        <family val="2"/>
      </rPr>
      <t>two years of updates</t>
    </r>
    <r>
      <rPr>
        <sz val="9"/>
        <color indexed="8"/>
        <rFont val="Arial"/>
        <family val="2"/>
      </rPr>
      <t>.</t>
    </r>
  </si>
  <si>
    <t>Print-On-Demand Quick Reference Titles</t>
  </si>
  <si>
    <r>
      <t>Macromedia Flash Quick References</t>
    </r>
    <r>
      <rPr>
        <sz val="9"/>
        <color indexed="8"/>
        <rFont val="Arial"/>
        <family val="2"/>
      </rPr>
      <t xml:space="preserve">
</t>
    </r>
    <r>
      <rPr>
        <i/>
        <sz val="9"/>
        <color indexed="8"/>
        <rFont val="Arial"/>
        <family val="2"/>
      </rPr>
      <t>Includes versions 4.0 and MX</t>
    </r>
  </si>
  <si>
    <t>Print-On-Demand Technical Courseware</t>
  </si>
  <si>
    <r>
      <t xml:space="preserve">The Complete Quick Reference Library
</t>
    </r>
    <r>
      <rPr>
        <sz val="9"/>
        <color indexed="8"/>
        <rFont val="Arial"/>
        <family val="2"/>
      </rPr>
      <t>Includes nearly 100 print-on-demand quick reference titles, including Microsoft Office, Macromedia, Palm OS and more!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</si>
</sst>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6" x14ac:knownFonts="1">
    <font>
      <sz val="10"/>
      <name val="Arial"/>
    </font>
    <font>
      <sz val="10"/>
      <name val="Arial"/>
    </font>
    <font>
      <sz val="8"/>
      <name val="Tahoma"/>
      <family val="2"/>
    </font>
    <font>
      <sz val="8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u/>
      <sz val="9"/>
      <color indexed="8"/>
      <name val="Arial"/>
      <family val="2"/>
    </font>
    <font>
      <i/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0"/>
      <color indexed="9"/>
      <name val="Arial"/>
      <family val="2"/>
    </font>
    <font>
      <sz val="11"/>
      <color indexed="8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b/>
      <u/>
      <sz val="10"/>
      <color indexed="10"/>
      <name val="Arial"/>
      <family val="2"/>
    </font>
    <font>
      <b/>
      <i/>
      <sz val="9"/>
      <color indexed="8"/>
      <name val="Arial"/>
      <family val="2"/>
    </font>
    <font>
      <i/>
      <sz val="10"/>
      <name val="Arial"/>
      <family val="2"/>
    </font>
    <font>
      <sz val="12"/>
      <color indexed="9"/>
      <name val="Arial"/>
      <family val="2"/>
    </font>
    <font>
      <u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right"/>
    </xf>
    <xf numFmtId="0" fontId="3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right"/>
    </xf>
    <xf numFmtId="0" fontId="7" fillId="2" borderId="1" xfId="0" applyFont="1" applyFill="1" applyBorder="1" applyAlignment="1" applyProtection="1">
      <alignment horizontal="right"/>
    </xf>
    <xf numFmtId="0" fontId="7" fillId="2" borderId="1" xfId="0" applyFont="1" applyFill="1" applyBorder="1" applyAlignment="1" applyProtection="1">
      <alignment horizontal="center"/>
    </xf>
    <xf numFmtId="0" fontId="9" fillId="3" borderId="2" xfId="1" applyNumberFormat="1" applyFont="1" applyFill="1" applyBorder="1" applyAlignment="1" applyProtection="1">
      <alignment vertical="center"/>
    </xf>
    <xf numFmtId="0" fontId="9" fillId="3" borderId="2" xfId="0" applyFont="1" applyFill="1" applyBorder="1" applyAlignment="1" applyProtection="1">
      <alignment horizontal="center" vertical="center"/>
      <protection locked="0"/>
    </xf>
    <xf numFmtId="0" fontId="9" fillId="0" borderId="2" xfId="1" applyNumberFormat="1" applyFont="1" applyFill="1" applyBorder="1" applyAlignment="1" applyProtection="1">
      <alignment vertical="center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9" fillId="0" borderId="3" xfId="1" applyNumberFormat="1" applyFont="1" applyFill="1" applyBorder="1" applyAlignment="1" applyProtection="1">
      <alignment vertical="center"/>
    </xf>
    <xf numFmtId="0" fontId="9" fillId="0" borderId="4" xfId="1" applyNumberFormat="1" applyFont="1" applyFill="1" applyBorder="1" applyAlignment="1" applyProtection="1">
      <alignment vertical="center"/>
    </xf>
    <xf numFmtId="0" fontId="9" fillId="0" borderId="4" xfId="0" applyFont="1" applyFill="1" applyBorder="1" applyAlignment="1" applyProtection="1">
      <alignment horizontal="center" vertical="center"/>
      <protection locked="0"/>
    </xf>
    <xf numFmtId="0" fontId="9" fillId="3" borderId="4" xfId="1" applyNumberFormat="1" applyFont="1" applyFill="1" applyBorder="1" applyAlignment="1" applyProtection="1">
      <alignment vertical="center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left" vertical="center" indent="1"/>
    </xf>
    <xf numFmtId="0" fontId="0" fillId="0" borderId="5" xfId="0" applyBorder="1" applyAlignment="1" applyProtection="1">
      <protection locked="0"/>
    </xf>
    <xf numFmtId="0" fontId="3" fillId="0" borderId="0" xfId="0" applyFont="1" applyAlignment="1" applyProtection="1"/>
    <xf numFmtId="0" fontId="0" fillId="0" borderId="0" xfId="0" applyBorder="1" applyAlignment="1" applyProtection="1"/>
    <xf numFmtId="0" fontId="13" fillId="0" borderId="0" xfId="0" applyFont="1" applyAlignment="1" applyProtection="1">
      <alignment horizontal="right" vertical="center"/>
    </xf>
    <xf numFmtId="3" fontId="9" fillId="3" borderId="4" xfId="1" applyNumberFormat="1" applyFont="1" applyFill="1" applyBorder="1" applyAlignment="1" applyProtection="1">
      <alignment horizontal="right" vertical="center"/>
    </xf>
    <xf numFmtId="3" fontId="9" fillId="0" borderId="4" xfId="1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0" fontId="0" fillId="0" borderId="0" xfId="0" applyAlignment="1" applyProtection="1">
      <alignment horizontal="right" vertical="center"/>
    </xf>
    <xf numFmtId="3" fontId="9" fillId="3" borderId="2" xfId="1" applyNumberFormat="1" applyFont="1" applyFill="1" applyBorder="1" applyAlignment="1" applyProtection="1">
      <alignment horizontal="right" vertical="center"/>
    </xf>
    <xf numFmtId="3" fontId="9" fillId="0" borderId="2" xfId="1" applyNumberFormat="1" applyFont="1" applyFill="1" applyBorder="1" applyAlignment="1" applyProtection="1">
      <alignment horizontal="right" vertical="center"/>
    </xf>
    <xf numFmtId="165" fontId="9" fillId="0" borderId="0" xfId="1" applyNumberFormat="1" applyFont="1" applyFill="1" applyBorder="1" applyAlignment="1" applyProtection="1">
      <alignment horizontal="right" vertical="center"/>
    </xf>
    <xf numFmtId="3" fontId="7" fillId="2" borderId="1" xfId="0" applyNumberFormat="1" applyFont="1" applyFill="1" applyBorder="1" applyAlignment="1" applyProtection="1">
      <alignment horizontal="center"/>
    </xf>
    <xf numFmtId="0" fontId="15" fillId="0" borderId="0" xfId="0" applyFont="1" applyAlignment="1" applyProtection="1"/>
    <xf numFmtId="3" fontId="4" fillId="0" borderId="0" xfId="0" applyNumberFormat="1" applyFont="1" applyAlignment="1" applyProtection="1">
      <alignment horizontal="right" vertical="center"/>
    </xf>
    <xf numFmtId="3" fontId="0" fillId="0" borderId="5" xfId="0" applyNumberFormat="1" applyBorder="1" applyAlignment="1" applyProtection="1">
      <protection locked="0"/>
    </xf>
    <xf numFmtId="3" fontId="0" fillId="0" borderId="0" xfId="0" applyNumberFormat="1" applyAlignment="1" applyProtection="1"/>
    <xf numFmtId="3" fontId="7" fillId="2" borderId="6" xfId="0" applyNumberFormat="1" applyFont="1" applyFill="1" applyBorder="1" applyAlignment="1" applyProtection="1">
      <alignment horizontal="center"/>
    </xf>
    <xf numFmtId="3" fontId="8" fillId="3" borderId="7" xfId="1" applyNumberFormat="1" applyFont="1" applyFill="1" applyBorder="1" applyAlignment="1" applyProtection="1">
      <alignment horizontal="right" vertical="center"/>
    </xf>
    <xf numFmtId="3" fontId="8" fillId="0" borderId="7" xfId="1" applyNumberFormat="1" applyFont="1" applyFill="1" applyBorder="1" applyAlignment="1" applyProtection="1">
      <alignment horizontal="right" vertical="center"/>
    </xf>
    <xf numFmtId="3" fontId="8" fillId="0" borderId="8" xfId="1" applyNumberFormat="1" applyFont="1" applyFill="1" applyBorder="1" applyAlignment="1" applyProtection="1">
      <alignment horizontal="right" vertical="center"/>
    </xf>
    <xf numFmtId="3" fontId="8" fillId="3" borderId="8" xfId="1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left" vertical="center" indent="1"/>
    </xf>
    <xf numFmtId="0" fontId="12" fillId="0" borderId="0" xfId="0" applyFont="1" applyFill="1" applyBorder="1" applyAlignment="1" applyProtection="1">
      <alignment horizontal="right" vertical="center"/>
    </xf>
    <xf numFmtId="3" fontId="12" fillId="0" borderId="0" xfId="1" applyNumberFormat="1" applyFont="1" applyFill="1" applyBorder="1" applyAlignment="1" applyProtection="1">
      <alignment horizontal="right" vertical="center"/>
    </xf>
    <xf numFmtId="4" fontId="12" fillId="0" borderId="0" xfId="1" applyNumberFormat="1" applyFont="1" applyFill="1" applyBorder="1" applyAlignment="1" applyProtection="1">
      <alignment horizontal="right" vertical="center"/>
    </xf>
    <xf numFmtId="0" fontId="0" fillId="0" borderId="4" xfId="0" applyBorder="1" applyAlignment="1" applyProtection="1">
      <protection locked="0"/>
    </xf>
    <xf numFmtId="0" fontId="15" fillId="0" borderId="0" xfId="0" applyFont="1" applyProtection="1"/>
    <xf numFmtId="0" fontId="6" fillId="0" borderId="0" xfId="0" applyFont="1" applyAlignment="1" applyProtection="1">
      <alignment horizontal="right"/>
    </xf>
    <xf numFmtId="0" fontId="0" fillId="0" borderId="0" xfId="0" applyProtection="1"/>
    <xf numFmtId="3" fontId="14" fillId="0" borderId="0" xfId="0" applyNumberFormat="1" applyFont="1" applyAlignment="1" applyProtection="1">
      <alignment vertical="center"/>
      <protection locked="0"/>
    </xf>
    <xf numFmtId="0" fontId="0" fillId="0" borderId="0" xfId="0" applyBorder="1" applyAlignment="1" applyProtection="1">
      <alignment horizontal="right"/>
    </xf>
    <xf numFmtId="0" fontId="8" fillId="3" borderId="9" xfId="0" applyFont="1" applyFill="1" applyBorder="1" applyAlignment="1" applyProtection="1">
      <alignment horizontal="left" vertical="center"/>
    </xf>
    <xf numFmtId="0" fontId="9" fillId="3" borderId="10" xfId="0" applyFont="1" applyFill="1" applyBorder="1" applyAlignment="1" applyProtection="1">
      <alignment horizontal="left" vertical="center" indent="1"/>
    </xf>
    <xf numFmtId="0" fontId="9" fillId="3" borderId="11" xfId="0" applyFont="1" applyFill="1" applyBorder="1" applyAlignment="1" applyProtection="1">
      <alignment horizontal="left" vertical="center" indent="1"/>
    </xf>
    <xf numFmtId="0" fontId="9" fillId="0" borderId="10" xfId="0" applyFont="1" applyFill="1" applyBorder="1" applyAlignment="1" applyProtection="1">
      <alignment horizontal="left" indent="1"/>
    </xf>
    <xf numFmtId="0" fontId="9" fillId="0" borderId="11" xfId="0" applyFont="1" applyFill="1" applyBorder="1" applyAlignment="1" applyProtection="1">
      <alignment horizontal="left" indent="1"/>
    </xf>
    <xf numFmtId="0" fontId="8" fillId="0" borderId="9" xfId="0" applyFont="1" applyFill="1" applyBorder="1" applyAlignment="1" applyProtection="1">
      <alignment horizontal="left"/>
    </xf>
    <xf numFmtId="0" fontId="6" fillId="0" borderId="0" xfId="0" applyFont="1" applyAlignment="1" applyProtection="1">
      <alignment horizontal="left" indent="5"/>
    </xf>
    <xf numFmtId="0" fontId="8" fillId="3" borderId="12" xfId="0" applyFont="1" applyFill="1" applyBorder="1" applyAlignment="1" applyProtection="1">
      <alignment horizontal="left" vertical="center" wrapText="1"/>
    </xf>
    <xf numFmtId="0" fontId="9" fillId="3" borderId="13" xfId="1" applyNumberFormat="1" applyFont="1" applyFill="1" applyBorder="1" applyAlignment="1" applyProtection="1">
      <alignment vertical="center"/>
    </xf>
    <xf numFmtId="0" fontId="9" fillId="3" borderId="13" xfId="0" applyFont="1" applyFill="1" applyBorder="1" applyAlignment="1" applyProtection="1">
      <alignment horizontal="center" vertical="center"/>
      <protection locked="0"/>
    </xf>
    <xf numFmtId="3" fontId="8" fillId="3" borderId="14" xfId="1" applyNumberFormat="1" applyFont="1" applyFill="1" applyBorder="1" applyAlignment="1" applyProtection="1">
      <alignment horizontal="right" vertical="center"/>
    </xf>
    <xf numFmtId="3" fontId="9" fillId="3" borderId="13" xfId="1" applyNumberFormat="1" applyFont="1" applyFill="1" applyBorder="1" applyAlignment="1" applyProtection="1">
      <alignment horizontal="right" vertical="center"/>
    </xf>
    <xf numFmtId="4" fontId="4" fillId="0" borderId="0" xfId="0" applyNumberFormat="1" applyFont="1" applyAlignment="1" applyProtection="1">
      <alignment horizontal="right" vertical="center"/>
    </xf>
    <xf numFmtId="0" fontId="5" fillId="0" borderId="0" xfId="0" applyFont="1" applyAlignment="1" applyProtection="1"/>
    <xf numFmtId="3" fontId="0" fillId="0" borderId="0" xfId="0" applyNumberFormat="1" applyAlignment="1" applyProtection="1">
      <alignment horizontal="right"/>
    </xf>
    <xf numFmtId="4" fontId="0" fillId="0" borderId="0" xfId="0" applyNumberFormat="1" applyAlignment="1" applyProtection="1"/>
    <xf numFmtId="0" fontId="17" fillId="2" borderId="1" xfId="0" applyNumberFormat="1" applyFont="1" applyFill="1" applyBorder="1" applyAlignment="1" applyProtection="1">
      <alignment horizontal="center"/>
    </xf>
    <xf numFmtId="3" fontId="17" fillId="2" borderId="1" xfId="0" applyNumberFormat="1" applyFont="1" applyFill="1" applyBorder="1" applyAlignment="1" applyProtection="1">
      <alignment horizontal="center"/>
    </xf>
    <xf numFmtId="4" fontId="17" fillId="2" borderId="6" xfId="0" applyNumberFormat="1" applyFont="1" applyFill="1" applyBorder="1" applyAlignment="1" applyProtection="1">
      <alignment horizontal="center"/>
    </xf>
    <xf numFmtId="3" fontId="8" fillId="0" borderId="3" xfId="1" applyNumberFormat="1" applyFont="1" applyFill="1" applyBorder="1" applyAlignment="1" applyProtection="1">
      <alignment horizontal="right" vertical="center"/>
    </xf>
    <xf numFmtId="3" fontId="8" fillId="0" borderId="3" xfId="0" applyNumberFormat="1" applyFont="1" applyFill="1" applyBorder="1" applyAlignment="1" applyProtection="1">
      <alignment horizontal="center" vertical="center"/>
    </xf>
    <xf numFmtId="4" fontId="8" fillId="0" borderId="15" xfId="1" applyNumberFormat="1" applyFont="1" applyFill="1" applyBorder="1" applyAlignment="1" applyProtection="1">
      <alignment horizontal="right" vertical="center"/>
    </xf>
    <xf numFmtId="4" fontId="8" fillId="0" borderId="16" xfId="1" applyNumberFormat="1" applyFont="1" applyFill="1" applyBorder="1" applyAlignment="1" applyProtection="1">
      <alignment horizontal="right" vertical="center"/>
    </xf>
    <xf numFmtId="3" fontId="8" fillId="0" borderId="16" xfId="0" applyNumberFormat="1" applyFont="1" applyFill="1" applyBorder="1" applyAlignment="1" applyProtection="1">
      <alignment horizontal="center" vertical="center"/>
      <protection locked="0"/>
    </xf>
    <xf numFmtId="4" fontId="6" fillId="0" borderId="17" xfId="0" applyNumberFormat="1" applyFont="1" applyBorder="1" applyAlignment="1" applyProtection="1">
      <alignment horizontal="right" vertical="center"/>
    </xf>
    <xf numFmtId="3" fontId="8" fillId="3" borderId="3" xfId="1" applyNumberFormat="1" applyFont="1" applyFill="1" applyBorder="1" applyAlignment="1" applyProtection="1">
      <alignment horizontal="right" vertical="center"/>
    </xf>
    <xf numFmtId="3" fontId="8" fillId="3" borderId="3" xfId="0" applyNumberFormat="1" applyFont="1" applyFill="1" applyBorder="1" applyAlignment="1" applyProtection="1">
      <alignment horizontal="center" vertical="center"/>
    </xf>
    <xf numFmtId="4" fontId="8" fillId="3" borderId="15" xfId="1" applyNumberFormat="1" applyFont="1" applyFill="1" applyBorder="1" applyAlignment="1" applyProtection="1">
      <alignment horizontal="right" vertical="center"/>
    </xf>
    <xf numFmtId="4" fontId="8" fillId="3" borderId="16" xfId="1" applyNumberFormat="1" applyFont="1" applyFill="1" applyBorder="1" applyAlignment="1" applyProtection="1">
      <alignment horizontal="right" vertical="center"/>
    </xf>
    <xf numFmtId="3" fontId="8" fillId="3" borderId="16" xfId="0" applyNumberFormat="1" applyFont="1" applyFill="1" applyBorder="1" applyAlignment="1" applyProtection="1">
      <alignment horizontal="center" vertical="center"/>
      <protection locked="0"/>
    </xf>
    <xf numFmtId="4" fontId="8" fillId="3" borderId="17" xfId="1" applyNumberFormat="1" applyFont="1" applyFill="1" applyBorder="1" applyAlignment="1" applyProtection="1">
      <alignment horizontal="right" vertical="center"/>
    </xf>
    <xf numFmtId="4" fontId="8" fillId="3" borderId="18" xfId="1" applyNumberFormat="1" applyFont="1" applyFill="1" applyBorder="1" applyAlignment="1" applyProtection="1">
      <alignment horizontal="right" vertical="center"/>
    </xf>
    <xf numFmtId="3" fontId="8" fillId="3" borderId="18" xfId="0" applyNumberFormat="1" applyFont="1" applyFill="1" applyBorder="1" applyAlignment="1" applyProtection="1">
      <alignment horizontal="center" vertical="center"/>
      <protection locked="0"/>
    </xf>
    <xf numFmtId="4" fontId="8" fillId="3" borderId="19" xfId="1" applyNumberFormat="1" applyFont="1" applyFill="1" applyBorder="1" applyAlignment="1" applyProtection="1">
      <alignment horizontal="right" vertical="center"/>
    </xf>
    <xf numFmtId="0" fontId="5" fillId="0" borderId="0" xfId="0" applyFont="1" applyProtection="1"/>
    <xf numFmtId="3" fontId="12" fillId="0" borderId="0" xfId="0" applyNumberFormat="1" applyFont="1" applyFill="1" applyBorder="1" applyAlignment="1" applyProtection="1">
      <alignment horizontal="right" vertical="center"/>
    </xf>
    <xf numFmtId="3" fontId="5" fillId="0" borderId="0" xfId="0" applyNumberFormat="1" applyFont="1" applyAlignment="1" applyProtection="1"/>
    <xf numFmtId="0" fontId="5" fillId="0" borderId="0" xfId="0" applyFont="1" applyBorder="1" applyAlignment="1" applyProtection="1"/>
    <xf numFmtId="0" fontId="9" fillId="3" borderId="4" xfId="1" applyNumberFormat="1" applyFont="1" applyFill="1" applyBorder="1" applyAlignment="1" applyProtection="1">
      <alignment horizontal="center" vertical="center"/>
    </xf>
    <xf numFmtId="0" fontId="9" fillId="0" borderId="4" xfId="1" applyNumberFormat="1" applyFont="1" applyFill="1" applyBorder="1" applyAlignment="1" applyProtection="1">
      <alignment horizontal="center" vertical="center"/>
    </xf>
    <xf numFmtId="3" fontId="16" fillId="0" borderId="0" xfId="1" applyNumberFormat="1" applyFont="1" applyFill="1" applyBorder="1" applyAlignment="1" applyProtection="1">
      <alignment horizontal="right" vertical="center"/>
    </xf>
    <xf numFmtId="0" fontId="18" fillId="0" borderId="0" xfId="0" applyFont="1" applyAlignment="1" applyProtection="1"/>
    <xf numFmtId="164" fontId="18" fillId="0" borderId="0" xfId="0" applyNumberFormat="1" applyFont="1" applyAlignment="1" applyProtection="1"/>
    <xf numFmtId="0" fontId="15" fillId="4" borderId="0" xfId="0" applyFont="1" applyFill="1" applyAlignment="1" applyProtection="1"/>
    <xf numFmtId="0" fontId="15" fillId="4" borderId="0" xfId="0" applyFont="1" applyFill="1" applyProtection="1"/>
    <xf numFmtId="0" fontId="18" fillId="4" borderId="0" xfId="0" applyFont="1" applyFill="1" applyAlignment="1" applyProtection="1"/>
    <xf numFmtId="0" fontId="17" fillId="2" borderId="20" xfId="0" applyFont="1" applyFill="1" applyBorder="1" applyAlignment="1" applyProtection="1">
      <alignment horizontal="left" indent="2"/>
    </xf>
    <xf numFmtId="16" fontId="17" fillId="2" borderId="1" xfId="0" quotePrefix="1" applyNumberFormat="1" applyFont="1" applyFill="1" applyBorder="1" applyAlignment="1" applyProtection="1">
      <alignment horizontal="center"/>
    </xf>
    <xf numFmtId="0" fontId="9" fillId="0" borderId="16" xfId="1" applyNumberFormat="1" applyFont="1" applyFill="1" applyBorder="1" applyAlignment="1" applyProtection="1">
      <alignment horizontal="center" vertical="center"/>
    </xf>
    <xf numFmtId="0" fontId="9" fillId="3" borderId="3" xfId="1" applyNumberFormat="1" applyFont="1" applyFill="1" applyBorder="1" applyAlignment="1" applyProtection="1">
      <alignment horizontal="center" vertical="center"/>
    </xf>
    <xf numFmtId="0" fontId="9" fillId="3" borderId="16" xfId="1" applyNumberFormat="1" applyFont="1" applyFill="1" applyBorder="1" applyAlignment="1" applyProtection="1">
      <alignment horizontal="center" vertical="center"/>
    </xf>
    <xf numFmtId="0" fontId="9" fillId="3" borderId="18" xfId="1" applyNumberFormat="1" applyFont="1" applyFill="1" applyBorder="1" applyAlignment="1" applyProtection="1">
      <alignment horizontal="center" vertical="center"/>
    </xf>
    <xf numFmtId="0" fontId="9" fillId="0" borderId="3" xfId="1" applyNumberFormat="1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right" vertical="center"/>
    </xf>
    <xf numFmtId="0" fontId="5" fillId="0" borderId="4" xfId="0" applyFont="1" applyBorder="1" applyAlignment="1" applyProtection="1">
      <protection locked="0"/>
    </xf>
    <xf numFmtId="0" fontId="23" fillId="2" borderId="1" xfId="0" applyNumberFormat="1" applyFont="1" applyFill="1" applyBorder="1" applyAlignment="1" applyProtection="1">
      <alignment horizontal="right"/>
    </xf>
    <xf numFmtId="165" fontId="16" fillId="0" borderId="0" xfId="1" applyNumberFormat="1" applyFont="1" applyFill="1" applyBorder="1" applyAlignment="1" applyProtection="1">
      <alignment vertical="center"/>
    </xf>
    <xf numFmtId="0" fontId="23" fillId="2" borderId="0" xfId="0" applyNumberFormat="1" applyFont="1" applyFill="1" applyBorder="1" applyAlignment="1" applyProtection="1">
      <alignment horizontal="right"/>
    </xf>
    <xf numFmtId="3" fontId="7" fillId="2" borderId="0" xfId="0" applyNumberFormat="1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3" fontId="7" fillId="2" borderId="21" xfId="0" applyNumberFormat="1" applyFont="1" applyFill="1" applyBorder="1" applyAlignment="1" applyProtection="1">
      <alignment horizontal="center"/>
    </xf>
    <xf numFmtId="0" fontId="9" fillId="0" borderId="13" xfId="1" applyNumberFormat="1" applyFont="1" applyFill="1" applyBorder="1" applyAlignment="1" applyProtection="1">
      <alignment vertical="center"/>
    </xf>
    <xf numFmtId="3" fontId="9" fillId="0" borderId="13" xfId="1" applyNumberFormat="1" applyFont="1" applyFill="1" applyBorder="1" applyAlignment="1" applyProtection="1">
      <alignment horizontal="right" vertical="center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3" fontId="8" fillId="0" borderId="14" xfId="1" applyNumberFormat="1" applyFont="1" applyFill="1" applyBorder="1" applyAlignment="1" applyProtection="1">
      <alignment horizontal="right" vertical="center"/>
    </xf>
    <xf numFmtId="0" fontId="9" fillId="3" borderId="5" xfId="1" applyNumberFormat="1" applyFont="1" applyFill="1" applyBorder="1" applyAlignment="1" applyProtection="1">
      <alignment vertical="center"/>
    </xf>
    <xf numFmtId="3" fontId="9" fillId="3" borderId="5" xfId="1" applyNumberFormat="1" applyFont="1" applyFill="1" applyBorder="1" applyAlignment="1" applyProtection="1">
      <alignment horizontal="right" vertical="center"/>
    </xf>
    <xf numFmtId="0" fontId="9" fillId="3" borderId="5" xfId="0" applyFont="1" applyFill="1" applyBorder="1" applyAlignment="1" applyProtection="1">
      <alignment horizontal="center" vertical="center"/>
      <protection locked="0"/>
    </xf>
    <xf numFmtId="3" fontId="8" fillId="3" borderId="22" xfId="1" applyNumberFormat="1" applyFont="1" applyFill="1" applyBorder="1" applyAlignment="1" applyProtection="1">
      <alignment horizontal="right" vertical="center"/>
    </xf>
    <xf numFmtId="0" fontId="8" fillId="0" borderId="4" xfId="1" applyNumberFormat="1" applyFont="1" applyFill="1" applyBorder="1" applyAlignment="1" applyProtection="1">
      <alignment vertical="center"/>
    </xf>
    <xf numFmtId="3" fontId="8" fillId="0" borderId="4" xfId="1" applyNumberFormat="1" applyFont="1" applyFill="1" applyBorder="1" applyAlignment="1" applyProtection="1">
      <alignment horizontal="right" vertical="center"/>
    </xf>
    <xf numFmtId="0" fontId="8" fillId="3" borderId="4" xfId="1" applyNumberFormat="1" applyFont="1" applyFill="1" applyBorder="1" applyAlignment="1" applyProtection="1">
      <alignment vertical="center"/>
    </xf>
    <xf numFmtId="3" fontId="8" fillId="3" borderId="4" xfId="1" applyNumberFormat="1" applyFont="1" applyFill="1" applyBorder="1" applyAlignment="1" applyProtection="1">
      <alignment horizontal="right" vertical="center"/>
    </xf>
    <xf numFmtId="0" fontId="7" fillId="2" borderId="23" xfId="0" applyFont="1" applyFill="1" applyBorder="1" applyAlignment="1" applyProtection="1">
      <alignment horizontal="right"/>
    </xf>
    <xf numFmtId="3" fontId="7" fillId="2" borderId="23" xfId="0" applyNumberFormat="1" applyFont="1" applyFill="1" applyBorder="1" applyAlignment="1" applyProtection="1">
      <alignment horizontal="center"/>
    </xf>
    <xf numFmtId="0" fontId="7" fillId="2" borderId="23" xfId="0" applyFont="1" applyFill="1" applyBorder="1" applyAlignment="1" applyProtection="1">
      <alignment horizontal="center"/>
    </xf>
    <xf numFmtId="3" fontId="7" fillId="2" borderId="24" xfId="0" applyNumberFormat="1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right"/>
    </xf>
    <xf numFmtId="3" fontId="5" fillId="0" borderId="1" xfId="0" applyNumberFormat="1" applyFont="1" applyFill="1" applyBorder="1" applyAlignment="1" applyProtection="1">
      <alignment horizontal="center" vertical="center"/>
    </xf>
    <xf numFmtId="3" fontId="5" fillId="0" borderId="6" xfId="0" applyNumberFormat="1" applyFont="1" applyFill="1" applyBorder="1" applyAlignment="1" applyProtection="1">
      <alignment horizontal="center" vertical="center"/>
    </xf>
    <xf numFmtId="0" fontId="9" fillId="3" borderId="25" xfId="0" applyFont="1" applyFill="1" applyBorder="1" applyAlignment="1" applyProtection="1">
      <alignment horizontal="left" vertical="center" indent="1"/>
    </xf>
    <xf numFmtId="0" fontId="9" fillId="3" borderId="26" xfId="1" applyNumberFormat="1" applyFont="1" applyFill="1" applyBorder="1" applyAlignment="1" applyProtection="1">
      <alignment horizontal="center" vertical="center"/>
    </xf>
    <xf numFmtId="4" fontId="8" fillId="3" borderId="26" xfId="1" applyNumberFormat="1" applyFont="1" applyFill="1" applyBorder="1" applyAlignment="1" applyProtection="1">
      <alignment horizontal="right" vertical="center"/>
    </xf>
    <xf numFmtId="3" fontId="8" fillId="3" borderId="26" xfId="0" applyNumberFormat="1" applyFont="1" applyFill="1" applyBorder="1" applyAlignment="1" applyProtection="1">
      <alignment horizontal="center" vertical="center"/>
      <protection locked="0"/>
    </xf>
    <xf numFmtId="4" fontId="8" fillId="3" borderId="27" xfId="1" applyNumberFormat="1" applyFont="1" applyFill="1" applyBorder="1" applyAlignment="1" applyProtection="1">
      <alignment horizontal="right" vertical="center"/>
    </xf>
    <xf numFmtId="0" fontId="9" fillId="3" borderId="28" xfId="1" applyNumberFormat="1" applyFont="1" applyFill="1" applyBorder="1" applyAlignment="1" applyProtection="1">
      <alignment horizontal="center" vertical="center"/>
    </xf>
    <xf numFmtId="3" fontId="8" fillId="3" borderId="28" xfId="1" applyNumberFormat="1" applyFont="1" applyFill="1" applyBorder="1" applyAlignment="1" applyProtection="1">
      <alignment horizontal="right" vertical="center"/>
    </xf>
    <xf numFmtId="3" fontId="8" fillId="3" borderId="28" xfId="0" applyNumberFormat="1" applyFont="1" applyFill="1" applyBorder="1" applyAlignment="1" applyProtection="1">
      <alignment horizontal="center" vertical="center"/>
    </xf>
    <xf numFmtId="4" fontId="8" fillId="3" borderId="29" xfId="1" applyNumberFormat="1" applyFont="1" applyFill="1" applyBorder="1" applyAlignment="1" applyProtection="1">
      <alignment horizontal="right" vertical="center"/>
    </xf>
    <xf numFmtId="0" fontId="9" fillId="0" borderId="28" xfId="1" applyNumberFormat="1" applyFont="1" applyFill="1" applyBorder="1" applyAlignment="1" applyProtection="1">
      <alignment vertical="center"/>
    </xf>
    <xf numFmtId="0" fontId="9" fillId="0" borderId="28" xfId="1" applyNumberFormat="1" applyFont="1" applyFill="1" applyBorder="1" applyAlignment="1" applyProtection="1">
      <alignment horizontal="center" vertical="center"/>
    </xf>
    <xf numFmtId="3" fontId="8" fillId="0" borderId="28" xfId="1" applyNumberFormat="1" applyFont="1" applyFill="1" applyBorder="1" applyAlignment="1" applyProtection="1">
      <alignment horizontal="right" vertical="center"/>
    </xf>
    <xf numFmtId="3" fontId="8" fillId="0" borderId="28" xfId="0" applyNumberFormat="1" applyFont="1" applyFill="1" applyBorder="1" applyAlignment="1" applyProtection="1">
      <alignment horizontal="center" vertical="center"/>
    </xf>
    <xf numFmtId="4" fontId="8" fillId="0" borderId="29" xfId="1" applyNumberFormat="1" applyFont="1" applyFill="1" applyBorder="1" applyAlignment="1" applyProtection="1">
      <alignment horizontal="right" vertical="center"/>
    </xf>
    <xf numFmtId="0" fontId="9" fillId="3" borderId="30" xfId="1" applyNumberFormat="1" applyFont="1" applyFill="1" applyBorder="1" applyAlignment="1" applyProtection="1">
      <alignment vertical="center"/>
    </xf>
    <xf numFmtId="0" fontId="9" fillId="3" borderId="4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/>
    </xf>
    <xf numFmtId="3" fontId="5" fillId="0" borderId="1" xfId="0" applyNumberFormat="1" applyFont="1" applyFill="1" applyBorder="1" applyAlignment="1" applyProtection="1">
      <alignment horizontal="center" vertical="center"/>
      <protection locked="0"/>
    </xf>
    <xf numFmtId="4" fontId="9" fillId="0" borderId="16" xfId="1" applyNumberFormat="1" applyFont="1" applyFill="1" applyBorder="1" applyAlignment="1" applyProtection="1">
      <alignment vertical="center"/>
    </xf>
    <xf numFmtId="4" fontId="9" fillId="3" borderId="3" xfId="1" applyNumberFormat="1" applyFont="1" applyFill="1" applyBorder="1" applyAlignment="1" applyProtection="1">
      <alignment vertical="center"/>
    </xf>
    <xf numFmtId="4" fontId="9" fillId="3" borderId="28" xfId="1" applyNumberFormat="1" applyFont="1" applyFill="1" applyBorder="1" applyAlignment="1" applyProtection="1">
      <alignment vertical="center"/>
    </xf>
    <xf numFmtId="4" fontId="9" fillId="3" borderId="16" xfId="1" applyNumberFormat="1" applyFont="1" applyFill="1" applyBorder="1" applyAlignment="1" applyProtection="1">
      <alignment vertical="center"/>
    </xf>
    <xf numFmtId="4" fontId="9" fillId="3" borderId="18" xfId="1" applyNumberFormat="1" applyFont="1" applyFill="1" applyBorder="1" applyAlignment="1" applyProtection="1">
      <alignment vertical="center"/>
    </xf>
    <xf numFmtId="4" fontId="9" fillId="0" borderId="3" xfId="1" applyNumberFormat="1" applyFont="1" applyFill="1" applyBorder="1" applyAlignment="1" applyProtection="1">
      <alignment vertical="center"/>
    </xf>
    <xf numFmtId="4" fontId="9" fillId="0" borderId="28" xfId="1" applyNumberFormat="1" applyFont="1" applyFill="1" applyBorder="1" applyAlignment="1" applyProtection="1">
      <alignment vertical="center"/>
    </xf>
    <xf numFmtId="4" fontId="9" fillId="3" borderId="26" xfId="1" applyNumberFormat="1" applyFont="1" applyFill="1" applyBorder="1" applyAlignment="1" applyProtection="1">
      <alignment vertical="center"/>
    </xf>
    <xf numFmtId="0" fontId="8" fillId="3" borderId="9" xfId="0" applyFont="1" applyFill="1" applyBorder="1" applyAlignment="1" applyProtection="1">
      <alignment horizontal="left" vertical="center" wrapText="1"/>
    </xf>
    <xf numFmtId="0" fontId="11" fillId="0" borderId="31" xfId="0" applyFont="1" applyFill="1" applyBorder="1" applyAlignment="1" applyProtection="1">
      <alignment horizontal="left" indent="1"/>
    </xf>
    <xf numFmtId="0" fontId="11" fillId="3" borderId="31" xfId="0" applyFont="1" applyFill="1" applyBorder="1" applyAlignment="1" applyProtection="1">
      <alignment horizontal="left" vertical="center" indent="1"/>
    </xf>
    <xf numFmtId="4" fontId="8" fillId="3" borderId="4" xfId="1" applyNumberFormat="1" applyFont="1" applyFill="1" applyBorder="1" applyAlignment="1" applyProtection="1">
      <alignment horizontal="right" vertical="center"/>
    </xf>
    <xf numFmtId="0" fontId="9" fillId="4" borderId="4" xfId="1" applyNumberFormat="1" applyFont="1" applyFill="1" applyBorder="1" applyAlignment="1" applyProtection="1">
      <alignment vertical="center"/>
    </xf>
    <xf numFmtId="3" fontId="9" fillId="4" borderId="4" xfId="1" applyNumberFormat="1" applyFont="1" applyFill="1" applyBorder="1" applyAlignment="1" applyProtection="1">
      <alignment horizontal="right" vertical="center"/>
    </xf>
    <xf numFmtId="0" fontId="9" fillId="4" borderId="4" xfId="0" applyFont="1" applyFill="1" applyBorder="1" applyAlignment="1" applyProtection="1">
      <alignment horizontal="center" vertical="center"/>
      <protection locked="0"/>
    </xf>
    <xf numFmtId="3" fontId="8" fillId="4" borderId="8" xfId="1" applyNumberFormat="1" applyFont="1" applyFill="1" applyBorder="1" applyAlignment="1" applyProtection="1">
      <alignment horizontal="right" vertical="center"/>
    </xf>
    <xf numFmtId="0" fontId="9" fillId="3" borderId="4" xfId="0" applyFont="1" applyFill="1" applyBorder="1" applyAlignment="1" applyProtection="1">
      <alignment vertical="center"/>
    </xf>
    <xf numFmtId="3" fontId="25" fillId="3" borderId="4" xfId="0" applyNumberFormat="1" applyFont="1" applyFill="1" applyBorder="1" applyAlignment="1" applyProtection="1">
      <alignment horizontal="center" vertical="center"/>
    </xf>
    <xf numFmtId="3" fontId="5" fillId="3" borderId="4" xfId="0" applyNumberFormat="1" applyFont="1" applyFill="1" applyBorder="1" applyAlignment="1" applyProtection="1">
      <alignment horizontal="center" vertical="center"/>
      <protection locked="0"/>
    </xf>
    <xf numFmtId="3" fontId="5" fillId="3" borderId="8" xfId="0" applyNumberFormat="1" applyFont="1" applyFill="1" applyBorder="1" applyAlignment="1" applyProtection="1">
      <alignment horizontal="center" vertical="center"/>
    </xf>
    <xf numFmtId="3" fontId="8" fillId="3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wrapText="1"/>
    </xf>
    <xf numFmtId="0" fontId="8" fillId="0" borderId="12" xfId="0" applyFont="1" applyFill="1" applyBorder="1" applyAlignment="1" applyProtection="1">
      <alignment horizontal="left" vertical="center" wrapText="1"/>
    </xf>
    <xf numFmtId="0" fontId="0" fillId="0" borderId="4" xfId="0" applyBorder="1"/>
    <xf numFmtId="0" fontId="9" fillId="3" borderId="33" xfId="0" applyFont="1" applyFill="1" applyBorder="1" applyAlignment="1" applyProtection="1">
      <alignment horizontal="left" vertical="center" indent="1"/>
    </xf>
    <xf numFmtId="0" fontId="0" fillId="0" borderId="0" xfId="0" applyBorder="1"/>
    <xf numFmtId="0" fontId="8" fillId="3" borderId="34" xfId="0" applyFont="1" applyFill="1" applyBorder="1" applyAlignment="1" applyProtection="1">
      <alignment horizontal="left" vertical="center" indent="1"/>
    </xf>
    <xf numFmtId="0" fontId="0" fillId="0" borderId="5" xfId="0" applyBorder="1"/>
    <xf numFmtId="0" fontId="8" fillId="0" borderId="32" xfId="0" applyFont="1" applyFill="1" applyBorder="1" applyAlignment="1" applyProtection="1">
      <alignment horizontal="left"/>
    </xf>
    <xf numFmtId="0" fontId="0" fillId="0" borderId="2" xfId="0" applyBorder="1"/>
    <xf numFmtId="0" fontId="21" fillId="0" borderId="33" xfId="0" applyFont="1" applyFill="1" applyBorder="1" applyAlignment="1" applyProtection="1">
      <alignment horizontal="left" indent="1"/>
    </xf>
    <xf numFmtId="0" fontId="9" fillId="0" borderId="33" xfId="0" applyFont="1" applyFill="1" applyBorder="1" applyAlignment="1" applyProtection="1">
      <alignment horizontal="left" indent="1"/>
    </xf>
    <xf numFmtId="0" fontId="9" fillId="0" borderId="34" xfId="0" applyFont="1" applyFill="1" applyBorder="1" applyAlignment="1" applyProtection="1">
      <alignment horizontal="left" indent="1"/>
    </xf>
    <xf numFmtId="0" fontId="9" fillId="3" borderId="34" xfId="0" applyFont="1" applyFill="1" applyBorder="1" applyAlignment="1" applyProtection="1">
      <alignment horizontal="left" vertical="center" indent="1"/>
    </xf>
    <xf numFmtId="0" fontId="9" fillId="3" borderId="0" xfId="0" applyFont="1" applyFill="1" applyBorder="1" applyAlignment="1" applyProtection="1">
      <alignment horizontal="left" vertical="center" indent="1"/>
    </xf>
    <xf numFmtId="0" fontId="8" fillId="3" borderId="32" xfId="0" applyFont="1" applyFill="1" applyBorder="1" applyAlignment="1" applyProtection="1">
      <alignment horizontal="left" vertical="center"/>
    </xf>
    <xf numFmtId="0" fontId="21" fillId="3" borderId="33" xfId="0" applyFont="1" applyFill="1" applyBorder="1" applyAlignment="1" applyProtection="1">
      <alignment horizontal="left" vertical="center" indent="1"/>
    </xf>
    <xf numFmtId="0" fontId="22" fillId="0" borderId="0" xfId="0" applyFont="1" applyBorder="1"/>
    <xf numFmtId="3" fontId="8" fillId="3" borderId="7" xfId="1" applyNumberFormat="1" applyFont="1" applyFill="1" applyBorder="1" applyAlignment="1" applyProtection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6" fillId="0" borderId="0" xfId="0" applyFont="1" applyAlignment="1" applyProtection="1">
      <alignment horizontal="center" wrapText="1"/>
    </xf>
    <xf numFmtId="0" fontId="9" fillId="0" borderId="2" xfId="1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8" fillId="3" borderId="12" xfId="0" applyFont="1" applyFill="1" applyBorder="1" applyAlignment="1" applyProtection="1">
      <alignment horizontal="left" vertical="center" wrapText="1"/>
    </xf>
    <xf numFmtId="0" fontId="5" fillId="0" borderId="4" xfId="0" applyFont="1" applyBorder="1"/>
    <xf numFmtId="3" fontId="9" fillId="0" borderId="2" xfId="1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9" fillId="0" borderId="2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3" fontId="8" fillId="0" borderId="7" xfId="1" applyNumberFormat="1" applyFont="1" applyFill="1" applyBorder="1" applyAlignment="1" applyProtection="1">
      <alignment horizontal="right" vertical="center"/>
    </xf>
    <xf numFmtId="0" fontId="7" fillId="2" borderId="34" xfId="0" applyFont="1" applyFill="1" applyBorder="1" applyAlignment="1" applyProtection="1">
      <alignment horizontal="left" indent="2"/>
    </xf>
    <xf numFmtId="0" fontId="0" fillId="0" borderId="4" xfId="0" applyBorder="1" applyAlignment="1" applyProtection="1"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 applyProtection="1">
      <protection locked="0"/>
    </xf>
    <xf numFmtId="0" fontId="0" fillId="0" borderId="2" xfId="0" applyBorder="1" applyAlignment="1" applyProtection="1">
      <alignment wrapText="1"/>
      <protection locked="0"/>
    </xf>
    <xf numFmtId="0" fontId="9" fillId="0" borderId="2" xfId="0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9" fillId="3" borderId="2" xfId="0" applyFont="1" applyFill="1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9" fillId="3" borderId="2" xfId="1" applyNumberFormat="1" applyFont="1" applyFill="1" applyBorder="1" applyAlignment="1" applyProtection="1">
      <alignment horizontal="right" vertical="center"/>
    </xf>
    <xf numFmtId="0" fontId="9" fillId="3" borderId="2" xfId="1" applyNumberFormat="1" applyFont="1" applyFill="1" applyBorder="1" applyAlignment="1" applyProtection="1">
      <alignment vertical="center"/>
    </xf>
    <xf numFmtId="3" fontId="9" fillId="3" borderId="2" xfId="1" applyNumberFormat="1" applyFont="1" applyFill="1" applyBorder="1" applyAlignment="1" applyProtection="1">
      <alignment horizontal="right" vertical="center"/>
    </xf>
    <xf numFmtId="3" fontId="9" fillId="3" borderId="2" xfId="1" applyNumberFormat="1" applyFont="1" applyFill="1" applyBorder="1" applyAlignment="1" applyProtection="1">
      <alignment vertical="center"/>
    </xf>
    <xf numFmtId="3" fontId="9" fillId="0" borderId="2" xfId="1" applyNumberFormat="1" applyFont="1" applyFill="1" applyBorder="1" applyAlignment="1" applyProtection="1">
      <alignment vertical="center"/>
    </xf>
    <xf numFmtId="0" fontId="0" fillId="3" borderId="4" xfId="0" applyFill="1" applyBorder="1"/>
    <xf numFmtId="0" fontId="9" fillId="3" borderId="2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</xf>
    <xf numFmtId="0" fontId="7" fillId="2" borderId="20" xfId="0" applyFont="1" applyFill="1" applyBorder="1" applyAlignment="1" applyProtection="1">
      <alignment horizontal="left" indent="2"/>
    </xf>
    <xf numFmtId="0" fontId="0" fillId="0" borderId="35" xfId="0" applyBorder="1"/>
    <xf numFmtId="0" fontId="13" fillId="0" borderId="0" xfId="0" applyFont="1" applyAlignment="1" applyProtection="1">
      <alignment horizontal="right" vertical="top" wrapText="1"/>
    </xf>
    <xf numFmtId="0" fontId="0" fillId="0" borderId="0" xfId="0" applyAlignment="1" applyProtection="1">
      <alignment horizontal="right"/>
    </xf>
    <xf numFmtId="0" fontId="0" fillId="0" borderId="30" xfId="0" applyBorder="1" applyAlignment="1" applyProtection="1">
      <alignment horizontal="center" vertical="center" wrapText="1"/>
    </xf>
    <xf numFmtId="0" fontId="7" fillId="2" borderId="38" xfId="0" applyFont="1" applyFill="1" applyBorder="1" applyAlignment="1" applyProtection="1">
      <alignment horizontal="left"/>
    </xf>
    <xf numFmtId="0" fontId="0" fillId="0" borderId="23" xfId="0" applyBorder="1" applyProtection="1"/>
    <xf numFmtId="0" fontId="0" fillId="0" borderId="5" xfId="0" applyBorder="1" applyProtection="1"/>
    <xf numFmtId="0" fontId="0" fillId="0" borderId="2" xfId="0" applyBorder="1" applyProtection="1"/>
    <xf numFmtId="0" fontId="0" fillId="0" borderId="0" xfId="0" applyBorder="1" applyProtection="1"/>
    <xf numFmtId="0" fontId="22" fillId="0" borderId="0" xfId="0" applyFont="1" applyBorder="1" applyProtection="1"/>
    <xf numFmtId="0" fontId="0" fillId="0" borderId="0" xfId="0" applyFill="1" applyBorder="1" applyAlignment="1" applyProtection="1">
      <alignment vertical="center"/>
    </xf>
    <xf numFmtId="0" fontId="0" fillId="0" borderId="5" xfId="0" applyFill="1" applyBorder="1" applyAlignment="1" applyProtection="1">
      <alignment vertical="center"/>
    </xf>
    <xf numFmtId="3" fontId="25" fillId="0" borderId="2" xfId="1" applyNumberFormat="1" applyFont="1" applyFill="1" applyBorder="1" applyAlignment="1" applyProtection="1">
      <alignment horizontal="center" vertical="center"/>
    </xf>
    <xf numFmtId="3" fontId="5" fillId="0" borderId="0" xfId="0" applyNumberFormat="1" applyFont="1" applyFill="1" applyBorder="1" applyAlignment="1" applyProtection="1">
      <alignment horizontal="center" vertical="center"/>
    </xf>
    <xf numFmtId="3" fontId="5" fillId="0" borderId="5" xfId="0" applyNumberFormat="1" applyFont="1" applyFill="1" applyBorder="1" applyAlignment="1" applyProtection="1">
      <alignment horizontal="center" vertical="center"/>
    </xf>
    <xf numFmtId="3" fontId="5" fillId="0" borderId="2" xfId="0" applyNumberFormat="1" applyFont="1" applyFill="1" applyBorder="1" applyAlignment="1" applyProtection="1">
      <alignment horizontal="center" vertical="center"/>
      <protection locked="0"/>
    </xf>
    <xf numFmtId="3" fontId="5" fillId="0" borderId="0" xfId="0" applyNumberFormat="1" applyFont="1" applyFill="1" applyBorder="1" applyAlignment="1" applyProtection="1">
      <alignment horizontal="center" vertical="center"/>
      <protection locked="0"/>
    </xf>
    <xf numFmtId="3" fontId="5" fillId="0" borderId="5" xfId="0" applyNumberFormat="1" applyFont="1" applyFill="1" applyBorder="1" applyAlignment="1" applyProtection="1">
      <alignment horizontal="center" vertical="center"/>
      <protection locked="0"/>
    </xf>
    <xf numFmtId="3" fontId="5" fillId="0" borderId="7" xfId="1" applyNumberFormat="1" applyFont="1" applyFill="1" applyBorder="1" applyAlignment="1" applyProtection="1">
      <alignment horizontal="center" vertical="center"/>
    </xf>
    <xf numFmtId="3" fontId="5" fillId="0" borderId="21" xfId="0" applyNumberFormat="1" applyFont="1" applyFill="1" applyBorder="1" applyAlignment="1" applyProtection="1">
      <alignment horizontal="center" vertical="center"/>
    </xf>
    <xf numFmtId="3" fontId="5" fillId="0" borderId="22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3" fontId="25" fillId="3" borderId="2" xfId="1" applyNumberFormat="1" applyFont="1" applyFill="1" applyBorder="1" applyAlignment="1" applyProtection="1">
      <alignment horizontal="center" vertical="center"/>
    </xf>
    <xf numFmtId="3" fontId="5" fillId="0" borderId="0" xfId="0" applyNumberFormat="1" applyFont="1" applyBorder="1" applyAlignment="1" applyProtection="1">
      <alignment horizontal="center" vertical="center"/>
    </xf>
    <xf numFmtId="3" fontId="5" fillId="0" borderId="5" xfId="0" applyNumberFormat="1" applyFont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/>
      <protection locked="0"/>
    </xf>
    <xf numFmtId="3" fontId="5" fillId="0" borderId="0" xfId="0" applyNumberFormat="1" applyFont="1" applyBorder="1" applyAlignment="1" applyProtection="1">
      <alignment horizontal="center" vertical="center"/>
      <protection locked="0"/>
    </xf>
    <xf numFmtId="3" fontId="5" fillId="0" borderId="5" xfId="0" applyNumberFormat="1" applyFont="1" applyBorder="1" applyAlignment="1" applyProtection="1">
      <alignment horizontal="center" vertical="center"/>
      <protection locked="0"/>
    </xf>
    <xf numFmtId="3" fontId="5" fillId="3" borderId="7" xfId="1" applyNumberFormat="1" applyFont="1" applyFill="1" applyBorder="1" applyAlignment="1" applyProtection="1">
      <alignment horizontal="center" vertical="center"/>
    </xf>
    <xf numFmtId="3" fontId="5" fillId="0" borderId="21" xfId="0" applyNumberFormat="1" applyFont="1" applyBorder="1" applyAlignment="1" applyProtection="1">
      <alignment horizontal="center" vertical="center"/>
    </xf>
    <xf numFmtId="3" fontId="5" fillId="0" borderId="22" xfId="0" applyNumberFormat="1" applyFont="1" applyBorder="1" applyAlignment="1" applyProtection="1">
      <alignment horizontal="center" vertical="center"/>
    </xf>
    <xf numFmtId="3" fontId="5" fillId="0" borderId="30" xfId="0" applyNumberFormat="1" applyFont="1" applyBorder="1" applyAlignment="1" applyProtection="1">
      <alignment horizontal="center" vertical="center"/>
    </xf>
    <xf numFmtId="3" fontId="5" fillId="0" borderId="30" xfId="0" applyNumberFormat="1" applyFont="1" applyBorder="1" applyAlignment="1" applyProtection="1">
      <alignment horizontal="center" vertical="center"/>
      <protection locked="0"/>
    </xf>
    <xf numFmtId="3" fontId="5" fillId="0" borderId="37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0" fontId="9" fillId="3" borderId="36" xfId="0" applyFont="1" applyFill="1" applyBorder="1" applyAlignment="1" applyProtection="1">
      <alignment horizontal="left" vertical="center" indent="1"/>
    </xf>
    <xf numFmtId="0" fontId="0" fillId="0" borderId="30" xfId="0" applyBorder="1" applyProtection="1"/>
    <xf numFmtId="0" fontId="6" fillId="0" borderId="20" xfId="0" applyFont="1" applyFill="1" applyBorder="1" applyAlignment="1" applyProtection="1">
      <alignment horizontal="lef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0" fillId="0" borderId="4" xfId="0" applyBorder="1" applyAlignment="1" applyProtection="1">
      <alignment horizontal="left" vertical="center" wrapText="1"/>
    </xf>
    <xf numFmtId="0" fontId="0" fillId="0" borderId="0" xfId="0" applyAlignment="1" applyProtection="1"/>
    <xf numFmtId="4" fontId="9" fillId="3" borderId="4" xfId="1" quotePrefix="1" applyNumberFormat="1" applyFont="1" applyFill="1" applyBorder="1" applyAlignment="1" applyProtection="1">
      <alignment horizontal="center" vertical="center"/>
    </xf>
    <xf numFmtId="4" fontId="9" fillId="3" borderId="4" xfId="1" applyNumberFormat="1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left" vertical="top" wrapText="1" indent="2"/>
    </xf>
    <xf numFmtId="0" fontId="0" fillId="3" borderId="4" xfId="0" applyFill="1" applyBorder="1" applyAlignment="1" applyProtection="1">
      <alignment horizontal="left" vertical="top" wrapText="1" indent="1"/>
    </xf>
    <xf numFmtId="0" fontId="8" fillId="4" borderId="12" xfId="0" applyFont="1" applyFill="1" applyBorder="1" applyAlignment="1" applyProtection="1">
      <alignment horizontal="left" vertical="top" wrapText="1" indent="2"/>
    </xf>
    <xf numFmtId="0" fontId="0" fillId="4" borderId="4" xfId="0" applyFill="1" applyBorder="1" applyAlignment="1" applyProtection="1">
      <alignment horizontal="left" vertical="top" wrapText="1" indent="1"/>
    </xf>
    <xf numFmtId="0" fontId="8" fillId="0" borderId="12" xfId="0" applyFont="1" applyFill="1" applyBorder="1" applyAlignment="1" applyProtection="1">
      <alignment horizontal="left" vertical="center" indent="2"/>
    </xf>
    <xf numFmtId="0" fontId="6" fillId="0" borderId="4" xfId="0" applyFont="1" applyBorder="1" applyAlignment="1" applyProtection="1">
      <alignment horizontal="left" indent="1"/>
    </xf>
    <xf numFmtId="0" fontId="7" fillId="2" borderId="20" xfId="0" applyFont="1" applyFill="1" applyBorder="1" applyAlignment="1" applyProtection="1">
      <alignment horizontal="left"/>
    </xf>
    <xf numFmtId="0" fontId="0" fillId="0" borderId="35" xfId="0" applyBorder="1" applyAlignment="1" applyProtection="1">
      <alignment horizontal="left"/>
    </xf>
    <xf numFmtId="0" fontId="8" fillId="3" borderId="34" xfId="0" applyFont="1" applyFill="1" applyBorder="1" applyAlignment="1" applyProtection="1">
      <alignment horizontal="left" vertical="top" wrapText="1" indent="2"/>
    </xf>
    <xf numFmtId="0" fontId="0" fillId="0" borderId="5" xfId="0" applyBorder="1" applyAlignment="1" applyProtection="1">
      <alignment horizontal="left" vertical="top" wrapText="1" indent="1"/>
    </xf>
    <xf numFmtId="0" fontId="0" fillId="0" borderId="0" xfId="0" applyAlignment="1" applyProtection="1">
      <alignment vertical="center" wrapText="1"/>
    </xf>
    <xf numFmtId="0" fontId="0" fillId="0" borderId="0" xfId="0" applyProtection="1"/>
    <xf numFmtId="0" fontId="8" fillId="3" borderId="9" xfId="0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top" indent="1"/>
    </xf>
    <xf numFmtId="0" fontId="8" fillId="0" borderId="12" xfId="0" applyFont="1" applyFill="1" applyBorder="1" applyAlignment="1" applyProtection="1">
      <alignment horizontal="left" vertical="top" wrapText="1" indent="2"/>
    </xf>
    <xf numFmtId="0" fontId="0" fillId="0" borderId="4" xfId="0" applyBorder="1" applyAlignment="1" applyProtection="1">
      <alignment horizontal="left" vertical="top" wrapText="1" indent="1"/>
    </xf>
    <xf numFmtId="0" fontId="8" fillId="0" borderId="39" xfId="0" applyFont="1" applyFill="1" applyBorder="1" applyAlignment="1" applyProtection="1">
      <alignment horizontal="left" vertical="top" wrapText="1" indent="2"/>
    </xf>
    <xf numFmtId="0" fontId="0" fillId="0" borderId="13" xfId="0" applyBorder="1" applyAlignment="1" applyProtection="1">
      <alignment horizontal="left" vertical="top" wrapText="1" indent="1"/>
    </xf>
    <xf numFmtId="0" fontId="8" fillId="3" borderId="39" xfId="0" applyFont="1" applyFill="1" applyBorder="1" applyAlignment="1" applyProtection="1">
      <alignment horizontal="left" vertical="top" wrapText="1" indent="2"/>
    </xf>
    <xf numFmtId="0" fontId="9" fillId="3" borderId="13" xfId="0" applyFont="1" applyFill="1" applyBorder="1" applyAlignment="1" applyProtection="1">
      <alignment horizontal="left" vertical="top" wrapText="1" indent="2"/>
    </xf>
    <xf numFmtId="0" fontId="8" fillId="0" borderId="12" xfId="0" applyFont="1" applyFill="1" applyBorder="1" applyAlignment="1" applyProtection="1">
      <alignment horizontal="left" vertical="center" indent="1"/>
    </xf>
    <xf numFmtId="0" fontId="6" fillId="0" borderId="4" xfId="0" applyFont="1" applyBorder="1" applyAlignment="1" applyProtection="1">
      <alignment horizontal="left"/>
    </xf>
    <xf numFmtId="0" fontId="8" fillId="0" borderId="32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/>
    </xf>
    <xf numFmtId="0" fontId="8" fillId="3" borderId="12" xfId="0" applyFont="1" applyFill="1" applyBorder="1" applyAlignment="1" applyProtection="1">
      <alignment horizontal="left" vertical="center" indent="1"/>
    </xf>
    <xf numFmtId="0" fontId="9" fillId="3" borderId="12" xfId="0" applyFont="1" applyFill="1" applyBorder="1" applyAlignment="1" applyProtection="1">
      <alignment horizontal="left" vertical="top" wrapText="1" indent="2"/>
    </xf>
    <xf numFmtId="0" fontId="9" fillId="0" borderId="12" xfId="0" applyFont="1" applyFill="1" applyBorder="1" applyAlignment="1" applyProtection="1">
      <alignment horizontal="left" vertical="center" indent="2"/>
    </xf>
    <xf numFmtId="0" fontId="9" fillId="0" borderId="4" xfId="0" applyFont="1" applyFill="1" applyBorder="1" applyAlignment="1" applyProtection="1">
      <alignment horizontal="left" vertical="center" indent="2"/>
    </xf>
    <xf numFmtId="0" fontId="8" fillId="0" borderId="12" xfId="0" applyFont="1" applyFill="1" applyBorder="1" applyAlignment="1" applyProtection="1">
      <alignment horizontal="left" vertical="center"/>
    </xf>
    <xf numFmtId="0" fontId="0" fillId="0" borderId="4" xfId="0" applyBorder="1" applyProtection="1"/>
    <xf numFmtId="0" fontId="9" fillId="3" borderId="12" xfId="0" applyFont="1" applyFill="1" applyBorder="1" applyAlignment="1" applyProtection="1">
      <alignment horizontal="left" vertical="center" wrapText="1" indent="2"/>
    </xf>
    <xf numFmtId="0" fontId="9" fillId="3" borderId="12" xfId="0" applyFont="1" applyFill="1" applyBorder="1" applyAlignment="1" applyProtection="1">
      <alignment horizontal="left" vertical="center" indent="2"/>
    </xf>
    <xf numFmtId="0" fontId="9" fillId="3" borderId="4" xfId="0" applyFont="1" applyFill="1" applyBorder="1" applyAlignment="1" applyProtection="1">
      <alignment horizontal="left" vertical="center" indent="2"/>
    </xf>
    <xf numFmtId="0" fontId="0" fillId="0" borderId="4" xfId="0" applyFill="1" applyBorder="1" applyAlignment="1" applyProtection="1">
      <alignment vertical="top"/>
    </xf>
    <xf numFmtId="0" fontId="8" fillId="3" borderId="12" xfId="0" applyFont="1" applyFill="1" applyBorder="1" applyAlignment="1" applyProtection="1">
      <alignment horizontal="left" vertical="center"/>
    </xf>
    <xf numFmtId="0" fontId="0" fillId="0" borderId="35" xfId="0" applyBorder="1" applyProtection="1"/>
    <xf numFmtId="0" fontId="0" fillId="0" borderId="4" xfId="0" applyBorder="1" applyAlignment="1" applyProtection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</xdr:row>
      <xdr:rowOff>30480</xdr:rowOff>
    </xdr:from>
    <xdr:to>
      <xdr:col>1</xdr:col>
      <xdr:colOff>838200</xdr:colOff>
      <xdr:row>3</xdr:row>
      <xdr:rowOff>152400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29C680C3-8C59-CB94-0F6D-01DFCB95B734}"/>
            </a:ext>
          </a:extLst>
        </xdr:cNvPr>
        <xdr:cNvSpPr txBox="1">
          <a:spLocks noChangeArrowheads="1"/>
        </xdr:cNvSpPr>
      </xdr:nvSpPr>
      <xdr:spPr bwMode="auto">
        <a:xfrm>
          <a:off x="800100" y="411480"/>
          <a:ext cx="186690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1502 Nicollet Avenue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Minneapolis, MN 55403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(888) 903-2432  - (612) 871-5004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Fax: (612) 871-5253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152400</xdr:colOff>
          <xdr:row>12</xdr:row>
          <xdr:rowOff>45720</xdr:rowOff>
        </xdr:from>
        <xdr:to>
          <xdr:col>3</xdr:col>
          <xdr:colOff>640080</xdr:colOff>
          <xdr:row>13</xdr:row>
          <xdr:rowOff>106680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5373D68-6C1B-319F-93AC-3D2C8FF57B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VISA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632460</xdr:colOff>
          <xdr:row>12</xdr:row>
          <xdr:rowOff>45720</xdr:rowOff>
        </xdr:from>
        <xdr:to>
          <xdr:col>4</xdr:col>
          <xdr:colOff>274320</xdr:colOff>
          <xdr:row>13</xdr:row>
          <xdr:rowOff>106680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A96A773-2344-B6D7-7EDE-BF0E7DF947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205740</xdr:colOff>
          <xdr:row>12</xdr:row>
          <xdr:rowOff>45720</xdr:rowOff>
        </xdr:from>
        <xdr:to>
          <xdr:col>4</xdr:col>
          <xdr:colOff>754380</xdr:colOff>
          <xdr:row>13</xdr:row>
          <xdr:rowOff>106680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4B96E815-41E0-9E04-EC6F-BF382D8AC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AMEX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731520</xdr:colOff>
          <xdr:row>12</xdr:row>
          <xdr:rowOff>38100</xdr:rowOff>
        </xdr:from>
        <xdr:to>
          <xdr:col>5</xdr:col>
          <xdr:colOff>419100</xdr:colOff>
          <xdr:row>13</xdr:row>
          <xdr:rowOff>91440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BA418DFE-223C-6F81-C16A-FE17CB9A39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403860</xdr:colOff>
          <xdr:row>12</xdr:row>
          <xdr:rowOff>38100</xdr:rowOff>
        </xdr:from>
        <xdr:to>
          <xdr:col>5</xdr:col>
          <xdr:colOff>845820</xdr:colOff>
          <xdr:row>13</xdr:row>
          <xdr:rowOff>91440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61B7599B-9CF1-20EE-75C4-943FD6D1C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P.O.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76200</xdr:colOff>
      <xdr:row>22</xdr:row>
      <xdr:rowOff>68580</xdr:rowOff>
    </xdr:from>
    <xdr:to>
      <xdr:col>0</xdr:col>
      <xdr:colOff>236220</xdr:colOff>
      <xdr:row>22</xdr:row>
      <xdr:rowOff>213360</xdr:rowOff>
    </xdr:to>
    <xdr:pic>
      <xdr:nvPicPr>
        <xdr:cNvPr id="2095" name="Picture 47">
          <a:extLst>
            <a:ext uri="{FF2B5EF4-FFF2-40B4-BE49-F238E27FC236}">
              <a16:creationId xmlns:a16="http://schemas.microsoft.com/office/drawing/2014/main" id="{A6A4C6C4-CDEC-90A0-7C1D-FB453FDB8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234940"/>
          <a:ext cx="1600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31</xdr:row>
      <xdr:rowOff>68580</xdr:rowOff>
    </xdr:from>
    <xdr:to>
      <xdr:col>0</xdr:col>
      <xdr:colOff>236220</xdr:colOff>
      <xdr:row>31</xdr:row>
      <xdr:rowOff>213360</xdr:rowOff>
    </xdr:to>
    <xdr:pic>
      <xdr:nvPicPr>
        <xdr:cNvPr id="2096" name="Picture 48">
          <a:extLst>
            <a:ext uri="{FF2B5EF4-FFF2-40B4-BE49-F238E27FC236}">
              <a16:creationId xmlns:a16="http://schemas.microsoft.com/office/drawing/2014/main" id="{F185ED88-CCDB-7362-50A0-ACC3F84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1079480"/>
          <a:ext cx="1600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</xdr:colOff>
      <xdr:row>0</xdr:row>
      <xdr:rowOff>38100</xdr:rowOff>
    </xdr:from>
    <xdr:to>
      <xdr:col>1</xdr:col>
      <xdr:colOff>586740</xdr:colOff>
      <xdr:row>1</xdr:row>
      <xdr:rowOff>83820</xdr:rowOff>
    </xdr:to>
    <xdr:pic>
      <xdr:nvPicPr>
        <xdr:cNvPr id="2101" name="Picture 53">
          <a:extLst>
            <a:ext uri="{FF2B5EF4-FFF2-40B4-BE49-F238E27FC236}">
              <a16:creationId xmlns:a16="http://schemas.microsoft.com/office/drawing/2014/main" id="{33A6A3AC-283E-5262-3A82-B25319BC3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38100"/>
          <a:ext cx="2385060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</xdr:row>
      <xdr:rowOff>30480</xdr:rowOff>
    </xdr:from>
    <xdr:to>
      <xdr:col>1</xdr:col>
      <xdr:colOff>838200</xdr:colOff>
      <xdr:row>3</xdr:row>
      <xdr:rowOff>76200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501F2121-D8C6-DF23-BCB1-11EE3259A1EB}"/>
            </a:ext>
          </a:extLst>
        </xdr:cNvPr>
        <xdr:cNvSpPr txBox="1">
          <a:spLocks noChangeArrowheads="1"/>
        </xdr:cNvSpPr>
      </xdr:nvSpPr>
      <xdr:spPr bwMode="auto">
        <a:xfrm>
          <a:off x="800100" y="411480"/>
          <a:ext cx="186690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1502 Nicollet Avenue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Minneapolis, MN 55403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(888) 903-2432  - (612) 871-5004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Fax: (612) 871-5253 </a:t>
          </a:r>
        </a:p>
      </xdr:txBody>
    </xdr:sp>
    <xdr:clientData/>
  </xdr:twoCellAnchor>
  <xdr:twoCellAnchor editAs="oneCell">
    <xdr:from>
      <xdr:col>0</xdr:col>
      <xdr:colOff>68580</xdr:colOff>
      <xdr:row>0</xdr:row>
      <xdr:rowOff>45720</xdr:rowOff>
    </xdr:from>
    <xdr:to>
      <xdr:col>1</xdr:col>
      <xdr:colOff>624840</xdr:colOff>
      <xdr:row>1</xdr:row>
      <xdr:rowOff>99060</xdr:rowOff>
    </xdr:to>
    <xdr:pic>
      <xdr:nvPicPr>
        <xdr:cNvPr id="7171" name="Picture 3">
          <a:extLst>
            <a:ext uri="{FF2B5EF4-FFF2-40B4-BE49-F238E27FC236}">
              <a16:creationId xmlns:a16="http://schemas.microsoft.com/office/drawing/2014/main" id="{55987691-C790-971F-C728-78679044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45720"/>
          <a:ext cx="238506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</xdr:row>
      <xdr:rowOff>30480</xdr:rowOff>
    </xdr:from>
    <xdr:to>
      <xdr:col>0</xdr:col>
      <xdr:colOff>2674620</xdr:colOff>
      <xdr:row>3</xdr:row>
      <xdr:rowOff>137160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600279B1-86B2-194D-58EC-A79FDAEB85B8}"/>
            </a:ext>
          </a:extLst>
        </xdr:cNvPr>
        <xdr:cNvSpPr txBox="1">
          <a:spLocks noChangeArrowheads="1"/>
        </xdr:cNvSpPr>
      </xdr:nvSpPr>
      <xdr:spPr bwMode="auto">
        <a:xfrm>
          <a:off x="800100" y="411480"/>
          <a:ext cx="187452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1502 Nicollet Avenue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Minneapolis, MN 55403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(888) 903-2432  - (612) 871-5004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Fax: (612) 871-5253 </a:t>
          </a:r>
        </a:p>
      </xdr:txBody>
    </xdr:sp>
    <xdr:clientData/>
  </xdr:twoCellAnchor>
  <xdr:twoCellAnchor editAs="oneCell">
    <xdr:from>
      <xdr:col>0</xdr:col>
      <xdr:colOff>76200</xdr:colOff>
      <xdr:row>4</xdr:row>
      <xdr:rowOff>68580</xdr:rowOff>
    </xdr:from>
    <xdr:to>
      <xdr:col>0</xdr:col>
      <xdr:colOff>236220</xdr:colOff>
      <xdr:row>4</xdr:row>
      <xdr:rowOff>220980</xdr:rowOff>
    </xdr:to>
    <xdr:pic>
      <xdr:nvPicPr>
        <xdr:cNvPr id="5130" name="Picture 10">
          <a:extLst>
            <a:ext uri="{FF2B5EF4-FFF2-40B4-BE49-F238E27FC236}">
              <a16:creationId xmlns:a16="http://schemas.microsoft.com/office/drawing/2014/main" id="{8A418661-93CE-B0D0-8AB1-7A0900BA4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39240"/>
          <a:ext cx="1600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0</xdr:row>
      <xdr:rowOff>45720</xdr:rowOff>
    </xdr:from>
    <xdr:to>
      <xdr:col>0</xdr:col>
      <xdr:colOff>2453640</xdr:colOff>
      <xdr:row>1</xdr:row>
      <xdr:rowOff>99060</xdr:rowOff>
    </xdr:to>
    <xdr:pic>
      <xdr:nvPicPr>
        <xdr:cNvPr id="5197" name="Picture 77">
          <a:extLst>
            <a:ext uri="{FF2B5EF4-FFF2-40B4-BE49-F238E27FC236}">
              <a16:creationId xmlns:a16="http://schemas.microsoft.com/office/drawing/2014/main" id="{826D8D2F-B05C-804E-1413-ACF5F672F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45720"/>
          <a:ext cx="238506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</xdr:row>
      <xdr:rowOff>30480</xdr:rowOff>
    </xdr:from>
    <xdr:to>
      <xdr:col>1</xdr:col>
      <xdr:colOff>838200</xdr:colOff>
      <xdr:row>3</xdr:row>
      <xdr:rowOff>76200</xdr:rowOff>
    </xdr:to>
    <xdr:sp macro="" textlink="">
      <xdr:nvSpPr>
        <xdr:cNvPr id="1060" name="Text Box 36">
          <a:extLst>
            <a:ext uri="{FF2B5EF4-FFF2-40B4-BE49-F238E27FC236}">
              <a16:creationId xmlns:a16="http://schemas.microsoft.com/office/drawing/2014/main" id="{92888141-ADF5-A3C4-100B-5574627A3170}"/>
            </a:ext>
          </a:extLst>
        </xdr:cNvPr>
        <xdr:cNvSpPr txBox="1">
          <a:spLocks noChangeArrowheads="1"/>
        </xdr:cNvSpPr>
      </xdr:nvSpPr>
      <xdr:spPr bwMode="auto">
        <a:xfrm>
          <a:off x="800100" y="411480"/>
          <a:ext cx="186690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1502 Nicollet Avenue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Minneapolis, MN 55403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(888) 903-2432  - (612) 871-5004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Fax: (612) 871-5253 </a:t>
          </a:r>
        </a:p>
      </xdr:txBody>
    </xdr:sp>
    <xdr:clientData/>
  </xdr:twoCellAnchor>
  <xdr:twoCellAnchor editAs="oneCell">
    <xdr:from>
      <xdr:col>0</xdr:col>
      <xdr:colOff>68580</xdr:colOff>
      <xdr:row>0</xdr:row>
      <xdr:rowOff>45720</xdr:rowOff>
    </xdr:from>
    <xdr:to>
      <xdr:col>1</xdr:col>
      <xdr:colOff>624840</xdr:colOff>
      <xdr:row>1</xdr:row>
      <xdr:rowOff>99060</xdr:rowOff>
    </xdr:to>
    <xdr:pic>
      <xdr:nvPicPr>
        <xdr:cNvPr id="1073" name="Picture 49">
          <a:extLst>
            <a:ext uri="{FF2B5EF4-FFF2-40B4-BE49-F238E27FC236}">
              <a16:creationId xmlns:a16="http://schemas.microsoft.com/office/drawing/2014/main" id="{5BAF43DB-EE74-0827-0D9E-749D1F0CE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45720"/>
          <a:ext cx="238506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</xdr:row>
      <xdr:rowOff>30480</xdr:rowOff>
    </xdr:from>
    <xdr:to>
      <xdr:col>1</xdr:col>
      <xdr:colOff>838200</xdr:colOff>
      <xdr:row>3</xdr:row>
      <xdr:rowOff>76200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9C483202-C2F8-2E74-1975-D4A47FF6D9F1}"/>
            </a:ext>
          </a:extLst>
        </xdr:cNvPr>
        <xdr:cNvSpPr txBox="1">
          <a:spLocks noChangeArrowheads="1"/>
        </xdr:cNvSpPr>
      </xdr:nvSpPr>
      <xdr:spPr bwMode="auto">
        <a:xfrm>
          <a:off x="800100" y="411480"/>
          <a:ext cx="186690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1502 Nicollet Avenue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Minneapolis, MN 55403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(888) 903-2432  - (612) 871-5004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Fax: (612) 871-5253 </a:t>
          </a:r>
        </a:p>
      </xdr:txBody>
    </xdr:sp>
    <xdr:clientData/>
  </xdr:twoCellAnchor>
  <xdr:twoCellAnchor editAs="oneCell">
    <xdr:from>
      <xdr:col>0</xdr:col>
      <xdr:colOff>68580</xdr:colOff>
      <xdr:row>0</xdr:row>
      <xdr:rowOff>45720</xdr:rowOff>
    </xdr:from>
    <xdr:to>
      <xdr:col>1</xdr:col>
      <xdr:colOff>624840</xdr:colOff>
      <xdr:row>1</xdr:row>
      <xdr:rowOff>99060</xdr:rowOff>
    </xdr:to>
    <xdr:pic>
      <xdr:nvPicPr>
        <xdr:cNvPr id="4104" name="Picture 8">
          <a:extLst>
            <a:ext uri="{FF2B5EF4-FFF2-40B4-BE49-F238E27FC236}">
              <a16:creationId xmlns:a16="http://schemas.microsoft.com/office/drawing/2014/main" id="{668E5739-1E77-9FD9-45E3-64A7919E9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45720"/>
          <a:ext cx="2385060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0"/>
  <sheetViews>
    <sheetView showGridLines="0" tabSelected="1" zoomScaleNormal="100" workbookViewId="0">
      <selection activeCell="F2" sqref="F2"/>
    </sheetView>
  </sheetViews>
  <sheetFormatPr defaultColWidth="9.109375" defaultRowHeight="13.2" x14ac:dyDescent="0.25"/>
  <cols>
    <col min="1" max="1" width="26.6640625" style="1" customWidth="1"/>
    <col min="2" max="2" width="26.5546875" style="1" customWidth="1"/>
    <col min="3" max="3" width="15" style="61" hidden="1" customWidth="1"/>
    <col min="4" max="4" width="12.6640625" style="2" customWidth="1"/>
    <col min="5" max="5" width="12.6640625" style="1" customWidth="1"/>
    <col min="6" max="6" width="12.6640625" style="32" customWidth="1"/>
    <col min="7" max="7" width="9.109375" style="61"/>
    <col min="8" max="8" width="10.6640625" style="29" customWidth="1"/>
    <col min="9" max="9" width="11.109375" style="29" customWidth="1"/>
    <col min="10" max="10" width="9.109375" style="61"/>
    <col min="11" max="16384" width="9.109375" style="1"/>
  </cols>
  <sheetData>
    <row r="1" spans="1:6" ht="30" x14ac:dyDescent="0.25">
      <c r="F1" s="30" t="s">
        <v>0</v>
      </c>
    </row>
    <row r="2" spans="1:6" ht="24" customHeight="1" x14ac:dyDescent="0.25">
      <c r="B2" s="18"/>
      <c r="E2" s="2" t="s">
        <v>2</v>
      </c>
      <c r="F2" s="31"/>
    </row>
    <row r="3" spans="1:6" ht="24" customHeight="1" x14ac:dyDescent="0.25">
      <c r="C3" s="3"/>
      <c r="D3" s="23"/>
      <c r="E3" s="4"/>
    </row>
    <row r="4" spans="1:6" ht="30" customHeight="1" x14ac:dyDescent="0.25">
      <c r="A4" s="220" t="s">
        <v>167</v>
      </c>
      <c r="B4" s="220"/>
      <c r="C4" s="220"/>
      <c r="D4" s="220"/>
      <c r="E4" s="220"/>
      <c r="F4" s="220"/>
    </row>
    <row r="5" spans="1:6" ht="12" customHeight="1" x14ac:dyDescent="0.25">
      <c r="A5" s="221" t="s">
        <v>166</v>
      </c>
      <c r="B5" s="221"/>
      <c r="C5" s="221"/>
      <c r="D5" s="221"/>
      <c r="E5" s="221"/>
      <c r="F5" s="221"/>
    </row>
    <row r="6" spans="1:6" ht="18" customHeight="1" x14ac:dyDescent="0.25">
      <c r="D6" s="24"/>
      <c r="E6" s="20" t="s">
        <v>25</v>
      </c>
      <c r="F6" s="46" t="s">
        <v>1</v>
      </c>
    </row>
    <row r="7" spans="1:6" ht="15.9" customHeight="1" x14ac:dyDescent="0.25">
      <c r="A7" s="54" t="s">
        <v>16</v>
      </c>
      <c r="B7" s="19"/>
      <c r="C7" s="85"/>
      <c r="D7" s="19"/>
      <c r="E7" s="19"/>
      <c r="F7" s="19"/>
    </row>
    <row r="8" spans="1:6" ht="15.9" customHeight="1" x14ac:dyDescent="0.25">
      <c r="A8" s="2" t="s">
        <v>17</v>
      </c>
      <c r="B8" s="204"/>
      <c r="C8" s="204"/>
      <c r="D8" s="204"/>
      <c r="E8" s="204"/>
      <c r="F8" s="204"/>
    </row>
    <row r="9" spans="1:6" ht="15.9" customHeight="1" x14ac:dyDescent="0.25">
      <c r="A9" s="2" t="s">
        <v>18</v>
      </c>
      <c r="B9" s="202"/>
      <c r="C9" s="202"/>
      <c r="D9" s="202"/>
      <c r="E9" s="202"/>
      <c r="F9" s="202"/>
    </row>
    <row r="10" spans="1:6" ht="15.9" customHeight="1" x14ac:dyDescent="0.25">
      <c r="A10" s="2" t="s">
        <v>19</v>
      </c>
      <c r="B10" s="202"/>
      <c r="C10" s="202"/>
      <c r="D10" s="202"/>
      <c r="E10" s="202"/>
      <c r="F10" s="202"/>
    </row>
    <row r="11" spans="1:6" ht="15.9" customHeight="1" x14ac:dyDescent="0.25">
      <c r="A11" s="44" t="s">
        <v>70</v>
      </c>
      <c r="B11" s="202"/>
      <c r="C11" s="202"/>
      <c r="D11" s="202"/>
      <c r="E11" s="202"/>
      <c r="F11" s="202"/>
    </row>
    <row r="12" spans="1:6" ht="15.9" customHeight="1" x14ac:dyDescent="0.25">
      <c r="A12" s="2" t="s">
        <v>28</v>
      </c>
      <c r="B12" s="203"/>
      <c r="C12" s="170"/>
      <c r="D12" s="170"/>
      <c r="E12" s="2" t="s">
        <v>34</v>
      </c>
      <c r="F12" s="42"/>
    </row>
    <row r="13" spans="1:6" ht="15.9" customHeight="1" x14ac:dyDescent="0.25">
      <c r="A13" s="2" t="s">
        <v>20</v>
      </c>
      <c r="B13" s="17"/>
      <c r="D13" s="19"/>
      <c r="E13" s="19"/>
      <c r="F13" s="19"/>
    </row>
    <row r="14" spans="1:6" ht="15.9" customHeight="1" x14ac:dyDescent="0.25">
      <c r="A14" s="2" t="s">
        <v>32</v>
      </c>
      <c r="B14" s="42"/>
      <c r="C14" s="102"/>
      <c r="D14" s="47" t="s">
        <v>33</v>
      </c>
      <c r="E14" s="17"/>
      <c r="F14" s="17"/>
    </row>
    <row r="15" spans="1:6" ht="15.9" customHeight="1" x14ac:dyDescent="0.25">
      <c r="A15" s="2" t="s">
        <v>21</v>
      </c>
      <c r="B15" s="204"/>
      <c r="C15" s="204"/>
      <c r="D15" s="204"/>
      <c r="E15" s="204"/>
      <c r="F15" s="204"/>
    </row>
    <row r="16" spans="1:6" ht="15.9" customHeight="1" x14ac:dyDescent="0.25">
      <c r="A16" s="44" t="s">
        <v>30</v>
      </c>
      <c r="B16" s="202"/>
      <c r="C16" s="202"/>
      <c r="D16" s="202"/>
      <c r="E16" s="202"/>
      <c r="F16" s="202"/>
    </row>
    <row r="17" spans="1:9" ht="15.9" customHeight="1" x14ac:dyDescent="0.25">
      <c r="A17" s="4" t="s">
        <v>22</v>
      </c>
      <c r="B17" s="202"/>
      <c r="C17" s="202"/>
      <c r="D17" s="202"/>
      <c r="E17" s="202"/>
      <c r="F17" s="202"/>
    </row>
    <row r="18" spans="1:9" ht="15.9" customHeight="1" x14ac:dyDescent="0.25">
      <c r="A18" s="2" t="s">
        <v>29</v>
      </c>
      <c r="B18" s="203"/>
      <c r="C18" s="170"/>
      <c r="D18" s="170"/>
      <c r="E18" s="2" t="s">
        <v>34</v>
      </c>
      <c r="F18" s="17"/>
    </row>
    <row r="19" spans="1:9" ht="15.9" customHeight="1" x14ac:dyDescent="0.25">
      <c r="A19" s="2" t="s">
        <v>23</v>
      </c>
      <c r="B19" s="204"/>
      <c r="C19" s="204"/>
      <c r="D19" s="204"/>
      <c r="E19" s="204"/>
      <c r="F19" s="204"/>
    </row>
    <row r="20" spans="1:9" ht="15.9" customHeight="1" x14ac:dyDescent="0.25">
      <c r="A20" s="24" t="s">
        <v>31</v>
      </c>
      <c r="B20" s="205"/>
      <c r="C20" s="205"/>
      <c r="D20" s="205"/>
      <c r="E20" s="205"/>
      <c r="F20" s="205"/>
    </row>
    <row r="21" spans="1:9" ht="36.75" customHeight="1" x14ac:dyDescent="0.25">
      <c r="A21" s="188" t="s">
        <v>27</v>
      </c>
      <c r="B21" s="188"/>
      <c r="C21" s="188"/>
      <c r="D21" s="188"/>
      <c r="E21" s="188"/>
      <c r="F21" s="188"/>
    </row>
    <row r="22" spans="1:9" ht="14.1" customHeight="1" thickBot="1" x14ac:dyDescent="0.3"/>
    <row r="23" spans="1:9" ht="20.100000000000001" customHeight="1" x14ac:dyDescent="0.3">
      <c r="A23" s="222" t="s">
        <v>128</v>
      </c>
      <c r="B23" s="223"/>
      <c r="C23" s="103" t="s">
        <v>24</v>
      </c>
      <c r="D23" s="28" t="s">
        <v>8</v>
      </c>
      <c r="E23" s="6" t="s">
        <v>9</v>
      </c>
      <c r="F23" s="33" t="s">
        <v>10</v>
      </c>
      <c r="H23" s="91" t="s">
        <v>3</v>
      </c>
      <c r="I23" s="92">
        <v>1.25</v>
      </c>
    </row>
    <row r="24" spans="1:9" s="18" customFormat="1" ht="50.1" customHeight="1" x14ac:dyDescent="0.25">
      <c r="A24" s="169" t="s">
        <v>168</v>
      </c>
      <c r="B24" s="170"/>
      <c r="C24" s="9">
        <v>4495</v>
      </c>
      <c r="D24" s="26">
        <f t="shared" ref="D24:D31" si="0">VLOOKUP($F$6,$H$23:$I$29,2)*C24</f>
        <v>4495</v>
      </c>
      <c r="E24" s="10"/>
      <c r="F24" s="35" t="str">
        <f t="shared" ref="F24:F31" si="1">IF(E24="","",D24*E24)</f>
        <v/>
      </c>
      <c r="H24" s="91" t="s">
        <v>4</v>
      </c>
      <c r="I24" s="92">
        <v>0.52</v>
      </c>
    </row>
    <row r="25" spans="1:9" s="18" customFormat="1" ht="50.1" customHeight="1" x14ac:dyDescent="0.25">
      <c r="A25" s="192" t="s">
        <v>169</v>
      </c>
      <c r="B25" s="193"/>
      <c r="C25" s="7">
        <v>6495</v>
      </c>
      <c r="D25" s="25">
        <f t="shared" si="0"/>
        <v>6495</v>
      </c>
      <c r="E25" s="8"/>
      <c r="F25" s="34" t="str">
        <f t="shared" si="1"/>
        <v/>
      </c>
      <c r="H25" s="91" t="s">
        <v>5</v>
      </c>
      <c r="I25" s="92">
        <v>1.31</v>
      </c>
    </row>
    <row r="26" spans="1:9" s="18" customFormat="1" ht="52.5" customHeight="1" x14ac:dyDescent="0.25">
      <c r="A26" s="169" t="s">
        <v>162</v>
      </c>
      <c r="B26" s="170"/>
      <c r="C26" s="9">
        <v>2495</v>
      </c>
      <c r="D26" s="26">
        <f t="shared" si="0"/>
        <v>2495</v>
      </c>
      <c r="E26" s="10"/>
      <c r="F26" s="35" t="str">
        <f t="shared" si="1"/>
        <v/>
      </c>
      <c r="H26" s="91" t="s">
        <v>6</v>
      </c>
      <c r="I26" s="92">
        <v>0.77</v>
      </c>
    </row>
    <row r="27" spans="1:9" s="18" customFormat="1" ht="52.5" customHeight="1" x14ac:dyDescent="0.25">
      <c r="A27" s="192" t="s">
        <v>163</v>
      </c>
      <c r="B27" s="170"/>
      <c r="C27" s="7">
        <v>3495</v>
      </c>
      <c r="D27" s="25">
        <f t="shared" si="0"/>
        <v>3495</v>
      </c>
      <c r="E27" s="8"/>
      <c r="F27" s="34" t="str">
        <f t="shared" si="1"/>
        <v/>
      </c>
      <c r="H27" s="91" t="s">
        <v>7</v>
      </c>
      <c r="I27" s="92">
        <v>1.41</v>
      </c>
    </row>
    <row r="28" spans="1:9" s="18" customFormat="1" ht="52.5" customHeight="1" x14ac:dyDescent="0.25">
      <c r="A28" s="169" t="s">
        <v>159</v>
      </c>
      <c r="B28" s="170"/>
      <c r="C28" s="9">
        <v>495</v>
      </c>
      <c r="D28" s="26">
        <f t="shared" si="0"/>
        <v>495</v>
      </c>
      <c r="E28" s="10"/>
      <c r="F28" s="35" t="str">
        <f t="shared" si="1"/>
        <v/>
      </c>
      <c r="H28" s="29" t="s">
        <v>1</v>
      </c>
      <c r="I28" s="29">
        <v>1</v>
      </c>
    </row>
    <row r="29" spans="1:9" s="18" customFormat="1" ht="80.099999999999994" customHeight="1" x14ac:dyDescent="0.25">
      <c r="A29" s="192" t="s">
        <v>164</v>
      </c>
      <c r="B29" s="170"/>
      <c r="C29" s="7">
        <v>495</v>
      </c>
      <c r="D29" s="25">
        <f t="shared" si="0"/>
        <v>495</v>
      </c>
      <c r="E29" s="8"/>
      <c r="F29" s="34" t="str">
        <f t="shared" si="1"/>
        <v/>
      </c>
      <c r="H29" s="89"/>
      <c r="I29" s="90"/>
    </row>
    <row r="30" spans="1:9" s="18" customFormat="1" ht="52.5" customHeight="1" x14ac:dyDescent="0.25">
      <c r="A30" s="169" t="s">
        <v>175</v>
      </c>
      <c r="B30" s="170"/>
      <c r="C30" s="9">
        <v>750</v>
      </c>
      <c r="D30" s="26">
        <f t="shared" si="0"/>
        <v>750</v>
      </c>
      <c r="E30" s="10"/>
      <c r="F30" s="35" t="str">
        <f t="shared" si="1"/>
        <v/>
      </c>
      <c r="H30" s="29"/>
      <c r="I30" s="29"/>
    </row>
    <row r="31" spans="1:9" s="18" customFormat="1" ht="52.5" customHeight="1" x14ac:dyDescent="0.25">
      <c r="A31" s="192" t="s">
        <v>11</v>
      </c>
      <c r="B31" s="215"/>
      <c r="C31" s="7">
        <v>995</v>
      </c>
      <c r="D31" s="25">
        <f t="shared" si="0"/>
        <v>995</v>
      </c>
      <c r="E31" s="8"/>
      <c r="F31" s="34" t="str">
        <f t="shared" si="1"/>
        <v/>
      </c>
      <c r="H31" s="89"/>
      <c r="I31" s="90"/>
    </row>
    <row r="32" spans="1:9" ht="20.100000000000001" customHeight="1" x14ac:dyDescent="0.3">
      <c r="A32" s="201" t="s">
        <v>78</v>
      </c>
      <c r="B32" s="174"/>
      <c r="C32" s="105" t="s">
        <v>8</v>
      </c>
      <c r="D32" s="106" t="s">
        <v>8</v>
      </c>
      <c r="E32" s="107" t="s">
        <v>9</v>
      </c>
      <c r="F32" s="108" t="s">
        <v>10</v>
      </c>
      <c r="H32" s="89"/>
      <c r="I32" s="90"/>
    </row>
    <row r="33" spans="1:9" s="18" customFormat="1" ht="14.1" customHeight="1" x14ac:dyDescent="0.25">
      <c r="A33" s="175" t="s">
        <v>71</v>
      </c>
      <c r="B33" s="176"/>
      <c r="C33" s="189">
        <v>495</v>
      </c>
      <c r="D33" s="194">
        <f>VLOOKUP($F$6,$H$23:$I$29,2)*C33</f>
        <v>495</v>
      </c>
      <c r="E33" s="218"/>
      <c r="F33" s="200" t="str">
        <f>IF(E33="","",D33*E33)</f>
        <v/>
      </c>
      <c r="H33" s="89"/>
      <c r="I33" s="89"/>
    </row>
    <row r="34" spans="1:9" s="18" customFormat="1" ht="14.1" customHeight="1" x14ac:dyDescent="0.25">
      <c r="A34" s="177" t="s">
        <v>165</v>
      </c>
      <c r="B34" s="172"/>
      <c r="C34" s="190"/>
      <c r="D34" s="195"/>
      <c r="E34" s="219"/>
      <c r="F34" s="186"/>
      <c r="H34" s="89"/>
      <c r="I34" s="89"/>
    </row>
    <row r="35" spans="1:9" s="18" customFormat="1" ht="14.1" customHeight="1" x14ac:dyDescent="0.25">
      <c r="A35" s="179" t="s">
        <v>127</v>
      </c>
      <c r="B35" s="174"/>
      <c r="C35" s="191"/>
      <c r="D35" s="196"/>
      <c r="E35" s="217"/>
      <c r="F35" s="187"/>
      <c r="H35" s="89"/>
      <c r="I35" s="89"/>
    </row>
    <row r="36" spans="1:9" s="18" customFormat="1" ht="14.1" customHeight="1" x14ac:dyDescent="0.25">
      <c r="A36" s="182" t="s">
        <v>72</v>
      </c>
      <c r="B36" s="176"/>
      <c r="C36" s="211">
        <v>495</v>
      </c>
      <c r="D36" s="212">
        <f>VLOOKUP($F$6,$H$23:$I$29,2)*C36</f>
        <v>495</v>
      </c>
      <c r="E36" s="216"/>
      <c r="F36" s="185" t="str">
        <f>IF(E36="","",D36*E36)</f>
        <v/>
      </c>
      <c r="H36" s="89"/>
      <c r="I36" s="89"/>
    </row>
    <row r="37" spans="1:9" s="18" customFormat="1" ht="14.1" customHeight="1" x14ac:dyDescent="0.25">
      <c r="A37" s="173"/>
      <c r="B37" s="174"/>
      <c r="C37" s="191"/>
      <c r="D37" s="196"/>
      <c r="E37" s="217"/>
      <c r="F37" s="187"/>
      <c r="H37" s="89"/>
      <c r="I37" s="89"/>
    </row>
    <row r="38" spans="1:9" s="18" customFormat="1" ht="14.1" customHeight="1" x14ac:dyDescent="0.25">
      <c r="A38" s="175" t="s">
        <v>90</v>
      </c>
      <c r="B38" s="176"/>
      <c r="C38" s="189">
        <v>495</v>
      </c>
      <c r="D38" s="214">
        <f>VLOOKUP($F$6,$H$23:$I$29,2)*C38</f>
        <v>495</v>
      </c>
      <c r="E38" s="197"/>
      <c r="F38" s="200" t="str">
        <f>IF(E38="","",D38*E38)</f>
        <v/>
      </c>
      <c r="H38" s="89"/>
      <c r="I38" s="89"/>
    </row>
    <row r="39" spans="1:9" s="18" customFormat="1" ht="14.1" customHeight="1" x14ac:dyDescent="0.25">
      <c r="A39" s="177" t="s">
        <v>165</v>
      </c>
      <c r="B39" s="172"/>
      <c r="C39" s="190"/>
      <c r="D39" s="190"/>
      <c r="E39" s="198"/>
      <c r="F39" s="186"/>
      <c r="H39" s="89"/>
      <c r="I39" s="89"/>
    </row>
    <row r="40" spans="1:9" s="18" customFormat="1" ht="14.1" customHeight="1" x14ac:dyDescent="0.25">
      <c r="A40" s="178" t="s">
        <v>86</v>
      </c>
      <c r="B40" s="172"/>
      <c r="C40" s="190"/>
      <c r="D40" s="190"/>
      <c r="E40" s="198"/>
      <c r="F40" s="186"/>
      <c r="H40" s="89"/>
      <c r="I40" s="89"/>
    </row>
    <row r="41" spans="1:9" s="18" customFormat="1" ht="14.1" customHeight="1" x14ac:dyDescent="0.25">
      <c r="A41" s="178" t="s">
        <v>87</v>
      </c>
      <c r="B41" s="172"/>
      <c r="C41" s="190"/>
      <c r="D41" s="190"/>
      <c r="E41" s="198"/>
      <c r="F41" s="186"/>
      <c r="H41" s="89"/>
      <c r="I41" s="89"/>
    </row>
    <row r="42" spans="1:9" s="18" customFormat="1" ht="14.1" customHeight="1" x14ac:dyDescent="0.25">
      <c r="A42" s="178" t="s">
        <v>88</v>
      </c>
      <c r="B42" s="172"/>
      <c r="C42" s="190"/>
      <c r="D42" s="190"/>
      <c r="E42" s="198"/>
      <c r="F42" s="186"/>
      <c r="H42" s="89"/>
      <c r="I42" s="89"/>
    </row>
    <row r="43" spans="1:9" s="18" customFormat="1" ht="14.1" customHeight="1" x14ac:dyDescent="0.25">
      <c r="A43" s="179" t="s">
        <v>89</v>
      </c>
      <c r="B43" s="174"/>
      <c r="C43" s="191"/>
      <c r="D43" s="191"/>
      <c r="E43" s="199"/>
      <c r="F43" s="187"/>
      <c r="H43" s="89"/>
      <c r="I43" s="89"/>
    </row>
    <row r="44" spans="1:9" s="18" customFormat="1" ht="14.1" customHeight="1" x14ac:dyDescent="0.25">
      <c r="A44" s="182" t="s">
        <v>91</v>
      </c>
      <c r="B44" s="176"/>
      <c r="C44" s="211">
        <v>495</v>
      </c>
      <c r="D44" s="213">
        <f>VLOOKUP($F$6,$H$23:$I$29,2)*C44</f>
        <v>495</v>
      </c>
      <c r="E44" s="208"/>
      <c r="F44" s="185" t="str">
        <f>IF(E44="","",D44*E44)</f>
        <v/>
      </c>
      <c r="H44" s="89"/>
      <c r="I44" s="89"/>
    </row>
    <row r="45" spans="1:9" s="18" customFormat="1" ht="14.1" customHeight="1" x14ac:dyDescent="0.25">
      <c r="A45" s="183" t="s">
        <v>165</v>
      </c>
      <c r="B45" s="184"/>
      <c r="C45" s="190"/>
      <c r="D45" s="190"/>
      <c r="E45" s="207"/>
      <c r="F45" s="186"/>
      <c r="H45" s="89"/>
      <c r="I45" s="89"/>
    </row>
    <row r="46" spans="1:9" s="18" customFormat="1" ht="14.1" customHeight="1" x14ac:dyDescent="0.2">
      <c r="A46" s="171" t="s">
        <v>92</v>
      </c>
      <c r="B46" s="181"/>
      <c r="C46" s="190"/>
      <c r="D46" s="190"/>
      <c r="E46" s="207"/>
      <c r="F46" s="186"/>
      <c r="H46" s="89"/>
      <c r="I46" s="89"/>
    </row>
    <row r="47" spans="1:9" s="18" customFormat="1" ht="14.1" customHeight="1" x14ac:dyDescent="0.2">
      <c r="A47" s="171" t="s">
        <v>93</v>
      </c>
      <c r="B47" s="181"/>
      <c r="C47" s="190"/>
      <c r="D47" s="190"/>
      <c r="E47" s="207"/>
      <c r="F47" s="186"/>
      <c r="H47" s="89"/>
      <c r="I47" s="89"/>
    </row>
    <row r="48" spans="1:9" s="18" customFormat="1" ht="14.1" customHeight="1" x14ac:dyDescent="0.25">
      <c r="A48" s="171" t="s">
        <v>94</v>
      </c>
      <c r="B48" s="172"/>
      <c r="C48" s="190"/>
      <c r="D48" s="190"/>
      <c r="E48" s="207"/>
      <c r="F48" s="186"/>
      <c r="H48" s="89"/>
      <c r="I48" s="89"/>
    </row>
    <row r="49" spans="1:9" s="18" customFormat="1" ht="14.1" customHeight="1" x14ac:dyDescent="0.25">
      <c r="A49" s="180" t="s">
        <v>95</v>
      </c>
      <c r="B49" s="174"/>
      <c r="C49" s="191"/>
      <c r="D49" s="191"/>
      <c r="E49" s="209"/>
      <c r="F49" s="187"/>
      <c r="H49" s="89"/>
      <c r="I49" s="90"/>
    </row>
    <row r="50" spans="1:9" s="18" customFormat="1" ht="14.1" customHeight="1" x14ac:dyDescent="0.25">
      <c r="A50" s="175" t="s">
        <v>96</v>
      </c>
      <c r="B50" s="176"/>
      <c r="C50" s="189">
        <v>495</v>
      </c>
      <c r="D50" s="194">
        <f>VLOOKUP($F$6,$H$23:$I$29,2)*C50</f>
        <v>495</v>
      </c>
      <c r="E50" s="206"/>
      <c r="F50" s="200" t="str">
        <f>IF(E50="","",D50*E50)</f>
        <v/>
      </c>
      <c r="H50" s="89"/>
      <c r="I50" s="90"/>
    </row>
    <row r="51" spans="1:9" s="18" customFormat="1" ht="14.1" customHeight="1" x14ac:dyDescent="0.25">
      <c r="A51" s="177" t="s">
        <v>165</v>
      </c>
      <c r="B51" s="172"/>
      <c r="C51" s="190"/>
      <c r="D51" s="195"/>
      <c r="E51" s="207"/>
      <c r="F51" s="186"/>
      <c r="H51" s="89"/>
      <c r="I51" s="90"/>
    </row>
    <row r="52" spans="1:9" s="18" customFormat="1" ht="14.1" customHeight="1" x14ac:dyDescent="0.25">
      <c r="A52" s="178" t="s">
        <v>97</v>
      </c>
      <c r="B52" s="172"/>
      <c r="C52" s="190"/>
      <c r="D52" s="195"/>
      <c r="E52" s="207"/>
      <c r="F52" s="186"/>
      <c r="H52" s="89"/>
      <c r="I52" s="90"/>
    </row>
    <row r="53" spans="1:9" s="18" customFormat="1" ht="14.1" customHeight="1" x14ac:dyDescent="0.25">
      <c r="A53" s="178" t="s">
        <v>98</v>
      </c>
      <c r="B53" s="172"/>
      <c r="C53" s="190"/>
      <c r="D53" s="195"/>
      <c r="E53" s="207"/>
      <c r="F53" s="186"/>
      <c r="H53" s="89"/>
      <c r="I53" s="89"/>
    </row>
    <row r="54" spans="1:9" s="18" customFormat="1" ht="14.1" customHeight="1" x14ac:dyDescent="0.25">
      <c r="A54" s="179" t="s">
        <v>99</v>
      </c>
      <c r="B54" s="174"/>
      <c r="C54" s="191"/>
      <c r="D54" s="196"/>
      <c r="E54" s="209"/>
      <c r="F54" s="187"/>
      <c r="H54" s="89"/>
      <c r="I54" s="89"/>
    </row>
    <row r="55" spans="1:9" s="18" customFormat="1" ht="14.1" customHeight="1" x14ac:dyDescent="0.25">
      <c r="A55" s="182" t="s">
        <v>100</v>
      </c>
      <c r="B55" s="176"/>
      <c r="C55" s="211">
        <v>495</v>
      </c>
      <c r="D55" s="212">
        <f>VLOOKUP($F$6,$H$23:$I$29,2)*C55</f>
        <v>495</v>
      </c>
      <c r="E55" s="208"/>
      <c r="F55" s="185" t="str">
        <f>IF(E55="","",D55*E55)</f>
        <v/>
      </c>
      <c r="H55" s="89"/>
      <c r="I55" s="89"/>
    </row>
    <row r="56" spans="1:9" s="18" customFormat="1" ht="14.1" customHeight="1" x14ac:dyDescent="0.25">
      <c r="A56" s="183" t="s">
        <v>165</v>
      </c>
      <c r="B56" s="184"/>
      <c r="C56" s="190"/>
      <c r="D56" s="195"/>
      <c r="E56" s="207"/>
      <c r="F56" s="186"/>
      <c r="H56" s="89"/>
      <c r="I56" s="89"/>
    </row>
    <row r="57" spans="1:9" s="18" customFormat="1" ht="14.1" customHeight="1" x14ac:dyDescent="0.25">
      <c r="A57" s="171" t="s">
        <v>101</v>
      </c>
      <c r="B57" s="172"/>
      <c r="C57" s="190"/>
      <c r="D57" s="195"/>
      <c r="E57" s="207"/>
      <c r="F57" s="186"/>
      <c r="H57" s="89"/>
      <c r="I57" s="89"/>
    </row>
    <row r="58" spans="1:9" s="18" customFormat="1" ht="14.1" customHeight="1" x14ac:dyDescent="0.25">
      <c r="A58" s="171" t="s">
        <v>102</v>
      </c>
      <c r="B58" s="172"/>
      <c r="C58" s="190"/>
      <c r="D58" s="195"/>
      <c r="E58" s="207"/>
      <c r="F58" s="186"/>
      <c r="H58" s="89"/>
      <c r="I58" s="89"/>
    </row>
    <row r="59" spans="1:9" s="18" customFormat="1" ht="14.1" customHeight="1" x14ac:dyDescent="0.25">
      <c r="A59" s="171" t="s">
        <v>103</v>
      </c>
      <c r="B59" s="172"/>
      <c r="C59" s="190"/>
      <c r="D59" s="195"/>
      <c r="E59" s="207"/>
      <c r="F59" s="186"/>
      <c r="H59" s="89"/>
      <c r="I59" s="89"/>
    </row>
    <row r="60" spans="1:9" s="18" customFormat="1" ht="14.1" customHeight="1" x14ac:dyDescent="0.25">
      <c r="A60" s="180" t="s">
        <v>104</v>
      </c>
      <c r="B60" s="174"/>
      <c r="C60" s="191"/>
      <c r="D60" s="196"/>
      <c r="E60" s="209"/>
      <c r="F60" s="187"/>
      <c r="H60" s="89"/>
      <c r="I60" s="89"/>
    </row>
    <row r="61" spans="1:9" s="18" customFormat="1" ht="14.1" customHeight="1" x14ac:dyDescent="0.25">
      <c r="A61" s="175" t="s">
        <v>105</v>
      </c>
      <c r="B61" s="176"/>
      <c r="C61" s="189">
        <v>495</v>
      </c>
      <c r="D61" s="194">
        <f>VLOOKUP($F$6,$H$23:$I$29,2)*C61</f>
        <v>495</v>
      </c>
      <c r="E61" s="206"/>
      <c r="F61" s="200" t="str">
        <f>IF(E61="","",D61*E61)</f>
        <v/>
      </c>
      <c r="H61" s="29"/>
      <c r="I61" s="29"/>
    </row>
    <row r="62" spans="1:9" s="18" customFormat="1" ht="14.1" customHeight="1" x14ac:dyDescent="0.25">
      <c r="A62" s="177" t="s">
        <v>165</v>
      </c>
      <c r="B62" s="172"/>
      <c r="C62" s="190"/>
      <c r="D62" s="195">
        <f>VLOOKUP($F$6,$H$23:$I$27,2)*C61</f>
        <v>697.94999999999993</v>
      </c>
      <c r="E62" s="207"/>
      <c r="F62" s="186" t="str">
        <f>IF(E62="","",D62*E62)</f>
        <v/>
      </c>
      <c r="H62" s="29"/>
      <c r="I62" s="29"/>
    </row>
    <row r="63" spans="1:9" s="18" customFormat="1" ht="14.1" customHeight="1" x14ac:dyDescent="0.25">
      <c r="A63" s="178" t="s">
        <v>106</v>
      </c>
      <c r="B63" s="172"/>
      <c r="C63" s="190"/>
      <c r="D63" s="195"/>
      <c r="E63" s="207"/>
      <c r="F63" s="186"/>
      <c r="H63" s="29"/>
      <c r="I63" s="29"/>
    </row>
    <row r="64" spans="1:9" s="18" customFormat="1" ht="14.1" customHeight="1" x14ac:dyDescent="0.25">
      <c r="A64" s="178" t="s">
        <v>107</v>
      </c>
      <c r="B64" s="172"/>
      <c r="C64" s="190"/>
      <c r="D64" s="195"/>
      <c r="E64" s="207"/>
      <c r="F64" s="186"/>
      <c r="H64" s="29"/>
      <c r="I64" s="29"/>
    </row>
    <row r="65" spans="1:9" s="18" customFormat="1" ht="14.1" customHeight="1" x14ac:dyDescent="0.25">
      <c r="A65" s="178" t="s">
        <v>108</v>
      </c>
      <c r="B65" s="172"/>
      <c r="C65" s="190"/>
      <c r="D65" s="195"/>
      <c r="E65" s="207"/>
      <c r="F65" s="186"/>
      <c r="H65" s="29"/>
      <c r="I65" s="29"/>
    </row>
    <row r="66" spans="1:9" s="18" customFormat="1" ht="14.1" customHeight="1" x14ac:dyDescent="0.25">
      <c r="A66" s="179" t="s">
        <v>109</v>
      </c>
      <c r="B66" s="174"/>
      <c r="C66" s="191"/>
      <c r="D66" s="195"/>
      <c r="E66" s="207"/>
      <c r="F66" s="186"/>
      <c r="H66" s="29"/>
      <c r="I66" s="29"/>
    </row>
    <row r="67" spans="1:9" s="18" customFormat="1" ht="14.1" customHeight="1" x14ac:dyDescent="0.25">
      <c r="A67" s="182" t="s">
        <v>110</v>
      </c>
      <c r="B67" s="176"/>
      <c r="C67" s="211">
        <v>495</v>
      </c>
      <c r="D67" s="212">
        <f>VLOOKUP($F$6,$H$23:$I$29,2)*C67</f>
        <v>495</v>
      </c>
      <c r="E67" s="208"/>
      <c r="F67" s="185" t="str">
        <f>IF(E67="","",D67*E67)</f>
        <v/>
      </c>
      <c r="H67" s="29"/>
      <c r="I67" s="29"/>
    </row>
    <row r="68" spans="1:9" s="18" customFormat="1" ht="14.1" customHeight="1" x14ac:dyDescent="0.25">
      <c r="A68" s="183" t="s">
        <v>165</v>
      </c>
      <c r="B68" s="184"/>
      <c r="C68" s="190"/>
      <c r="D68" s="195"/>
      <c r="E68" s="207"/>
      <c r="F68" s="186"/>
      <c r="H68" s="29"/>
      <c r="I68" s="29"/>
    </row>
    <row r="69" spans="1:9" s="18" customFormat="1" ht="14.1" customHeight="1" x14ac:dyDescent="0.25">
      <c r="A69" s="171" t="s">
        <v>111</v>
      </c>
      <c r="B69" s="172"/>
      <c r="C69" s="190"/>
      <c r="D69" s="195"/>
      <c r="E69" s="207"/>
      <c r="F69" s="186"/>
      <c r="H69" s="29"/>
      <c r="I69" s="29"/>
    </row>
    <row r="70" spans="1:9" s="18" customFormat="1" ht="14.1" customHeight="1" x14ac:dyDescent="0.25">
      <c r="A70" s="171" t="s">
        <v>112</v>
      </c>
      <c r="B70" s="172"/>
      <c r="C70" s="190"/>
      <c r="D70" s="195"/>
      <c r="E70" s="207"/>
      <c r="F70" s="186"/>
      <c r="H70" s="29"/>
      <c r="I70" s="29"/>
    </row>
    <row r="71" spans="1:9" s="18" customFormat="1" ht="14.1" customHeight="1" x14ac:dyDescent="0.25">
      <c r="A71" s="180" t="s">
        <v>113</v>
      </c>
      <c r="B71" s="174"/>
      <c r="C71" s="191"/>
      <c r="D71" s="196"/>
      <c r="E71" s="209"/>
      <c r="F71" s="187"/>
      <c r="H71" s="29"/>
      <c r="I71" s="29"/>
    </row>
    <row r="72" spans="1:9" s="18" customFormat="1" ht="14.1" customHeight="1" x14ac:dyDescent="0.25">
      <c r="A72" s="175" t="s">
        <v>114</v>
      </c>
      <c r="B72" s="176"/>
      <c r="C72" s="189">
        <v>495</v>
      </c>
      <c r="D72" s="194">
        <f>VLOOKUP($F$6,$H$23:$I$29,2)*C72</f>
        <v>495</v>
      </c>
      <c r="E72" s="206"/>
      <c r="F72" s="200" t="str">
        <f>IF(E72="","",D72*E72)</f>
        <v/>
      </c>
      <c r="H72" s="29"/>
      <c r="I72" s="29"/>
    </row>
    <row r="73" spans="1:9" s="18" customFormat="1" ht="14.1" customHeight="1" x14ac:dyDescent="0.25">
      <c r="A73" s="177" t="s">
        <v>165</v>
      </c>
      <c r="B73" s="172"/>
      <c r="C73" s="190"/>
      <c r="D73" s="195"/>
      <c r="E73" s="207"/>
      <c r="F73" s="186"/>
      <c r="H73" s="29"/>
      <c r="I73" s="29"/>
    </row>
    <row r="74" spans="1:9" s="18" customFormat="1" ht="14.1" customHeight="1" x14ac:dyDescent="0.25">
      <c r="A74" s="178" t="s">
        <v>115</v>
      </c>
      <c r="B74" s="172"/>
      <c r="C74" s="190"/>
      <c r="D74" s="195"/>
      <c r="E74" s="207"/>
      <c r="F74" s="186"/>
      <c r="H74" s="29"/>
      <c r="I74" s="29"/>
    </row>
    <row r="75" spans="1:9" s="18" customFormat="1" ht="14.1" customHeight="1" x14ac:dyDescent="0.25">
      <c r="A75" s="178" t="s">
        <v>116</v>
      </c>
      <c r="B75" s="172"/>
      <c r="C75" s="190"/>
      <c r="D75" s="195"/>
      <c r="E75" s="207"/>
      <c r="F75" s="186"/>
      <c r="H75" s="29"/>
      <c r="I75" s="29"/>
    </row>
    <row r="76" spans="1:9" s="18" customFormat="1" ht="14.1" customHeight="1" x14ac:dyDescent="0.25">
      <c r="A76" s="178" t="s">
        <v>117</v>
      </c>
      <c r="B76" s="172"/>
      <c r="C76" s="190"/>
      <c r="D76" s="195"/>
      <c r="E76" s="207"/>
      <c r="F76" s="186"/>
      <c r="H76" s="29"/>
      <c r="I76" s="29"/>
    </row>
    <row r="77" spans="1:9" s="18" customFormat="1" ht="14.1" customHeight="1" x14ac:dyDescent="0.25">
      <c r="A77" s="178" t="s">
        <v>118</v>
      </c>
      <c r="B77" s="172"/>
      <c r="C77" s="190"/>
      <c r="D77" s="195"/>
      <c r="E77" s="207"/>
      <c r="F77" s="186"/>
      <c r="H77" s="29"/>
      <c r="I77" s="29"/>
    </row>
    <row r="78" spans="1:9" s="18" customFormat="1" ht="14.1" customHeight="1" x14ac:dyDescent="0.25">
      <c r="A78" s="178" t="s">
        <v>119</v>
      </c>
      <c r="B78" s="172"/>
      <c r="C78" s="190"/>
      <c r="D78" s="195"/>
      <c r="E78" s="207"/>
      <c r="F78" s="186"/>
      <c r="H78" s="29"/>
      <c r="I78" s="29"/>
    </row>
    <row r="79" spans="1:9" s="18" customFormat="1" ht="14.1" customHeight="1" x14ac:dyDescent="0.25">
      <c r="A79" s="179" t="s">
        <v>120</v>
      </c>
      <c r="B79" s="174"/>
      <c r="C79" s="191"/>
      <c r="D79" s="196"/>
      <c r="E79" s="209"/>
      <c r="F79" s="187"/>
      <c r="H79" s="29"/>
      <c r="I79" s="29"/>
    </row>
    <row r="80" spans="1:9" s="18" customFormat="1" ht="14.1" customHeight="1" x14ac:dyDescent="0.25">
      <c r="A80" s="182" t="s">
        <v>121</v>
      </c>
      <c r="B80" s="176"/>
      <c r="C80" s="210">
        <v>495</v>
      </c>
      <c r="D80" s="212">
        <f>VLOOKUP($F$6,$H$23:$I$29,2)*C80</f>
        <v>495</v>
      </c>
      <c r="E80" s="208"/>
      <c r="F80" s="185" t="str">
        <f>IF(E80="","",D80*E80)</f>
        <v/>
      </c>
      <c r="H80" s="29"/>
      <c r="I80" s="29"/>
    </row>
    <row r="81" spans="1:9" s="18" customFormat="1" ht="14.1" customHeight="1" x14ac:dyDescent="0.25">
      <c r="A81" s="183" t="s">
        <v>165</v>
      </c>
      <c r="B81" s="184"/>
      <c r="C81" s="195"/>
      <c r="D81" s="195"/>
      <c r="E81" s="207"/>
      <c r="F81" s="186"/>
      <c r="H81" s="29"/>
      <c r="I81" s="29"/>
    </row>
    <row r="82" spans="1:9" s="18" customFormat="1" ht="14.1" customHeight="1" x14ac:dyDescent="0.25">
      <c r="A82" s="171" t="s">
        <v>122</v>
      </c>
      <c r="B82" s="172"/>
      <c r="C82" s="195"/>
      <c r="D82" s="195"/>
      <c r="E82" s="207"/>
      <c r="F82" s="186"/>
      <c r="H82" s="29"/>
      <c r="I82" s="29"/>
    </row>
    <row r="83" spans="1:9" s="18" customFormat="1" ht="14.1" customHeight="1" x14ac:dyDescent="0.25">
      <c r="A83" s="171" t="s">
        <v>123</v>
      </c>
      <c r="B83" s="172"/>
      <c r="C83" s="195"/>
      <c r="D83" s="195"/>
      <c r="E83" s="207"/>
      <c r="F83" s="186"/>
      <c r="H83" s="29"/>
      <c r="I83" s="29"/>
    </row>
    <row r="84" spans="1:9" s="18" customFormat="1" ht="14.1" customHeight="1" x14ac:dyDescent="0.25">
      <c r="A84" s="171" t="s">
        <v>124</v>
      </c>
      <c r="B84" s="172"/>
      <c r="C84" s="195"/>
      <c r="D84" s="195"/>
      <c r="E84" s="207"/>
      <c r="F84" s="186"/>
      <c r="H84" s="29"/>
      <c r="I84" s="29"/>
    </row>
    <row r="85" spans="1:9" s="18" customFormat="1" ht="14.1" customHeight="1" x14ac:dyDescent="0.25">
      <c r="A85" s="180" t="s">
        <v>125</v>
      </c>
      <c r="B85" s="174"/>
      <c r="C85" s="196"/>
      <c r="D85" s="196"/>
      <c r="E85" s="209"/>
      <c r="F85" s="187"/>
      <c r="H85" s="29"/>
      <c r="I85" s="29"/>
    </row>
    <row r="86" spans="1:9" ht="13.8" x14ac:dyDescent="0.25">
      <c r="B86" s="38"/>
      <c r="C86" s="104"/>
      <c r="D86" s="88"/>
      <c r="E86" s="39" t="s">
        <v>83</v>
      </c>
      <c r="F86" s="41">
        <f>SUM(F24:G85)</f>
        <v>0</v>
      </c>
    </row>
    <row r="87" spans="1:9" ht="13.8" x14ac:dyDescent="0.25">
      <c r="B87" s="38"/>
      <c r="C87" s="104"/>
      <c r="D87" s="88"/>
      <c r="E87" s="101" t="s">
        <v>82</v>
      </c>
      <c r="F87" s="41">
        <f>'CD-ROMs'!H23</f>
        <v>0</v>
      </c>
    </row>
    <row r="88" spans="1:9" ht="13.8" x14ac:dyDescent="0.25">
      <c r="B88" s="38"/>
      <c r="C88" s="16"/>
      <c r="D88" s="19"/>
      <c r="E88" s="101" t="s">
        <v>73</v>
      </c>
      <c r="F88" s="41">
        <f>'Quick References'!F28</f>
        <v>0</v>
      </c>
    </row>
    <row r="89" spans="1:9" ht="13.8" x14ac:dyDescent="0.25">
      <c r="B89" s="38"/>
      <c r="C89" s="16"/>
      <c r="D89" s="27"/>
      <c r="E89" s="101" t="s">
        <v>84</v>
      </c>
      <c r="F89" s="41">
        <f>'Technical Courseware'!G37</f>
        <v>0</v>
      </c>
    </row>
    <row r="90" spans="1:9" ht="13.8" x14ac:dyDescent="0.25">
      <c r="E90" s="39" t="s">
        <v>85</v>
      </c>
      <c r="F90" s="41">
        <f>SUM(F86:F89)</f>
        <v>0</v>
      </c>
    </row>
  </sheetData>
  <sheetProtection password="C75E" sheet="1" objects="1" scenarios="1"/>
  <mergeCells count="117">
    <mergeCell ref="A44:B44"/>
    <mergeCell ref="A45:B45"/>
    <mergeCell ref="A48:B48"/>
    <mergeCell ref="A46:B46"/>
    <mergeCell ref="A4:F4"/>
    <mergeCell ref="A54:B54"/>
    <mergeCell ref="A57:B57"/>
    <mergeCell ref="A58:B58"/>
    <mergeCell ref="A5:F5"/>
    <mergeCell ref="A23:B23"/>
    <mergeCell ref="A26:B26"/>
    <mergeCell ref="B15:F15"/>
    <mergeCell ref="B16:F16"/>
    <mergeCell ref="B11:F11"/>
    <mergeCell ref="E36:E37"/>
    <mergeCell ref="F36:F37"/>
    <mergeCell ref="F33:F35"/>
    <mergeCell ref="E33:E35"/>
    <mergeCell ref="B12:D12"/>
    <mergeCell ref="B8:F8"/>
    <mergeCell ref="B9:F9"/>
    <mergeCell ref="B10:F10"/>
    <mergeCell ref="A35:B35"/>
    <mergeCell ref="A31:B31"/>
    <mergeCell ref="A81:B81"/>
    <mergeCell ref="A51:B51"/>
    <mergeCell ref="A73:B73"/>
    <mergeCell ref="A74:B74"/>
    <mergeCell ref="A75:B75"/>
    <mergeCell ref="A80:B80"/>
    <mergeCell ref="A76:B76"/>
    <mergeCell ref="A70:B70"/>
    <mergeCell ref="A71:B71"/>
    <mergeCell ref="F50:F54"/>
    <mergeCell ref="E55:E60"/>
    <mergeCell ref="E67:E71"/>
    <mergeCell ref="D67:D71"/>
    <mergeCell ref="F67:F71"/>
    <mergeCell ref="D55:D60"/>
    <mergeCell ref="F55:F60"/>
    <mergeCell ref="E50:E54"/>
    <mergeCell ref="E44:E49"/>
    <mergeCell ref="A72:B72"/>
    <mergeCell ref="A52:B52"/>
    <mergeCell ref="A50:B50"/>
    <mergeCell ref="A59:B59"/>
    <mergeCell ref="A60:B60"/>
    <mergeCell ref="A64:B64"/>
    <mergeCell ref="A62:B62"/>
    <mergeCell ref="A67:B67"/>
    <mergeCell ref="A68:B68"/>
    <mergeCell ref="D38:D43"/>
    <mergeCell ref="D36:D37"/>
    <mergeCell ref="C50:C54"/>
    <mergeCell ref="C44:C49"/>
    <mergeCell ref="C36:C37"/>
    <mergeCell ref="D50:D54"/>
    <mergeCell ref="E80:E85"/>
    <mergeCell ref="F80:F85"/>
    <mergeCell ref="C80:C85"/>
    <mergeCell ref="C55:C60"/>
    <mergeCell ref="C72:C79"/>
    <mergeCell ref="C67:C71"/>
    <mergeCell ref="C61:C66"/>
    <mergeCell ref="D80:D85"/>
    <mergeCell ref="D72:D79"/>
    <mergeCell ref="E72:E79"/>
    <mergeCell ref="A28:B28"/>
    <mergeCell ref="B17:F17"/>
    <mergeCell ref="B18:D18"/>
    <mergeCell ref="B19:F19"/>
    <mergeCell ref="B20:F20"/>
    <mergeCell ref="F72:F79"/>
    <mergeCell ref="D61:D66"/>
    <mergeCell ref="E61:E66"/>
    <mergeCell ref="F61:F66"/>
    <mergeCell ref="D44:D49"/>
    <mergeCell ref="C33:C35"/>
    <mergeCell ref="A25:B25"/>
    <mergeCell ref="D33:D35"/>
    <mergeCell ref="E38:E43"/>
    <mergeCell ref="F38:F43"/>
    <mergeCell ref="A27:B27"/>
    <mergeCell ref="A29:B29"/>
    <mergeCell ref="A32:B32"/>
    <mergeCell ref="A34:B34"/>
    <mergeCell ref="A33:B33"/>
    <mergeCell ref="A77:B77"/>
    <mergeCell ref="F44:F49"/>
    <mergeCell ref="A21:F21"/>
    <mergeCell ref="A42:B42"/>
    <mergeCell ref="A24:B24"/>
    <mergeCell ref="C38:C43"/>
    <mergeCell ref="A40:B40"/>
    <mergeCell ref="A41:B41"/>
    <mergeCell ref="A43:B43"/>
    <mergeCell ref="A36:B36"/>
    <mergeCell ref="A66:B66"/>
    <mergeCell ref="A85:B85"/>
    <mergeCell ref="A47:B47"/>
    <mergeCell ref="A53:B53"/>
    <mergeCell ref="A55:B55"/>
    <mergeCell ref="A56:B56"/>
    <mergeCell ref="A49:B49"/>
    <mergeCell ref="A61:B61"/>
    <mergeCell ref="A63:B63"/>
    <mergeCell ref="A65:B65"/>
    <mergeCell ref="A30:B30"/>
    <mergeCell ref="A82:B82"/>
    <mergeCell ref="A83:B83"/>
    <mergeCell ref="A84:B84"/>
    <mergeCell ref="A37:B37"/>
    <mergeCell ref="A38:B38"/>
    <mergeCell ref="A39:B39"/>
    <mergeCell ref="A78:B78"/>
    <mergeCell ref="A79:B79"/>
    <mergeCell ref="A69:B69"/>
  </mergeCells>
  <phoneticPr fontId="19" type="noConversion"/>
  <dataValidations xWindow="701" yWindow="496" count="1">
    <dataValidation type="list" allowBlank="1" showInputMessage="1" showErrorMessage="1" sqref="F6">
      <formula1>$H$23:$H$28</formula1>
    </dataValidation>
  </dataValidations>
  <printOptions horizontalCentered="1"/>
  <pageMargins left="0.5" right="0.5" top="0.5" bottom="0.5" header="0.5" footer="0.5"/>
  <pageSetup scale="81" fitToHeight="3" orientation="portrait" horizontalDpi="1200" verticalDpi="1200" r:id="rId1"/>
  <headerFooter alignWithMargins="0"/>
  <rowBreaks count="1" manualBreakCount="1">
    <brk id="31" max="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1" r:id="rId4" name="Check Box 13">
              <controlPr defaultSize="0" autoFill="0" autoLine="0" autoPict="0">
                <anchor moveWithCells="1" sizeWithCells="1">
                  <from>
                    <xdr:col>3</xdr:col>
                    <xdr:colOff>152400</xdr:colOff>
                    <xdr:row>12</xdr:row>
                    <xdr:rowOff>45720</xdr:rowOff>
                  </from>
                  <to>
                    <xdr:col>3</xdr:col>
                    <xdr:colOff>640080</xdr:colOff>
                    <xdr:row>13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5" name="Check Box 14">
              <controlPr defaultSize="0" autoFill="0" autoLine="0" autoPict="0">
                <anchor moveWithCells="1" sizeWithCells="1">
                  <from>
                    <xdr:col>3</xdr:col>
                    <xdr:colOff>632460</xdr:colOff>
                    <xdr:row>12</xdr:row>
                    <xdr:rowOff>45720</xdr:rowOff>
                  </from>
                  <to>
                    <xdr:col>4</xdr:col>
                    <xdr:colOff>274320</xdr:colOff>
                    <xdr:row>13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6" name="Check Box 15">
              <controlPr defaultSize="0" autoFill="0" autoLine="0" autoPict="0">
                <anchor moveWithCells="1" sizeWithCells="1">
                  <from>
                    <xdr:col>4</xdr:col>
                    <xdr:colOff>205740</xdr:colOff>
                    <xdr:row>12</xdr:row>
                    <xdr:rowOff>45720</xdr:rowOff>
                  </from>
                  <to>
                    <xdr:col>4</xdr:col>
                    <xdr:colOff>754380</xdr:colOff>
                    <xdr:row>13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" name="Check Box 16">
              <controlPr defaultSize="0" autoFill="0" autoLine="0" autoPict="0">
                <anchor moveWithCells="1" sizeWithCells="1">
                  <from>
                    <xdr:col>4</xdr:col>
                    <xdr:colOff>731520</xdr:colOff>
                    <xdr:row>12</xdr:row>
                    <xdr:rowOff>38100</xdr:rowOff>
                  </from>
                  <to>
                    <xdr:col>5</xdr:col>
                    <xdr:colOff>419100</xdr:colOff>
                    <xdr:row>13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8" name="Check Box 17">
              <controlPr defaultSize="0" autoFill="0" autoLine="0" autoPict="0">
                <anchor moveWithCells="1" sizeWithCells="1">
                  <from>
                    <xdr:col>5</xdr:col>
                    <xdr:colOff>403860</xdr:colOff>
                    <xdr:row>12</xdr:row>
                    <xdr:rowOff>38100</xdr:rowOff>
                  </from>
                  <to>
                    <xdr:col>5</xdr:col>
                    <xdr:colOff>845820</xdr:colOff>
                    <xdr:row>13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showGridLines="0" zoomScaleNormal="100" workbookViewId="0">
      <selection activeCell="G2" sqref="G2"/>
    </sheetView>
  </sheetViews>
  <sheetFormatPr defaultColWidth="9.109375" defaultRowHeight="13.2" x14ac:dyDescent="0.25"/>
  <cols>
    <col min="1" max="1" width="26.6640625" style="1" customWidth="1"/>
    <col min="2" max="2" width="20.109375" style="1" customWidth="1"/>
    <col min="3" max="3" width="6.88671875" style="1" hidden="1" customWidth="1"/>
    <col min="4" max="4" width="12.6640625" style="1" customWidth="1"/>
    <col min="5" max="5" width="12.6640625" style="32" customWidth="1"/>
    <col min="6" max="6" width="12.5546875" style="1" customWidth="1"/>
    <col min="7" max="7" width="14" style="61" customWidth="1"/>
    <col min="8" max="8" width="11.109375" style="91" customWidth="1"/>
    <col min="9" max="9" width="9.109375" style="91"/>
    <col min="10" max="16384" width="9.109375" style="1"/>
  </cols>
  <sheetData>
    <row r="1" spans="1:10" ht="30" x14ac:dyDescent="0.25">
      <c r="F1" s="30" t="s">
        <v>0</v>
      </c>
    </row>
    <row r="2" spans="1:10" ht="30" customHeight="1" x14ac:dyDescent="0.25">
      <c r="B2" s="18"/>
      <c r="D2" s="224" t="s">
        <v>170</v>
      </c>
      <c r="E2" s="225"/>
      <c r="F2" s="225"/>
    </row>
    <row r="3" spans="1:10" ht="24" customHeight="1" x14ac:dyDescent="0.25">
      <c r="C3" s="3"/>
      <c r="D3" s="4"/>
    </row>
    <row r="4" spans="1:10" ht="36" customHeight="1" thickBot="1" x14ac:dyDescent="0.3">
      <c r="A4" s="226" t="s">
        <v>158</v>
      </c>
      <c r="B4" s="226"/>
      <c r="C4" s="226"/>
      <c r="D4" s="226"/>
      <c r="E4" s="226"/>
      <c r="F4" s="226"/>
    </row>
    <row r="5" spans="1:10" ht="20.100000000000001" customHeight="1" thickBot="1" x14ac:dyDescent="0.35">
      <c r="A5" s="227" t="s">
        <v>136</v>
      </c>
      <c r="B5" s="228"/>
      <c r="C5" s="121" t="s">
        <v>8</v>
      </c>
      <c r="D5" s="122" t="s">
        <v>8</v>
      </c>
      <c r="E5" s="123" t="s">
        <v>9</v>
      </c>
      <c r="F5" s="124" t="s">
        <v>10</v>
      </c>
      <c r="H5" s="91" t="s">
        <v>3</v>
      </c>
      <c r="I5" s="92">
        <f>'Courseware &amp; Libraries'!I23</f>
        <v>1.25</v>
      </c>
    </row>
    <row r="6" spans="1:10" ht="62.1" customHeight="1" x14ac:dyDescent="0.25">
      <c r="A6" s="261" t="s">
        <v>138</v>
      </c>
      <c r="B6" s="262"/>
      <c r="C6" s="125">
        <v>4495</v>
      </c>
      <c r="D6" s="126">
        <f>VLOOKUP('Courseware &amp; Libraries'!$F$6,$H$5:$I$11,2)*C6</f>
        <v>4495</v>
      </c>
      <c r="E6" s="145"/>
      <c r="F6" s="127" t="str">
        <f>IF(E6="","",D6*E6)</f>
        <v/>
      </c>
      <c r="H6" s="91" t="s">
        <v>4</v>
      </c>
      <c r="I6" s="92">
        <f>'Courseware &amp; Libraries'!I24</f>
        <v>0.52</v>
      </c>
    </row>
    <row r="7" spans="1:10" ht="62.1" customHeight="1" x14ac:dyDescent="0.25">
      <c r="A7" s="192" t="s">
        <v>171</v>
      </c>
      <c r="B7" s="263"/>
      <c r="C7" s="162">
        <v>6495</v>
      </c>
      <c r="D7" s="163">
        <f>VLOOKUP('Courseware &amp; Libraries'!$F$6,$H$5:$I$11,2)*C7</f>
        <v>6495</v>
      </c>
      <c r="E7" s="164"/>
      <c r="F7" s="165" t="str">
        <f>IF(E7="","",D7*E7)</f>
        <v/>
      </c>
      <c r="H7" s="91" t="s">
        <v>5</v>
      </c>
      <c r="I7" s="92">
        <f>'Courseware &amp; Libraries'!I25</f>
        <v>1.31</v>
      </c>
    </row>
    <row r="8" spans="1:10" ht="14.1" customHeight="1" x14ac:dyDescent="0.25">
      <c r="A8" s="175" t="s">
        <v>131</v>
      </c>
      <c r="B8" s="230"/>
      <c r="C8" s="189">
        <v>745</v>
      </c>
      <c r="D8" s="235">
        <f>VLOOKUP('Courseware &amp; Libraries'!$F$6,$H$5:$I$11,2)*C8</f>
        <v>745</v>
      </c>
      <c r="E8" s="238"/>
      <c r="F8" s="241" t="str">
        <f>IF(E8="","",D8*E8)</f>
        <v/>
      </c>
      <c r="G8" s="18"/>
      <c r="H8" s="91" t="s">
        <v>6</v>
      </c>
      <c r="I8" s="92">
        <f>'Courseware &amp; Libraries'!I26</f>
        <v>0.77</v>
      </c>
      <c r="J8" s="18"/>
    </row>
    <row r="9" spans="1:10" ht="14.1" customHeight="1" x14ac:dyDescent="0.25">
      <c r="A9" s="177" t="s">
        <v>165</v>
      </c>
      <c r="B9" s="231"/>
      <c r="C9" s="233"/>
      <c r="D9" s="236"/>
      <c r="E9" s="239"/>
      <c r="F9" s="242"/>
      <c r="G9" s="18"/>
      <c r="H9" s="91" t="s">
        <v>7</v>
      </c>
      <c r="I9" s="92">
        <f>'Courseware &amp; Libraries'!I27</f>
        <v>1.41</v>
      </c>
      <c r="J9" s="18"/>
    </row>
    <row r="10" spans="1:10" ht="14.1" customHeight="1" x14ac:dyDescent="0.25">
      <c r="A10" s="178" t="s">
        <v>129</v>
      </c>
      <c r="B10" s="231"/>
      <c r="C10" s="233"/>
      <c r="D10" s="236"/>
      <c r="E10" s="239"/>
      <c r="F10" s="242"/>
      <c r="G10" s="18"/>
      <c r="H10" s="91" t="s">
        <v>1</v>
      </c>
      <c r="I10" s="91">
        <f>'Courseware &amp; Libraries'!I28</f>
        <v>1</v>
      </c>
      <c r="J10" s="18"/>
    </row>
    <row r="11" spans="1:10" ht="14.1" customHeight="1" x14ac:dyDescent="0.25">
      <c r="A11" s="178" t="s">
        <v>87</v>
      </c>
      <c r="B11" s="231"/>
      <c r="C11" s="233"/>
      <c r="D11" s="236"/>
      <c r="E11" s="239"/>
      <c r="F11" s="242"/>
      <c r="G11" s="18"/>
      <c r="H11" s="93"/>
      <c r="I11" s="93"/>
      <c r="J11" s="18"/>
    </row>
    <row r="12" spans="1:10" ht="14.1" customHeight="1" x14ac:dyDescent="0.25">
      <c r="A12" s="178" t="s">
        <v>88</v>
      </c>
      <c r="B12" s="231"/>
      <c r="C12" s="233"/>
      <c r="D12" s="236"/>
      <c r="E12" s="239"/>
      <c r="F12" s="242"/>
      <c r="G12" s="18"/>
      <c r="H12" s="93"/>
      <c r="I12" s="93"/>
      <c r="J12" s="18"/>
    </row>
    <row r="13" spans="1:10" ht="14.1" customHeight="1" x14ac:dyDescent="0.25">
      <c r="A13" s="179" t="s">
        <v>89</v>
      </c>
      <c r="B13" s="229"/>
      <c r="C13" s="234"/>
      <c r="D13" s="237"/>
      <c r="E13" s="240"/>
      <c r="F13" s="243"/>
      <c r="G13" s="18"/>
      <c r="H13" s="93"/>
      <c r="I13" s="93"/>
      <c r="J13" s="18"/>
    </row>
    <row r="14" spans="1:10" ht="14.1" customHeight="1" x14ac:dyDescent="0.25">
      <c r="A14" s="182" t="s">
        <v>132</v>
      </c>
      <c r="B14" s="230"/>
      <c r="C14" s="211">
        <v>745</v>
      </c>
      <c r="D14" s="246">
        <f>VLOOKUP('Courseware &amp; Libraries'!$F$6,$H$5:$I$11,2)*C14</f>
        <v>745</v>
      </c>
      <c r="E14" s="249"/>
      <c r="F14" s="252" t="str">
        <f>IF(E14="","",D14*E14)</f>
        <v/>
      </c>
      <c r="H14" s="93"/>
      <c r="I14" s="93"/>
    </row>
    <row r="15" spans="1:10" ht="14.1" customHeight="1" x14ac:dyDescent="0.25">
      <c r="A15" s="183" t="s">
        <v>165</v>
      </c>
      <c r="B15" s="232"/>
      <c r="C15" s="244"/>
      <c r="D15" s="247"/>
      <c r="E15" s="250"/>
      <c r="F15" s="253"/>
      <c r="G15" s="18"/>
      <c r="H15" s="93"/>
      <c r="I15" s="93"/>
      <c r="J15" s="18"/>
    </row>
    <row r="16" spans="1:10" ht="14.1" customHeight="1" x14ac:dyDescent="0.25">
      <c r="A16" s="171" t="s">
        <v>130</v>
      </c>
      <c r="B16" s="181"/>
      <c r="C16" s="244"/>
      <c r="D16" s="247"/>
      <c r="E16" s="250"/>
      <c r="F16" s="253"/>
      <c r="G16" s="18"/>
      <c r="H16" s="93"/>
      <c r="I16" s="93"/>
      <c r="J16" s="18"/>
    </row>
    <row r="17" spans="1:10" ht="14.1" customHeight="1" x14ac:dyDescent="0.25">
      <c r="A17" s="171" t="s">
        <v>93</v>
      </c>
      <c r="B17" s="181"/>
      <c r="C17" s="244"/>
      <c r="D17" s="247"/>
      <c r="E17" s="250"/>
      <c r="F17" s="253"/>
      <c r="G17" s="18"/>
      <c r="H17" s="93"/>
      <c r="I17" s="93"/>
      <c r="J17" s="18"/>
    </row>
    <row r="18" spans="1:10" ht="14.1" customHeight="1" x14ac:dyDescent="0.25">
      <c r="A18" s="171" t="s">
        <v>94</v>
      </c>
      <c r="B18" s="231"/>
      <c r="C18" s="244"/>
      <c r="D18" s="247"/>
      <c r="E18" s="250"/>
      <c r="F18" s="253"/>
      <c r="G18" s="18"/>
      <c r="H18" s="93"/>
      <c r="I18" s="93"/>
      <c r="J18" s="18"/>
    </row>
    <row r="19" spans="1:10" ht="14.1" customHeight="1" x14ac:dyDescent="0.25">
      <c r="A19" s="180" t="s">
        <v>95</v>
      </c>
      <c r="B19" s="229"/>
      <c r="C19" s="245"/>
      <c r="D19" s="248"/>
      <c r="E19" s="251"/>
      <c r="F19" s="254"/>
      <c r="G19" s="18"/>
      <c r="H19" s="93"/>
      <c r="I19" s="93"/>
      <c r="J19" s="18"/>
    </row>
    <row r="20" spans="1:10" ht="14.1" customHeight="1" x14ac:dyDescent="0.25">
      <c r="A20" s="175" t="s">
        <v>133</v>
      </c>
      <c r="B20" s="230"/>
      <c r="C20" s="189">
        <v>745</v>
      </c>
      <c r="D20" s="235">
        <f>VLOOKUP('Courseware &amp; Libraries'!$F$6,$H$5:$I$11,2)*C20</f>
        <v>745</v>
      </c>
      <c r="E20" s="238"/>
      <c r="F20" s="241" t="str">
        <f>IF(E20="","",D20*E20)</f>
        <v/>
      </c>
      <c r="G20" s="18"/>
      <c r="H20" s="93"/>
      <c r="I20" s="93"/>
      <c r="J20" s="18"/>
    </row>
    <row r="21" spans="1:10" ht="14.1" customHeight="1" x14ac:dyDescent="0.25">
      <c r="A21" s="177" t="s">
        <v>165</v>
      </c>
      <c r="B21" s="231"/>
      <c r="C21" s="233"/>
      <c r="D21" s="236"/>
      <c r="E21" s="239"/>
      <c r="F21" s="242"/>
      <c r="G21" s="18"/>
      <c r="H21" s="93"/>
      <c r="I21" s="93"/>
      <c r="J21" s="18"/>
    </row>
    <row r="22" spans="1:10" ht="14.1" customHeight="1" x14ac:dyDescent="0.25">
      <c r="A22" s="178" t="s">
        <v>134</v>
      </c>
      <c r="B22" s="231"/>
      <c r="C22" s="233"/>
      <c r="D22" s="236"/>
      <c r="E22" s="239"/>
      <c r="F22" s="242"/>
      <c r="G22" s="18"/>
      <c r="H22" s="93"/>
      <c r="I22" s="93"/>
      <c r="J22" s="18"/>
    </row>
    <row r="23" spans="1:10" ht="14.1" customHeight="1" x14ac:dyDescent="0.25">
      <c r="A23" s="178" t="s">
        <v>102</v>
      </c>
      <c r="B23" s="231"/>
      <c r="C23" s="233"/>
      <c r="D23" s="236"/>
      <c r="E23" s="239"/>
      <c r="F23" s="242"/>
      <c r="G23" s="18"/>
      <c r="H23" s="93"/>
      <c r="I23" s="93"/>
      <c r="J23" s="18"/>
    </row>
    <row r="24" spans="1:10" ht="14.1" customHeight="1" x14ac:dyDescent="0.25">
      <c r="A24" s="178" t="s">
        <v>103</v>
      </c>
      <c r="B24" s="231"/>
      <c r="C24" s="233"/>
      <c r="D24" s="236"/>
      <c r="E24" s="239"/>
      <c r="F24" s="242"/>
      <c r="G24" s="18"/>
      <c r="H24" s="93"/>
      <c r="I24" s="93"/>
      <c r="J24" s="18"/>
    </row>
    <row r="25" spans="1:10" ht="14.1" customHeight="1" x14ac:dyDescent="0.25">
      <c r="A25" s="179" t="s">
        <v>104</v>
      </c>
      <c r="B25" s="229"/>
      <c r="C25" s="234"/>
      <c r="D25" s="237"/>
      <c r="E25" s="240"/>
      <c r="F25" s="243"/>
      <c r="G25" s="18"/>
      <c r="H25" s="93"/>
      <c r="I25" s="93"/>
      <c r="J25" s="18"/>
    </row>
    <row r="26" spans="1:10" ht="14.1" customHeight="1" x14ac:dyDescent="0.25">
      <c r="A26" s="182" t="s">
        <v>121</v>
      </c>
      <c r="B26" s="230"/>
      <c r="C26" s="211">
        <v>745</v>
      </c>
      <c r="D26" s="246">
        <f>VLOOKUP('Courseware &amp; Libraries'!$F$6,$H$5:$I$11,2)*C26</f>
        <v>745</v>
      </c>
      <c r="E26" s="249"/>
      <c r="F26" s="252" t="str">
        <f>IF(E26="","",D26*E26)</f>
        <v/>
      </c>
      <c r="G26" s="18"/>
      <c r="H26" s="93"/>
      <c r="I26" s="93"/>
      <c r="J26" s="18"/>
    </row>
    <row r="27" spans="1:10" ht="14.1" customHeight="1" x14ac:dyDescent="0.25">
      <c r="A27" s="183" t="s">
        <v>165</v>
      </c>
      <c r="B27" s="232"/>
      <c r="C27" s="244"/>
      <c r="D27" s="247"/>
      <c r="E27" s="250"/>
      <c r="F27" s="253"/>
      <c r="G27" s="18"/>
      <c r="H27" s="93"/>
      <c r="I27" s="93"/>
      <c r="J27" s="18"/>
    </row>
    <row r="28" spans="1:10" ht="14.1" customHeight="1" x14ac:dyDescent="0.25">
      <c r="A28" s="171" t="s">
        <v>135</v>
      </c>
      <c r="B28" s="181"/>
      <c r="C28" s="244"/>
      <c r="D28" s="247"/>
      <c r="E28" s="250"/>
      <c r="F28" s="253"/>
      <c r="G28" s="18"/>
      <c r="H28" s="93"/>
      <c r="I28" s="93"/>
      <c r="J28" s="18"/>
    </row>
    <row r="29" spans="1:10" ht="14.1" customHeight="1" x14ac:dyDescent="0.25">
      <c r="A29" s="171" t="s">
        <v>123</v>
      </c>
      <c r="B29" s="181"/>
      <c r="C29" s="244"/>
      <c r="D29" s="247"/>
      <c r="E29" s="250"/>
      <c r="F29" s="253"/>
      <c r="G29" s="18"/>
      <c r="H29" s="93"/>
      <c r="I29" s="93"/>
      <c r="J29" s="18"/>
    </row>
    <row r="30" spans="1:10" ht="14.1" customHeight="1" x14ac:dyDescent="0.25">
      <c r="A30" s="171" t="s">
        <v>124</v>
      </c>
      <c r="B30" s="231"/>
      <c r="C30" s="244"/>
      <c r="D30" s="247"/>
      <c r="E30" s="250"/>
      <c r="F30" s="253"/>
      <c r="G30" s="18"/>
      <c r="H30" s="93"/>
      <c r="I30" s="93"/>
      <c r="J30" s="18"/>
    </row>
    <row r="31" spans="1:10" ht="14.1" customHeight="1" thickBot="1" x14ac:dyDescent="0.3">
      <c r="A31" s="259" t="s">
        <v>125</v>
      </c>
      <c r="B31" s="260"/>
      <c r="C31" s="258"/>
      <c r="D31" s="255"/>
      <c r="E31" s="256"/>
      <c r="F31" s="257"/>
      <c r="G31" s="18"/>
      <c r="H31" s="93"/>
      <c r="I31" s="93"/>
      <c r="J31" s="18"/>
    </row>
    <row r="32" spans="1:10" ht="13.8" x14ac:dyDescent="0.25">
      <c r="A32" s="1" t="s">
        <v>161</v>
      </c>
      <c r="B32" s="38"/>
      <c r="C32" s="16"/>
      <c r="E32" s="39" t="s">
        <v>137</v>
      </c>
      <c r="F32" s="40">
        <f>SUM(F8:F31)</f>
        <v>0</v>
      </c>
      <c r="G32" s="18"/>
      <c r="H32" s="93"/>
      <c r="I32" s="93"/>
    </row>
    <row r="33" spans="6:9" x14ac:dyDescent="0.25">
      <c r="F33" s="18"/>
      <c r="G33" s="18"/>
      <c r="H33" s="93"/>
      <c r="I33" s="93"/>
    </row>
    <row r="34" spans="6:9" x14ac:dyDescent="0.25">
      <c r="F34" s="18"/>
      <c r="G34" s="18"/>
      <c r="H34" s="93"/>
      <c r="I34" s="93"/>
    </row>
    <row r="35" spans="6:9" x14ac:dyDescent="0.25">
      <c r="F35" s="18"/>
      <c r="G35" s="18"/>
      <c r="H35" s="93"/>
      <c r="I35" s="93"/>
    </row>
    <row r="36" spans="6:9" x14ac:dyDescent="0.25">
      <c r="F36" s="18"/>
      <c r="G36" s="18"/>
      <c r="H36" s="93"/>
      <c r="I36" s="93"/>
    </row>
    <row r="37" spans="6:9" x14ac:dyDescent="0.25">
      <c r="F37" s="18"/>
      <c r="G37" s="18"/>
      <c r="H37" s="93"/>
      <c r="I37" s="93"/>
    </row>
    <row r="38" spans="6:9" x14ac:dyDescent="0.25">
      <c r="F38" s="18"/>
      <c r="G38" s="18"/>
      <c r="H38" s="93"/>
      <c r="I38" s="93"/>
    </row>
    <row r="39" spans="6:9" x14ac:dyDescent="0.25">
      <c r="F39" s="18"/>
      <c r="G39" s="18"/>
      <c r="H39" s="93"/>
      <c r="I39" s="93"/>
    </row>
    <row r="40" spans="6:9" x14ac:dyDescent="0.25">
      <c r="F40" s="18"/>
      <c r="G40" s="18"/>
      <c r="H40" s="93"/>
      <c r="I40" s="93"/>
    </row>
    <row r="41" spans="6:9" x14ac:dyDescent="0.25">
      <c r="F41" s="18"/>
      <c r="G41" s="18"/>
      <c r="H41" s="93"/>
      <c r="I41" s="93"/>
    </row>
    <row r="42" spans="6:9" x14ac:dyDescent="0.25">
      <c r="F42" s="18"/>
      <c r="G42" s="18"/>
      <c r="H42" s="93"/>
      <c r="I42" s="93"/>
    </row>
    <row r="43" spans="6:9" x14ac:dyDescent="0.25">
      <c r="F43" s="18"/>
      <c r="G43" s="18"/>
      <c r="H43" s="93"/>
      <c r="I43" s="93"/>
    </row>
    <row r="44" spans="6:9" x14ac:dyDescent="0.25">
      <c r="F44" s="18"/>
      <c r="G44" s="18"/>
      <c r="H44" s="93"/>
      <c r="I44" s="93"/>
    </row>
    <row r="45" spans="6:9" x14ac:dyDescent="0.25">
      <c r="F45" s="18"/>
      <c r="G45" s="18"/>
      <c r="H45" s="93"/>
      <c r="I45" s="93"/>
    </row>
    <row r="46" spans="6:9" x14ac:dyDescent="0.25">
      <c r="F46" s="18"/>
      <c r="G46" s="18"/>
      <c r="H46" s="93"/>
      <c r="I46" s="93"/>
    </row>
    <row r="47" spans="6:9" x14ac:dyDescent="0.25">
      <c r="F47" s="18"/>
      <c r="G47" s="18"/>
      <c r="H47" s="93"/>
      <c r="I47" s="93"/>
    </row>
    <row r="48" spans="6:9" x14ac:dyDescent="0.25">
      <c r="F48" s="18"/>
      <c r="G48" s="18"/>
      <c r="H48" s="93"/>
      <c r="I48" s="93"/>
    </row>
    <row r="49" spans="6:9" x14ac:dyDescent="0.25">
      <c r="F49" s="18"/>
      <c r="G49" s="18"/>
      <c r="I49" s="93"/>
    </row>
    <row r="50" spans="6:9" x14ac:dyDescent="0.25">
      <c r="F50" s="18"/>
      <c r="G50" s="18"/>
    </row>
    <row r="51" spans="6:9" x14ac:dyDescent="0.25">
      <c r="F51" s="18"/>
    </row>
    <row r="52" spans="6:9" x14ac:dyDescent="0.25">
      <c r="F52" s="18"/>
    </row>
    <row r="53" spans="6:9" x14ac:dyDescent="0.25">
      <c r="F53" s="18"/>
    </row>
    <row r="54" spans="6:9" x14ac:dyDescent="0.25">
      <c r="F54" s="18"/>
    </row>
    <row r="55" spans="6:9" x14ac:dyDescent="0.25">
      <c r="F55" s="18"/>
    </row>
    <row r="56" spans="6:9" x14ac:dyDescent="0.25">
      <c r="F56" s="18"/>
    </row>
    <row r="57" spans="6:9" x14ac:dyDescent="0.25">
      <c r="F57" s="18"/>
    </row>
    <row r="58" spans="6:9" x14ac:dyDescent="0.25">
      <c r="F58" s="18"/>
    </row>
    <row r="59" spans="6:9" x14ac:dyDescent="0.25">
      <c r="F59" s="18"/>
    </row>
    <row r="60" spans="6:9" x14ac:dyDescent="0.25">
      <c r="F60" s="18"/>
    </row>
    <row r="61" spans="6:9" x14ac:dyDescent="0.25">
      <c r="F61" s="18"/>
    </row>
    <row r="62" spans="6:9" x14ac:dyDescent="0.25">
      <c r="F62" s="18"/>
    </row>
    <row r="63" spans="6:9" x14ac:dyDescent="0.25">
      <c r="F63" s="18"/>
    </row>
    <row r="67" spans="6:8" x14ac:dyDescent="0.25">
      <c r="H67" s="92"/>
    </row>
    <row r="69" spans="6:8" x14ac:dyDescent="0.25">
      <c r="G69" s="82"/>
    </row>
    <row r="77" spans="6:8" x14ac:dyDescent="0.25">
      <c r="F77" s="19"/>
    </row>
    <row r="78" spans="6:8" x14ac:dyDescent="0.25">
      <c r="F78" s="19"/>
    </row>
    <row r="79" spans="6:8" x14ac:dyDescent="0.25">
      <c r="F79" s="19"/>
    </row>
    <row r="81" spans="6:6" x14ac:dyDescent="0.25">
      <c r="F81" s="45"/>
    </row>
  </sheetData>
  <sheetProtection password="C75E" sheet="1" objects="1" scenarios="1"/>
  <mergeCells count="45">
    <mergeCell ref="A22:B22"/>
    <mergeCell ref="A23:B23"/>
    <mergeCell ref="A24:B24"/>
    <mergeCell ref="A18:B18"/>
    <mergeCell ref="A20:B20"/>
    <mergeCell ref="A29:B29"/>
    <mergeCell ref="A30:B30"/>
    <mergeCell ref="A31:B31"/>
    <mergeCell ref="A27:B27"/>
    <mergeCell ref="A28:B28"/>
    <mergeCell ref="A6:B6"/>
    <mergeCell ref="A7:B7"/>
    <mergeCell ref="A25:B25"/>
    <mergeCell ref="A26:B26"/>
    <mergeCell ref="A21:B21"/>
    <mergeCell ref="D26:D31"/>
    <mergeCell ref="E26:E31"/>
    <mergeCell ref="F26:F31"/>
    <mergeCell ref="C20:C25"/>
    <mergeCell ref="D20:D25"/>
    <mergeCell ref="E20:E25"/>
    <mergeCell ref="F20:F25"/>
    <mergeCell ref="C26:C31"/>
    <mergeCell ref="E8:E13"/>
    <mergeCell ref="F8:F13"/>
    <mergeCell ref="C14:C19"/>
    <mergeCell ref="D14:D19"/>
    <mergeCell ref="E14:E19"/>
    <mergeCell ref="F14:F19"/>
    <mergeCell ref="A11:B11"/>
    <mergeCell ref="A12:B12"/>
    <mergeCell ref="A13:B13"/>
    <mergeCell ref="A14:B14"/>
    <mergeCell ref="C8:C13"/>
    <mergeCell ref="D8:D13"/>
    <mergeCell ref="D2:F2"/>
    <mergeCell ref="A4:F4"/>
    <mergeCell ref="A5:B5"/>
    <mergeCell ref="A19:B19"/>
    <mergeCell ref="A8:B8"/>
    <mergeCell ref="A9:B9"/>
    <mergeCell ref="A10:B10"/>
    <mergeCell ref="A15:B15"/>
    <mergeCell ref="A16:B16"/>
    <mergeCell ref="A17:B17"/>
  </mergeCells>
  <phoneticPr fontId="19" type="noConversion"/>
  <printOptions horizontalCentered="1"/>
  <pageMargins left="0.5" right="0.5" top="0.5" bottom="0.5" header="0.5" footer="0.5"/>
  <pageSetup scale="76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zoomScaleNormal="100" workbookViewId="0">
      <selection activeCell="K5" sqref="K5"/>
    </sheetView>
  </sheetViews>
  <sheetFormatPr defaultColWidth="9.109375" defaultRowHeight="13.2" x14ac:dyDescent="0.25"/>
  <cols>
    <col min="1" max="1" width="39.109375" style="1" customWidth="1"/>
    <col min="2" max="6" width="8.6640625" style="1" customWidth="1"/>
    <col min="7" max="7" width="8.6640625" style="62" customWidth="1"/>
    <col min="8" max="8" width="10.6640625" style="63" customWidth="1"/>
    <col min="9" max="9" width="10.6640625" style="84" customWidth="1"/>
    <col min="10" max="10" width="9.109375" style="91"/>
    <col min="11" max="11" width="14" style="91" customWidth="1"/>
    <col min="12" max="12" width="11.109375" style="61" customWidth="1"/>
    <col min="13" max="17" width="9.109375" style="61"/>
    <col min="18" max="16384" width="9.109375" style="1"/>
  </cols>
  <sheetData>
    <row r="1" spans="1:11" ht="30" x14ac:dyDescent="0.25">
      <c r="D1" s="2"/>
      <c r="F1" s="32"/>
      <c r="G1" s="30"/>
      <c r="H1" s="60" t="s">
        <v>0</v>
      </c>
      <c r="I1" s="61"/>
    </row>
    <row r="2" spans="1:11" ht="30" customHeight="1" x14ac:dyDescent="0.25">
      <c r="B2" s="18"/>
      <c r="D2" s="2"/>
      <c r="E2" s="224" t="s">
        <v>170</v>
      </c>
      <c r="F2" s="264"/>
      <c r="G2" s="264"/>
      <c r="H2" s="264"/>
      <c r="I2" s="61"/>
    </row>
    <row r="3" spans="1:11" ht="20.100000000000001" customHeight="1" x14ac:dyDescent="0.25">
      <c r="C3" s="3"/>
      <c r="D3" s="23"/>
      <c r="E3" s="4"/>
      <c r="F3" s="32"/>
      <c r="G3" s="1"/>
      <c r="I3" s="61"/>
    </row>
    <row r="4" spans="1:11" ht="36" customHeight="1" thickBot="1" x14ac:dyDescent="0.3">
      <c r="A4" s="226" t="s">
        <v>69</v>
      </c>
      <c r="B4" s="226"/>
      <c r="C4" s="226"/>
      <c r="D4" s="226"/>
      <c r="E4" s="226"/>
      <c r="F4" s="226"/>
      <c r="G4" s="226"/>
      <c r="H4" s="226"/>
      <c r="I4" s="61"/>
    </row>
    <row r="5" spans="1:11" ht="19.5" customHeight="1" x14ac:dyDescent="0.25">
      <c r="A5" s="94" t="s">
        <v>77</v>
      </c>
      <c r="B5" s="95" t="s">
        <v>126</v>
      </c>
      <c r="C5" s="64" t="s">
        <v>79</v>
      </c>
      <c r="D5" s="64" t="s">
        <v>81</v>
      </c>
      <c r="E5" s="64" t="s">
        <v>80</v>
      </c>
      <c r="F5" s="65" t="s">
        <v>8</v>
      </c>
      <c r="G5" s="65" t="s">
        <v>9</v>
      </c>
      <c r="H5" s="66" t="s">
        <v>10</v>
      </c>
      <c r="I5" s="61"/>
      <c r="J5" s="91" t="s">
        <v>3</v>
      </c>
      <c r="K5" s="92">
        <f>'Courseware &amp; Libraries'!I23</f>
        <v>1.25</v>
      </c>
    </row>
    <row r="6" spans="1:11" s="18" customFormat="1" ht="80.099999999999994" customHeight="1" x14ac:dyDescent="0.25">
      <c r="A6" s="154" t="s">
        <v>160</v>
      </c>
      <c r="B6" s="147"/>
      <c r="C6" s="265"/>
      <c r="D6" s="266"/>
      <c r="E6" s="266"/>
      <c r="F6" s="157">
        <f>VLOOKUP('Courseware &amp; Libraries'!$F$6,$J$5:$K$11,2)*495</f>
        <v>495</v>
      </c>
      <c r="G6" s="166"/>
      <c r="H6" s="75" t="str">
        <f>IF(G6="","",F6*G6)</f>
        <v/>
      </c>
      <c r="J6" s="91" t="s">
        <v>4</v>
      </c>
      <c r="K6" s="92">
        <f>'Courseware &amp; Libraries'!I24</f>
        <v>0.52</v>
      </c>
    </row>
    <row r="7" spans="1:11" s="18" customFormat="1" ht="14.1" customHeight="1" x14ac:dyDescent="0.25">
      <c r="A7" s="53" t="s">
        <v>139</v>
      </c>
      <c r="B7" s="11"/>
      <c r="C7" s="11"/>
      <c r="D7" s="11"/>
      <c r="E7" s="100"/>
      <c r="F7" s="67"/>
      <c r="G7" s="68"/>
      <c r="H7" s="69"/>
      <c r="J7" s="91" t="s">
        <v>5</v>
      </c>
      <c r="K7" s="92">
        <f>'Courseware &amp; Libraries'!I25</f>
        <v>1.31</v>
      </c>
    </row>
    <row r="8" spans="1:11" s="18" customFormat="1" ht="14.1" customHeight="1" x14ac:dyDescent="0.25">
      <c r="A8" s="155" t="s">
        <v>143</v>
      </c>
      <c r="B8" s="137"/>
      <c r="C8" s="137"/>
      <c r="D8" s="137"/>
      <c r="E8" s="138"/>
      <c r="F8" s="139"/>
      <c r="G8" s="140"/>
      <c r="H8" s="141"/>
      <c r="J8" s="91" t="s">
        <v>6</v>
      </c>
      <c r="K8" s="92">
        <f>'Courseware &amp; Libraries'!I26</f>
        <v>0.77</v>
      </c>
    </row>
    <row r="9" spans="1:11" s="18" customFormat="1" ht="14.1" customHeight="1" x14ac:dyDescent="0.25">
      <c r="A9" s="52" t="s">
        <v>75</v>
      </c>
      <c r="B9" s="146">
        <f>VLOOKUP('Courseware &amp; Libraries'!$F$6,$J$5:$K$11,2)*49.95</f>
        <v>49.95</v>
      </c>
      <c r="C9" s="146">
        <f>VLOOKUP('Courseware &amp; Libraries'!$F$6,$J$5:$K$11,2)*44.95</f>
        <v>44.95</v>
      </c>
      <c r="D9" s="146">
        <f>VLOOKUP('Courseware &amp; Libraries'!$F$6,$J$5:$K$11,2)*39.95</f>
        <v>39.950000000000003</v>
      </c>
      <c r="E9" s="96" t="s">
        <v>40</v>
      </c>
      <c r="F9" s="70">
        <f>VLOOKUP('Courseware &amp; Libraries'!$F$6,$J$5:$K$11,2)*IF(G9&lt;100,B9,IF(G9&lt;500,C9,IF(G9&lt;1000,D9,IF(G9&gt;1000,12.95))))</f>
        <v>49.95</v>
      </c>
      <c r="G9" s="71"/>
      <c r="H9" s="72" t="str">
        <f>IF(G9="","",F9*G9)</f>
        <v/>
      </c>
      <c r="J9" s="91" t="s">
        <v>7</v>
      </c>
      <c r="K9" s="92">
        <f>'Courseware &amp; Libraries'!I27</f>
        <v>1.41</v>
      </c>
    </row>
    <row r="10" spans="1:11" s="18" customFormat="1" ht="14.1" customHeight="1" x14ac:dyDescent="0.25">
      <c r="A10" s="51" t="s">
        <v>76</v>
      </c>
      <c r="B10" s="146">
        <f>VLOOKUP('Courseware &amp; Libraries'!$F$6,$J$5:$K$11,2)*149.95</f>
        <v>149.94999999999999</v>
      </c>
      <c r="C10" s="146">
        <f>VLOOKUP('Courseware &amp; Libraries'!$F$6,$J$5:$K$11,2)*139.95</f>
        <v>139.94999999999999</v>
      </c>
      <c r="D10" s="146">
        <f>VLOOKUP('Courseware &amp; Libraries'!$F$6,$J$5:$K$11,2)*129.95</f>
        <v>129.94999999999999</v>
      </c>
      <c r="E10" s="96" t="s">
        <v>40</v>
      </c>
      <c r="F10" s="70">
        <f>VLOOKUP('Courseware &amp; Libraries'!$F$6,$J$5:$K$11,2)*IF(G10&lt;100,B10,IF(G10&lt;500,C10,IF(G10&lt;1000,D10,IF(G10&gt;1000,12.95))))</f>
        <v>149.94999999999999</v>
      </c>
      <c r="G10" s="71"/>
      <c r="H10" s="72" t="str">
        <f>IF(G10="","",F10*G10)</f>
        <v/>
      </c>
      <c r="J10" s="91"/>
      <c r="K10" s="92"/>
    </row>
    <row r="11" spans="1:11" s="18" customFormat="1" ht="14.1" customHeight="1" x14ac:dyDescent="0.25">
      <c r="A11" s="48" t="s">
        <v>140</v>
      </c>
      <c r="B11" s="147"/>
      <c r="C11" s="147"/>
      <c r="D11" s="147"/>
      <c r="E11" s="97"/>
      <c r="F11" s="73"/>
      <c r="G11" s="74"/>
      <c r="H11" s="75"/>
      <c r="J11" s="91" t="s">
        <v>1</v>
      </c>
      <c r="K11" s="91">
        <f>'Courseware &amp; Libraries'!I28</f>
        <v>1</v>
      </c>
    </row>
    <row r="12" spans="1:11" s="18" customFormat="1" ht="14.1" customHeight="1" x14ac:dyDescent="0.2">
      <c r="A12" s="156" t="s">
        <v>143</v>
      </c>
      <c r="B12" s="148"/>
      <c r="C12" s="148"/>
      <c r="D12" s="148"/>
      <c r="E12" s="133"/>
      <c r="F12" s="134"/>
      <c r="G12" s="135"/>
      <c r="H12" s="136"/>
      <c r="J12" s="93"/>
      <c r="K12" s="93"/>
    </row>
    <row r="13" spans="1:11" s="18" customFormat="1" ht="14.1" customHeight="1" x14ac:dyDescent="0.2">
      <c r="A13" s="50" t="s">
        <v>75</v>
      </c>
      <c r="B13" s="149">
        <f>VLOOKUP('Courseware &amp; Libraries'!$F$6,$J$5:$K$11,2)*49.95</f>
        <v>49.95</v>
      </c>
      <c r="C13" s="149">
        <f>VLOOKUP('Courseware &amp; Libraries'!$F$6,$J$5:$K$11,2)*44.95</f>
        <v>44.95</v>
      </c>
      <c r="D13" s="149">
        <f>VLOOKUP('Courseware &amp; Libraries'!$F$6,$J$5:$K$11,2)*39.95</f>
        <v>39.950000000000003</v>
      </c>
      <c r="E13" s="98" t="s">
        <v>40</v>
      </c>
      <c r="F13" s="76">
        <f>VLOOKUP('Courseware &amp; Libraries'!$F$6,$J$5:$K$11,2)*IF(G13&lt;100,B13,IF(G13&lt;500,C13,IF(G13&lt;1000,D13,IF(G13&gt;1000,12.95))))</f>
        <v>49.95</v>
      </c>
      <c r="G13" s="77"/>
      <c r="H13" s="78" t="str">
        <f>IF(G13="","",F13*G13)</f>
        <v/>
      </c>
      <c r="J13" s="93"/>
      <c r="K13" s="93"/>
    </row>
    <row r="14" spans="1:11" s="18" customFormat="1" ht="14.1" customHeight="1" x14ac:dyDescent="0.2">
      <c r="A14" s="49" t="s">
        <v>76</v>
      </c>
      <c r="B14" s="150">
        <f>VLOOKUP('Courseware &amp; Libraries'!$F$6,$J$5:$K$11,2)*149.95</f>
        <v>149.94999999999999</v>
      </c>
      <c r="C14" s="150">
        <f>VLOOKUP('Courseware &amp; Libraries'!$F$6,$J$5:$K$11,2)*139.95</f>
        <v>139.94999999999999</v>
      </c>
      <c r="D14" s="150">
        <f>VLOOKUP('Courseware &amp; Libraries'!$F$6,$J$5:$K$11,2)*129.95</f>
        <v>129.94999999999999</v>
      </c>
      <c r="E14" s="99" t="s">
        <v>40</v>
      </c>
      <c r="F14" s="79">
        <f>VLOOKUP('Courseware &amp; Libraries'!$F$6,$J$5:$K$11,2)*IF(G14&lt;100,B14,IF(G14&lt;500,C14,IF(G14&lt;1000,D14,IF(G14&gt;1000,12.95))))</f>
        <v>149.94999999999999</v>
      </c>
      <c r="G14" s="80"/>
      <c r="H14" s="81" t="str">
        <f>IF(G14="","",F14*G14)</f>
        <v/>
      </c>
      <c r="J14" s="93"/>
      <c r="K14" s="93"/>
    </row>
    <row r="15" spans="1:11" s="18" customFormat="1" ht="14.1" customHeight="1" x14ac:dyDescent="0.25">
      <c r="A15" s="53" t="s">
        <v>141</v>
      </c>
      <c r="B15" s="151"/>
      <c r="C15" s="151"/>
      <c r="D15" s="151"/>
      <c r="E15" s="100"/>
      <c r="F15" s="67"/>
      <c r="G15" s="68"/>
      <c r="H15" s="69"/>
      <c r="J15" s="93"/>
      <c r="K15" s="93"/>
    </row>
    <row r="16" spans="1:11" s="18" customFormat="1" ht="14.1" customHeight="1" x14ac:dyDescent="0.2">
      <c r="A16" s="155" t="s">
        <v>143</v>
      </c>
      <c r="B16" s="152"/>
      <c r="C16" s="152"/>
      <c r="D16" s="152"/>
      <c r="E16" s="138"/>
      <c r="F16" s="139"/>
      <c r="G16" s="140"/>
      <c r="H16" s="141"/>
      <c r="J16" s="93"/>
      <c r="K16" s="93"/>
    </row>
    <row r="17" spans="1:11" s="18" customFormat="1" ht="14.1" customHeight="1" x14ac:dyDescent="0.2">
      <c r="A17" s="52" t="s">
        <v>75</v>
      </c>
      <c r="B17" s="146">
        <f>VLOOKUP('Courseware &amp; Libraries'!$F$6,$J$5:$K$11,2)*49.95</f>
        <v>49.95</v>
      </c>
      <c r="C17" s="146">
        <f>VLOOKUP('Courseware &amp; Libraries'!$F$6,$J$5:$K$11,2)*44.95</f>
        <v>44.95</v>
      </c>
      <c r="D17" s="146">
        <f>VLOOKUP('Courseware &amp; Libraries'!$F$6,$J$5:$K$11,2)*39.95</f>
        <v>39.950000000000003</v>
      </c>
      <c r="E17" s="96" t="s">
        <v>40</v>
      </c>
      <c r="F17" s="70">
        <f>VLOOKUP('Courseware &amp; Libraries'!$F$6,$J$5:$K$11,2)*IF(G17&lt;100,B17,IF(G17&lt;500,C17,IF(G17&lt;1000,D17,IF(G17&gt;1000,12.95))))</f>
        <v>49.95</v>
      </c>
      <c r="G17" s="71"/>
      <c r="H17" s="72" t="str">
        <f>IF(G17="","",F17*G17)</f>
        <v/>
      </c>
      <c r="J17" s="93"/>
      <c r="K17" s="93"/>
    </row>
    <row r="18" spans="1:11" s="18" customFormat="1" ht="14.1" customHeight="1" x14ac:dyDescent="0.2">
      <c r="A18" s="51" t="s">
        <v>76</v>
      </c>
      <c r="B18" s="146">
        <f>VLOOKUP('Courseware &amp; Libraries'!$F$6,$J$5:$K$11,2)*149.95</f>
        <v>149.94999999999999</v>
      </c>
      <c r="C18" s="146">
        <f>VLOOKUP('Courseware &amp; Libraries'!$F$6,$J$5:$K$11,2)*139.95</f>
        <v>139.94999999999999</v>
      </c>
      <c r="D18" s="146">
        <f>VLOOKUP('Courseware &amp; Libraries'!$F$6,$J$5:$K$11,2)*129.95</f>
        <v>129.94999999999999</v>
      </c>
      <c r="E18" s="96" t="s">
        <v>40</v>
      </c>
      <c r="F18" s="70">
        <f>VLOOKUP('Courseware &amp; Libraries'!$F$6,$J$5:$K$11,2)*IF(G18&lt;100,B18,IF(G18&lt;500,C18,IF(G18&lt;1000,D18,IF(G18&gt;1000,12.95))))</f>
        <v>149.94999999999999</v>
      </c>
      <c r="G18" s="71"/>
      <c r="H18" s="72" t="str">
        <f>IF(G18="","",F18*G18)</f>
        <v/>
      </c>
      <c r="J18" s="93"/>
      <c r="K18" s="93"/>
    </row>
    <row r="19" spans="1:11" s="18" customFormat="1" ht="14.1" customHeight="1" x14ac:dyDescent="0.2">
      <c r="A19" s="48" t="s">
        <v>142</v>
      </c>
      <c r="B19" s="147"/>
      <c r="C19" s="147"/>
      <c r="D19" s="147"/>
      <c r="E19" s="97"/>
      <c r="F19" s="73"/>
      <c r="G19" s="74"/>
      <c r="H19" s="75"/>
      <c r="J19" s="93"/>
      <c r="K19" s="93"/>
    </row>
    <row r="20" spans="1:11" s="18" customFormat="1" ht="14.1" customHeight="1" x14ac:dyDescent="0.2">
      <c r="A20" s="156" t="s">
        <v>143</v>
      </c>
      <c r="B20" s="148"/>
      <c r="C20" s="148"/>
      <c r="D20" s="148"/>
      <c r="E20" s="133"/>
      <c r="F20" s="134"/>
      <c r="G20" s="135"/>
      <c r="H20" s="136"/>
      <c r="J20" s="93"/>
      <c r="K20" s="93"/>
    </row>
    <row r="21" spans="1:11" s="18" customFormat="1" ht="14.1" customHeight="1" x14ac:dyDescent="0.2">
      <c r="A21" s="50" t="s">
        <v>75</v>
      </c>
      <c r="B21" s="149">
        <f>VLOOKUP('Courseware &amp; Libraries'!$F$6,$J$5:$K$11,2)*49.95</f>
        <v>49.95</v>
      </c>
      <c r="C21" s="149">
        <f>VLOOKUP('Courseware &amp; Libraries'!$F$6,$J$5:$K$11,2)*44.95</f>
        <v>44.95</v>
      </c>
      <c r="D21" s="149">
        <f>VLOOKUP('Courseware &amp; Libraries'!$F$6,$J$5:$K$11,2)*39.95</f>
        <v>39.950000000000003</v>
      </c>
      <c r="E21" s="98" t="s">
        <v>40</v>
      </c>
      <c r="F21" s="76">
        <f>VLOOKUP('Courseware &amp; Libraries'!$F$6,$J$5:$K$11,2)*IF(G21&lt;100,B21,IF(G21&lt;500,C21,IF(G21&lt;1000,D21,IF(G21&gt;1000,12.95))))</f>
        <v>49.95</v>
      </c>
      <c r="G21" s="77"/>
      <c r="H21" s="78" t="str">
        <f>IF(G21="","",F21*G21)</f>
        <v/>
      </c>
      <c r="J21" s="93"/>
      <c r="K21" s="93"/>
    </row>
    <row r="22" spans="1:11" s="18" customFormat="1" ht="14.1" customHeight="1" thickBot="1" x14ac:dyDescent="0.25">
      <c r="A22" s="128" t="s">
        <v>76</v>
      </c>
      <c r="B22" s="153">
        <f>VLOOKUP('Courseware &amp; Libraries'!$F$6,$J$5:$K$11,2)*149.95</f>
        <v>149.94999999999999</v>
      </c>
      <c r="C22" s="153">
        <f>VLOOKUP('Courseware &amp; Libraries'!$F$6,$J$5:$K$11,2)*139.95</f>
        <v>139.94999999999999</v>
      </c>
      <c r="D22" s="153">
        <f>VLOOKUP('Courseware &amp; Libraries'!$F$6,$J$5:$K$11,2)*129.95</f>
        <v>129.94999999999999</v>
      </c>
      <c r="E22" s="129" t="s">
        <v>40</v>
      </c>
      <c r="F22" s="130">
        <f>VLOOKUP('Courseware &amp; Libraries'!$F$6,$J$5:$K$11,2)*IF(G22&lt;100,B22,IF(G22&lt;500,C22,IF(G22&lt;1000,D22,IF(G22&gt;1000,12.95))))</f>
        <v>149.94999999999999</v>
      </c>
      <c r="G22" s="131"/>
      <c r="H22" s="132" t="str">
        <f>IF(G22="","",F22*G22)</f>
        <v/>
      </c>
      <c r="J22" s="93"/>
      <c r="K22" s="93"/>
    </row>
    <row r="23" spans="1:11" s="18" customFormat="1" ht="14.1" customHeight="1" x14ac:dyDescent="0.25">
      <c r="A23" s="1"/>
      <c r="B23" s="16"/>
      <c r="C23" s="16"/>
      <c r="D23" s="16"/>
      <c r="E23" s="16"/>
      <c r="F23" s="27"/>
      <c r="G23" s="83" t="s">
        <v>82</v>
      </c>
      <c r="H23" s="41">
        <f>SUM(H7:H22)</f>
        <v>0</v>
      </c>
      <c r="J23" s="93"/>
      <c r="K23" s="93"/>
    </row>
    <row r="24" spans="1:11" s="18" customFormat="1" ht="14.1" customHeight="1" x14ac:dyDescent="0.25">
      <c r="A24" s="1"/>
      <c r="B24" s="16"/>
      <c r="C24" s="16"/>
      <c r="D24" s="16"/>
      <c r="E24" s="16"/>
      <c r="F24" s="1"/>
      <c r="G24" s="62"/>
      <c r="H24" s="63"/>
      <c r="J24" s="93"/>
      <c r="K24" s="93"/>
    </row>
    <row r="25" spans="1:11" s="18" customFormat="1" ht="14.1" customHeight="1" x14ac:dyDescent="0.25">
      <c r="A25" s="1"/>
      <c r="B25" s="1"/>
      <c r="C25" s="1"/>
      <c r="D25" s="1"/>
      <c r="E25" s="1"/>
      <c r="F25" s="1"/>
      <c r="G25" s="62"/>
      <c r="H25" s="63"/>
      <c r="J25" s="93"/>
      <c r="K25" s="93"/>
    </row>
    <row r="26" spans="1:11" s="18" customFormat="1" ht="14.1" customHeight="1" x14ac:dyDescent="0.25">
      <c r="A26" s="1"/>
      <c r="B26" s="1"/>
      <c r="C26" s="1"/>
      <c r="D26" s="1"/>
      <c r="E26" s="1"/>
      <c r="F26" s="1"/>
      <c r="G26" s="62"/>
      <c r="H26" s="63"/>
      <c r="J26" s="93"/>
      <c r="K26" s="93"/>
    </row>
    <row r="27" spans="1:11" s="18" customFormat="1" ht="14.1" customHeight="1" x14ac:dyDescent="0.25">
      <c r="A27" s="1"/>
      <c r="B27" s="1"/>
      <c r="C27" s="1"/>
      <c r="D27" s="1"/>
      <c r="E27" s="1"/>
      <c r="F27" s="1"/>
      <c r="G27" s="62"/>
      <c r="H27" s="63"/>
      <c r="J27" s="93"/>
      <c r="K27" s="93"/>
    </row>
    <row r="28" spans="1:11" s="18" customFormat="1" ht="14.1" customHeight="1" x14ac:dyDescent="0.25">
      <c r="A28" s="1"/>
      <c r="B28" s="1"/>
      <c r="C28" s="1"/>
      <c r="D28" s="1"/>
      <c r="E28" s="1"/>
      <c r="F28" s="1"/>
      <c r="G28" s="62"/>
      <c r="H28" s="63"/>
      <c r="J28" s="93"/>
      <c r="K28" s="93"/>
    </row>
    <row r="29" spans="1:11" s="18" customFormat="1" ht="14.1" customHeight="1" x14ac:dyDescent="0.25">
      <c r="A29" s="1"/>
      <c r="B29" s="1"/>
      <c r="C29" s="1"/>
      <c r="D29" s="1"/>
      <c r="E29" s="1"/>
      <c r="F29" s="1"/>
      <c r="G29" s="62"/>
      <c r="H29" s="63"/>
      <c r="J29" s="93"/>
      <c r="K29" s="93"/>
    </row>
    <row r="30" spans="1:11" s="18" customFormat="1" ht="14.1" customHeight="1" x14ac:dyDescent="0.25">
      <c r="A30" s="1"/>
      <c r="B30" s="1"/>
      <c r="C30" s="1"/>
      <c r="D30" s="1"/>
      <c r="E30" s="1"/>
      <c r="F30" s="1"/>
      <c r="G30" s="62"/>
      <c r="H30" s="63"/>
      <c r="J30" s="93"/>
      <c r="K30" s="93"/>
    </row>
    <row r="31" spans="1:11" s="18" customFormat="1" ht="14.1" customHeight="1" x14ac:dyDescent="0.25">
      <c r="A31" s="1"/>
      <c r="B31" s="1"/>
      <c r="C31" s="1"/>
      <c r="D31" s="1"/>
      <c r="E31" s="1"/>
      <c r="F31" s="1"/>
      <c r="G31" s="62"/>
      <c r="H31" s="63"/>
      <c r="J31" s="93"/>
      <c r="K31" s="93"/>
    </row>
    <row r="32" spans="1:11" s="18" customFormat="1" ht="14.1" customHeight="1" x14ac:dyDescent="0.25">
      <c r="A32" s="1"/>
      <c r="B32" s="1"/>
      <c r="C32" s="1"/>
      <c r="D32" s="1"/>
      <c r="E32" s="1"/>
      <c r="F32" s="1"/>
      <c r="G32" s="62"/>
      <c r="H32" s="63"/>
      <c r="J32" s="93"/>
      <c r="K32" s="93"/>
    </row>
    <row r="33" spans="1:11" s="18" customFormat="1" ht="14.1" customHeight="1" x14ac:dyDescent="0.25">
      <c r="A33" s="1"/>
      <c r="B33" s="1"/>
      <c r="C33" s="1"/>
      <c r="D33" s="1"/>
      <c r="E33" s="1"/>
      <c r="F33" s="1"/>
      <c r="G33" s="62"/>
      <c r="H33" s="63"/>
      <c r="J33" s="93"/>
      <c r="K33" s="93"/>
    </row>
    <row r="34" spans="1:11" s="18" customFormat="1" ht="14.1" customHeight="1" x14ac:dyDescent="0.25">
      <c r="A34" s="1"/>
      <c r="B34" s="1"/>
      <c r="C34" s="1"/>
      <c r="D34" s="1"/>
      <c r="E34" s="1"/>
      <c r="F34" s="1"/>
      <c r="G34" s="62"/>
      <c r="H34" s="63"/>
      <c r="J34" s="93"/>
      <c r="K34" s="93"/>
    </row>
    <row r="35" spans="1:11" s="18" customFormat="1" ht="14.1" customHeight="1" x14ac:dyDescent="0.25">
      <c r="A35" s="1"/>
      <c r="B35" s="1"/>
      <c r="C35" s="1"/>
      <c r="D35" s="1"/>
      <c r="E35" s="1"/>
      <c r="F35" s="1"/>
      <c r="G35" s="62"/>
      <c r="H35" s="63"/>
      <c r="J35" s="93"/>
      <c r="K35" s="93"/>
    </row>
    <row r="36" spans="1:11" s="18" customFormat="1" ht="14.1" customHeight="1" x14ac:dyDescent="0.25">
      <c r="A36" s="1"/>
      <c r="B36" s="1"/>
      <c r="C36" s="1"/>
      <c r="D36" s="1"/>
      <c r="E36" s="1"/>
      <c r="F36" s="1"/>
      <c r="G36" s="62"/>
      <c r="H36" s="63"/>
      <c r="J36" s="93"/>
      <c r="K36" s="93"/>
    </row>
    <row r="37" spans="1:11" s="18" customFormat="1" ht="14.1" customHeight="1" x14ac:dyDescent="0.25">
      <c r="A37" s="1"/>
      <c r="B37" s="1"/>
      <c r="C37" s="1"/>
      <c r="D37" s="1"/>
      <c r="E37" s="1"/>
      <c r="F37" s="1"/>
      <c r="G37" s="62"/>
      <c r="H37" s="63"/>
      <c r="J37" s="93"/>
      <c r="K37" s="93"/>
    </row>
    <row r="38" spans="1:11" s="18" customFormat="1" ht="14.1" customHeight="1" x14ac:dyDescent="0.25">
      <c r="A38" s="1"/>
      <c r="B38" s="1"/>
      <c r="C38" s="1"/>
      <c r="D38" s="1"/>
      <c r="E38" s="1"/>
      <c r="F38" s="1"/>
      <c r="G38" s="62"/>
      <c r="H38" s="63"/>
      <c r="J38" s="93"/>
      <c r="K38" s="93"/>
    </row>
    <row r="39" spans="1:11" s="18" customFormat="1" ht="14.1" customHeight="1" x14ac:dyDescent="0.25">
      <c r="A39" s="1"/>
      <c r="B39" s="1"/>
      <c r="C39" s="1"/>
      <c r="D39" s="1"/>
      <c r="E39" s="1"/>
      <c r="F39" s="1"/>
      <c r="G39" s="62"/>
      <c r="H39" s="63"/>
      <c r="J39" s="93"/>
      <c r="K39" s="93"/>
    </row>
    <row r="40" spans="1:11" s="18" customFormat="1" ht="14.1" customHeight="1" x14ac:dyDescent="0.25">
      <c r="A40" s="1"/>
      <c r="B40" s="1"/>
      <c r="C40" s="1"/>
      <c r="D40" s="1"/>
      <c r="E40" s="1"/>
      <c r="F40" s="1"/>
      <c r="G40" s="62"/>
      <c r="H40" s="63"/>
      <c r="J40" s="93"/>
      <c r="K40" s="93"/>
    </row>
    <row r="41" spans="1:11" s="18" customFormat="1" ht="14.1" customHeight="1" x14ac:dyDescent="0.25">
      <c r="A41" s="1"/>
      <c r="B41" s="1"/>
      <c r="C41" s="1"/>
      <c r="D41" s="1"/>
      <c r="E41" s="1"/>
      <c r="F41" s="1"/>
      <c r="G41" s="62"/>
      <c r="H41" s="63"/>
      <c r="J41" s="93"/>
      <c r="K41" s="93"/>
    </row>
    <row r="42" spans="1:11" s="18" customFormat="1" ht="14.1" customHeight="1" x14ac:dyDescent="0.25">
      <c r="A42" s="1"/>
      <c r="B42" s="1"/>
      <c r="C42" s="1"/>
      <c r="D42" s="1"/>
      <c r="E42" s="1"/>
      <c r="F42" s="1"/>
      <c r="G42" s="62"/>
      <c r="H42" s="63"/>
      <c r="J42" s="93"/>
      <c r="K42" s="93"/>
    </row>
    <row r="43" spans="1:11" s="18" customFormat="1" ht="14.1" customHeight="1" x14ac:dyDescent="0.25">
      <c r="A43" s="1"/>
      <c r="B43" s="1"/>
      <c r="C43" s="1"/>
      <c r="D43" s="1"/>
      <c r="E43" s="1"/>
      <c r="F43" s="1"/>
      <c r="G43" s="62"/>
      <c r="H43" s="63"/>
      <c r="J43" s="93"/>
      <c r="K43" s="93"/>
    </row>
    <row r="44" spans="1:11" s="18" customFormat="1" ht="14.1" customHeight="1" x14ac:dyDescent="0.25">
      <c r="A44" s="1"/>
      <c r="B44" s="1"/>
      <c r="C44" s="1"/>
      <c r="D44" s="1"/>
      <c r="E44" s="1"/>
      <c r="F44" s="1"/>
      <c r="G44" s="62"/>
      <c r="H44" s="63"/>
      <c r="J44" s="93"/>
      <c r="K44" s="93"/>
    </row>
    <row r="45" spans="1:11" s="18" customFormat="1" ht="14.1" customHeight="1" x14ac:dyDescent="0.25">
      <c r="A45" s="1"/>
      <c r="B45" s="1"/>
      <c r="C45" s="1"/>
      <c r="D45" s="1"/>
      <c r="E45" s="1"/>
      <c r="F45" s="1"/>
      <c r="G45" s="62"/>
      <c r="H45" s="63"/>
      <c r="J45" s="93"/>
      <c r="K45" s="93"/>
    </row>
    <row r="46" spans="1:11" s="18" customFormat="1" ht="14.1" customHeight="1" x14ac:dyDescent="0.25">
      <c r="A46" s="1"/>
      <c r="B46" s="1"/>
      <c r="C46" s="1"/>
      <c r="D46" s="1"/>
      <c r="E46" s="1"/>
      <c r="F46" s="1"/>
      <c r="G46" s="62"/>
      <c r="H46" s="63"/>
      <c r="J46" s="93"/>
      <c r="K46" s="93"/>
    </row>
    <row r="47" spans="1:11" s="18" customFormat="1" ht="14.1" customHeight="1" x14ac:dyDescent="0.25">
      <c r="A47" s="1"/>
      <c r="B47" s="1"/>
      <c r="C47" s="1"/>
      <c r="D47" s="1"/>
      <c r="E47" s="1"/>
      <c r="F47" s="1"/>
      <c r="G47" s="62"/>
      <c r="H47" s="63"/>
      <c r="J47" s="93"/>
      <c r="K47" s="93"/>
    </row>
    <row r="48" spans="1:11" s="18" customFormat="1" ht="14.1" customHeight="1" x14ac:dyDescent="0.25">
      <c r="A48" s="1"/>
      <c r="B48" s="1"/>
      <c r="C48" s="1"/>
      <c r="D48" s="1"/>
      <c r="E48" s="1"/>
      <c r="F48" s="1"/>
      <c r="G48" s="62"/>
      <c r="H48" s="63"/>
      <c r="J48" s="91"/>
      <c r="K48" s="91"/>
    </row>
    <row r="49" spans="1:11" s="18" customFormat="1" ht="14.1" customHeight="1" x14ac:dyDescent="0.25">
      <c r="A49" s="1"/>
      <c r="B49" s="1"/>
      <c r="C49" s="1"/>
      <c r="D49" s="1"/>
      <c r="E49" s="1"/>
      <c r="F49" s="1"/>
      <c r="G49" s="62"/>
      <c r="H49" s="63"/>
      <c r="J49" s="91"/>
      <c r="K49" s="91"/>
    </row>
    <row r="50" spans="1:11" ht="14.1" customHeight="1" x14ac:dyDescent="0.25">
      <c r="I50" s="61"/>
    </row>
    <row r="51" spans="1:11" ht="14.1" customHeight="1" x14ac:dyDescent="0.25">
      <c r="I51" s="61"/>
    </row>
  </sheetData>
  <sheetProtection password="C75E" sheet="1" objects="1" scenarios="1"/>
  <mergeCells count="3">
    <mergeCell ref="E2:H2"/>
    <mergeCell ref="A4:H4"/>
    <mergeCell ref="C6:E6"/>
  </mergeCells>
  <phoneticPr fontId="19" type="noConversion"/>
  <pageMargins left="0.75" right="0.75" top="1" bottom="1" header="0.5" footer="0.5"/>
  <pageSetup scale="90" fitToHeight="0" orientation="portrait" horizontalDpi="355" verticalDpi="35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showGridLines="0" zoomScaleNormal="100" workbookViewId="0">
      <selection activeCell="E7" sqref="E7"/>
    </sheetView>
  </sheetViews>
  <sheetFormatPr defaultColWidth="9.109375" defaultRowHeight="13.2" x14ac:dyDescent="0.25"/>
  <cols>
    <col min="1" max="2" width="26.6640625" style="1" customWidth="1"/>
    <col min="3" max="3" width="6.88671875" style="1" hidden="1" customWidth="1"/>
    <col min="4" max="4" width="12.6640625" style="2" customWidth="1"/>
    <col min="5" max="5" width="12.6640625" style="1" customWidth="1"/>
    <col min="6" max="6" width="12.6640625" style="32" customWidth="1"/>
    <col min="7" max="7" width="9.109375" style="61"/>
    <col min="8" max="8" width="14" style="29" customWidth="1"/>
    <col min="9" max="9" width="11.109375" style="29" customWidth="1"/>
    <col min="10" max="17" width="9.109375" style="61"/>
    <col min="18" max="16384" width="9.109375" style="1"/>
  </cols>
  <sheetData>
    <row r="1" spans="1:17" ht="30" x14ac:dyDescent="0.25">
      <c r="F1" s="30" t="s">
        <v>0</v>
      </c>
    </row>
    <row r="2" spans="1:17" ht="30" customHeight="1" x14ac:dyDescent="0.25">
      <c r="B2" s="18"/>
      <c r="D2" s="224" t="s">
        <v>170</v>
      </c>
      <c r="E2" s="225"/>
      <c r="F2" s="225"/>
      <c r="P2" s="1"/>
      <c r="Q2" s="1"/>
    </row>
    <row r="3" spans="1:17" ht="24" customHeight="1" x14ac:dyDescent="0.25">
      <c r="C3" s="3"/>
      <c r="D3" s="23"/>
      <c r="E3" s="4"/>
    </row>
    <row r="4" spans="1:17" ht="36" customHeight="1" thickBot="1" x14ac:dyDescent="0.3">
      <c r="A4" s="277" t="s">
        <v>69</v>
      </c>
      <c r="B4" s="278"/>
      <c r="C4" s="278"/>
      <c r="D4" s="278"/>
      <c r="E4" s="278"/>
      <c r="F4" s="278"/>
    </row>
    <row r="5" spans="1:17" ht="20.100000000000001" customHeight="1" x14ac:dyDescent="0.3">
      <c r="A5" s="273" t="s">
        <v>172</v>
      </c>
      <c r="B5" s="274"/>
      <c r="C5" s="5" t="s">
        <v>8</v>
      </c>
      <c r="D5" s="28" t="s">
        <v>8</v>
      </c>
      <c r="E5" s="6" t="s">
        <v>9</v>
      </c>
      <c r="F5" s="33" t="s">
        <v>10</v>
      </c>
      <c r="H5" s="91" t="s">
        <v>3</v>
      </c>
      <c r="I5" s="92">
        <f>'Courseware &amp; Libraries'!I23</f>
        <v>1.25</v>
      </c>
    </row>
    <row r="6" spans="1:17" ht="14.1" customHeight="1" x14ac:dyDescent="0.25">
      <c r="A6" s="279" t="s">
        <v>36</v>
      </c>
      <c r="B6" s="280"/>
      <c r="C6" s="14"/>
      <c r="D6" s="21"/>
      <c r="E6" s="143"/>
      <c r="F6" s="37" t="str">
        <f t="shared" ref="F6:F11" si="0">IF(E6="","",D6*E6)</f>
        <v/>
      </c>
      <c r="G6" s="18"/>
      <c r="H6" s="91" t="s">
        <v>4</v>
      </c>
      <c r="I6" s="92">
        <f>'Courseware &amp; Libraries'!I24</f>
        <v>0.52</v>
      </c>
      <c r="J6" s="18"/>
    </row>
    <row r="7" spans="1:17" ht="27.9" customHeight="1" x14ac:dyDescent="0.25">
      <c r="A7" s="271" t="s">
        <v>35</v>
      </c>
      <c r="B7" s="272"/>
      <c r="C7" s="12">
        <v>395</v>
      </c>
      <c r="D7" s="118">
        <f>VLOOKUP('Courseware &amp; Libraries'!$F$6,$H$5:$I$11,2)*C7</f>
        <v>395</v>
      </c>
      <c r="E7" s="13"/>
      <c r="F7" s="36" t="str">
        <f>IF(E7="","",D7*E7)</f>
        <v/>
      </c>
      <c r="G7" s="18"/>
      <c r="H7" s="91" t="s">
        <v>5</v>
      </c>
      <c r="I7" s="92">
        <f>'Courseware &amp; Libraries'!I25</f>
        <v>1.31</v>
      </c>
      <c r="J7" s="18"/>
    </row>
    <row r="8" spans="1:17" ht="27.9" customHeight="1" x14ac:dyDescent="0.25">
      <c r="A8" s="267" t="s">
        <v>144</v>
      </c>
      <c r="B8" s="281"/>
      <c r="C8" s="14">
        <v>95</v>
      </c>
      <c r="D8" s="21">
        <f>VLOOKUP('Courseware &amp; Libraries'!$F$6,$H$5:$I$11,2)*C8</f>
        <v>95</v>
      </c>
      <c r="E8" s="15"/>
      <c r="F8" s="37" t="str">
        <f t="shared" si="0"/>
        <v/>
      </c>
      <c r="G8" s="18"/>
      <c r="H8" s="91" t="s">
        <v>6</v>
      </c>
      <c r="I8" s="92">
        <f>'Courseware &amp; Libraries'!I26</f>
        <v>0.77</v>
      </c>
      <c r="J8" s="18"/>
    </row>
    <row r="9" spans="1:17" ht="27.9" customHeight="1" x14ac:dyDescent="0.25">
      <c r="A9" s="282" t="s">
        <v>146</v>
      </c>
      <c r="B9" s="283"/>
      <c r="C9" s="12">
        <v>95</v>
      </c>
      <c r="D9" s="22">
        <f>VLOOKUP('Courseware &amp; Libraries'!$F$6,$H$5:$I$11,2)*C9</f>
        <v>95</v>
      </c>
      <c r="E9" s="13"/>
      <c r="F9" s="36" t="str">
        <f t="shared" si="0"/>
        <v/>
      </c>
      <c r="G9" s="18"/>
      <c r="H9" s="91" t="s">
        <v>7</v>
      </c>
      <c r="I9" s="92">
        <f>'Courseware &amp; Libraries'!I27</f>
        <v>1.41</v>
      </c>
      <c r="J9" s="18"/>
    </row>
    <row r="10" spans="1:17" ht="27.9" customHeight="1" x14ac:dyDescent="0.25">
      <c r="A10" s="267" t="s">
        <v>145</v>
      </c>
      <c r="B10" s="283"/>
      <c r="C10" s="14">
        <v>95</v>
      </c>
      <c r="D10" s="21">
        <f>VLOOKUP('Courseware &amp; Libraries'!$F$6,$H$5:$I$11,2)*C10</f>
        <v>95</v>
      </c>
      <c r="E10" s="15"/>
      <c r="F10" s="37" t="str">
        <f t="shared" si="0"/>
        <v/>
      </c>
      <c r="G10" s="18"/>
      <c r="H10" s="91" t="s">
        <v>1</v>
      </c>
      <c r="I10" s="91">
        <f>'Courseware &amp; Libraries'!I28</f>
        <v>1</v>
      </c>
      <c r="J10" s="18"/>
    </row>
    <row r="11" spans="1:17" ht="27.9" customHeight="1" thickBot="1" x14ac:dyDescent="0.3">
      <c r="A11" s="284" t="s">
        <v>173</v>
      </c>
      <c r="B11" s="285"/>
      <c r="C11" s="109">
        <v>95</v>
      </c>
      <c r="D11" s="110">
        <f>VLOOKUP('Courseware &amp; Libraries'!$F$6,$H$5:$I$11,2)*C11</f>
        <v>95</v>
      </c>
      <c r="E11" s="111"/>
      <c r="F11" s="112" t="str">
        <f t="shared" si="0"/>
        <v/>
      </c>
      <c r="G11" s="18"/>
      <c r="H11" s="89"/>
      <c r="I11" s="90"/>
      <c r="J11" s="18"/>
    </row>
    <row r="12" spans="1:17" ht="27.9" customHeight="1" thickBot="1" x14ac:dyDescent="0.3">
      <c r="D12" s="1"/>
      <c r="F12" s="1"/>
      <c r="G12" s="18"/>
      <c r="H12" s="89"/>
      <c r="I12" s="89"/>
      <c r="J12" s="18"/>
    </row>
    <row r="13" spans="1:17" ht="27.9" customHeight="1" x14ac:dyDescent="0.3">
      <c r="A13" s="273" t="s">
        <v>172</v>
      </c>
      <c r="B13" s="274"/>
      <c r="C13" s="5" t="s">
        <v>8</v>
      </c>
      <c r="D13" s="28" t="s">
        <v>8</v>
      </c>
      <c r="E13" s="6" t="s">
        <v>9</v>
      </c>
      <c r="F13" s="33" t="s">
        <v>10</v>
      </c>
      <c r="G13" s="18"/>
      <c r="H13" s="89"/>
      <c r="I13" s="89"/>
      <c r="J13" s="18"/>
    </row>
    <row r="14" spans="1:17" ht="14.1" customHeight="1" x14ac:dyDescent="0.25">
      <c r="A14" s="290" t="s">
        <v>37</v>
      </c>
      <c r="B14" s="291"/>
      <c r="C14" s="9"/>
      <c r="D14" s="26"/>
      <c r="E14" s="144"/>
      <c r="F14" s="35"/>
      <c r="G14" s="18"/>
      <c r="H14" s="89"/>
      <c r="I14" s="89"/>
      <c r="J14" s="18"/>
    </row>
    <row r="15" spans="1:17" ht="27.9" customHeight="1" x14ac:dyDescent="0.25">
      <c r="A15" s="292" t="s">
        <v>38</v>
      </c>
      <c r="B15" s="289"/>
      <c r="C15" s="119">
        <v>395</v>
      </c>
      <c r="D15" s="120">
        <f>VLOOKUP('Courseware &amp; Libraries'!$F$6,$H$5:$I$11,2)*C15</f>
        <v>395</v>
      </c>
      <c r="E15" s="15"/>
      <c r="F15" s="37" t="str">
        <f>IF(E15="","",D15*E15)</f>
        <v/>
      </c>
      <c r="G15" s="18"/>
      <c r="H15" s="89"/>
      <c r="I15" s="89"/>
      <c r="J15" s="18"/>
    </row>
    <row r="16" spans="1:17" ht="27.9" customHeight="1" x14ac:dyDescent="0.25">
      <c r="A16" s="288" t="s">
        <v>39</v>
      </c>
      <c r="B16" s="289"/>
      <c r="C16" s="117">
        <v>495</v>
      </c>
      <c r="D16" s="118">
        <f>VLOOKUP('Courseware &amp; Libraries'!$F$6,$H$5:$I$11,2)*C16</f>
        <v>495</v>
      </c>
      <c r="E16" s="13"/>
      <c r="F16" s="36" t="str">
        <f>IF(E16="","",D16*E16)</f>
        <v/>
      </c>
      <c r="G16" s="18"/>
      <c r="H16" s="89"/>
      <c r="I16" s="89"/>
      <c r="J16" s="18"/>
    </row>
    <row r="17" spans="1:10" ht="27.9" customHeight="1" x14ac:dyDescent="0.25">
      <c r="A17" s="275" t="s">
        <v>147</v>
      </c>
      <c r="B17" s="276"/>
      <c r="C17" s="113">
        <v>95</v>
      </c>
      <c r="D17" s="114">
        <f>VLOOKUP('Courseware &amp; Libraries'!$F$6,$H$5:$I$11,2)*C17</f>
        <v>95</v>
      </c>
      <c r="E17" s="115"/>
      <c r="F17" s="116" t="str">
        <f t="shared" ref="F17:F26" si="1">IF(E17="","",D17*E17)</f>
        <v/>
      </c>
      <c r="H17" s="89"/>
      <c r="I17" s="89"/>
      <c r="J17" s="18"/>
    </row>
    <row r="18" spans="1:10" ht="27.9" customHeight="1" x14ac:dyDescent="0.25">
      <c r="A18" s="269" t="s">
        <v>148</v>
      </c>
      <c r="B18" s="270"/>
      <c r="C18" s="158">
        <v>95</v>
      </c>
      <c r="D18" s="159">
        <f>VLOOKUP('Courseware &amp; Libraries'!$F$6,$H$5:$I$11,2)*C18</f>
        <v>95</v>
      </c>
      <c r="E18" s="160"/>
      <c r="F18" s="161" t="str">
        <f t="shared" si="1"/>
        <v/>
      </c>
      <c r="G18" s="18"/>
      <c r="H18" s="89"/>
      <c r="I18" s="89"/>
      <c r="J18" s="18"/>
    </row>
    <row r="19" spans="1:10" ht="27.9" customHeight="1" x14ac:dyDescent="0.25">
      <c r="A19" s="267" t="s">
        <v>149</v>
      </c>
      <c r="B19" s="268"/>
      <c r="C19" s="14">
        <v>95</v>
      </c>
      <c r="D19" s="21">
        <f>VLOOKUP('Courseware &amp; Libraries'!$F$6,$H$5:$I$11,2)*C19</f>
        <v>95</v>
      </c>
      <c r="E19" s="15"/>
      <c r="F19" s="37" t="str">
        <f t="shared" si="1"/>
        <v/>
      </c>
      <c r="G19" s="18"/>
      <c r="H19" s="89"/>
      <c r="I19" s="89"/>
      <c r="J19" s="18"/>
    </row>
    <row r="20" spans="1:10" ht="27.9" customHeight="1" x14ac:dyDescent="0.25">
      <c r="A20" s="269" t="s">
        <v>150</v>
      </c>
      <c r="B20" s="270"/>
      <c r="C20" s="158">
        <v>95</v>
      </c>
      <c r="D20" s="159">
        <f>VLOOKUP('Courseware &amp; Libraries'!$F$6,$H$5:$I$11,2)*C20</f>
        <v>95</v>
      </c>
      <c r="E20" s="160"/>
      <c r="F20" s="161" t="str">
        <f t="shared" si="1"/>
        <v/>
      </c>
      <c r="G20" s="18"/>
      <c r="H20" s="89"/>
      <c r="I20" s="89"/>
      <c r="J20" s="18"/>
    </row>
    <row r="21" spans="1:10" ht="27.9" customHeight="1" x14ac:dyDescent="0.25">
      <c r="A21" s="267" t="s">
        <v>151</v>
      </c>
      <c r="B21" s="268"/>
      <c r="C21" s="14">
        <v>95</v>
      </c>
      <c r="D21" s="21">
        <f>VLOOKUP('Courseware &amp; Libraries'!$F$6,$H$5:$I$11,2)*C21</f>
        <v>95</v>
      </c>
      <c r="E21" s="15"/>
      <c r="F21" s="37" t="str">
        <f>IF(E21="","",D21*E21)</f>
        <v/>
      </c>
      <c r="G21" s="18"/>
      <c r="H21" s="89"/>
      <c r="I21" s="89"/>
      <c r="J21" s="18"/>
    </row>
    <row r="22" spans="1:10" ht="27.9" customHeight="1" x14ac:dyDescent="0.25">
      <c r="A22" s="269" t="s">
        <v>152</v>
      </c>
      <c r="B22" s="270"/>
      <c r="C22" s="158">
        <v>95</v>
      </c>
      <c r="D22" s="159">
        <f>VLOOKUP('Courseware &amp; Libraries'!$F$6,$H$5:$I$11,2)*C22</f>
        <v>95</v>
      </c>
      <c r="E22" s="160"/>
      <c r="F22" s="161" t="str">
        <f>IF(E22="","",D22*E22)</f>
        <v/>
      </c>
      <c r="G22" s="18"/>
      <c r="H22" s="89"/>
      <c r="I22" s="89"/>
      <c r="J22" s="18"/>
    </row>
    <row r="23" spans="1:10" ht="27.9" customHeight="1" x14ac:dyDescent="0.25">
      <c r="A23" s="293" t="s">
        <v>153</v>
      </c>
      <c r="B23" s="268" t="s">
        <v>13</v>
      </c>
      <c r="C23" s="14">
        <v>95</v>
      </c>
      <c r="D23" s="21">
        <f>VLOOKUP('Courseware &amp; Libraries'!$F$6,$H$5:$I$11,2)*C23</f>
        <v>95</v>
      </c>
      <c r="E23" s="15"/>
      <c r="F23" s="37" t="str">
        <f t="shared" si="1"/>
        <v/>
      </c>
      <c r="G23" s="18"/>
      <c r="H23" s="89"/>
      <c r="I23" s="89"/>
      <c r="J23" s="18"/>
    </row>
    <row r="24" spans="1:10" ht="27.9" customHeight="1" x14ac:dyDescent="0.25">
      <c r="A24" s="269" t="s">
        <v>154</v>
      </c>
      <c r="B24" s="270" t="s">
        <v>14</v>
      </c>
      <c r="C24" s="158">
        <v>95</v>
      </c>
      <c r="D24" s="159">
        <f>VLOOKUP('Courseware &amp; Libraries'!$F$6,$H$5:$I$11,2)*C24</f>
        <v>95</v>
      </c>
      <c r="E24" s="160"/>
      <c r="F24" s="161" t="str">
        <f t="shared" si="1"/>
        <v/>
      </c>
      <c r="G24" s="18"/>
      <c r="H24" s="89"/>
      <c r="I24" s="89"/>
      <c r="J24" s="18"/>
    </row>
    <row r="25" spans="1:10" ht="27.9" customHeight="1" x14ac:dyDescent="0.25">
      <c r="A25" s="267" t="s">
        <v>155</v>
      </c>
      <c r="B25" s="268" t="s">
        <v>15</v>
      </c>
      <c r="C25" s="14">
        <v>95</v>
      </c>
      <c r="D25" s="21">
        <f>VLOOKUP('Courseware &amp; Libraries'!$F$6,$H$5:$I$11,2)*C25</f>
        <v>95</v>
      </c>
      <c r="E25" s="15"/>
      <c r="F25" s="37" t="str">
        <f t="shared" si="1"/>
        <v/>
      </c>
      <c r="G25" s="18"/>
      <c r="H25" s="89"/>
      <c r="I25" s="89"/>
      <c r="J25" s="18"/>
    </row>
    <row r="26" spans="1:10" ht="27.9" customHeight="1" x14ac:dyDescent="0.25">
      <c r="A26" s="269" t="s">
        <v>156</v>
      </c>
      <c r="B26" s="270"/>
      <c r="C26" s="158">
        <v>95</v>
      </c>
      <c r="D26" s="159">
        <f>VLOOKUP('Courseware &amp; Libraries'!$F$6,$H$5:$I$11,2)*C26</f>
        <v>95</v>
      </c>
      <c r="E26" s="160"/>
      <c r="F26" s="161" t="str">
        <f t="shared" si="1"/>
        <v/>
      </c>
      <c r="G26" s="18"/>
      <c r="H26" s="89"/>
      <c r="I26" s="89"/>
      <c r="J26" s="18"/>
    </row>
    <row r="27" spans="1:10" ht="27.9" customHeight="1" thickBot="1" x14ac:dyDescent="0.3">
      <c r="A27" s="286" t="s">
        <v>157</v>
      </c>
      <c r="B27" s="287"/>
      <c r="C27" s="56">
        <v>95</v>
      </c>
      <c r="D27" s="59">
        <f>VLOOKUP('Courseware &amp; Libraries'!$F$6,$H$5:$I$11,2)*C27</f>
        <v>95</v>
      </c>
      <c r="E27" s="57"/>
      <c r="F27" s="58" t="str">
        <f>IF(E27="","",D27*E27)</f>
        <v/>
      </c>
      <c r="G27" s="18"/>
      <c r="H27" s="89"/>
      <c r="I27" s="89"/>
      <c r="J27" s="18"/>
    </row>
    <row r="28" spans="1:10" ht="27.9" customHeight="1" thickBot="1" x14ac:dyDescent="0.3">
      <c r="B28" s="38"/>
      <c r="C28" s="142">
        <v>95</v>
      </c>
      <c r="D28" s="27"/>
      <c r="E28" s="39" t="s">
        <v>26</v>
      </c>
      <c r="F28" s="40">
        <f>SUM(F7:F27)</f>
        <v>0</v>
      </c>
      <c r="G28" s="18"/>
      <c r="H28" s="89"/>
      <c r="I28" s="89"/>
      <c r="J28" s="18"/>
    </row>
    <row r="29" spans="1:10" ht="27.9" customHeight="1" x14ac:dyDescent="0.25">
      <c r="C29" s="16"/>
      <c r="G29" s="18"/>
      <c r="H29" s="89"/>
      <c r="I29" s="89"/>
      <c r="J29" s="18"/>
    </row>
    <row r="30" spans="1:10" ht="27.9" customHeight="1" x14ac:dyDescent="0.25">
      <c r="G30" s="18"/>
      <c r="H30" s="89"/>
      <c r="I30" s="89"/>
      <c r="J30" s="18"/>
    </row>
    <row r="31" spans="1:10" x14ac:dyDescent="0.25">
      <c r="G31" s="18"/>
      <c r="H31" s="89"/>
      <c r="I31" s="89"/>
      <c r="J31" s="18"/>
    </row>
    <row r="32" spans="1:10" x14ac:dyDescent="0.25">
      <c r="G32" s="18"/>
      <c r="H32" s="89"/>
      <c r="I32" s="89"/>
      <c r="J32" s="18"/>
    </row>
    <row r="33" spans="7:10" x14ac:dyDescent="0.25">
      <c r="G33" s="18"/>
      <c r="H33" s="89"/>
      <c r="I33" s="89"/>
      <c r="J33" s="18"/>
    </row>
    <row r="34" spans="7:10" x14ac:dyDescent="0.25">
      <c r="G34" s="18"/>
      <c r="H34" s="89"/>
      <c r="I34" s="89"/>
      <c r="J34" s="18"/>
    </row>
    <row r="35" spans="7:10" x14ac:dyDescent="0.25">
      <c r="G35" s="18"/>
      <c r="H35" s="89"/>
      <c r="I35" s="89"/>
      <c r="J35" s="18"/>
    </row>
    <row r="36" spans="7:10" x14ac:dyDescent="0.25">
      <c r="G36" s="18"/>
      <c r="H36" s="89"/>
      <c r="I36" s="89"/>
      <c r="J36" s="18"/>
    </row>
    <row r="37" spans="7:10" x14ac:dyDescent="0.25">
      <c r="G37" s="18"/>
      <c r="H37" s="89"/>
      <c r="I37" s="89"/>
      <c r="J37" s="18"/>
    </row>
    <row r="38" spans="7:10" x14ac:dyDescent="0.25">
      <c r="G38" s="18"/>
      <c r="H38" s="89"/>
      <c r="I38" s="89"/>
      <c r="J38" s="18"/>
    </row>
    <row r="39" spans="7:10" x14ac:dyDescent="0.25">
      <c r="G39" s="18"/>
      <c r="H39" s="89"/>
      <c r="I39" s="89"/>
      <c r="J39" s="18"/>
    </row>
    <row r="40" spans="7:10" x14ac:dyDescent="0.25">
      <c r="G40" s="18"/>
      <c r="H40" s="89"/>
      <c r="I40" s="89"/>
      <c r="J40" s="18"/>
    </row>
    <row r="41" spans="7:10" x14ac:dyDescent="0.25">
      <c r="G41" s="18"/>
      <c r="H41" s="89"/>
      <c r="I41" s="89"/>
      <c r="J41" s="18"/>
    </row>
    <row r="42" spans="7:10" x14ac:dyDescent="0.25">
      <c r="G42" s="18"/>
      <c r="J42" s="18"/>
    </row>
    <row r="43" spans="7:10" x14ac:dyDescent="0.25">
      <c r="G43" s="18"/>
      <c r="J43" s="18"/>
    </row>
    <row r="44" spans="7:10" x14ac:dyDescent="0.25">
      <c r="G44" s="18"/>
    </row>
    <row r="45" spans="7:10" x14ac:dyDescent="0.25">
      <c r="G45" s="18"/>
    </row>
    <row r="46" spans="7:10" x14ac:dyDescent="0.25">
      <c r="G46" s="18"/>
    </row>
    <row r="47" spans="7:10" x14ac:dyDescent="0.25">
      <c r="G47" s="18"/>
    </row>
    <row r="48" spans="7:10" x14ac:dyDescent="0.25">
      <c r="G48" s="18"/>
    </row>
    <row r="49" spans="7:9" x14ac:dyDescent="0.25">
      <c r="G49" s="18"/>
    </row>
    <row r="50" spans="7:9" x14ac:dyDescent="0.25">
      <c r="G50" s="18"/>
    </row>
    <row r="51" spans="7:9" x14ac:dyDescent="0.25">
      <c r="G51" s="18"/>
    </row>
    <row r="52" spans="7:9" x14ac:dyDescent="0.25">
      <c r="G52" s="18"/>
    </row>
    <row r="60" spans="7:9" x14ac:dyDescent="0.25">
      <c r="H60" s="43"/>
      <c r="I60" s="43"/>
    </row>
    <row r="66" spans="7:7" x14ac:dyDescent="0.25">
      <c r="G66" s="85"/>
    </row>
    <row r="67" spans="7:7" x14ac:dyDescent="0.25">
      <c r="G67" s="85"/>
    </row>
    <row r="68" spans="7:7" x14ac:dyDescent="0.25">
      <c r="G68" s="85"/>
    </row>
    <row r="70" spans="7:7" x14ac:dyDescent="0.25">
      <c r="G70" s="82"/>
    </row>
  </sheetData>
  <sheetProtection password="C75E" sheet="1" objects="1" scenarios="1"/>
  <mergeCells count="24">
    <mergeCell ref="A27:B27"/>
    <mergeCell ref="D2:F2"/>
    <mergeCell ref="A22:B22"/>
    <mergeCell ref="A16:B16"/>
    <mergeCell ref="A26:B26"/>
    <mergeCell ref="A14:B14"/>
    <mergeCell ref="A15:B15"/>
    <mergeCell ref="A23:B23"/>
    <mergeCell ref="A19:B19"/>
    <mergeCell ref="A20:B20"/>
    <mergeCell ref="A4:F4"/>
    <mergeCell ref="A6:B6"/>
    <mergeCell ref="A8:B8"/>
    <mergeCell ref="A9:B9"/>
    <mergeCell ref="A10:B10"/>
    <mergeCell ref="A11:B11"/>
    <mergeCell ref="A5:B5"/>
    <mergeCell ref="A21:B21"/>
    <mergeCell ref="A24:B24"/>
    <mergeCell ref="A7:B7"/>
    <mergeCell ref="A13:B13"/>
    <mergeCell ref="A25:B25"/>
    <mergeCell ref="A17:B17"/>
    <mergeCell ref="A18:B18"/>
  </mergeCells>
  <phoneticPr fontId="19" type="noConversion"/>
  <printOptions horizontalCentered="1"/>
  <pageMargins left="0.5" right="0.5" top="0.5" bottom="0.5" header="0.5" footer="0.5"/>
  <pageSetup scale="76" orientation="portrait" horizontalDpi="1200" verticalDpi="1200" r:id="rId1"/>
  <headerFooter alignWithMargins="0"/>
  <colBreaks count="1" manualBreakCount="1">
    <brk id="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showGridLines="0" zoomScaleNormal="100" workbookViewId="0">
      <selection activeCell="I6" sqref="I6"/>
    </sheetView>
  </sheetViews>
  <sheetFormatPr defaultColWidth="9.109375" defaultRowHeight="13.2" x14ac:dyDescent="0.25"/>
  <cols>
    <col min="1" max="1" width="26.6640625" style="1" customWidth="1"/>
    <col min="2" max="2" width="20.109375" style="1" customWidth="1"/>
    <col min="3" max="3" width="0.109375" style="1" hidden="1" customWidth="1"/>
    <col min="4" max="4" width="6.88671875" style="2" bestFit="1" customWidth="1"/>
    <col min="5" max="5" width="12.6640625" style="1" customWidth="1"/>
    <col min="6" max="6" width="12.6640625" style="32" customWidth="1"/>
    <col min="7" max="7" width="12.5546875" style="1" customWidth="1"/>
    <col min="8" max="8" width="14" style="61" customWidth="1"/>
    <col min="9" max="9" width="11.109375" style="91" customWidth="1"/>
    <col min="10" max="10" width="9.109375" style="91"/>
    <col min="11" max="11" width="9.109375" style="61"/>
    <col min="12" max="16384" width="9.109375" style="1"/>
  </cols>
  <sheetData>
    <row r="1" spans="1:11" ht="30" x14ac:dyDescent="0.25">
      <c r="G1" s="30" t="s">
        <v>0</v>
      </c>
    </row>
    <row r="2" spans="1:11" ht="30" customHeight="1" x14ac:dyDescent="0.25">
      <c r="B2" s="18"/>
      <c r="E2" s="224" t="s">
        <v>170</v>
      </c>
      <c r="F2" s="225"/>
      <c r="G2" s="225"/>
    </row>
    <row r="3" spans="1:11" ht="24" customHeight="1" x14ac:dyDescent="0.25">
      <c r="C3" s="3"/>
      <c r="D3" s="23"/>
      <c r="E3" s="4"/>
    </row>
    <row r="4" spans="1:11" ht="36" customHeight="1" thickBot="1" x14ac:dyDescent="0.3">
      <c r="A4" s="226" t="s">
        <v>69</v>
      </c>
      <c r="B4" s="226"/>
      <c r="C4" s="226"/>
      <c r="D4" s="226"/>
      <c r="E4" s="226"/>
      <c r="F4" s="226"/>
      <c r="G4" s="226"/>
    </row>
    <row r="5" spans="1:11" ht="20.100000000000001" customHeight="1" x14ac:dyDescent="0.3">
      <c r="A5" s="273" t="s">
        <v>174</v>
      </c>
      <c r="B5" s="303"/>
      <c r="C5" s="5" t="s">
        <v>8</v>
      </c>
      <c r="D5" s="6" t="s">
        <v>46</v>
      </c>
      <c r="E5" s="28" t="s">
        <v>8</v>
      </c>
      <c r="F5" s="6" t="s">
        <v>9</v>
      </c>
      <c r="G5" s="33" t="s">
        <v>10</v>
      </c>
      <c r="I5" s="91" t="s">
        <v>3</v>
      </c>
      <c r="J5" s="92">
        <f>'Courseware &amp; Libraries'!I23</f>
        <v>1.25</v>
      </c>
    </row>
    <row r="6" spans="1:11" ht="14.1" customHeight="1" x14ac:dyDescent="0.25">
      <c r="A6" s="302" t="s">
        <v>41</v>
      </c>
      <c r="B6" s="297"/>
      <c r="C6" s="14"/>
      <c r="D6" s="86"/>
      <c r="E6" s="21"/>
      <c r="F6" s="143"/>
      <c r="G6" s="37" t="str">
        <f>IF(F6="","",E6*F6)</f>
        <v/>
      </c>
      <c r="H6" s="18"/>
      <c r="I6" s="91" t="s">
        <v>4</v>
      </c>
      <c r="J6" s="92">
        <f>Blended!I6</f>
        <v>0.52</v>
      </c>
      <c r="K6" s="18"/>
    </row>
    <row r="7" spans="1:11" ht="14.1" customHeight="1" x14ac:dyDescent="0.25">
      <c r="A7" s="294" t="s">
        <v>42</v>
      </c>
      <c r="B7" s="297"/>
      <c r="C7" s="12">
        <v>965</v>
      </c>
      <c r="D7" s="87">
        <v>3</v>
      </c>
      <c r="E7" s="22">
        <f>VLOOKUP('Courseware &amp; Libraries'!$F$6,$I$5:$J$10,2)*C7</f>
        <v>965</v>
      </c>
      <c r="F7" s="13"/>
      <c r="G7" s="36" t="str">
        <f>IF(F7="","",E7*F7)</f>
        <v/>
      </c>
      <c r="H7" s="18"/>
      <c r="I7" s="91" t="s">
        <v>5</v>
      </c>
      <c r="J7" s="92">
        <f>'Courseware &amp; Libraries'!I25</f>
        <v>1.31</v>
      </c>
      <c r="K7" s="18"/>
    </row>
    <row r="8" spans="1:11" ht="14.1" customHeight="1" x14ac:dyDescent="0.25">
      <c r="A8" s="299" t="s">
        <v>43</v>
      </c>
      <c r="B8" s="297"/>
      <c r="C8" s="14">
        <v>645</v>
      </c>
      <c r="D8" s="86">
        <v>2</v>
      </c>
      <c r="E8" s="21">
        <f>VLOOKUP('Courseware &amp; Libraries'!$F$6,$I$5:$J$10,2)*C8</f>
        <v>645</v>
      </c>
      <c r="F8" s="15"/>
      <c r="G8" s="37" t="str">
        <f>IF(F8="","",E8*F8)</f>
        <v/>
      </c>
      <c r="H8" s="18"/>
      <c r="I8" s="91" t="s">
        <v>6</v>
      </c>
      <c r="J8" s="92">
        <f>'Courseware &amp; Libraries'!I26</f>
        <v>0.77</v>
      </c>
      <c r="K8" s="18"/>
    </row>
    <row r="9" spans="1:11" ht="14.1" customHeight="1" x14ac:dyDescent="0.25">
      <c r="A9" s="271" t="s">
        <v>44</v>
      </c>
      <c r="B9" s="297"/>
      <c r="C9" s="12">
        <v>1599</v>
      </c>
      <c r="D9" s="87"/>
      <c r="E9" s="22">
        <f>VLOOKUP('Courseware &amp; Libraries'!$F$6,$I$5:$J$10,2)*C9</f>
        <v>1599</v>
      </c>
      <c r="F9" s="13"/>
      <c r="G9" s="36" t="str">
        <f>IF(F9="","",E9*F9)</f>
        <v/>
      </c>
      <c r="H9" s="18"/>
      <c r="I9" s="91" t="s">
        <v>7</v>
      </c>
      <c r="J9" s="92">
        <f>'Courseware &amp; Libraries'!I27</f>
        <v>1.41</v>
      </c>
      <c r="K9" s="18"/>
    </row>
    <row r="10" spans="1:11" ht="14.1" customHeight="1" x14ac:dyDescent="0.25">
      <c r="A10" s="299"/>
      <c r="B10" s="297"/>
      <c r="C10" s="14"/>
      <c r="D10" s="86"/>
      <c r="E10" s="21"/>
      <c r="F10" s="143"/>
      <c r="G10" s="37"/>
      <c r="H10" s="18"/>
      <c r="I10" s="91" t="s">
        <v>1</v>
      </c>
      <c r="J10" s="91">
        <f>'Courseware &amp; Libraries'!I28</f>
        <v>1</v>
      </c>
      <c r="K10" s="18"/>
    </row>
    <row r="11" spans="1:11" ht="14.1" customHeight="1" x14ac:dyDescent="0.25">
      <c r="A11" s="296" t="s">
        <v>45</v>
      </c>
      <c r="B11" s="297"/>
      <c r="C11" s="12"/>
      <c r="D11" s="87"/>
      <c r="E11" s="22"/>
      <c r="F11" s="167"/>
      <c r="G11" s="36"/>
      <c r="H11" s="18"/>
      <c r="I11" s="93"/>
      <c r="J11" s="93"/>
      <c r="K11" s="18"/>
    </row>
    <row r="12" spans="1:11" ht="14.1" customHeight="1" x14ac:dyDescent="0.25">
      <c r="A12" s="299" t="s">
        <v>47</v>
      </c>
      <c r="B12" s="297"/>
      <c r="C12" s="14">
        <v>1295</v>
      </c>
      <c r="D12" s="86">
        <v>4</v>
      </c>
      <c r="E12" s="21">
        <f>VLOOKUP('Courseware &amp; Libraries'!$F$6,$I$5:$J$10,2)*C12</f>
        <v>1295</v>
      </c>
      <c r="F12" s="15"/>
      <c r="G12" s="37" t="str">
        <f t="shared" ref="G12:G34" si="0">IF(F12="","",E12*F12)</f>
        <v/>
      </c>
      <c r="I12" s="93"/>
      <c r="J12" s="93"/>
    </row>
    <row r="13" spans="1:11" ht="14.1" customHeight="1" x14ac:dyDescent="0.25">
      <c r="A13" s="294" t="s">
        <v>48</v>
      </c>
      <c r="B13" s="297"/>
      <c r="C13" s="12">
        <v>1295</v>
      </c>
      <c r="D13" s="87">
        <v>4</v>
      </c>
      <c r="E13" s="22">
        <f>VLOOKUP('Courseware &amp; Libraries'!$F$6,$I$5:$J$10,2)*C13</f>
        <v>1295</v>
      </c>
      <c r="F13" s="13"/>
      <c r="G13" s="36" t="str">
        <f t="shared" si="0"/>
        <v/>
      </c>
      <c r="H13" s="18"/>
      <c r="I13" s="93"/>
      <c r="J13" s="93"/>
      <c r="K13" s="18"/>
    </row>
    <row r="14" spans="1:11" ht="14.1" customHeight="1" x14ac:dyDescent="0.25">
      <c r="A14" s="298" t="s">
        <v>49</v>
      </c>
      <c r="B14" s="297"/>
      <c r="C14" s="14">
        <v>965</v>
      </c>
      <c r="D14" s="86">
        <v>3</v>
      </c>
      <c r="E14" s="21">
        <f>VLOOKUP('Courseware &amp; Libraries'!$F$6,$I$5:$J$10,2)*C14</f>
        <v>965</v>
      </c>
      <c r="F14" s="15"/>
      <c r="G14" s="37" t="str">
        <f t="shared" si="0"/>
        <v/>
      </c>
      <c r="H14" s="18"/>
      <c r="I14" s="93"/>
      <c r="J14" s="93"/>
      <c r="K14" s="18"/>
    </row>
    <row r="15" spans="1:11" ht="14.1" customHeight="1" x14ac:dyDescent="0.25">
      <c r="A15" s="294" t="s">
        <v>50</v>
      </c>
      <c r="B15" s="297"/>
      <c r="C15" s="12">
        <v>965</v>
      </c>
      <c r="D15" s="87">
        <v>3</v>
      </c>
      <c r="E15" s="22">
        <f>VLOOKUP('Courseware &amp; Libraries'!$F$6,$I$5:$J$10,2)*C15</f>
        <v>965</v>
      </c>
      <c r="F15" s="13"/>
      <c r="G15" s="36" t="str">
        <f t="shared" si="0"/>
        <v/>
      </c>
      <c r="H15" s="18"/>
      <c r="I15" s="93"/>
      <c r="J15" s="93"/>
      <c r="K15" s="18"/>
    </row>
    <row r="16" spans="1:11" ht="14.1" customHeight="1" x14ac:dyDescent="0.25">
      <c r="A16" s="299" t="s">
        <v>51</v>
      </c>
      <c r="B16" s="297"/>
      <c r="C16" s="14">
        <v>965</v>
      </c>
      <c r="D16" s="86">
        <v>3</v>
      </c>
      <c r="E16" s="21">
        <f>VLOOKUP('Courseware &amp; Libraries'!$F$6,$I$5:$J$10,2)*C16</f>
        <v>965</v>
      </c>
      <c r="F16" s="15"/>
      <c r="G16" s="37" t="str">
        <f t="shared" si="0"/>
        <v/>
      </c>
      <c r="H16" s="18"/>
      <c r="I16" s="93"/>
      <c r="J16" s="93"/>
      <c r="K16" s="18"/>
    </row>
    <row r="17" spans="1:11" ht="14.1" customHeight="1" x14ac:dyDescent="0.25">
      <c r="A17" s="294" t="s">
        <v>52</v>
      </c>
      <c r="B17" s="297"/>
      <c r="C17" s="12">
        <v>1295</v>
      </c>
      <c r="D17" s="87">
        <v>4</v>
      </c>
      <c r="E17" s="22">
        <f>VLOOKUP('Courseware &amp; Libraries'!$F$6,$I$5:$J$10,2)*C17</f>
        <v>1295</v>
      </c>
      <c r="F17" s="13"/>
      <c r="G17" s="36" t="str">
        <f t="shared" si="0"/>
        <v/>
      </c>
      <c r="H17" s="18"/>
      <c r="I17" s="93"/>
      <c r="J17" s="93"/>
      <c r="K17" s="18"/>
    </row>
    <row r="18" spans="1:11" ht="48" customHeight="1" x14ac:dyDescent="0.25">
      <c r="A18" s="267" t="s">
        <v>54</v>
      </c>
      <c r="B18" s="304"/>
      <c r="C18" s="14">
        <v>3555</v>
      </c>
      <c r="D18" s="86"/>
      <c r="E18" s="21">
        <f>VLOOKUP('Courseware &amp; Libraries'!$F$6,$I$5:$J$10,2)*C18</f>
        <v>3555</v>
      </c>
      <c r="F18" s="15"/>
      <c r="G18" s="37" t="str">
        <f t="shared" si="0"/>
        <v/>
      </c>
      <c r="H18" s="18"/>
      <c r="I18" s="93"/>
      <c r="J18" s="93"/>
      <c r="K18" s="18"/>
    </row>
    <row r="19" spans="1:11" ht="48" customHeight="1" x14ac:dyDescent="0.25">
      <c r="A19" s="282" t="s">
        <v>53</v>
      </c>
      <c r="B19" s="301"/>
      <c r="C19" s="12">
        <v>3555</v>
      </c>
      <c r="D19" s="87"/>
      <c r="E19" s="22">
        <f>VLOOKUP('Courseware &amp; Libraries'!$F$6,$I$5:$J$10,2)*C19</f>
        <v>3555</v>
      </c>
      <c r="F19" s="13"/>
      <c r="G19" s="36" t="str">
        <f t="shared" si="0"/>
        <v/>
      </c>
      <c r="H19" s="18"/>
      <c r="I19" s="93"/>
      <c r="J19" s="93"/>
      <c r="K19" s="18"/>
    </row>
    <row r="20" spans="1:11" ht="14.1" customHeight="1" x14ac:dyDescent="0.25">
      <c r="A20" s="298"/>
      <c r="B20" s="297"/>
      <c r="C20" s="14"/>
      <c r="D20" s="86"/>
      <c r="E20" s="21"/>
      <c r="F20" s="143"/>
      <c r="G20" s="37"/>
      <c r="H20" s="18"/>
      <c r="I20" s="93"/>
      <c r="J20" s="93"/>
      <c r="K20" s="18"/>
    </row>
    <row r="21" spans="1:11" ht="14.1" customHeight="1" x14ac:dyDescent="0.25">
      <c r="A21" s="296" t="s">
        <v>55</v>
      </c>
      <c r="B21" s="297"/>
      <c r="C21" s="14" t="s">
        <v>12</v>
      </c>
      <c r="D21" s="86"/>
      <c r="E21" s="21"/>
      <c r="F21" s="143"/>
      <c r="G21" s="37"/>
      <c r="H21" s="18"/>
      <c r="I21" s="93"/>
      <c r="J21" s="93"/>
      <c r="K21" s="18"/>
    </row>
    <row r="22" spans="1:11" ht="14.1" customHeight="1" x14ac:dyDescent="0.25">
      <c r="A22" s="294" t="s">
        <v>56</v>
      </c>
      <c r="B22" s="295"/>
      <c r="C22" s="12">
        <v>1595</v>
      </c>
      <c r="D22" s="87">
        <v>5</v>
      </c>
      <c r="E22" s="22">
        <f>VLOOKUP('Courseware &amp; Libraries'!$F$6,$I$5:$J$10,2)*C22</f>
        <v>1595</v>
      </c>
      <c r="F22" s="13"/>
      <c r="G22" s="36" t="str">
        <f t="shared" si="0"/>
        <v/>
      </c>
      <c r="H22" s="18"/>
      <c r="I22" s="93"/>
      <c r="J22" s="93"/>
      <c r="K22" s="18"/>
    </row>
    <row r="23" spans="1:11" ht="14.1" customHeight="1" x14ac:dyDescent="0.25">
      <c r="A23" s="299" t="s">
        <v>57</v>
      </c>
      <c r="B23" s="300"/>
      <c r="C23" s="14">
        <v>1295</v>
      </c>
      <c r="D23" s="86">
        <v>4</v>
      </c>
      <c r="E23" s="21">
        <f>VLOOKUP('Courseware &amp; Libraries'!$F$6,$I$5:$J$10,2)*C23</f>
        <v>1295</v>
      </c>
      <c r="F23" s="15"/>
      <c r="G23" s="37" t="str">
        <f t="shared" si="0"/>
        <v/>
      </c>
      <c r="H23" s="18"/>
      <c r="I23" s="93"/>
      <c r="J23" s="93"/>
      <c r="K23" s="18"/>
    </row>
    <row r="24" spans="1:11" ht="14.1" customHeight="1" x14ac:dyDescent="0.25">
      <c r="A24" s="294" t="s">
        <v>58</v>
      </c>
      <c r="B24" s="295"/>
      <c r="C24" s="12">
        <v>1595</v>
      </c>
      <c r="D24" s="87">
        <v>5</v>
      </c>
      <c r="E24" s="22">
        <f>VLOOKUP('Courseware &amp; Libraries'!$F$6,$I$5:$J$10,2)*C24</f>
        <v>1595</v>
      </c>
      <c r="F24" s="13"/>
      <c r="G24" s="36" t="str">
        <f t="shared" si="0"/>
        <v/>
      </c>
      <c r="H24" s="18"/>
      <c r="I24" s="93"/>
      <c r="J24" s="93"/>
      <c r="K24" s="18"/>
    </row>
    <row r="25" spans="1:11" ht="14.1" customHeight="1" x14ac:dyDescent="0.25">
      <c r="A25" s="294" t="s">
        <v>59</v>
      </c>
      <c r="B25" s="295"/>
      <c r="C25" s="12">
        <v>1595</v>
      </c>
      <c r="D25" s="87">
        <v>5</v>
      </c>
      <c r="E25" s="22">
        <f>VLOOKUP('Courseware &amp; Libraries'!$F$6,$I$5:$J$10,2)*C25</f>
        <v>1595</v>
      </c>
      <c r="F25" s="13"/>
      <c r="G25" s="36" t="str">
        <f t="shared" si="0"/>
        <v/>
      </c>
      <c r="H25" s="18"/>
      <c r="I25" s="93"/>
      <c r="J25" s="93"/>
      <c r="K25" s="18"/>
    </row>
    <row r="26" spans="1:11" ht="14.1" customHeight="1" x14ac:dyDescent="0.25">
      <c r="A26" s="299" t="s">
        <v>60</v>
      </c>
      <c r="B26" s="300"/>
      <c r="C26" s="14">
        <v>645</v>
      </c>
      <c r="D26" s="86">
        <v>2</v>
      </c>
      <c r="E26" s="21">
        <f>VLOOKUP('Courseware &amp; Libraries'!$F$6,$I$5:$J$10,2)*C26</f>
        <v>645</v>
      </c>
      <c r="F26" s="15"/>
      <c r="G26" s="37" t="str">
        <f t="shared" si="0"/>
        <v/>
      </c>
      <c r="H26" s="18"/>
      <c r="I26" s="93"/>
      <c r="J26" s="93"/>
      <c r="K26" s="18"/>
    </row>
    <row r="27" spans="1:11" ht="14.1" customHeight="1" x14ac:dyDescent="0.25">
      <c r="A27" s="294" t="s">
        <v>61</v>
      </c>
      <c r="B27" s="295"/>
      <c r="C27" s="12">
        <v>1595</v>
      </c>
      <c r="D27" s="87">
        <v>5</v>
      </c>
      <c r="E27" s="22">
        <f>VLOOKUP('Courseware &amp; Libraries'!$F$6,$I$5:$J$10,2)*C27</f>
        <v>1595</v>
      </c>
      <c r="F27" s="13"/>
      <c r="G27" s="36" t="str">
        <f t="shared" si="0"/>
        <v/>
      </c>
      <c r="H27" s="18"/>
      <c r="I27" s="93"/>
      <c r="J27" s="93"/>
      <c r="K27" s="18"/>
    </row>
    <row r="28" spans="1:11" ht="14.1" customHeight="1" x14ac:dyDescent="0.25">
      <c r="A28" s="299" t="s">
        <v>62</v>
      </c>
      <c r="B28" s="300"/>
      <c r="C28" s="14">
        <v>1295</v>
      </c>
      <c r="D28" s="86">
        <v>4</v>
      </c>
      <c r="E28" s="21">
        <f>VLOOKUP('Courseware &amp; Libraries'!$F$6,$I$5:$J$10,2)*C28</f>
        <v>1295</v>
      </c>
      <c r="F28" s="15"/>
      <c r="G28" s="37" t="str">
        <f t="shared" si="0"/>
        <v/>
      </c>
      <c r="H28" s="18"/>
      <c r="I28" s="93"/>
      <c r="J28" s="93"/>
      <c r="K28" s="18"/>
    </row>
    <row r="29" spans="1:11" ht="14.1" customHeight="1" x14ac:dyDescent="0.25">
      <c r="A29" s="294" t="s">
        <v>63</v>
      </c>
      <c r="B29" s="295"/>
      <c r="C29" s="12">
        <v>645</v>
      </c>
      <c r="D29" s="87">
        <v>2</v>
      </c>
      <c r="E29" s="22">
        <f>VLOOKUP('Courseware &amp; Libraries'!$F$6,$I$5:$J$10,2)*C29</f>
        <v>645</v>
      </c>
      <c r="F29" s="13"/>
      <c r="G29" s="36" t="str">
        <f t="shared" si="0"/>
        <v/>
      </c>
      <c r="H29" s="18"/>
      <c r="I29" s="93"/>
      <c r="J29" s="93"/>
      <c r="K29" s="18"/>
    </row>
    <row r="30" spans="1:11" ht="14.1" customHeight="1" x14ac:dyDescent="0.25">
      <c r="A30" s="299" t="s">
        <v>64</v>
      </c>
      <c r="B30" s="300"/>
      <c r="C30" s="14">
        <v>345</v>
      </c>
      <c r="D30" s="86">
        <v>1</v>
      </c>
      <c r="E30" s="21">
        <f>VLOOKUP('Courseware &amp; Libraries'!$F$6,$I$5:$J$10,2)*C30</f>
        <v>345</v>
      </c>
      <c r="F30" s="15"/>
      <c r="G30" s="37" t="str">
        <f t="shared" si="0"/>
        <v/>
      </c>
      <c r="H30" s="18"/>
      <c r="I30" s="93"/>
      <c r="J30" s="93"/>
      <c r="K30" s="18"/>
    </row>
    <row r="31" spans="1:11" ht="14.1" customHeight="1" x14ac:dyDescent="0.25">
      <c r="A31" s="294"/>
      <c r="B31" s="295"/>
      <c r="C31" s="12"/>
      <c r="D31" s="87"/>
      <c r="E31" s="22"/>
      <c r="F31" s="167"/>
      <c r="G31" s="36"/>
      <c r="H31" s="18"/>
      <c r="I31" s="93"/>
      <c r="J31" s="93"/>
      <c r="K31" s="18"/>
    </row>
    <row r="32" spans="1:11" ht="14.1" customHeight="1" x14ac:dyDescent="0.25">
      <c r="A32" s="302" t="s">
        <v>65</v>
      </c>
      <c r="B32" s="297"/>
      <c r="C32" s="14"/>
      <c r="D32" s="86"/>
      <c r="E32" s="21"/>
      <c r="F32" s="143"/>
      <c r="G32" s="37"/>
      <c r="H32" s="18"/>
      <c r="I32" s="93"/>
      <c r="J32" s="93"/>
      <c r="K32" s="18"/>
    </row>
    <row r="33" spans="1:11" ht="14.1" customHeight="1" x14ac:dyDescent="0.25">
      <c r="A33" s="294" t="s">
        <v>66</v>
      </c>
      <c r="B33" s="295"/>
      <c r="C33" s="12">
        <v>965</v>
      </c>
      <c r="D33" s="87">
        <v>3</v>
      </c>
      <c r="E33" s="22">
        <f>VLOOKUP('Courseware &amp; Libraries'!$F$6,$I$5:$J$10,2)*C33</f>
        <v>965</v>
      </c>
      <c r="F33" s="13"/>
      <c r="G33" s="36" t="str">
        <f t="shared" si="0"/>
        <v/>
      </c>
      <c r="H33" s="18"/>
      <c r="I33" s="93"/>
      <c r="J33" s="93"/>
      <c r="K33" s="18"/>
    </row>
    <row r="34" spans="1:11" ht="14.1" customHeight="1" x14ac:dyDescent="0.25">
      <c r="A34" s="299" t="s">
        <v>67</v>
      </c>
      <c r="B34" s="300"/>
      <c r="C34" s="14">
        <v>645</v>
      </c>
      <c r="D34" s="86">
        <v>2</v>
      </c>
      <c r="E34" s="21">
        <f>VLOOKUP('Courseware &amp; Libraries'!$F$6,$I$5:$J$10,2)*C34</f>
        <v>645</v>
      </c>
      <c r="F34" s="15"/>
      <c r="G34" s="37" t="str">
        <f t="shared" si="0"/>
        <v/>
      </c>
      <c r="H34" s="18"/>
      <c r="I34" s="93"/>
      <c r="J34" s="93"/>
      <c r="K34" s="18"/>
    </row>
    <row r="35" spans="1:11" ht="14.1" customHeight="1" x14ac:dyDescent="0.25">
      <c r="A35" s="294"/>
      <c r="B35" s="295"/>
      <c r="C35" s="12"/>
      <c r="D35" s="87"/>
      <c r="E35" s="22"/>
      <c r="F35" s="167"/>
      <c r="G35" s="36"/>
      <c r="H35" s="18"/>
      <c r="I35" s="93"/>
      <c r="J35" s="93"/>
      <c r="K35" s="18"/>
    </row>
    <row r="36" spans="1:11" ht="96" customHeight="1" x14ac:dyDescent="0.25">
      <c r="A36" s="55" t="s">
        <v>68</v>
      </c>
      <c r="B36" s="168"/>
      <c r="C36" s="14">
        <v>7425</v>
      </c>
      <c r="D36" s="86"/>
      <c r="E36" s="21">
        <f>VLOOKUP('Courseware &amp; Libraries'!$F$6,$I$5:$J$10,2)*C36</f>
        <v>7425</v>
      </c>
      <c r="F36" s="15"/>
      <c r="G36" s="37" t="str">
        <f>IF(F36="","",E36*F36)</f>
        <v/>
      </c>
      <c r="H36" s="18"/>
      <c r="I36" s="93"/>
      <c r="J36" s="93"/>
      <c r="K36" s="18"/>
    </row>
    <row r="37" spans="1:11" ht="14.1" customHeight="1" x14ac:dyDescent="0.25">
      <c r="B37" s="38"/>
      <c r="C37" s="16"/>
      <c r="D37" s="27"/>
      <c r="F37" s="39" t="s">
        <v>74</v>
      </c>
      <c r="G37" s="40">
        <f>SUM(G6:G36)</f>
        <v>0</v>
      </c>
      <c r="H37" s="18"/>
      <c r="I37" s="93"/>
      <c r="J37" s="93"/>
    </row>
    <row r="38" spans="1:11" x14ac:dyDescent="0.25">
      <c r="G38" s="18"/>
      <c r="H38" s="18"/>
      <c r="I38" s="93"/>
      <c r="J38" s="93"/>
    </row>
    <row r="39" spans="1:11" x14ac:dyDescent="0.25">
      <c r="G39" s="18"/>
      <c r="H39" s="18"/>
      <c r="I39" s="93"/>
      <c r="J39" s="93"/>
    </row>
    <row r="40" spans="1:11" x14ac:dyDescent="0.25">
      <c r="G40" s="18"/>
      <c r="H40" s="18"/>
      <c r="I40" s="93"/>
      <c r="J40" s="93"/>
    </row>
    <row r="41" spans="1:11" x14ac:dyDescent="0.25">
      <c r="G41" s="18"/>
      <c r="H41" s="18"/>
      <c r="I41" s="93"/>
      <c r="J41" s="93"/>
    </row>
    <row r="42" spans="1:11" x14ac:dyDescent="0.25">
      <c r="G42" s="18"/>
      <c r="H42" s="18"/>
      <c r="I42" s="93"/>
      <c r="J42" s="93"/>
    </row>
    <row r="43" spans="1:11" x14ac:dyDescent="0.25">
      <c r="G43" s="18"/>
      <c r="H43" s="18"/>
      <c r="I43" s="93"/>
      <c r="J43" s="93"/>
    </row>
    <row r="44" spans="1:11" x14ac:dyDescent="0.25">
      <c r="G44" s="18"/>
      <c r="H44" s="18"/>
      <c r="I44" s="93"/>
      <c r="J44" s="93"/>
    </row>
    <row r="45" spans="1:11" x14ac:dyDescent="0.25">
      <c r="G45" s="18"/>
      <c r="H45" s="18"/>
      <c r="I45" s="93"/>
      <c r="J45" s="93"/>
    </row>
    <row r="46" spans="1:11" x14ac:dyDescent="0.25">
      <c r="G46" s="18"/>
      <c r="H46" s="18"/>
      <c r="I46" s="93"/>
      <c r="J46" s="93"/>
    </row>
    <row r="47" spans="1:11" x14ac:dyDescent="0.25">
      <c r="G47" s="18"/>
      <c r="H47" s="18"/>
      <c r="I47" s="93"/>
      <c r="J47" s="93"/>
    </row>
    <row r="48" spans="1:11" x14ac:dyDescent="0.25">
      <c r="G48" s="18"/>
      <c r="H48" s="18"/>
      <c r="I48" s="93"/>
      <c r="J48" s="93"/>
    </row>
    <row r="49" spans="7:10" x14ac:dyDescent="0.25">
      <c r="G49" s="18"/>
      <c r="H49" s="18"/>
      <c r="I49" s="93"/>
      <c r="J49" s="93"/>
    </row>
    <row r="50" spans="7:10" x14ac:dyDescent="0.25">
      <c r="G50" s="18"/>
      <c r="H50" s="18"/>
      <c r="I50" s="93"/>
      <c r="J50" s="93"/>
    </row>
    <row r="51" spans="7:10" x14ac:dyDescent="0.25">
      <c r="G51" s="18"/>
      <c r="H51" s="18"/>
      <c r="I51" s="93"/>
      <c r="J51" s="93"/>
    </row>
    <row r="52" spans="7:10" x14ac:dyDescent="0.25">
      <c r="G52" s="18"/>
      <c r="H52" s="18"/>
      <c r="I52" s="93"/>
      <c r="J52" s="93"/>
    </row>
    <row r="53" spans="7:10" x14ac:dyDescent="0.25">
      <c r="G53" s="18"/>
      <c r="H53" s="18"/>
      <c r="I53" s="93"/>
      <c r="J53" s="93"/>
    </row>
    <row r="54" spans="7:10" x14ac:dyDescent="0.25">
      <c r="G54" s="18"/>
      <c r="H54" s="18"/>
      <c r="I54" s="93"/>
      <c r="J54" s="93"/>
    </row>
    <row r="55" spans="7:10" x14ac:dyDescent="0.25">
      <c r="G55" s="18"/>
      <c r="H55" s="18"/>
      <c r="I55" s="93"/>
      <c r="J55" s="93"/>
    </row>
    <row r="56" spans="7:10" x14ac:dyDescent="0.25">
      <c r="G56" s="18"/>
      <c r="H56" s="18"/>
      <c r="I56" s="93"/>
      <c r="J56" s="93"/>
    </row>
    <row r="57" spans="7:10" x14ac:dyDescent="0.25">
      <c r="G57" s="18"/>
      <c r="H57" s="18"/>
      <c r="I57" s="93"/>
      <c r="J57" s="93"/>
    </row>
    <row r="58" spans="7:10" x14ac:dyDescent="0.25">
      <c r="G58" s="18"/>
      <c r="H58" s="18"/>
      <c r="I58" s="93"/>
      <c r="J58" s="93"/>
    </row>
    <row r="59" spans="7:10" x14ac:dyDescent="0.25">
      <c r="G59" s="18"/>
      <c r="H59" s="18"/>
      <c r="I59" s="93"/>
      <c r="J59" s="93"/>
    </row>
    <row r="60" spans="7:10" x14ac:dyDescent="0.25">
      <c r="G60" s="18"/>
      <c r="H60" s="18"/>
      <c r="I60" s="93"/>
      <c r="J60" s="93"/>
    </row>
    <row r="61" spans="7:10" x14ac:dyDescent="0.25">
      <c r="G61" s="18"/>
      <c r="H61" s="18"/>
      <c r="I61" s="93"/>
      <c r="J61" s="93"/>
    </row>
    <row r="62" spans="7:10" x14ac:dyDescent="0.25">
      <c r="G62" s="18"/>
      <c r="H62" s="18"/>
      <c r="I62" s="93"/>
      <c r="J62" s="93"/>
    </row>
    <row r="63" spans="7:10" x14ac:dyDescent="0.25">
      <c r="G63" s="18"/>
      <c r="H63" s="18"/>
      <c r="I63" s="93"/>
      <c r="J63" s="93"/>
    </row>
    <row r="64" spans="7:10" x14ac:dyDescent="0.25">
      <c r="G64" s="18"/>
      <c r="H64" s="18"/>
      <c r="I64" s="93"/>
      <c r="J64" s="93"/>
    </row>
    <row r="65" spans="7:10" x14ac:dyDescent="0.25">
      <c r="G65" s="18"/>
      <c r="H65" s="18"/>
      <c r="I65" s="93"/>
      <c r="J65" s="93"/>
    </row>
    <row r="66" spans="7:10" x14ac:dyDescent="0.25">
      <c r="G66" s="18"/>
      <c r="H66" s="18"/>
      <c r="I66" s="93"/>
      <c r="J66" s="93"/>
    </row>
    <row r="67" spans="7:10" x14ac:dyDescent="0.25">
      <c r="G67" s="18"/>
      <c r="H67" s="18"/>
      <c r="I67" s="93"/>
      <c r="J67" s="93"/>
    </row>
    <row r="68" spans="7:10" x14ac:dyDescent="0.25">
      <c r="G68" s="18"/>
      <c r="J68" s="93"/>
    </row>
    <row r="82" spans="7:9" x14ac:dyDescent="0.25">
      <c r="G82" s="19"/>
    </row>
    <row r="83" spans="7:9" x14ac:dyDescent="0.25">
      <c r="G83" s="19"/>
    </row>
    <row r="84" spans="7:9" x14ac:dyDescent="0.25">
      <c r="G84" s="19"/>
    </row>
    <row r="86" spans="7:9" x14ac:dyDescent="0.25">
      <c r="G86" s="45"/>
      <c r="H86" s="82"/>
      <c r="I86" s="92"/>
    </row>
  </sheetData>
  <sheetProtection password="C75E" sheet="1" objects="1" scenarios="1"/>
  <mergeCells count="33">
    <mergeCell ref="A7:B7"/>
    <mergeCell ref="A8:B8"/>
    <mergeCell ref="A13:B13"/>
    <mergeCell ref="A14:B14"/>
    <mergeCell ref="A15:B15"/>
    <mergeCell ref="A16:B16"/>
    <mergeCell ref="E2:G2"/>
    <mergeCell ref="A4:G4"/>
    <mergeCell ref="A32:B32"/>
    <mergeCell ref="A5:B5"/>
    <mergeCell ref="A17:B17"/>
    <mergeCell ref="A18:B18"/>
    <mergeCell ref="A6:B6"/>
    <mergeCell ref="A24:B24"/>
    <mergeCell ref="A26:B26"/>
    <mergeCell ref="A34:B34"/>
    <mergeCell ref="A30:B30"/>
    <mergeCell ref="A9:B9"/>
    <mergeCell ref="A10:B10"/>
    <mergeCell ref="A11:B11"/>
    <mergeCell ref="A22:B22"/>
    <mergeCell ref="A12:B12"/>
    <mergeCell ref="A19:B19"/>
    <mergeCell ref="A35:B35"/>
    <mergeCell ref="A21:B21"/>
    <mergeCell ref="A20:B20"/>
    <mergeCell ref="A23:B23"/>
    <mergeCell ref="A25:B25"/>
    <mergeCell ref="A27:B27"/>
    <mergeCell ref="A29:B29"/>
    <mergeCell ref="A31:B31"/>
    <mergeCell ref="A33:B33"/>
    <mergeCell ref="A28:B28"/>
  </mergeCells>
  <phoneticPr fontId="19" type="noConversion"/>
  <printOptions horizontalCentered="1"/>
  <pageMargins left="0.5" right="0.5" top="0.5" bottom="0.5" header="0.5" footer="0.5"/>
  <pageSetup scale="76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Courseware &amp; Libraries</vt:lpstr>
      <vt:lpstr>Blended</vt:lpstr>
      <vt:lpstr>CD-ROMs</vt:lpstr>
      <vt:lpstr>Quick References</vt:lpstr>
      <vt:lpstr>Technical Courseware</vt:lpstr>
      <vt:lpstr>Blended!Print_Area</vt:lpstr>
      <vt:lpstr>'CD-ROMs'!Print_Area</vt:lpstr>
      <vt:lpstr>'Courseware &amp; Libraries'!Print_Area</vt:lpstr>
      <vt:lpstr>'Quick References'!Print_Area</vt:lpstr>
      <vt:lpstr>'Technical Courseware'!Print_Area</vt:lpstr>
    </vt:vector>
  </TitlesOfParts>
  <Company>CustomGuide,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High</dc:creator>
  <cp:lastModifiedBy>Aniket Gupta</cp:lastModifiedBy>
  <cp:lastPrinted>2004-02-17T22:20:06Z</cp:lastPrinted>
  <dcterms:created xsi:type="dcterms:W3CDTF">2003-01-28T20:06:25Z</dcterms:created>
  <dcterms:modified xsi:type="dcterms:W3CDTF">2024-02-03T22:23:30Z</dcterms:modified>
</cp:coreProperties>
</file>