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CB19D484-F3EE-401E-B013-1F217AB34076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27" i="1"/>
  <c r="D46" i="1"/>
  <c r="E47" i="1"/>
  <c r="E48" i="1"/>
  <c r="K48" i="1"/>
  <c r="F62" i="1"/>
  <c r="F74" i="1" s="1"/>
  <c r="D67" i="1"/>
  <c r="D68" i="1"/>
  <c r="E70" i="1"/>
  <c r="E71" i="1"/>
  <c r="F73" i="1" s="1"/>
  <c r="E81" i="1"/>
  <c r="E82" i="1"/>
  <c r="E83" i="1"/>
  <c r="E88" i="1"/>
  <c r="E89" i="1"/>
  <c r="K89" i="1"/>
  <c r="L89" i="1"/>
  <c r="E90" i="1"/>
  <c r="E91" i="1"/>
  <c r="C92" i="1"/>
  <c r="E92" i="1"/>
  <c r="G94" i="1"/>
  <c r="H97" i="1"/>
  <c r="J99" i="1" s="1"/>
  <c r="J100" i="1" s="1"/>
  <c r="H98" i="1"/>
  <c r="H103" i="1"/>
  <c r="H104" i="1"/>
  <c r="J105" i="1"/>
  <c r="J106" i="1" s="1"/>
  <c r="D108" i="1"/>
  <c r="J110" i="1"/>
  <c r="J111" i="1" s="1"/>
</calcChain>
</file>

<file path=xl/sharedStrings.xml><?xml version="1.0" encoding="utf-8"?>
<sst xmlns="http://schemas.openxmlformats.org/spreadsheetml/2006/main" count="131" uniqueCount="91">
  <si>
    <t>Assignment #4</t>
  </si>
  <si>
    <t xml:space="preserve">Lobo Co., a merchandising concern, uses the periodic inventory system.  The cost of </t>
  </si>
  <si>
    <t>inventory on hand on November 1, is $15000, on November 30, the cost of the inventory on hand</t>
  </si>
  <si>
    <t>The following transactions occurred during November.</t>
  </si>
  <si>
    <t>a.</t>
  </si>
  <si>
    <t>b.</t>
  </si>
  <si>
    <t xml:space="preserve">c.  </t>
  </si>
  <si>
    <t>Paid the amount owing on the merchandise purchased.</t>
  </si>
  <si>
    <t>Purchased merchandise for $55000, terms 2/10, net 30.</t>
  </si>
  <si>
    <t>d.</t>
  </si>
  <si>
    <t>Total sales for the month--$109,000; $55000 cash; $54000 credit.</t>
  </si>
  <si>
    <t>e.</t>
  </si>
  <si>
    <t>f.</t>
  </si>
  <si>
    <t>with the merchandise Lobo sold him on credit.</t>
  </si>
  <si>
    <t>Collections on account for the month were $28000.</t>
  </si>
  <si>
    <t>g.</t>
  </si>
  <si>
    <t>is $12500.</t>
  </si>
  <si>
    <t>Lobo returned $1500 merchandise that was defective.</t>
  </si>
  <si>
    <t>Freight costs for the merchandise purchased by Lobo and later resold to customers total $5200.</t>
  </si>
  <si>
    <t>1.  Prepare journal entries for the above, identify your journal entries by letter</t>
  </si>
  <si>
    <t>2.  Prepare a multistep income statement, through gross margin.</t>
  </si>
  <si>
    <t>Part A.</t>
  </si>
  <si>
    <t>Part B.</t>
  </si>
  <si>
    <t>Red Co. uses the periodic inventory system and sells one product.  Here is more information.</t>
  </si>
  <si>
    <t>On hand</t>
  </si>
  <si>
    <t>units</t>
  </si>
  <si>
    <t>unit price</t>
  </si>
  <si>
    <t>Purchased</t>
  </si>
  <si>
    <t>Ending Inventory</t>
  </si>
  <si>
    <t>2500 units</t>
  </si>
  <si>
    <t>12/2004 sales</t>
  </si>
  <si>
    <t>7500 units at $13 per unit</t>
  </si>
  <si>
    <t xml:space="preserve">Ending </t>
  </si>
  <si>
    <t>Inventory</t>
  </si>
  <si>
    <t>COGS</t>
  </si>
  <si>
    <t xml:space="preserve">Gross </t>
  </si>
  <si>
    <t>Margin</t>
  </si>
  <si>
    <t xml:space="preserve">for </t>
  </si>
  <si>
    <t>FIFO</t>
  </si>
  <si>
    <t>LIFO</t>
  </si>
  <si>
    <t>wtd average</t>
  </si>
  <si>
    <t>1.  Complete the following chart:  Show your work below the chart.</t>
  </si>
  <si>
    <t>Solution</t>
  </si>
  <si>
    <t>Purchases</t>
  </si>
  <si>
    <t xml:space="preserve">  A/P</t>
  </si>
  <si>
    <t>A/P</t>
  </si>
  <si>
    <t xml:space="preserve">  PR&amp;A</t>
  </si>
  <si>
    <t>c.</t>
  </si>
  <si>
    <t xml:space="preserve">  Purch Disc</t>
  </si>
  <si>
    <t xml:space="preserve">  Cash</t>
  </si>
  <si>
    <t>55000-1500 returned</t>
  </si>
  <si>
    <t>53500 x .02</t>
  </si>
  <si>
    <t>53500 - 1070 or 53500 x .98</t>
  </si>
  <si>
    <t xml:space="preserve">d. </t>
  </si>
  <si>
    <t>Cash</t>
  </si>
  <si>
    <t>A/R</t>
  </si>
  <si>
    <t>SR&amp;A</t>
  </si>
  <si>
    <t xml:space="preserve">  A/R</t>
  </si>
  <si>
    <t>Transporation In</t>
  </si>
  <si>
    <t>1.  a.</t>
  </si>
  <si>
    <t>Lobo Co.</t>
  </si>
  <si>
    <t>Partial Multi-step Income Statement</t>
  </si>
  <si>
    <t>FME 11/30/2004</t>
  </si>
  <si>
    <t>Sales</t>
  </si>
  <si>
    <t>Less:  SRA</t>
  </si>
  <si>
    <t>Net sales</t>
  </si>
  <si>
    <t>BI, 11/1/2004</t>
  </si>
  <si>
    <t>Less:  Purch R&amp;A</t>
  </si>
  <si>
    <t xml:space="preserve">          Purch. Disc.</t>
  </si>
  <si>
    <t>Net purchases</t>
  </si>
  <si>
    <t>Add:  Transportation In</t>
  </si>
  <si>
    <t>Cost of goods purchased</t>
  </si>
  <si>
    <t>COGAFS</t>
  </si>
  <si>
    <t>Less:  EI, 11/30/2004</t>
  </si>
  <si>
    <t>Gross margin</t>
  </si>
  <si>
    <t>A sales allowance of $1700 was made to a customer who was dissatisfied</t>
  </si>
  <si>
    <t>Part B</t>
  </si>
  <si>
    <t>total</t>
  </si>
  <si>
    <t>Total GAFS</t>
  </si>
  <si>
    <t>GAFS</t>
  </si>
  <si>
    <t>less EI</t>
  </si>
  <si>
    <t>(most recent costs)</t>
  </si>
  <si>
    <t>(oldest costs)</t>
  </si>
  <si>
    <t>wtd avg.</t>
  </si>
  <si>
    <t>80500/10000units</t>
  </si>
  <si>
    <t>per unit</t>
  </si>
  <si>
    <t>8.05 x 2500</t>
  </si>
  <si>
    <t xml:space="preserve">or </t>
  </si>
  <si>
    <t>(sales 97500-COGS)</t>
  </si>
  <si>
    <t>Extra Credit for 5 points</t>
  </si>
  <si>
    <t>MGT 202-Summer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</si>
</sst>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7" fontId="0" fillId="0" borderId="0" xfId="0" applyNumberFormat="1"/>
    <xf numFmtId="17" fontId="0" fillId="0" borderId="0" xfId="0" quotePrefix="1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16" fontId="0" fillId="0" borderId="0" xfId="0" applyNumberFormat="1"/>
    <xf numFmtId="0" fontId="0" fillId="2" borderId="2" xfId="0" applyFill="1" applyBorder="1"/>
    <xf numFmtId="0" fontId="0" fillId="2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1"/>
  <sheetViews>
    <sheetView tabSelected="1" topLeftCell="A47" workbookViewId="0">
      <selection activeCell="G5" sqref="G5"/>
    </sheetView>
  </sheetViews>
  <sheetFormatPr defaultRowHeight="13.2" x14ac:dyDescent="0.25"/>
  <cols>
    <col min="1" max="1" width="10.109375" bestFit="1" customWidth="1"/>
    <col min="3" max="3" width="10.109375" bestFit="1" customWidth="1"/>
  </cols>
  <sheetData>
    <row r="1" spans="1:2" x14ac:dyDescent="0.25">
      <c r="A1" t="s">
        <v>90</v>
      </c>
    </row>
    <row r="2" spans="1:2" x14ac:dyDescent="0.25">
      <c r="A2" t="s">
        <v>0</v>
      </c>
    </row>
    <row r="3" spans="1:2" x14ac:dyDescent="0.25">
      <c r="A3" t="s">
        <v>21</v>
      </c>
    </row>
    <row r="4" spans="1:2" x14ac:dyDescent="0.25">
      <c r="A4" t="s">
        <v>1</v>
      </c>
    </row>
    <row r="5" spans="1:2" x14ac:dyDescent="0.25">
      <c r="A5" t="s">
        <v>2</v>
      </c>
    </row>
    <row r="6" spans="1:2" x14ac:dyDescent="0.25">
      <c r="A6" t="s">
        <v>16</v>
      </c>
    </row>
    <row r="7" spans="1:2" x14ac:dyDescent="0.25">
      <c r="A7" t="s">
        <v>3</v>
      </c>
    </row>
    <row r="8" spans="1:2" x14ac:dyDescent="0.25">
      <c r="A8" t="s">
        <v>4</v>
      </c>
      <c r="B8" t="s">
        <v>8</v>
      </c>
    </row>
    <row r="9" spans="1:2" x14ac:dyDescent="0.25">
      <c r="A9" t="s">
        <v>5</v>
      </c>
      <c r="B9" t="s">
        <v>17</v>
      </c>
    </row>
    <row r="10" spans="1:2" x14ac:dyDescent="0.25">
      <c r="A10" t="s">
        <v>6</v>
      </c>
      <c r="B10" t="s">
        <v>7</v>
      </c>
    </row>
    <row r="11" spans="1:2" x14ac:dyDescent="0.25">
      <c r="A11" t="s">
        <v>9</v>
      </c>
      <c r="B11" t="s">
        <v>10</v>
      </c>
    </row>
    <row r="12" spans="1:2" x14ac:dyDescent="0.25">
      <c r="A12" t="s">
        <v>11</v>
      </c>
      <c r="B12" t="s">
        <v>14</v>
      </c>
    </row>
    <row r="13" spans="1:2" x14ac:dyDescent="0.25">
      <c r="A13" t="s">
        <v>12</v>
      </c>
      <c r="B13" t="s">
        <v>75</v>
      </c>
    </row>
    <row r="14" spans="1:2" x14ac:dyDescent="0.25">
      <c r="B14" t="s">
        <v>13</v>
      </c>
    </row>
    <row r="15" spans="1:2" x14ac:dyDescent="0.25">
      <c r="A15" t="s">
        <v>15</v>
      </c>
      <c r="B15" t="s">
        <v>18</v>
      </c>
    </row>
    <row r="17" spans="1:9" x14ac:dyDescent="0.25">
      <c r="A17" t="s">
        <v>19</v>
      </c>
    </row>
    <row r="18" spans="1:9" x14ac:dyDescent="0.25">
      <c r="A18" t="s">
        <v>20</v>
      </c>
    </row>
    <row r="20" spans="1:9" x14ac:dyDescent="0.25">
      <c r="A20" t="s">
        <v>22</v>
      </c>
      <c r="B20" t="s">
        <v>89</v>
      </c>
    </row>
    <row r="21" spans="1:9" x14ac:dyDescent="0.25">
      <c r="A21" t="s">
        <v>23</v>
      </c>
    </row>
    <row r="22" spans="1:9" x14ac:dyDescent="0.25">
      <c r="C22" t="s">
        <v>25</v>
      </c>
      <c r="D22" t="s">
        <v>26</v>
      </c>
    </row>
    <row r="23" spans="1:9" x14ac:dyDescent="0.25">
      <c r="A23" s="1">
        <v>38322</v>
      </c>
      <c r="B23" t="s">
        <v>24</v>
      </c>
      <c r="C23">
        <v>1000</v>
      </c>
      <c r="D23">
        <v>8</v>
      </c>
    </row>
    <row r="24" spans="1:9" x14ac:dyDescent="0.25">
      <c r="A24" s="1">
        <v>38326</v>
      </c>
      <c r="B24" t="s">
        <v>27</v>
      </c>
      <c r="C24">
        <v>3000</v>
      </c>
      <c r="D24">
        <v>7.8</v>
      </c>
    </row>
    <row r="25" spans="1:9" x14ac:dyDescent="0.25">
      <c r="A25" s="1">
        <v>38339</v>
      </c>
      <c r="B25" t="s">
        <v>27</v>
      </c>
      <c r="C25">
        <v>4000</v>
      </c>
      <c r="D25">
        <v>8.15</v>
      </c>
    </row>
    <row r="26" spans="1:9" x14ac:dyDescent="0.25">
      <c r="A26" s="1">
        <v>38345</v>
      </c>
      <c r="B26" t="s">
        <v>27</v>
      </c>
      <c r="C26">
        <v>2000</v>
      </c>
      <c r="D26">
        <v>8.25</v>
      </c>
      <c r="I26">
        <f>7500*8.05</f>
        <v>60375.000000000007</v>
      </c>
    </row>
    <row r="27" spans="1:9" x14ac:dyDescent="0.25">
      <c r="I27">
        <f>2500*8.05</f>
        <v>20125</v>
      </c>
    </row>
    <row r="28" spans="1:9" x14ac:dyDescent="0.25">
      <c r="A28" t="s">
        <v>28</v>
      </c>
      <c r="C28" s="1">
        <v>38352</v>
      </c>
      <c r="D28" t="s">
        <v>29</v>
      </c>
    </row>
    <row r="29" spans="1:9" x14ac:dyDescent="0.25">
      <c r="A29" t="s">
        <v>30</v>
      </c>
      <c r="C29" t="s">
        <v>31</v>
      </c>
    </row>
    <row r="31" spans="1:9" x14ac:dyDescent="0.25">
      <c r="A31" t="s">
        <v>41</v>
      </c>
    </row>
    <row r="32" spans="1:9" x14ac:dyDescent="0.25">
      <c r="C32" t="s">
        <v>32</v>
      </c>
      <c r="D32" t="s">
        <v>34</v>
      </c>
      <c r="E32" t="s">
        <v>35</v>
      </c>
    </row>
    <row r="33" spans="1:11" x14ac:dyDescent="0.25">
      <c r="C33" t="s">
        <v>33</v>
      </c>
      <c r="D33" t="s">
        <v>37</v>
      </c>
      <c r="E33" t="s">
        <v>36</v>
      </c>
    </row>
    <row r="34" spans="1:11" x14ac:dyDescent="0.25">
      <c r="C34" s="1">
        <v>38352</v>
      </c>
      <c r="D34" s="3">
        <v>38352</v>
      </c>
      <c r="E34" s="2">
        <v>38322</v>
      </c>
    </row>
    <row r="35" spans="1:11" x14ac:dyDescent="0.25">
      <c r="A35" t="s">
        <v>38</v>
      </c>
      <c r="C35" s="4"/>
      <c r="D35" s="4"/>
      <c r="E35" s="4"/>
    </row>
    <row r="36" spans="1:11" x14ac:dyDescent="0.25">
      <c r="A36" t="s">
        <v>39</v>
      </c>
      <c r="C36" s="4"/>
      <c r="D36" s="4"/>
      <c r="E36" s="4"/>
    </row>
    <row r="37" spans="1:11" x14ac:dyDescent="0.25">
      <c r="A37" t="s">
        <v>40</v>
      </c>
      <c r="C37" s="4"/>
      <c r="D37" s="4"/>
      <c r="E37" s="4"/>
    </row>
    <row r="40" spans="1:11" x14ac:dyDescent="0.25">
      <c r="A40" t="s">
        <v>42</v>
      </c>
    </row>
    <row r="41" spans="1:11" x14ac:dyDescent="0.25">
      <c r="A41" t="s">
        <v>21</v>
      </c>
    </row>
    <row r="42" spans="1:11" x14ac:dyDescent="0.25">
      <c r="A42" t="s">
        <v>59</v>
      </c>
      <c r="B42" t="s">
        <v>43</v>
      </c>
      <c r="D42">
        <v>55000</v>
      </c>
    </row>
    <row r="43" spans="1:11" x14ac:dyDescent="0.25">
      <c r="B43" t="s">
        <v>44</v>
      </c>
      <c r="E43">
        <v>55000</v>
      </c>
    </row>
    <row r="44" spans="1:11" x14ac:dyDescent="0.25">
      <c r="A44" t="s">
        <v>5</v>
      </c>
      <c r="B44" t="s">
        <v>45</v>
      </c>
      <c r="D44">
        <v>1500</v>
      </c>
    </row>
    <row r="45" spans="1:11" x14ac:dyDescent="0.25">
      <c r="B45" t="s">
        <v>46</v>
      </c>
      <c r="E45">
        <v>1500</v>
      </c>
    </row>
    <row r="46" spans="1:11" x14ac:dyDescent="0.25">
      <c r="A46" t="s">
        <v>47</v>
      </c>
      <c r="B46" t="s">
        <v>45</v>
      </c>
      <c r="D46">
        <f>55000-1500</f>
        <v>53500</v>
      </c>
      <c r="F46" t="s">
        <v>50</v>
      </c>
    </row>
    <row r="47" spans="1:11" x14ac:dyDescent="0.25">
      <c r="B47" t="s">
        <v>48</v>
      </c>
      <c r="E47">
        <f>53500*0.02</f>
        <v>1070</v>
      </c>
      <c r="F47" t="s">
        <v>51</v>
      </c>
    </row>
    <row r="48" spans="1:11" x14ac:dyDescent="0.25">
      <c r="B48" t="s">
        <v>49</v>
      </c>
      <c r="E48">
        <f>53500*0.98</f>
        <v>52430</v>
      </c>
      <c r="F48" t="s">
        <v>52</v>
      </c>
      <c r="K48">
        <f>1500*8.15</f>
        <v>12225</v>
      </c>
    </row>
    <row r="49" spans="1:11" x14ac:dyDescent="0.25">
      <c r="A49" t="s">
        <v>53</v>
      </c>
      <c r="B49" t="s">
        <v>54</v>
      </c>
      <c r="D49">
        <v>55000</v>
      </c>
    </row>
    <row r="50" spans="1:11" x14ac:dyDescent="0.25">
      <c r="B50" t="s">
        <v>55</v>
      </c>
      <c r="D50">
        <v>54000</v>
      </c>
    </row>
    <row r="51" spans="1:11" x14ac:dyDescent="0.25">
      <c r="B51" t="s">
        <v>63</v>
      </c>
      <c r="E51">
        <v>109000</v>
      </c>
      <c r="K51">
        <v>8000</v>
      </c>
    </row>
    <row r="52" spans="1:11" x14ac:dyDescent="0.25">
      <c r="A52" t="s">
        <v>11</v>
      </c>
      <c r="B52" t="s">
        <v>56</v>
      </c>
      <c r="D52">
        <v>1700</v>
      </c>
      <c r="K52">
        <v>23400</v>
      </c>
    </row>
    <row r="53" spans="1:11" x14ac:dyDescent="0.25">
      <c r="B53" t="s">
        <v>57</v>
      </c>
      <c r="E53">
        <v>1700</v>
      </c>
      <c r="K53">
        <v>12225</v>
      </c>
    </row>
    <row r="54" spans="1:11" x14ac:dyDescent="0.25">
      <c r="A54" t="s">
        <v>12</v>
      </c>
      <c r="B54" t="s">
        <v>58</v>
      </c>
      <c r="D54">
        <v>5200</v>
      </c>
    </row>
    <row r="55" spans="1:11" x14ac:dyDescent="0.25">
      <c r="B55" t="s">
        <v>49</v>
      </c>
      <c r="E55">
        <v>5200</v>
      </c>
    </row>
    <row r="56" spans="1:11" x14ac:dyDescent="0.25">
      <c r="A56">
        <v>2</v>
      </c>
    </row>
    <row r="57" spans="1:11" x14ac:dyDescent="0.25">
      <c r="A57" t="s">
        <v>60</v>
      </c>
    </row>
    <row r="58" spans="1:11" x14ac:dyDescent="0.25">
      <c r="A58" t="s">
        <v>61</v>
      </c>
    </row>
    <row r="59" spans="1:11" x14ac:dyDescent="0.25">
      <c r="A59" t="s">
        <v>62</v>
      </c>
    </row>
    <row r="60" spans="1:11" x14ac:dyDescent="0.25">
      <c r="A60" t="s">
        <v>63</v>
      </c>
      <c r="F60">
        <v>109000</v>
      </c>
    </row>
    <row r="61" spans="1:11" x14ac:dyDescent="0.25">
      <c r="A61" t="s">
        <v>64</v>
      </c>
      <c r="F61">
        <v>1700</v>
      </c>
    </row>
    <row r="62" spans="1:11" x14ac:dyDescent="0.25">
      <c r="A62" t="s">
        <v>65</v>
      </c>
      <c r="F62" s="5">
        <f>F60-F61</f>
        <v>107300</v>
      </c>
    </row>
    <row r="63" spans="1:11" x14ac:dyDescent="0.25">
      <c r="A63" t="s">
        <v>34</v>
      </c>
    </row>
    <row r="64" spans="1:11" x14ac:dyDescent="0.25">
      <c r="A64" t="s">
        <v>66</v>
      </c>
      <c r="E64">
        <v>15000</v>
      </c>
    </row>
    <row r="65" spans="1:6" x14ac:dyDescent="0.25">
      <c r="A65" t="s">
        <v>43</v>
      </c>
      <c r="D65">
        <v>55000</v>
      </c>
    </row>
    <row r="66" spans="1:6" x14ac:dyDescent="0.25">
      <c r="A66" t="s">
        <v>67</v>
      </c>
      <c r="C66">
        <v>1500</v>
      </c>
    </row>
    <row r="67" spans="1:6" x14ac:dyDescent="0.25">
      <c r="A67" t="s">
        <v>68</v>
      </c>
      <c r="C67">
        <v>1070</v>
      </c>
      <c r="D67">
        <f>SUM(C66:C67)</f>
        <v>2570</v>
      </c>
    </row>
    <row r="68" spans="1:6" x14ac:dyDescent="0.25">
      <c r="A68" t="s">
        <v>69</v>
      </c>
      <c r="D68" s="5">
        <f>D65-E67</f>
        <v>55000</v>
      </c>
    </row>
    <row r="69" spans="1:6" x14ac:dyDescent="0.25">
      <c r="A69" t="s">
        <v>70</v>
      </c>
      <c r="D69">
        <v>5200</v>
      </c>
    </row>
    <row r="70" spans="1:6" x14ac:dyDescent="0.25">
      <c r="A70" t="s">
        <v>71</v>
      </c>
      <c r="D70" s="5"/>
      <c r="E70">
        <f>D68+D69</f>
        <v>60200</v>
      </c>
    </row>
    <row r="71" spans="1:6" x14ac:dyDescent="0.25">
      <c r="A71" t="s">
        <v>72</v>
      </c>
      <c r="E71" s="5">
        <f>SUM(E64:E70)</f>
        <v>75200</v>
      </c>
    </row>
    <row r="72" spans="1:6" x14ac:dyDescent="0.25">
      <c r="A72" t="s">
        <v>73</v>
      </c>
      <c r="E72">
        <v>12500</v>
      </c>
    </row>
    <row r="73" spans="1:6" x14ac:dyDescent="0.25">
      <c r="A73" t="s">
        <v>34</v>
      </c>
      <c r="E73" s="5"/>
      <c r="F73" s="6">
        <f>E71-E72</f>
        <v>62700</v>
      </c>
    </row>
    <row r="74" spans="1:6" x14ac:dyDescent="0.25">
      <c r="A74" t="s">
        <v>74</v>
      </c>
      <c r="E74" s="6"/>
      <c r="F74" s="5">
        <f>F62-F73</f>
        <v>44600</v>
      </c>
    </row>
    <row r="76" spans="1:6" x14ac:dyDescent="0.25">
      <c r="A76" t="s">
        <v>76</v>
      </c>
    </row>
    <row r="78" spans="1:6" x14ac:dyDescent="0.25">
      <c r="C78" t="s">
        <v>32</v>
      </c>
      <c r="D78" t="s">
        <v>34</v>
      </c>
      <c r="E78" t="s">
        <v>35</v>
      </c>
      <c r="F78" t="s">
        <v>88</v>
      </c>
    </row>
    <row r="79" spans="1:6" x14ac:dyDescent="0.25">
      <c r="C79" t="s">
        <v>33</v>
      </c>
      <c r="D79" t="s">
        <v>37</v>
      </c>
      <c r="E79" t="s">
        <v>36</v>
      </c>
    </row>
    <row r="80" spans="1:6" x14ac:dyDescent="0.25">
      <c r="C80" s="1">
        <v>38352</v>
      </c>
      <c r="D80" s="3">
        <v>38352</v>
      </c>
      <c r="E80" s="2">
        <v>38322</v>
      </c>
    </row>
    <row r="81" spans="1:12" x14ac:dyDescent="0.25">
      <c r="A81" t="s">
        <v>38</v>
      </c>
      <c r="C81" s="4">
        <v>20575</v>
      </c>
      <c r="D81" s="4">
        <v>59925</v>
      </c>
      <c r="E81" s="4">
        <f>7500*13-D81</f>
        <v>37575</v>
      </c>
    </row>
    <row r="82" spans="1:12" x14ac:dyDescent="0.25">
      <c r="A82" t="s">
        <v>39</v>
      </c>
      <c r="C82" s="4">
        <v>19700</v>
      </c>
      <c r="D82" s="4">
        <v>60800</v>
      </c>
      <c r="E82" s="4">
        <f>7500*13-D82</f>
        <v>36700</v>
      </c>
    </row>
    <row r="83" spans="1:12" x14ac:dyDescent="0.25">
      <c r="A83" t="s">
        <v>40</v>
      </c>
      <c r="C83" s="4">
        <v>20125</v>
      </c>
      <c r="D83" s="4">
        <v>60735</v>
      </c>
      <c r="E83" s="4">
        <f>7500*13-D83</f>
        <v>36765</v>
      </c>
    </row>
    <row r="87" spans="1:12" x14ac:dyDescent="0.25">
      <c r="C87" t="s">
        <v>25</v>
      </c>
      <c r="D87" t="s">
        <v>26</v>
      </c>
      <c r="E87" t="s">
        <v>77</v>
      </c>
    </row>
    <row r="88" spans="1:12" x14ac:dyDescent="0.25">
      <c r="A88" s="1">
        <v>38322</v>
      </c>
      <c r="B88" t="s">
        <v>24</v>
      </c>
      <c r="C88">
        <v>1000</v>
      </c>
      <c r="D88">
        <v>8</v>
      </c>
      <c r="E88">
        <f>C88*D88</f>
        <v>8000</v>
      </c>
    </row>
    <row r="89" spans="1:12" x14ac:dyDescent="0.25">
      <c r="A89" s="1">
        <v>38326</v>
      </c>
      <c r="B89" t="s">
        <v>27</v>
      </c>
      <c r="C89">
        <v>3000</v>
      </c>
      <c r="D89">
        <v>7.8</v>
      </c>
      <c r="E89">
        <f>C89*D89</f>
        <v>23400</v>
      </c>
      <c r="K89">
        <f>80500/10000</f>
        <v>8.0500000000000007</v>
      </c>
      <c r="L89">
        <f>3500*8.15</f>
        <v>28525</v>
      </c>
    </row>
    <row r="90" spans="1:12" x14ac:dyDescent="0.25">
      <c r="A90" s="1">
        <v>38339</v>
      </c>
      <c r="B90" t="s">
        <v>27</v>
      </c>
      <c r="C90">
        <v>4000</v>
      </c>
      <c r="D90">
        <v>8.15</v>
      </c>
      <c r="E90">
        <f>C90*D90</f>
        <v>32600</v>
      </c>
    </row>
    <row r="91" spans="1:12" x14ac:dyDescent="0.25">
      <c r="A91" s="1">
        <v>38345</v>
      </c>
      <c r="B91" t="s">
        <v>27</v>
      </c>
      <c r="C91">
        <v>2000</v>
      </c>
      <c r="D91">
        <v>8.25</v>
      </c>
      <c r="E91">
        <f>C91*D91</f>
        <v>16500</v>
      </c>
      <c r="L91">
        <v>28525</v>
      </c>
    </row>
    <row r="92" spans="1:12" x14ac:dyDescent="0.25">
      <c r="A92" t="s">
        <v>78</v>
      </c>
      <c r="C92" s="5">
        <f>SUM(C88:C91)</f>
        <v>10000</v>
      </c>
      <c r="E92" s="5">
        <f>SUM(E88:E91)</f>
        <v>80500</v>
      </c>
      <c r="L92">
        <v>8000</v>
      </c>
    </row>
    <row r="93" spans="1:12" x14ac:dyDescent="0.25">
      <c r="A93" t="s">
        <v>28</v>
      </c>
      <c r="C93" s="1">
        <v>38352</v>
      </c>
      <c r="D93" t="s">
        <v>29</v>
      </c>
      <c r="L93">
        <v>23400</v>
      </c>
    </row>
    <row r="94" spans="1:12" x14ac:dyDescent="0.25">
      <c r="A94" t="s">
        <v>30</v>
      </c>
      <c r="C94" t="s">
        <v>31</v>
      </c>
      <c r="F94" t="s">
        <v>87</v>
      </c>
      <c r="G94">
        <f>7500*13</f>
        <v>97500</v>
      </c>
    </row>
    <row r="96" spans="1:12" x14ac:dyDescent="0.25">
      <c r="A96" t="s">
        <v>38</v>
      </c>
      <c r="B96" t="s">
        <v>79</v>
      </c>
      <c r="J96">
        <v>80500</v>
      </c>
    </row>
    <row r="97" spans="1:10" x14ac:dyDescent="0.25">
      <c r="B97" t="s">
        <v>80</v>
      </c>
      <c r="C97" t="s">
        <v>81</v>
      </c>
      <c r="E97" s="7">
        <v>37614</v>
      </c>
      <c r="F97">
        <v>2000</v>
      </c>
      <c r="G97">
        <v>8.25</v>
      </c>
      <c r="H97">
        <f>F97*G97</f>
        <v>16500</v>
      </c>
    </row>
    <row r="98" spans="1:10" x14ac:dyDescent="0.25">
      <c r="E98" s="7">
        <v>37608</v>
      </c>
      <c r="F98">
        <v>500</v>
      </c>
      <c r="G98">
        <v>8.15</v>
      </c>
      <c r="H98">
        <f>F98*G98</f>
        <v>4075</v>
      </c>
    </row>
    <row r="99" spans="1:10" x14ac:dyDescent="0.25">
      <c r="H99" s="5"/>
      <c r="J99" s="9">
        <f>SUM(H97:H98)</f>
        <v>20575</v>
      </c>
    </row>
    <row r="100" spans="1:10" x14ac:dyDescent="0.25">
      <c r="B100" t="s">
        <v>34</v>
      </c>
      <c r="J100" s="8">
        <f>J96-J99</f>
        <v>59925</v>
      </c>
    </row>
    <row r="102" spans="1:10" x14ac:dyDescent="0.25">
      <c r="A102" t="s">
        <v>39</v>
      </c>
      <c r="B102" t="s">
        <v>79</v>
      </c>
      <c r="J102">
        <v>80500</v>
      </c>
    </row>
    <row r="103" spans="1:10" x14ac:dyDescent="0.25">
      <c r="B103" t="s">
        <v>80</v>
      </c>
      <c r="C103" t="s">
        <v>82</v>
      </c>
      <c r="E103" s="7">
        <v>37591</v>
      </c>
      <c r="F103">
        <v>1000</v>
      </c>
      <c r="G103">
        <v>8</v>
      </c>
      <c r="H103">
        <f>F103*G103</f>
        <v>8000</v>
      </c>
    </row>
    <row r="104" spans="1:10" x14ac:dyDescent="0.25">
      <c r="E104" s="7">
        <v>37595</v>
      </c>
      <c r="F104">
        <v>1500</v>
      </c>
      <c r="G104">
        <v>7.8</v>
      </c>
      <c r="H104">
        <f>F104*G104</f>
        <v>11700</v>
      </c>
    </row>
    <row r="105" spans="1:10" x14ac:dyDescent="0.25">
      <c r="H105" s="5"/>
      <c r="J105" s="9">
        <f>SUM(H103:H104)</f>
        <v>19700</v>
      </c>
    </row>
    <row r="106" spans="1:10" x14ac:dyDescent="0.25">
      <c r="B106" t="s">
        <v>34</v>
      </c>
      <c r="J106" s="8">
        <f>J102-J105</f>
        <v>60800</v>
      </c>
    </row>
    <row r="108" spans="1:10" x14ac:dyDescent="0.25">
      <c r="A108" t="s">
        <v>83</v>
      </c>
      <c r="B108" t="s">
        <v>84</v>
      </c>
      <c r="D108">
        <f>80500/10000</f>
        <v>8.0500000000000007</v>
      </c>
      <c r="E108" t="s">
        <v>85</v>
      </c>
    </row>
    <row r="109" spans="1:10" x14ac:dyDescent="0.25">
      <c r="B109" t="s">
        <v>79</v>
      </c>
      <c r="J109">
        <v>80500</v>
      </c>
    </row>
    <row r="110" spans="1:10" x14ac:dyDescent="0.25">
      <c r="B110" t="s">
        <v>80</v>
      </c>
      <c r="D110" t="s">
        <v>86</v>
      </c>
      <c r="J110" s="10">
        <f>8.05*2500</f>
        <v>20125</v>
      </c>
    </row>
    <row r="111" spans="1:10" x14ac:dyDescent="0.25">
      <c r="B111" t="s">
        <v>34</v>
      </c>
      <c r="J111" s="8">
        <f>J109-J110</f>
        <v>60375</v>
      </c>
    </row>
  </sheetData>
  <phoneticPr fontId="0" type="noConversion"/>
  <pageMargins left="0.75" right="0.75" top="1" bottom="1" header="0.5" footer="0.5"/>
  <pageSetup scale="97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US Courts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Aniket Gupta</cp:lastModifiedBy>
  <cp:lastPrinted>2002-07-28T00:47:15Z</cp:lastPrinted>
  <dcterms:created xsi:type="dcterms:W3CDTF">2002-07-27T23:06:43Z</dcterms:created>
  <dcterms:modified xsi:type="dcterms:W3CDTF">2024-02-03T22:30:46Z</dcterms:modified>
</cp:coreProperties>
</file>