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inventory\SEEDED\"/>
    </mc:Choice>
  </mc:AlternateContent>
  <xr:revisionPtr revIDLastSave="0" documentId="8_{15C21986-3AF0-4BFA-9D77-43A68FCDDAEA}" xr6:coauthVersionLast="47" xr6:coauthVersionMax="47" xr10:uidLastSave="{00000000-0000-0000-0000-000000000000}"/>
  <bookViews>
    <workbookView xWindow="768" yWindow="768" windowWidth="17280" windowHeight="8880"/>
  </bookViews>
  <sheets>
    <sheet name="Financial Statements " sheetId="1" r:id="rId1"/>
    <sheet name="5 Year review " sheetId="2" r:id="rId2"/>
    <sheet name="Audit Report" sheetId="3" r:id="rId3"/>
  </sheets>
  <definedNames>
    <definedName name="_xlnm.Print_Area" localSheetId="1">'5 Year review '!$A$1:$K$52</definedName>
    <definedName name="_xlnm.Print_Area" localSheetId="2">'Audit Report'!$A$1:$I$55</definedName>
    <definedName name="_xlnm.Print_Area" localSheetId="0">'Financial Statements '!$A$2:$E$568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7" i="2" l="1"/>
  <c r="G17" i="2"/>
  <c r="G19" i="2" s="1"/>
  <c r="C23" i="2"/>
  <c r="C24" i="2"/>
  <c r="C26" i="2"/>
  <c r="E28" i="2"/>
  <c r="G28" i="2"/>
  <c r="C33" i="2"/>
  <c r="E33" i="2"/>
  <c r="C34" i="2"/>
  <c r="E34" i="2"/>
  <c r="G35" i="2"/>
  <c r="C13" i="1"/>
  <c r="E13" i="1"/>
  <c r="C17" i="1"/>
  <c r="C40" i="2" s="1"/>
  <c r="E17" i="1"/>
  <c r="E23" i="1" s="1"/>
  <c r="C23" i="1"/>
  <c r="E28" i="1"/>
  <c r="C36" i="1"/>
  <c r="E36" i="1"/>
  <c r="E42" i="1"/>
  <c r="C54" i="1"/>
  <c r="E54" i="1"/>
  <c r="E15" i="2" s="1"/>
  <c r="E17" i="2" s="1"/>
  <c r="H54" i="1"/>
  <c r="C61" i="1"/>
  <c r="E61" i="1"/>
  <c r="E16" i="2" s="1"/>
  <c r="H63" i="1"/>
  <c r="H70" i="1" s="1"/>
  <c r="I70" i="1" s="1"/>
  <c r="E71" i="1"/>
  <c r="C72" i="1"/>
  <c r="C71" i="1" s="1"/>
  <c r="C74" i="1" s="1"/>
  <c r="E74" i="1"/>
  <c r="C78" i="1"/>
  <c r="C100" i="1" s="1"/>
  <c r="C18" i="2" s="1"/>
  <c r="C19" i="2" s="1"/>
  <c r="E79" i="1"/>
  <c r="E78" i="1" s="1"/>
  <c r="E87" i="1"/>
  <c r="C92" i="1"/>
  <c r="E93" i="1"/>
  <c r="E92" i="1" s="1"/>
  <c r="E95" i="1"/>
  <c r="E98" i="1"/>
  <c r="C121" i="1"/>
  <c r="E122" i="1"/>
  <c r="E117" i="1" s="1"/>
  <c r="E32" i="2" s="1"/>
  <c r="E35" i="2" s="1"/>
  <c r="C123" i="1"/>
  <c r="C117" i="1" s="1"/>
  <c r="C124" i="1"/>
  <c r="E129" i="1"/>
  <c r="E136" i="1"/>
  <c r="C138" i="1"/>
  <c r="C145" i="1"/>
  <c r="C234" i="1"/>
  <c r="C248" i="1" s="1"/>
  <c r="E234" i="1"/>
  <c r="C241" i="1"/>
  <c r="E241" i="1"/>
  <c r="E248" i="1" s="1"/>
  <c r="C251" i="1"/>
  <c r="C256" i="1" s="1"/>
  <c r="E251" i="1"/>
  <c r="E256" i="1" s="1"/>
  <c r="C253" i="1"/>
  <c r="E254" i="1"/>
  <c r="E266" i="1"/>
  <c r="C268" i="1"/>
  <c r="C269" i="1"/>
  <c r="C277" i="1"/>
  <c r="E277" i="1"/>
  <c r="E280" i="1"/>
  <c r="E267" i="1" s="1"/>
  <c r="C281" i="1"/>
  <c r="E281" i="1"/>
  <c r="C289" i="1"/>
  <c r="E289" i="1"/>
  <c r="E268" i="1" s="1"/>
  <c r="C304" i="1"/>
  <c r="E304" i="1"/>
  <c r="C315" i="1"/>
  <c r="E315" i="1"/>
  <c r="E330" i="1"/>
  <c r="E338" i="1"/>
  <c r="E346" i="1" s="1"/>
  <c r="C352" i="1"/>
  <c r="E352" i="1"/>
  <c r="E356" i="1"/>
  <c r="C364" i="1"/>
  <c r="E364" i="1"/>
  <c r="C372" i="1"/>
  <c r="E372" i="1"/>
  <c r="C389" i="1"/>
  <c r="E389" i="1"/>
  <c r="C396" i="1"/>
  <c r="E396" i="1"/>
  <c r="C468" i="1"/>
  <c r="E469" i="1"/>
  <c r="E491" i="1"/>
  <c r="C499" i="1"/>
  <c r="E499" i="1"/>
  <c r="C500" i="1"/>
  <c r="E500" i="1"/>
  <c r="C501" i="1"/>
  <c r="E501" i="1"/>
  <c r="C502" i="1"/>
  <c r="C507" i="1"/>
  <c r="C508" i="1"/>
  <c r="C509" i="1"/>
  <c r="C511" i="1" s="1"/>
  <c r="C510" i="1"/>
  <c r="E511" i="1"/>
  <c r="C514" i="1"/>
  <c r="C515" i="1"/>
  <c r="C519" i="1" s="1"/>
  <c r="C516" i="1"/>
  <c r="C517" i="1"/>
  <c r="C518" i="1"/>
  <c r="E519" i="1"/>
  <c r="C529" i="1"/>
  <c r="C532" i="1" s="1"/>
  <c r="C530" i="1"/>
  <c r="C531" i="1"/>
  <c r="E532" i="1"/>
  <c r="C548" i="1"/>
  <c r="E548" i="1"/>
  <c r="E19" i="2" l="1"/>
  <c r="E269" i="1"/>
  <c r="E102" i="1"/>
  <c r="E497" i="1" s="1"/>
  <c r="C102" i="1"/>
  <c r="E100" i="1"/>
  <c r="E18" i="2" s="1"/>
  <c r="C32" i="2"/>
  <c r="C35" i="2" s="1"/>
  <c r="C144" i="1"/>
  <c r="C147" i="1" s="1"/>
  <c r="G147" i="1" s="1"/>
  <c r="C27" i="2"/>
  <c r="C327" i="1" l="1"/>
  <c r="C330" i="1" s="1"/>
  <c r="C29" i="1" s="1"/>
  <c r="C28" i="1" s="1"/>
  <c r="C497" i="1"/>
  <c r="C39" i="2" l="1"/>
  <c r="C42" i="1"/>
</calcChain>
</file>

<file path=xl/sharedStrings.xml><?xml version="1.0" encoding="utf-8"?>
<sst xmlns="http://schemas.openxmlformats.org/spreadsheetml/2006/main" count="548" uniqueCount="426">
  <si>
    <t>R</t>
  </si>
  <si>
    <t>1999</t>
  </si>
  <si>
    <t>1 016</t>
  </si>
  <si>
    <t>5 233</t>
  </si>
  <si>
    <t>5 345</t>
  </si>
  <si>
    <t>BALANCE SHEET</t>
  </si>
  <si>
    <t>Notes</t>
  </si>
  <si>
    <t>ASSETS</t>
  </si>
  <si>
    <t>Non-current assets</t>
  </si>
  <si>
    <t xml:space="preserve">     Tangible assets</t>
  </si>
  <si>
    <t>Current assets</t>
  </si>
  <si>
    <t xml:space="preserve">     Inventory</t>
  </si>
  <si>
    <t xml:space="preserve">     Accounts receivable</t>
  </si>
  <si>
    <t xml:space="preserve">     Short term investments</t>
  </si>
  <si>
    <t xml:space="preserve">     Cash and cash equivalents</t>
  </si>
  <si>
    <t>Capital and reserves</t>
  </si>
  <si>
    <t xml:space="preserve">     Accumulated funds</t>
  </si>
  <si>
    <t xml:space="preserve">     Development funds</t>
  </si>
  <si>
    <t>Current liabilities</t>
  </si>
  <si>
    <t xml:space="preserve">     Bank overdraft</t>
  </si>
  <si>
    <t>Total equity and liabilities</t>
  </si>
  <si>
    <t>INCOME STATEMENT</t>
  </si>
  <si>
    <t>REVENUE</t>
  </si>
  <si>
    <t>Subscriptions</t>
  </si>
  <si>
    <t xml:space="preserve">     Corporate members</t>
  </si>
  <si>
    <t xml:space="preserve">     Practising members</t>
  </si>
  <si>
    <t xml:space="preserve">     Students</t>
  </si>
  <si>
    <t>Other operating income</t>
  </si>
  <si>
    <t xml:space="preserve">     Other income</t>
  </si>
  <si>
    <t>EXPENDITURE</t>
  </si>
  <si>
    <t>Administration expenses</t>
  </si>
  <si>
    <t xml:space="preserve">     Affiliations and subscriptions</t>
  </si>
  <si>
    <t xml:space="preserve">     Attendance fees</t>
  </si>
  <si>
    <t xml:space="preserve">     Printing</t>
  </si>
  <si>
    <t xml:space="preserve">     Rent</t>
  </si>
  <si>
    <t xml:space="preserve">     Audit fees</t>
  </si>
  <si>
    <t xml:space="preserve">     Postage</t>
  </si>
  <si>
    <t xml:space="preserve">     Computer expenses</t>
  </si>
  <si>
    <t xml:space="preserve">     Interest paid</t>
  </si>
  <si>
    <t xml:space="preserve">     Salaries</t>
  </si>
  <si>
    <t xml:space="preserve">     Stationery</t>
  </si>
  <si>
    <t xml:space="preserve">     Telephone</t>
  </si>
  <si>
    <t xml:space="preserve">     Depreciation</t>
  </si>
  <si>
    <t>Other operating costs</t>
  </si>
  <si>
    <t xml:space="preserve">      Membership services</t>
  </si>
  <si>
    <t xml:space="preserve">      Training and development</t>
  </si>
  <si>
    <t xml:space="preserve">      Publications</t>
  </si>
  <si>
    <t xml:space="preserve">      Travelling expenses</t>
  </si>
  <si>
    <t xml:space="preserve">      Advertising and public relations</t>
  </si>
  <si>
    <t xml:space="preserve">      Technical</t>
  </si>
  <si>
    <t>CASH FLOW STATEMENT</t>
  </si>
  <si>
    <t>Cash received from members</t>
  </si>
  <si>
    <t>Cash paid to suppliers and employees</t>
  </si>
  <si>
    <t>Interest received</t>
  </si>
  <si>
    <t>Interest paid</t>
  </si>
  <si>
    <t>Entrance fees received</t>
  </si>
  <si>
    <t>NOTES TO THE FINANCIAL STATEMENTS</t>
  </si>
  <si>
    <r>
      <t xml:space="preserve">1.         </t>
    </r>
    <r>
      <rPr>
        <b/>
        <sz val="10"/>
        <rFont val="Arial"/>
        <family val="2"/>
      </rPr>
      <t>Accounting policies</t>
    </r>
  </si>
  <si>
    <r>
      <t xml:space="preserve">    1.2   </t>
    </r>
    <r>
      <rPr>
        <b/>
        <sz val="10"/>
        <rFont val="Arial"/>
        <family val="2"/>
      </rPr>
      <t>Tangible assets and depreciation</t>
    </r>
  </si>
  <si>
    <r>
      <t xml:space="preserve">            -</t>
    </r>
    <r>
      <rPr>
        <sz val="10"/>
        <rFont val="Arial"/>
        <family val="2"/>
      </rPr>
      <t>Furniture and fittings</t>
    </r>
  </si>
  <si>
    <r>
      <t xml:space="preserve">2.   </t>
    </r>
    <r>
      <rPr>
        <b/>
        <sz val="10"/>
        <rFont val="Arial"/>
        <family val="2"/>
      </rPr>
      <t>Retirement benefit information</t>
    </r>
  </si>
  <si>
    <r>
      <t xml:space="preserve">3.   </t>
    </r>
    <r>
      <rPr>
        <b/>
        <sz val="10"/>
        <rFont val="Arial"/>
        <family val="2"/>
      </rPr>
      <t>Taxation</t>
    </r>
  </si>
  <si>
    <r>
      <t xml:space="preserve">   4.1   </t>
    </r>
    <r>
      <rPr>
        <b/>
        <sz val="10"/>
        <rFont val="Arial"/>
        <family val="2"/>
      </rPr>
      <t>Net carrying value</t>
    </r>
  </si>
  <si>
    <r>
      <t xml:space="preserve">          </t>
    </r>
    <r>
      <rPr>
        <sz val="10"/>
        <rFont val="Arial"/>
        <family val="2"/>
      </rPr>
      <t>Cost:</t>
    </r>
  </si>
  <si>
    <t xml:space="preserve">         Net carrying value at end of the year</t>
  </si>
  <si>
    <t xml:space="preserve">         Year end balances comprise:</t>
  </si>
  <si>
    <r>
      <t xml:space="preserve">   4.2   </t>
    </r>
    <r>
      <rPr>
        <b/>
        <sz val="10"/>
        <rFont val="Arial"/>
        <family val="2"/>
      </rPr>
      <t>Movements for the year</t>
    </r>
  </si>
  <si>
    <t xml:space="preserve">            Capital expenditure</t>
  </si>
  <si>
    <t xml:space="preserve">            Disposal of asset</t>
  </si>
  <si>
    <t xml:space="preserve">            Depreciation</t>
  </si>
  <si>
    <t xml:space="preserve">          Capital expenditure comprises:</t>
  </si>
  <si>
    <t>NOTES TO FINANCIAL STATEMENTS - CONTINUED</t>
  </si>
  <si>
    <t xml:space="preserve">           Inventory comprises:</t>
  </si>
  <si>
    <t xml:space="preserve">             Administrative items</t>
  </si>
  <si>
    <t xml:space="preserve">           These investments comprise:</t>
  </si>
  <si>
    <t xml:space="preserve">            Call deposit</t>
  </si>
  <si>
    <t>NOTES TO THE FINANCIAL STATEMENTS - CONTINUED</t>
  </si>
  <si>
    <t xml:space="preserve">           Other income comprises:</t>
  </si>
  <si>
    <t xml:space="preserve">             Penalty fees</t>
  </si>
  <si>
    <t xml:space="preserve">            Income</t>
  </si>
  <si>
    <t xml:space="preserve">            Attendance fees are paid in terms of the Constitutional amendment authorised by members at </t>
  </si>
  <si>
    <t xml:space="preserve">            a Special General Meeting on 8 April 1997, to councillors and sub committee members.</t>
  </si>
  <si>
    <t xml:space="preserve">            Details are:</t>
  </si>
  <si>
    <t xml:space="preserve">           Other administration expenditure comprises:</t>
  </si>
  <si>
    <t xml:space="preserve">             General expenses</t>
  </si>
  <si>
    <t xml:space="preserve">             Bank charges</t>
  </si>
  <si>
    <t xml:space="preserve">             Levies</t>
  </si>
  <si>
    <t xml:space="preserve">             Hire of equipment</t>
  </si>
  <si>
    <t xml:space="preserve">             Office maintenance and refreshments</t>
  </si>
  <si>
    <t xml:space="preserve">             Discount allowed</t>
  </si>
  <si>
    <t xml:space="preserve">             Staff development and recruitment</t>
  </si>
  <si>
    <t xml:space="preserve">             Security</t>
  </si>
  <si>
    <t xml:space="preserve">             Insurance</t>
  </si>
  <si>
    <t xml:space="preserve">             Translations</t>
  </si>
  <si>
    <t xml:space="preserve">            Current year fees</t>
  </si>
  <si>
    <t xml:space="preserve">            Prior year overprovision</t>
  </si>
  <si>
    <t xml:space="preserve">           Adjusted for:</t>
  </si>
  <si>
    <t xml:space="preserve">           -Depreciation</t>
  </si>
  <si>
    <t xml:space="preserve">           -Investment income</t>
  </si>
  <si>
    <t xml:space="preserve">           -Entrance fees</t>
  </si>
  <si>
    <t xml:space="preserve">           -Interest paid             </t>
  </si>
  <si>
    <t xml:space="preserve">             Working capital changes</t>
  </si>
  <si>
    <t xml:space="preserve">           Cash and cash equivalents included in the cash flow statement</t>
  </si>
  <si>
    <t xml:space="preserve">           comprise the following balance sheet items:</t>
  </si>
  <si>
    <t xml:space="preserve">               Bank overdraft</t>
  </si>
  <si>
    <t xml:space="preserve">               Cash and cash equivalents</t>
  </si>
  <si>
    <t xml:space="preserve">               Short term investments</t>
  </si>
  <si>
    <t>FIVE YEAR REVIEW</t>
  </si>
  <si>
    <t>Income and expenditure</t>
  </si>
  <si>
    <t xml:space="preserve">   Other</t>
  </si>
  <si>
    <t>Expenditure:</t>
  </si>
  <si>
    <t>Balance sheet</t>
  </si>
  <si>
    <t>Long term investments</t>
  </si>
  <si>
    <t>Net current assets</t>
  </si>
  <si>
    <t>Cash flow</t>
  </si>
  <si>
    <t>Cash retained</t>
  </si>
  <si>
    <t>Net investment</t>
  </si>
  <si>
    <t>Ratios</t>
  </si>
  <si>
    <t>Members</t>
  </si>
  <si>
    <t>Total</t>
  </si>
  <si>
    <t>Percentage growth</t>
  </si>
  <si>
    <t>Students</t>
  </si>
  <si>
    <t>Enrolment</t>
  </si>
  <si>
    <t xml:space="preserve">     Accounting Technicians</t>
  </si>
  <si>
    <t>Argyle AM</t>
  </si>
  <si>
    <t>Bester MD</t>
  </si>
  <si>
    <t>Botha JP</t>
  </si>
  <si>
    <t>Cele LCZ</t>
  </si>
  <si>
    <t>Daniels S</t>
  </si>
  <si>
    <t>Dobeyn QR</t>
  </si>
  <si>
    <t>Giles D</t>
  </si>
  <si>
    <t>Glenn JB</t>
  </si>
  <si>
    <t>Herbst EM</t>
  </si>
  <si>
    <t>Noble BF</t>
  </si>
  <si>
    <t>Spies JJ</t>
  </si>
  <si>
    <t>Swan WA</t>
  </si>
  <si>
    <t>Van Eeden S</t>
  </si>
  <si>
    <t>Van Wyk W</t>
  </si>
  <si>
    <t>Zipp S</t>
  </si>
  <si>
    <t>CASH FLOW FROM OPERATING ACTIVITIES</t>
  </si>
  <si>
    <t>APPROVAL OF THE FINANCIAL STATEMENTS</t>
  </si>
  <si>
    <t>___________________________</t>
  </si>
  <si>
    <t>President</t>
  </si>
  <si>
    <t xml:space="preserve">TO THE MEMBERS OF THE INSTITUTE OF COMMERCIAL AND FINANCIAL ACCOUNTANTS OF </t>
  </si>
  <si>
    <t>SOUTHERN AFRICA</t>
  </si>
  <si>
    <t xml:space="preserve">We have audited the annual financial statements of the Institute of Commercial and Financial Accountants of </t>
  </si>
  <si>
    <t xml:space="preserve">responsibility of the Institute's council.  Our responsibility is to express an opinion on these financial statements </t>
  </si>
  <si>
    <t>based on our audit.</t>
  </si>
  <si>
    <t>Scope:</t>
  </si>
  <si>
    <t>that we plan and perform the audit to obtain reasonable assurance that the financial statements are free of material</t>
  </si>
  <si>
    <t>misstatement.</t>
  </si>
  <si>
    <t xml:space="preserve"> </t>
  </si>
  <si>
    <t>examining, on a test basis, evidence supporting the amounts and disclosures in the financial statements,</t>
  </si>
  <si>
    <t>We believe that our audit provides a reasonable basis for our opinion.</t>
  </si>
  <si>
    <t>Audit opinion:</t>
  </si>
  <si>
    <t>Registered Accountants and Auditors</t>
  </si>
  <si>
    <t>Randburg</t>
  </si>
  <si>
    <t xml:space="preserve">    assessing the accounting principles used and significant estimates made by management, and</t>
  </si>
  <si>
    <t xml:space="preserve">    evaluating the overall financial statement presentation.</t>
  </si>
  <si>
    <t xml:space="preserve">     Approved Training Centres</t>
  </si>
  <si>
    <t xml:space="preserve">     Seminars</t>
  </si>
  <si>
    <t xml:space="preserve"> Net cash inflow from operating activities</t>
  </si>
  <si>
    <t>CASH FLOW FROM FINANCING ACTIVITIES</t>
  </si>
  <si>
    <t xml:space="preserve">          Depreciation comprises:</t>
  </si>
  <si>
    <t xml:space="preserve">            Johannesburg region</t>
  </si>
  <si>
    <t xml:space="preserve">             Saleable items</t>
  </si>
  <si>
    <t xml:space="preserve">             Sundry income</t>
  </si>
  <si>
    <t xml:space="preserve">             -Decrease in inventory</t>
  </si>
  <si>
    <t>Net Surplus / (deficit)</t>
  </si>
  <si>
    <t>Increase / (decrease) in cash</t>
  </si>
  <si>
    <t>Financing activities</t>
  </si>
  <si>
    <t>In our opinion the financial statements fairly present, in all material respects, the financial position of the Institute</t>
  </si>
  <si>
    <t xml:space="preserve">     Accounts Payable</t>
  </si>
  <si>
    <t xml:space="preserve">     Subscriptions received in advance</t>
  </si>
  <si>
    <t xml:space="preserve">     Advertising</t>
  </si>
  <si>
    <t xml:space="preserve">     Interest received</t>
  </si>
  <si>
    <t xml:space="preserve">           Entrance fees</t>
  </si>
  <si>
    <t>The annual financial statements of The Institute of Commercial and Financial Accountants of Southern Africa,</t>
  </si>
  <si>
    <t>Kriek JG</t>
  </si>
  <si>
    <t>1.2 &amp; 4</t>
  </si>
  <si>
    <t>1.2 &amp; 4.2</t>
  </si>
  <si>
    <t>Purchase of tangible assets</t>
  </si>
  <si>
    <t>Total assets</t>
  </si>
  <si>
    <t xml:space="preserve">          Administrative items include: certificates and other consumables.  </t>
  </si>
  <si>
    <t>Tangible assets</t>
  </si>
  <si>
    <t>Capital and reserves to total assets</t>
  </si>
  <si>
    <t>Proceeds on disposal of tangible assets</t>
  </si>
  <si>
    <t>Oberholzer CJ</t>
  </si>
  <si>
    <t>EQUITY AND LIABILITIES</t>
  </si>
  <si>
    <t xml:space="preserve">     Commerce and Industry members</t>
  </si>
  <si>
    <t>Bothma JBC</t>
  </si>
  <si>
    <t>Erasmus WHV</t>
  </si>
  <si>
    <t>Dreyer AD</t>
  </si>
  <si>
    <t>Badenhorst K</t>
  </si>
  <si>
    <t>2001</t>
  </si>
  <si>
    <t xml:space="preserve">           Transfer of surplus to Development funds</t>
  </si>
  <si>
    <t xml:space="preserve">             Finance charges</t>
  </si>
  <si>
    <t xml:space="preserve">             Commission</t>
  </si>
  <si>
    <t xml:space="preserve">             Bad Debts</t>
  </si>
  <si>
    <t xml:space="preserve">     Entrance fees</t>
  </si>
  <si>
    <t xml:space="preserve">     Surplus transferred to accumulated funds</t>
  </si>
  <si>
    <t xml:space="preserve">             Travel &amp; accommodation - Assessors courses</t>
  </si>
  <si>
    <t xml:space="preserve">          Income received from National Conventions, comprises:</t>
  </si>
  <si>
    <t xml:space="preserve">           Transfer of National Convention income received</t>
  </si>
  <si>
    <t xml:space="preserve">           Surplus for the year as per income statement</t>
  </si>
  <si>
    <t xml:space="preserve">            North -West </t>
  </si>
  <si>
    <t xml:space="preserve">            Pretoria </t>
  </si>
  <si>
    <t xml:space="preserve">            Bloemfontein </t>
  </si>
  <si>
    <t>5 066</t>
  </si>
  <si>
    <t>1 390</t>
  </si>
  <si>
    <t>1 297</t>
  </si>
  <si>
    <t>5 015</t>
  </si>
  <si>
    <t xml:space="preserve">     National Convention and Regional funds</t>
  </si>
  <si>
    <t>*</t>
  </si>
  <si>
    <r>
      <t xml:space="preserve">           </t>
    </r>
    <r>
      <rPr>
        <sz val="10"/>
        <rFont val="Arial"/>
        <family val="2"/>
      </rPr>
      <t>Office equipment - owned</t>
    </r>
  </si>
  <si>
    <r>
      <t xml:space="preserve">           </t>
    </r>
    <r>
      <rPr>
        <sz val="10"/>
        <rFont val="Arial"/>
        <family val="2"/>
      </rPr>
      <t>Office equipment - leased</t>
    </r>
  </si>
  <si>
    <t>Office equipment - leased</t>
  </si>
  <si>
    <t>Book value</t>
  </si>
  <si>
    <t xml:space="preserve">             Finance lease agreement</t>
  </si>
  <si>
    <t xml:space="preserve">                Balance due</t>
  </si>
  <si>
    <t xml:space="preserve">                Less:  current portion </t>
  </si>
  <si>
    <t xml:space="preserve">            Furniture and fittings - owned</t>
  </si>
  <si>
    <t xml:space="preserve">            Computer equipment - owned</t>
  </si>
  <si>
    <t xml:space="preserve">            Computer software - owned</t>
  </si>
  <si>
    <t xml:space="preserve">             ETQA - learnership development expenditure</t>
  </si>
  <si>
    <t xml:space="preserve">           Surplus per income statement</t>
  </si>
  <si>
    <t xml:space="preserve"> Net cash outflow from investing activities</t>
  </si>
  <si>
    <t>at 31 December 2002, and the results of its operations and cash flows for the year then ended, in accordance with</t>
  </si>
  <si>
    <t>at 31 December 2002</t>
  </si>
  <si>
    <t>for the year ended 31 December 2002</t>
  </si>
  <si>
    <t>2002</t>
  </si>
  <si>
    <t>Non current liabilities</t>
  </si>
  <si>
    <t xml:space="preserve">     Interest bearing borrowings</t>
  </si>
  <si>
    <t xml:space="preserve">     Current portion of interest bearing borrowings</t>
  </si>
  <si>
    <t>The finance lease agreement is subject to interest at the prime overdraft rate and</t>
  </si>
  <si>
    <t>is repayable at R 2 178 per month. The prime overdraft rate was 17 % at year end.</t>
  </si>
  <si>
    <t xml:space="preserve">            National Conventions</t>
  </si>
  <si>
    <t xml:space="preserve">            Notice deposit</t>
  </si>
  <si>
    <t xml:space="preserve"> 31 December 2002</t>
  </si>
  <si>
    <t xml:space="preserve">             Consulting fees</t>
  </si>
  <si>
    <t xml:space="preserve">             National Convention</t>
  </si>
  <si>
    <t>Financial income</t>
  </si>
  <si>
    <r>
      <t xml:space="preserve">    1.4  </t>
    </r>
    <r>
      <rPr>
        <b/>
        <sz val="10"/>
        <rFont val="Arial"/>
        <family val="2"/>
      </rPr>
      <t xml:space="preserve"> Inventory</t>
    </r>
  </si>
  <si>
    <r>
      <t xml:space="preserve">    1.5   </t>
    </r>
    <r>
      <rPr>
        <b/>
        <sz val="10"/>
        <rFont val="Arial"/>
        <family val="2"/>
      </rPr>
      <t>Entrance fees</t>
    </r>
  </si>
  <si>
    <r>
      <t xml:space="preserve">    1.6   </t>
    </r>
    <r>
      <rPr>
        <b/>
        <sz val="10"/>
        <rFont val="Arial"/>
        <family val="2"/>
      </rPr>
      <t>Revenue</t>
    </r>
  </si>
  <si>
    <t>Botha CT</t>
  </si>
  <si>
    <t>Erasmus AC</t>
  </si>
  <si>
    <t>Grobbelaar IJ</t>
  </si>
  <si>
    <t>Grobler JG</t>
  </si>
  <si>
    <t>Fanner MA</t>
  </si>
  <si>
    <t>Labuschagne TB</t>
  </si>
  <si>
    <t>Landman van Rensburg</t>
  </si>
  <si>
    <t>Mbete T</t>
  </si>
  <si>
    <t>Moorman F</t>
  </si>
  <si>
    <t>Shellard WK</t>
  </si>
  <si>
    <t>Potgieter G</t>
  </si>
  <si>
    <t>Sinclair G</t>
  </si>
  <si>
    <t>Vermeulen E</t>
  </si>
  <si>
    <t>Strauss HC</t>
  </si>
  <si>
    <r>
      <t xml:space="preserve">Strydom T </t>
    </r>
    <r>
      <rPr>
        <b/>
        <sz val="10"/>
        <rFont val="Arial"/>
        <family val="2"/>
      </rPr>
      <t>Adv</t>
    </r>
  </si>
  <si>
    <r>
      <t>Stoop AA</t>
    </r>
    <r>
      <rPr>
        <b/>
        <sz val="10"/>
        <rFont val="Arial"/>
        <family val="2"/>
      </rPr>
      <t xml:space="preserve"> Prof</t>
    </r>
  </si>
  <si>
    <t>Webb G</t>
  </si>
  <si>
    <t>Watson H</t>
  </si>
  <si>
    <t xml:space="preserve">Webb GC </t>
  </si>
  <si>
    <t xml:space="preserve">Wessels CM </t>
  </si>
  <si>
    <t xml:space="preserve">Van Niekerk IA </t>
  </si>
  <si>
    <t xml:space="preserve">Le Roux WC </t>
  </si>
  <si>
    <t xml:space="preserve">Phillips CN </t>
  </si>
  <si>
    <t xml:space="preserve">Killian NM </t>
  </si>
  <si>
    <t xml:space="preserve">Kharwa S </t>
  </si>
  <si>
    <t xml:space="preserve">Dollie MS </t>
  </si>
  <si>
    <t xml:space="preserve">Dixie RT </t>
  </si>
  <si>
    <t xml:space="preserve">De Villiers JD </t>
  </si>
  <si>
    <r>
      <t xml:space="preserve">Coetzee WJ </t>
    </r>
    <r>
      <rPr>
        <b/>
        <sz val="10"/>
        <rFont val="Arial"/>
        <family val="2"/>
      </rPr>
      <t>Prof</t>
    </r>
  </si>
  <si>
    <t>Van der Westhuizen PJ</t>
  </si>
  <si>
    <t xml:space="preserve">             Repairs and maintenance</t>
  </si>
  <si>
    <t xml:space="preserve">     Professional indemnity insurance</t>
  </si>
  <si>
    <t xml:space="preserve">     Registered Practice</t>
  </si>
  <si>
    <t xml:space="preserve">            Office equipment - owned</t>
  </si>
  <si>
    <t xml:space="preserve">             Removal cost </t>
  </si>
  <si>
    <t xml:space="preserve">             Staff retrenchments &amp; leave pay</t>
  </si>
  <si>
    <t>1.3 &amp; 5</t>
  </si>
  <si>
    <t>1.4 &amp; 6</t>
  </si>
  <si>
    <r>
      <t xml:space="preserve">6.       </t>
    </r>
    <r>
      <rPr>
        <b/>
        <sz val="10"/>
        <rFont val="Arial"/>
        <family val="2"/>
      </rPr>
      <t xml:space="preserve"> Inventory</t>
    </r>
  </si>
  <si>
    <r>
      <t xml:space="preserve">7.       </t>
    </r>
    <r>
      <rPr>
        <b/>
        <sz val="10"/>
        <rFont val="Arial"/>
        <family val="2"/>
      </rPr>
      <t xml:space="preserve"> Short term investments</t>
    </r>
  </si>
  <si>
    <t xml:space="preserve">          Opening balances:</t>
  </si>
  <si>
    <r>
      <t xml:space="preserve">8.       </t>
    </r>
    <r>
      <rPr>
        <b/>
        <sz val="10"/>
        <rFont val="Arial"/>
        <family val="2"/>
      </rPr>
      <t xml:space="preserve"> Accumulated funds</t>
    </r>
  </si>
  <si>
    <r>
      <t xml:space="preserve">9.       </t>
    </r>
    <r>
      <rPr>
        <b/>
        <sz val="10"/>
        <rFont val="Arial"/>
        <family val="2"/>
      </rPr>
      <t xml:space="preserve"> Development funds</t>
    </r>
  </si>
  <si>
    <r>
      <t xml:space="preserve">10.       </t>
    </r>
    <r>
      <rPr>
        <b/>
        <sz val="10"/>
        <rFont val="Arial"/>
        <family val="2"/>
      </rPr>
      <t xml:space="preserve"> National Convention and Regional funds </t>
    </r>
  </si>
  <si>
    <r>
      <t xml:space="preserve">11.      </t>
    </r>
    <r>
      <rPr>
        <b/>
        <sz val="10"/>
        <rFont val="Arial"/>
        <family val="2"/>
      </rPr>
      <t xml:space="preserve"> Interest bearing borrowings</t>
    </r>
  </si>
  <si>
    <r>
      <t xml:space="preserve">12.      </t>
    </r>
    <r>
      <rPr>
        <b/>
        <sz val="10"/>
        <rFont val="Arial"/>
        <family val="2"/>
      </rPr>
      <t xml:space="preserve"> Other income</t>
    </r>
  </si>
  <si>
    <r>
      <t xml:space="preserve">13.       </t>
    </r>
    <r>
      <rPr>
        <b/>
        <sz val="10"/>
        <rFont val="Arial"/>
        <family val="2"/>
      </rPr>
      <t>Seminars</t>
    </r>
  </si>
  <si>
    <r>
      <t xml:space="preserve">14.       </t>
    </r>
    <r>
      <rPr>
        <b/>
        <sz val="10"/>
        <rFont val="Arial"/>
        <family val="2"/>
      </rPr>
      <t>Attendance fees</t>
    </r>
  </si>
  <si>
    <r>
      <t xml:space="preserve">15.      </t>
    </r>
    <r>
      <rPr>
        <b/>
        <sz val="10"/>
        <rFont val="Arial"/>
        <family val="2"/>
      </rPr>
      <t xml:space="preserve"> Audit fees</t>
    </r>
  </si>
  <si>
    <r>
      <t xml:space="preserve">16.      </t>
    </r>
    <r>
      <rPr>
        <b/>
        <sz val="10"/>
        <rFont val="Arial"/>
        <family val="2"/>
      </rPr>
      <t xml:space="preserve"> Other administration expenditure</t>
    </r>
  </si>
  <si>
    <r>
      <t xml:space="preserve">    1.7   </t>
    </r>
    <r>
      <rPr>
        <b/>
        <sz val="10"/>
        <rFont val="Arial"/>
        <family val="2"/>
      </rPr>
      <t>Dividends</t>
    </r>
  </si>
  <si>
    <t xml:space="preserve">           Sanlam shares not previously accounted for</t>
  </si>
  <si>
    <t xml:space="preserve">              Future operating lease charges for premises and office equipment.</t>
  </si>
  <si>
    <t xml:space="preserve">                            - Premises</t>
  </si>
  <si>
    <t xml:space="preserve">                            - Office equipment</t>
  </si>
  <si>
    <t xml:space="preserve">         Lease commitments</t>
  </si>
  <si>
    <t xml:space="preserve">                     Payable one to five years</t>
  </si>
  <si>
    <r>
      <t xml:space="preserve">          </t>
    </r>
    <r>
      <rPr>
        <sz val="10"/>
        <rFont val="Arial"/>
        <family val="2"/>
      </rPr>
      <t>Office equipment - leased</t>
    </r>
  </si>
  <si>
    <r>
      <t xml:space="preserve">          </t>
    </r>
    <r>
      <rPr>
        <sz val="10"/>
        <rFont val="Arial"/>
        <family val="2"/>
      </rPr>
      <t>Office equipment - owned</t>
    </r>
  </si>
  <si>
    <r>
      <t xml:space="preserve">17.      </t>
    </r>
    <r>
      <rPr>
        <b/>
        <sz val="10"/>
        <rFont val="Arial"/>
        <family val="2"/>
      </rPr>
      <t xml:space="preserve"> Notes to the cash flow statement</t>
    </r>
  </si>
  <si>
    <r>
      <t xml:space="preserve">17.2  </t>
    </r>
    <r>
      <rPr>
        <b/>
        <sz val="10"/>
        <rFont val="Arial"/>
        <family val="2"/>
      </rPr>
      <t>Purchase of tangible assets</t>
    </r>
  </si>
  <si>
    <r>
      <t xml:space="preserve">17.3  </t>
    </r>
    <r>
      <rPr>
        <b/>
        <sz val="10"/>
        <rFont val="Arial"/>
        <family val="2"/>
      </rPr>
      <t>Cash and cash equivalents</t>
    </r>
  </si>
  <si>
    <t>Interest bearing borrowings</t>
  </si>
  <si>
    <t>New admissions</t>
  </si>
  <si>
    <t>Financial assets</t>
  </si>
  <si>
    <t>Dr A de Klerk</t>
  </si>
  <si>
    <t>Prof. AA Stoop</t>
  </si>
  <si>
    <t>CASH FLOW FROM INVESTING ACTIVITIES</t>
  </si>
  <si>
    <t>Transfer from accumulated funds</t>
  </si>
  <si>
    <t>-</t>
  </si>
  <si>
    <r>
      <t xml:space="preserve">     1.1   </t>
    </r>
    <r>
      <rPr>
        <b/>
        <sz val="10"/>
        <rFont val="Arial"/>
        <family val="2"/>
      </rPr>
      <t>Basis of presentation</t>
    </r>
  </si>
  <si>
    <t>33,33%</t>
  </si>
  <si>
    <t xml:space="preserve">      The pension fund of which the Institute staff are members, is a defined contribution fund.  The fund is administered by</t>
  </si>
  <si>
    <t xml:space="preserve">            Payments during the year totalled R383 063, compared to R202 700 in the previous year.</t>
  </si>
  <si>
    <t xml:space="preserve">             not acquire or issue derivative instruments for trading purposes.</t>
  </si>
  <si>
    <t xml:space="preserve">             Interest rate risk:</t>
  </si>
  <si>
    <t xml:space="preserve">             Fluctuating interest rates impact on the value of short term cash investments and financing activities, giving</t>
  </si>
  <si>
    <t xml:space="preserve">             Credit risk:</t>
  </si>
  <si>
    <t xml:space="preserve">            Trade receivables are regularly monitored and are presented net of the allowance of doubtful debts.</t>
  </si>
  <si>
    <t>South African Statements of Generally Accepted Accounting Practice.</t>
  </si>
  <si>
    <t>RSM Betty &amp; Dickson</t>
  </si>
  <si>
    <t xml:space="preserve">     Listed Investments</t>
  </si>
  <si>
    <t xml:space="preserve">            is credited to reserves.</t>
  </si>
  <si>
    <t xml:space="preserve">      The group life, disability and dreaded disease benefits are administered by Fussel &amp; Associates Employee Benefits.</t>
  </si>
  <si>
    <t xml:space="preserve">      Fussel &amp; Associates Employee Benefits. Contributions are invested in a spread unit trust fund and reviewed regularly.</t>
  </si>
  <si>
    <t xml:space="preserve">             - Office equipment</t>
  </si>
  <si>
    <t xml:space="preserve">             - Computer equipment</t>
  </si>
  <si>
    <t xml:space="preserve">             - Computer software</t>
  </si>
  <si>
    <t xml:space="preserve">            declaration concerned.</t>
  </si>
  <si>
    <t xml:space="preserve">            The depreciation rates applicable to each category of tangible assets are as follows:</t>
  </si>
  <si>
    <t xml:space="preserve">           Western Cape </t>
  </si>
  <si>
    <t xml:space="preserve">             The annual financial statements are prepared on the historical cost basis and in accordance with South African </t>
  </si>
  <si>
    <t xml:space="preserve">             not considered to be significant and therefore no supplementary statements have been prepared.  The following </t>
  </si>
  <si>
    <t xml:space="preserve">            Tangible assets are shown at cost less accumulated depreciation.  Depreciation is written off by a charge to  </t>
  </si>
  <si>
    <t xml:space="preserve">            and trade and other payables. The particular recognition methods adopted are disclosed in the  individual policy</t>
  </si>
  <si>
    <t xml:space="preserve">            statements associated with each item which are generally carried at their expected realisable value.</t>
  </si>
  <si>
    <r>
      <t xml:space="preserve">4.       </t>
    </r>
    <r>
      <rPr>
        <b/>
        <sz val="10"/>
        <rFont val="Arial"/>
        <family val="2"/>
      </rPr>
      <t xml:space="preserve"> Tangible assests (contd)</t>
    </r>
  </si>
  <si>
    <t xml:space="preserve">             Statements of Generally Accepted Accounting Practice.  The impact of inflation on these financial statements is</t>
  </si>
  <si>
    <t xml:space="preserve">            identified.</t>
  </si>
  <si>
    <t>We conducted our audit in accordance with Statements of South African Auditing Standards. These standards require</t>
  </si>
  <si>
    <t xml:space="preserve">            Where necessary, provision is made for obsolete, slow moving and defective inventory.</t>
  </si>
  <si>
    <t xml:space="preserve">            Entrance fees to the value of half of new member admissions are regarded as income.  The balance </t>
  </si>
  <si>
    <r>
      <t xml:space="preserve">    1.3  </t>
    </r>
    <r>
      <rPr>
        <b/>
        <sz val="10"/>
        <rFont val="Arial"/>
        <family val="2"/>
      </rPr>
      <t xml:space="preserve"> Listed investments</t>
    </r>
  </si>
  <si>
    <r>
      <t xml:space="preserve">    1.9   </t>
    </r>
    <r>
      <rPr>
        <b/>
        <sz val="10"/>
        <rFont val="Arial"/>
        <family val="2"/>
      </rPr>
      <t>Trade and other receivables</t>
    </r>
  </si>
  <si>
    <t xml:space="preserve">            Financial instruments carried on the balance sheet include cash and cash equivalents, trade and other receivables</t>
  </si>
  <si>
    <t xml:space="preserve">            based on a review of all outstanding amounts at year end. Bad debts are written off in the year in which they are </t>
  </si>
  <si>
    <r>
      <t xml:space="preserve">    1.10  </t>
    </r>
    <r>
      <rPr>
        <b/>
        <sz val="10"/>
        <rFont val="Arial"/>
        <family val="2"/>
      </rPr>
      <t>Trade and other payables</t>
    </r>
  </si>
  <si>
    <t xml:space="preserve">            a review of all outstanding amounts at year end. Interest is written off in the year in which it is identified.</t>
  </si>
  <si>
    <t xml:space="preserve">             income computed on a straight line basis so as to write off cost over their expected useful lives.</t>
  </si>
  <si>
    <r>
      <t xml:space="preserve">    1.8   </t>
    </r>
    <r>
      <rPr>
        <b/>
        <sz val="10"/>
        <rFont val="Arial"/>
        <family val="2"/>
      </rPr>
      <t>Financial instruments</t>
    </r>
  </si>
  <si>
    <t>but has yet to confirm the exemption.</t>
  </si>
  <si>
    <t xml:space="preserve">            Sanlam Limited (4046 ordinary shares)</t>
  </si>
  <si>
    <r>
      <t xml:space="preserve">5.       </t>
    </r>
    <r>
      <rPr>
        <b/>
        <sz val="10"/>
        <rFont val="Arial"/>
        <family val="2"/>
      </rPr>
      <t xml:space="preserve"> Listed investments</t>
    </r>
  </si>
  <si>
    <t xml:space="preserve">   Member and student subscriptions</t>
  </si>
  <si>
    <t>Increase in development fund</t>
  </si>
  <si>
    <t>Net increase in cash and cash equivalents</t>
  </si>
  <si>
    <t xml:space="preserve">            Dividends are deemed to accrue to the institute on the last day of registration in respect of the dividend </t>
  </si>
  <si>
    <r>
      <t xml:space="preserve">18.      </t>
    </r>
    <r>
      <rPr>
        <b/>
        <sz val="10"/>
        <rFont val="Arial"/>
        <family val="2"/>
      </rPr>
      <t xml:space="preserve"> Commitments</t>
    </r>
  </si>
  <si>
    <r>
      <t xml:space="preserve">19.       </t>
    </r>
    <r>
      <rPr>
        <b/>
        <sz val="10"/>
        <rFont val="Arial"/>
        <family val="2"/>
      </rPr>
      <t xml:space="preserve">Guarantees </t>
    </r>
  </si>
  <si>
    <r>
      <t xml:space="preserve">20.       </t>
    </r>
    <r>
      <rPr>
        <b/>
        <sz val="10"/>
        <rFont val="Arial"/>
        <family val="2"/>
      </rPr>
      <t>Financial Instruments</t>
    </r>
  </si>
  <si>
    <t xml:space="preserve">            Listed investments are carried at fair value. Profits and losses arising on revaluation of shares are accounted for </t>
  </si>
  <si>
    <t xml:space="preserve">      in the income statement.</t>
  </si>
  <si>
    <t xml:space="preserve">            Trade and other receivables are carried at expected realisable value. An estimate is made for doubtful receivables</t>
  </si>
  <si>
    <t xml:space="preserve">            Trade and other payables are carried at expected payment values. An estimate is made for accruals based on </t>
  </si>
  <si>
    <r>
      <t xml:space="preserve">4.       </t>
    </r>
    <r>
      <rPr>
        <b/>
        <sz val="10"/>
        <rFont val="Arial"/>
        <family val="2"/>
      </rPr>
      <t xml:space="preserve"> Tangible assets</t>
    </r>
  </si>
  <si>
    <t xml:space="preserve">                     Payable within one year</t>
  </si>
  <si>
    <t xml:space="preserve">             are managed so as to ensure surplus funds are invested to maximise returns while minimising exposure to risk.</t>
  </si>
  <si>
    <t xml:space="preserve">            Revenue comprises subscriptions and other operating income. Revenue is recognised as and when invoiced.</t>
  </si>
  <si>
    <t xml:space="preserve">             -Increase in accounts payable</t>
  </si>
  <si>
    <t xml:space="preserve">          Transfer out advance payment Johannesburg region:</t>
  </si>
  <si>
    <t xml:space="preserve">     Profit on disposal of tangible asset</t>
  </si>
  <si>
    <t xml:space="preserve">     Other administration expenditure</t>
  </si>
  <si>
    <t xml:space="preserve"> Net cash (outflow) / inflow from financing activities</t>
  </si>
  <si>
    <t>(Decrease) / Increase in national convention and regional funds</t>
  </si>
  <si>
    <t>(Decrease) / Increase in interest bearing borrowings</t>
  </si>
  <si>
    <t>Cash and cash equivalents at beginning of the year</t>
  </si>
  <si>
    <t>Cash and cash equivalents at end of the year</t>
  </si>
  <si>
    <t xml:space="preserve">            Inventory is stated at the lower of cost or net realisable value. Cost is determined on a weighted average basis.</t>
  </si>
  <si>
    <t xml:space="preserve">No provision for taxation has been made as the Institute has applied for exemption in terms of Section 10 (1)(d)(iv)(bb) </t>
  </si>
  <si>
    <t xml:space="preserve">of the Income Tax Act , No 58, of 1962.  The South African Revenue Service has acknowledged receipt of the application, </t>
  </si>
  <si>
    <t xml:space="preserve">             are the principal accounting policies used by the Institute, which are consistent with those of the previous year.</t>
  </si>
  <si>
    <t xml:space="preserve">         Accumulated depreciation:</t>
  </si>
  <si>
    <t xml:space="preserve">          Disposal of asset comprises:</t>
  </si>
  <si>
    <t>The following asset is subject to a finance lease agreement (Refer Note 11)</t>
  </si>
  <si>
    <t xml:space="preserve">           Accumulated funds at 1 January </t>
  </si>
  <si>
    <t xml:space="preserve">          Transfer out expenditure on training and education:</t>
  </si>
  <si>
    <t xml:space="preserve">          Closing balance Special Projects Development funds</t>
  </si>
  <si>
    <t xml:space="preserve">          Transfer in current surplus to Development funds:</t>
  </si>
  <si>
    <t xml:space="preserve">          Opening balances comprise:</t>
  </si>
  <si>
    <t xml:space="preserve">          Total National Convention and Regional funds</t>
  </si>
  <si>
    <t>Office equipment with a book value of R55 500 secures the lease.  (Refer Note 4)</t>
  </si>
  <si>
    <t>NOTES TO THE FINANCIAL STATEMENTS  - CONTINUED</t>
  </si>
  <si>
    <t xml:space="preserve">            Direct costs</t>
  </si>
  <si>
    <r>
      <t xml:space="preserve">17.1  </t>
    </r>
    <r>
      <rPr>
        <b/>
        <sz val="10"/>
        <rFont val="Arial"/>
        <family val="2"/>
      </rPr>
      <t>Reconciliation of surplus to cash (applied to) / generated from operations:</t>
    </r>
  </si>
  <si>
    <t xml:space="preserve">           -Profit on disposal of tangible assets </t>
  </si>
  <si>
    <t xml:space="preserve">            Operating (deficit) / surplus before working capital changes</t>
  </si>
  <si>
    <t xml:space="preserve">             -Increase in subscriptions received in advance</t>
  </si>
  <si>
    <t xml:space="preserve">              The bank holds a guarantee of R92 629 in favour of Barrow Properties (Proprietary) Limited.</t>
  </si>
  <si>
    <t xml:space="preserve">             In the normal course of its operations, the Institute is exposed to interest and credit risks.The Institute may </t>
  </si>
  <si>
    <t xml:space="preserve">             enter into transactions which make use of financial instruments to manage these risks.  The Institute does</t>
  </si>
  <si>
    <t xml:space="preserve">             rise to interest rate risk.  In the ordinary course of business, the Institute receives cash from its operations </t>
  </si>
  <si>
    <t xml:space="preserve">             and is required to fund working capital and capital expenditure requirements.  The Institute's cash resources</t>
  </si>
  <si>
    <t xml:space="preserve">             Financial assets which potentially subject the Institute to concentrations of credit risks, consist principally</t>
  </si>
  <si>
    <t xml:space="preserve">             of cash and trade receivables.  The Institute's cash and cash equivalents are placed with major banks.</t>
  </si>
  <si>
    <t>Income:</t>
  </si>
  <si>
    <t>Current assets to current liabilities</t>
  </si>
  <si>
    <t>73,92%</t>
  </si>
  <si>
    <t>81,65%</t>
  </si>
  <si>
    <t>58,11%</t>
  </si>
  <si>
    <t>82,54%</t>
  </si>
  <si>
    <t>Chief Executive Officer</t>
  </si>
  <si>
    <t>for the year ended 31 December 2002 set out on pages 5 to 13 were approved and signed on behalf of the Council by:</t>
  </si>
  <si>
    <r>
      <t>Southern Africa, set out on pages</t>
    </r>
    <r>
      <rPr>
        <sz val="8"/>
        <color indexed="12"/>
        <rFont val="Arial"/>
        <family val="2"/>
      </rPr>
      <t xml:space="preserve"> 5 to 13</t>
    </r>
    <r>
      <rPr>
        <sz val="8"/>
        <rFont val="Arial"/>
        <family val="2"/>
      </rPr>
      <t>, for the year ended 31 December 2002.  These financial statements are the</t>
    </r>
  </si>
  <si>
    <t xml:space="preserve">     Dividends</t>
  </si>
  <si>
    <t>Cash (applied to) / generated from operations</t>
  </si>
  <si>
    <t xml:space="preserve">          Saleble items include ties, cufflinks, keyrings, working paper files, guideline files and signage boards.</t>
  </si>
  <si>
    <t xml:space="preserve">             -(Increase) / Decrease in accounts receivable</t>
  </si>
  <si>
    <t xml:space="preserve">             Attendance fee </t>
  </si>
  <si>
    <t xml:space="preserve">             Cash (applied to) / generated from operations</t>
  </si>
  <si>
    <t>17 March 2003</t>
  </si>
  <si>
    <t>An audit includes: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</si>
</sst>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79" formatCode="_-* #,##0.00_-;\-* #,##0.00_-;_-* &quot;-&quot;??_-;_-@_-"/>
    <numFmt numFmtId="189" formatCode="\(#,##0\);"/>
    <numFmt numFmtId="190" formatCode=";\(#,##0\);"/>
    <numFmt numFmtId="191" formatCode="#,##0;\(#,##0\)"/>
    <numFmt numFmtId="193" formatCode="_-* #,##0.00000_-;\-* #,##0.00000_-;_-* &quot;-&quot;??_-;_-@_-"/>
    <numFmt numFmtId="195" formatCode="#,##0.00;\(#,##0.00\)"/>
  </numFmts>
  <fonts count="13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i/>
      <sz val="10"/>
      <name val="Arial"/>
      <family val="2"/>
    </font>
    <font>
      <b/>
      <sz val="12"/>
      <name val="Arial"/>
      <family val="2"/>
    </font>
    <font>
      <sz val="11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b/>
      <u/>
      <sz val="10"/>
      <name val="Arial"/>
      <family val="2"/>
    </font>
    <font>
      <u/>
      <sz val="10"/>
      <name val="Arial"/>
      <family val="2"/>
    </font>
    <font>
      <sz val="8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 style="thick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179" fontId="1" fillId="0" borderId="0" applyFont="0" applyFill="0" applyBorder="0" applyAlignment="0" applyProtection="0"/>
  </cellStyleXfs>
  <cellXfs count="135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0" borderId="1" xfId="0" applyBorder="1"/>
    <xf numFmtId="0" fontId="0" fillId="0" borderId="2" xfId="0" applyBorder="1"/>
    <xf numFmtId="0" fontId="2" fillId="0" borderId="1" xfId="0" applyFont="1" applyBorder="1" applyAlignment="1">
      <alignment horizontal="center"/>
    </xf>
    <xf numFmtId="0" fontId="2" fillId="0" borderId="2" xfId="0" quotePrefix="1" applyFont="1" applyBorder="1" applyAlignment="1">
      <alignment horizontal="center"/>
    </xf>
    <xf numFmtId="0" fontId="2" fillId="0" borderId="0" xfId="0" applyFont="1"/>
    <xf numFmtId="0" fontId="2" fillId="0" borderId="2" xfId="0" applyFont="1" applyBorder="1" applyAlignment="1">
      <alignment horizontal="center"/>
    </xf>
    <xf numFmtId="4" fontId="0" fillId="0" borderId="0" xfId="0" applyNumberFormat="1"/>
    <xf numFmtId="3" fontId="0" fillId="0" borderId="0" xfId="0" applyNumberFormat="1"/>
    <xf numFmtId="0" fontId="3" fillId="0" borderId="0" xfId="0" applyFont="1"/>
    <xf numFmtId="3" fontId="0" fillId="0" borderId="0" xfId="0" applyNumberFormat="1" applyBorder="1"/>
    <xf numFmtId="3" fontId="0" fillId="0" borderId="3" xfId="0" applyNumberFormat="1" applyBorder="1"/>
    <xf numFmtId="3" fontId="0" fillId="0" borderId="4" xfId="0" applyNumberFormat="1" applyBorder="1"/>
    <xf numFmtId="0" fontId="0" fillId="0" borderId="0" xfId="0" applyBorder="1" applyAlignment="1">
      <alignment horizontal="center"/>
    </xf>
    <xf numFmtId="0" fontId="6" fillId="0" borderId="0" xfId="0" applyFont="1"/>
    <xf numFmtId="0" fontId="0" fillId="0" borderId="0" xfId="0" applyBorder="1"/>
    <xf numFmtId="0" fontId="2" fillId="0" borderId="0" xfId="0" applyFont="1" applyBorder="1" applyAlignment="1">
      <alignment horizontal="center"/>
    </xf>
    <xf numFmtId="0" fontId="2" fillId="0" borderId="0" xfId="0" quotePrefix="1" applyFont="1" applyBorder="1" applyAlignment="1">
      <alignment horizontal="center"/>
    </xf>
    <xf numFmtId="0" fontId="2" fillId="0" borderId="0" xfId="0" applyFont="1" applyBorder="1"/>
    <xf numFmtId="0" fontId="6" fillId="0" borderId="0" xfId="0" applyFont="1" applyBorder="1"/>
    <xf numFmtId="4" fontId="0" fillId="0" borderId="0" xfId="0" applyNumberFormat="1" applyBorder="1"/>
    <xf numFmtId="0" fontId="0" fillId="0" borderId="0" xfId="0" applyNumberFormat="1" applyBorder="1"/>
    <xf numFmtId="0" fontId="0" fillId="0" borderId="0" xfId="0" applyNumberFormat="1"/>
    <xf numFmtId="0" fontId="0" fillId="0" borderId="0" xfId="0" applyAlignment="1">
      <alignment horizontal="right"/>
    </xf>
    <xf numFmtId="0" fontId="0" fillId="0" borderId="0" xfId="0" applyBorder="1" applyAlignment="1">
      <alignment horizontal="right"/>
    </xf>
    <xf numFmtId="0" fontId="0" fillId="0" borderId="0" xfId="0" applyNumberFormat="1" applyBorder="1" applyAlignment="1">
      <alignment horizontal="right"/>
    </xf>
    <xf numFmtId="0" fontId="0" fillId="0" borderId="0" xfId="0" applyNumberFormat="1" applyAlignment="1">
      <alignment horizontal="right"/>
    </xf>
    <xf numFmtId="0" fontId="7" fillId="0" borderId="0" xfId="0" applyFont="1"/>
    <xf numFmtId="0" fontId="8" fillId="0" borderId="0" xfId="0" applyFont="1"/>
    <xf numFmtId="0" fontId="7" fillId="0" borderId="0" xfId="0" applyFont="1" applyAlignment="1">
      <alignment horizontal="left" indent="1"/>
    </xf>
    <xf numFmtId="10" fontId="0" fillId="0" borderId="0" xfId="0" applyNumberFormat="1" applyBorder="1"/>
    <xf numFmtId="191" fontId="0" fillId="0" borderId="0" xfId="0" applyNumberFormat="1"/>
    <xf numFmtId="191" fontId="0" fillId="0" borderId="0" xfId="0" applyNumberFormat="1" applyBorder="1"/>
    <xf numFmtId="191" fontId="0" fillId="0" borderId="3" xfId="0" applyNumberFormat="1" applyBorder="1"/>
    <xf numFmtId="179" fontId="0" fillId="0" borderId="0" xfId="1" applyFont="1" applyBorder="1"/>
    <xf numFmtId="179" fontId="0" fillId="0" borderId="0" xfId="1" applyFont="1"/>
    <xf numFmtId="191" fontId="0" fillId="0" borderId="4" xfId="0" applyNumberFormat="1" applyBorder="1"/>
    <xf numFmtId="0" fontId="0" fillId="0" borderId="0" xfId="0" applyFill="1"/>
    <xf numFmtId="195" fontId="0" fillId="0" borderId="0" xfId="0" applyNumberFormat="1" applyBorder="1"/>
    <xf numFmtId="195" fontId="0" fillId="0" borderId="0" xfId="0" applyNumberFormat="1"/>
    <xf numFmtId="195" fontId="0" fillId="0" borderId="0" xfId="0" applyNumberFormat="1" applyBorder="1" applyAlignment="1">
      <alignment horizontal="right"/>
    </xf>
    <xf numFmtId="0" fontId="0" fillId="0" borderId="1" xfId="0" applyFill="1" applyBorder="1"/>
    <xf numFmtId="0" fontId="2" fillId="0" borderId="1" xfId="0" applyFont="1" applyFill="1" applyBorder="1" applyAlignment="1">
      <alignment horizontal="center"/>
    </xf>
    <xf numFmtId="0" fontId="0" fillId="0" borderId="2" xfId="0" applyFill="1" applyBorder="1"/>
    <xf numFmtId="0" fontId="2" fillId="0" borderId="2" xfId="0" applyFont="1" applyFill="1" applyBorder="1" applyAlignment="1">
      <alignment horizontal="center"/>
    </xf>
    <xf numFmtId="0" fontId="2" fillId="0" borderId="2" xfId="0" quotePrefix="1" applyFont="1" applyFill="1" applyBorder="1" applyAlignment="1">
      <alignment horizontal="center"/>
    </xf>
    <xf numFmtId="0" fontId="2" fillId="0" borderId="0" xfId="0" applyFont="1" applyFill="1"/>
    <xf numFmtId="0" fontId="0" fillId="0" borderId="0" xfId="0" applyFill="1" applyAlignment="1">
      <alignment horizontal="center"/>
    </xf>
    <xf numFmtId="3" fontId="0" fillId="0" borderId="0" xfId="0" applyNumberFormat="1" applyFill="1"/>
    <xf numFmtId="0" fontId="3" fillId="0" borderId="0" xfId="0" applyFont="1" applyFill="1"/>
    <xf numFmtId="191" fontId="0" fillId="0" borderId="0" xfId="0" applyNumberFormat="1" applyFill="1"/>
    <xf numFmtId="191" fontId="0" fillId="0" borderId="5" xfId="0" applyNumberFormat="1" applyFill="1" applyBorder="1"/>
    <xf numFmtId="0" fontId="0" fillId="0" borderId="0" xfId="0" quotePrefix="1" applyFill="1" applyAlignment="1">
      <alignment horizontal="center"/>
    </xf>
    <xf numFmtId="191" fontId="0" fillId="0" borderId="6" xfId="0" applyNumberFormat="1" applyFill="1" applyBorder="1"/>
    <xf numFmtId="191" fontId="0" fillId="0" borderId="0" xfId="0" applyNumberFormat="1" applyFill="1" applyBorder="1"/>
    <xf numFmtId="191" fontId="0" fillId="0" borderId="7" xfId="0" applyNumberFormat="1" applyFill="1" applyBorder="1"/>
    <xf numFmtId="179" fontId="0" fillId="0" borderId="7" xfId="1" applyFont="1" applyFill="1" applyBorder="1" applyAlignment="1">
      <alignment horizontal="right"/>
    </xf>
    <xf numFmtId="179" fontId="0" fillId="0" borderId="7" xfId="1" quotePrefix="1" applyFont="1" applyFill="1" applyBorder="1" applyAlignment="1">
      <alignment horizontal="right"/>
    </xf>
    <xf numFmtId="179" fontId="0" fillId="0" borderId="6" xfId="1" quotePrefix="1" applyFont="1" applyFill="1" applyBorder="1" applyAlignment="1">
      <alignment horizontal="right"/>
    </xf>
    <xf numFmtId="191" fontId="0" fillId="0" borderId="4" xfId="0" applyNumberFormat="1" applyFill="1" applyBorder="1"/>
    <xf numFmtId="191" fontId="0" fillId="0" borderId="8" xfId="0" applyNumberFormat="1" applyFill="1" applyBorder="1"/>
    <xf numFmtId="191" fontId="0" fillId="0" borderId="3" xfId="0" applyNumberFormat="1" applyFill="1" applyBorder="1"/>
    <xf numFmtId="3" fontId="0" fillId="0" borderId="0" xfId="0" applyNumberFormat="1" applyFill="1" applyBorder="1"/>
    <xf numFmtId="0" fontId="6" fillId="0" borderId="0" xfId="0" applyFont="1" applyFill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3" fillId="0" borderId="0" xfId="0" applyFont="1" applyFill="1" applyBorder="1"/>
    <xf numFmtId="9" fontId="0" fillId="0" borderId="0" xfId="0" applyNumberFormat="1" applyFill="1" applyBorder="1" applyAlignment="1">
      <alignment horizontal="left"/>
    </xf>
    <xf numFmtId="0" fontId="0" fillId="0" borderId="0" xfId="0" applyFill="1" applyAlignment="1">
      <alignment horizontal="left"/>
    </xf>
    <xf numFmtId="9" fontId="0" fillId="0" borderId="0" xfId="0" applyNumberFormat="1" applyFill="1" applyAlignment="1">
      <alignment horizontal="left"/>
    </xf>
    <xf numFmtId="0" fontId="0" fillId="0" borderId="9" xfId="0" applyFill="1" applyBorder="1"/>
    <xf numFmtId="0" fontId="0" fillId="0" borderId="9" xfId="0" applyFill="1" applyBorder="1" applyAlignment="1">
      <alignment horizontal="center"/>
    </xf>
    <xf numFmtId="3" fontId="0" fillId="0" borderId="9" xfId="0" applyNumberFormat="1" applyFill="1" applyBorder="1"/>
    <xf numFmtId="0" fontId="0" fillId="0" borderId="0" xfId="0" applyFill="1" applyAlignment="1">
      <alignment horizontal="left" indent="2"/>
    </xf>
    <xf numFmtId="4" fontId="0" fillId="0" borderId="0" xfId="0" applyNumberFormat="1" applyFill="1"/>
    <xf numFmtId="3" fontId="0" fillId="0" borderId="0" xfId="0" applyNumberFormat="1" applyFill="1" applyAlignment="1">
      <alignment horizontal="right"/>
    </xf>
    <xf numFmtId="190" fontId="0" fillId="0" borderId="0" xfId="0" applyNumberFormat="1" applyFill="1"/>
    <xf numFmtId="3" fontId="0" fillId="0" borderId="3" xfId="0" applyNumberFormat="1" applyFill="1" applyBorder="1"/>
    <xf numFmtId="0" fontId="2" fillId="0" borderId="0" xfId="0" applyFont="1" applyFill="1" applyBorder="1"/>
    <xf numFmtId="0" fontId="6" fillId="0" borderId="0" xfId="0" applyFont="1" applyFill="1" applyBorder="1"/>
    <xf numFmtId="0" fontId="2" fillId="0" borderId="0" xfId="0" applyFont="1" applyFill="1" applyAlignment="1">
      <alignment horizontal="center"/>
    </xf>
    <xf numFmtId="191" fontId="0" fillId="0" borderId="0" xfId="1" quotePrefix="1" applyNumberFormat="1" applyFont="1" applyFill="1" applyAlignment="1">
      <alignment horizontal="right"/>
    </xf>
    <xf numFmtId="191" fontId="2" fillId="0" borderId="0" xfId="0" applyNumberFormat="1" applyFont="1" applyFill="1"/>
    <xf numFmtId="191" fontId="0" fillId="0" borderId="6" xfId="0" quotePrefix="1" applyNumberFormat="1" applyFill="1" applyBorder="1" applyAlignment="1">
      <alignment horizontal="right"/>
    </xf>
    <xf numFmtId="3" fontId="0" fillId="0" borderId="7" xfId="0" applyNumberFormat="1" applyFill="1" applyBorder="1"/>
    <xf numFmtId="191" fontId="0" fillId="0" borderId="7" xfId="0" quotePrefix="1" applyNumberFormat="1" applyFill="1" applyBorder="1" applyAlignment="1">
      <alignment horizontal="right"/>
    </xf>
    <xf numFmtId="3" fontId="0" fillId="0" borderId="5" xfId="0" applyNumberFormat="1" applyFill="1" applyBorder="1"/>
    <xf numFmtId="3" fontId="0" fillId="0" borderId="6" xfId="0" applyNumberFormat="1" applyFill="1" applyBorder="1"/>
    <xf numFmtId="3" fontId="0" fillId="0" borderId="7" xfId="0" quotePrefix="1" applyNumberFormat="1" applyFill="1" applyBorder="1" applyAlignment="1">
      <alignment horizontal="right"/>
    </xf>
    <xf numFmtId="179" fontId="0" fillId="0" borderId="0" xfId="1" applyFont="1" applyFill="1" applyBorder="1"/>
    <xf numFmtId="193" fontId="0" fillId="0" borderId="5" xfId="1" applyNumberFormat="1" applyFont="1" applyFill="1" applyBorder="1"/>
    <xf numFmtId="3" fontId="0" fillId="0" borderId="8" xfId="0" applyNumberFormat="1" applyFill="1" applyBorder="1"/>
    <xf numFmtId="189" fontId="0" fillId="0" borderId="0" xfId="0" applyNumberFormat="1" applyFill="1"/>
    <xf numFmtId="4" fontId="0" fillId="0" borderId="9" xfId="0" applyNumberFormat="1" applyFill="1" applyBorder="1"/>
    <xf numFmtId="4" fontId="0" fillId="0" borderId="0" xfId="0" applyNumberFormat="1" applyFill="1" applyAlignment="1">
      <alignment horizontal="center"/>
    </xf>
    <xf numFmtId="4" fontId="0" fillId="0" borderId="0" xfId="0" applyNumberFormat="1" applyFill="1" applyBorder="1"/>
    <xf numFmtId="0" fontId="2" fillId="0" borderId="0" xfId="0" applyFont="1" applyFill="1" applyBorder="1" applyAlignment="1">
      <alignment horizontal="center"/>
    </xf>
    <xf numFmtId="0" fontId="2" fillId="0" borderId="0" xfId="0" quotePrefix="1" applyFont="1" applyFill="1" applyBorder="1" applyAlignment="1">
      <alignment horizontal="center"/>
    </xf>
    <xf numFmtId="3" fontId="0" fillId="0" borderId="0" xfId="0" applyNumberFormat="1" applyFill="1" applyAlignment="1">
      <alignment horizontal="center"/>
    </xf>
    <xf numFmtId="190" fontId="0" fillId="0" borderId="0" xfId="0" quotePrefix="1" applyNumberFormat="1" applyFill="1" applyBorder="1" applyAlignment="1">
      <alignment horizontal="right"/>
    </xf>
    <xf numFmtId="190" fontId="0" fillId="0" borderId="0" xfId="0" applyNumberFormat="1" applyFill="1" applyBorder="1"/>
    <xf numFmtId="190" fontId="0" fillId="0" borderId="3" xfId="0" applyNumberFormat="1" applyFill="1" applyBorder="1"/>
    <xf numFmtId="3" fontId="0" fillId="0" borderId="0" xfId="0" quotePrefix="1" applyNumberFormat="1" applyFill="1" applyBorder="1" applyAlignment="1">
      <alignment horizontal="right"/>
    </xf>
    <xf numFmtId="3" fontId="0" fillId="0" borderId="3" xfId="0" applyNumberFormat="1" applyFill="1" applyBorder="1" applyAlignment="1">
      <alignment horizontal="right"/>
    </xf>
    <xf numFmtId="4" fontId="10" fillId="0" borderId="0" xfId="0" applyNumberFormat="1" applyFont="1" applyFill="1" applyBorder="1" applyAlignment="1">
      <alignment horizontal="right"/>
    </xf>
    <xf numFmtId="3" fontId="11" fillId="0" borderId="0" xfId="0" applyNumberFormat="1" applyFont="1" applyFill="1" applyBorder="1"/>
    <xf numFmtId="0" fontId="0" fillId="0" borderId="10" xfId="0" applyFill="1" applyBorder="1"/>
    <xf numFmtId="179" fontId="0" fillId="0" borderId="10" xfId="1" applyFont="1" applyFill="1" applyBorder="1"/>
    <xf numFmtId="3" fontId="0" fillId="0" borderId="0" xfId="0" quotePrefix="1" applyNumberFormat="1" applyFill="1" applyAlignment="1">
      <alignment horizontal="right"/>
    </xf>
    <xf numFmtId="190" fontId="0" fillId="0" borderId="0" xfId="0" applyNumberFormat="1" applyFill="1" applyAlignment="1">
      <alignment horizontal="right"/>
    </xf>
    <xf numFmtId="3" fontId="0" fillId="0" borderId="5" xfId="0" quotePrefix="1" applyNumberFormat="1" applyFill="1" applyBorder="1" applyAlignment="1">
      <alignment horizontal="right"/>
    </xf>
    <xf numFmtId="3" fontId="0" fillId="0" borderId="6" xfId="0" quotePrefix="1" applyNumberFormat="1" applyFill="1" applyBorder="1" applyAlignment="1">
      <alignment horizontal="right"/>
    </xf>
    <xf numFmtId="0" fontId="0" fillId="0" borderId="0" xfId="0" quotePrefix="1" applyNumberFormat="1" applyFill="1" applyBorder="1" applyAlignment="1">
      <alignment horizontal="right"/>
    </xf>
    <xf numFmtId="3" fontId="2" fillId="0" borderId="3" xfId="0" applyNumberFormat="1" applyFont="1" applyFill="1" applyBorder="1"/>
    <xf numFmtId="3" fontId="6" fillId="0" borderId="0" xfId="0" applyNumberFormat="1" applyFont="1" applyFill="1"/>
    <xf numFmtId="4" fontId="6" fillId="0" borderId="0" xfId="0" applyNumberFormat="1" applyFont="1" applyFill="1"/>
    <xf numFmtId="3" fontId="0" fillId="0" borderId="4" xfId="0" applyNumberFormat="1" applyFill="1" applyBorder="1"/>
    <xf numFmtId="16" fontId="0" fillId="0" borderId="0" xfId="0" quotePrefix="1" applyNumberFormat="1" applyFill="1"/>
    <xf numFmtId="0" fontId="0" fillId="0" borderId="0" xfId="0" quotePrefix="1" applyFill="1"/>
    <xf numFmtId="0" fontId="7" fillId="0" borderId="0" xfId="0" applyFont="1" applyFill="1"/>
    <xf numFmtId="0" fontId="0" fillId="0" borderId="0" xfId="0" applyFill="1" applyBorder="1" applyAlignment="1">
      <alignment horizontal="left" indent="2"/>
    </xf>
    <xf numFmtId="9" fontId="0" fillId="0" borderId="0" xfId="0" applyNumberFormat="1" applyBorder="1" applyAlignment="1">
      <alignment horizontal="right"/>
    </xf>
    <xf numFmtId="9" fontId="0" fillId="0" borderId="0" xfId="0" applyNumberFormat="1" applyAlignment="1">
      <alignment horizontal="right"/>
    </xf>
    <xf numFmtId="3" fontId="0" fillId="0" borderId="4" xfId="0" quotePrefix="1" applyNumberFormat="1" applyFill="1" applyBorder="1" applyAlignment="1">
      <alignment horizontal="right"/>
    </xf>
    <xf numFmtId="49" fontId="7" fillId="0" borderId="0" xfId="0" applyNumberFormat="1" applyFont="1"/>
    <xf numFmtId="0" fontId="5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2" fillId="0" borderId="0" xfId="0" applyFont="1" applyFill="1" applyAlignment="1">
      <alignment horizontal="left"/>
    </xf>
    <xf numFmtId="0" fontId="5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8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567"/>
  <sheetViews>
    <sheetView tabSelected="1" topLeftCell="A513" zoomScale="75" zoomScaleNormal="75" workbookViewId="0">
      <selection activeCell="A556" sqref="A556"/>
    </sheetView>
  </sheetViews>
  <sheetFormatPr defaultColWidth="9.109375" defaultRowHeight="13.2" x14ac:dyDescent="0.25"/>
  <cols>
    <col min="1" max="1" width="50.5546875" style="39" customWidth="1"/>
    <col min="2" max="3" width="15.6640625" style="39" customWidth="1"/>
    <col min="4" max="4" width="2.6640625" style="39" customWidth="1"/>
    <col min="5" max="5" width="18.6640625" style="39" customWidth="1"/>
    <col min="6" max="20" width="9.109375" style="39" hidden="1" customWidth="1"/>
    <col min="21" max="21" width="0" style="39" hidden="1" customWidth="1"/>
    <col min="22" max="16384" width="9.109375" style="39"/>
  </cols>
  <sheetData>
    <row r="2" spans="1:5" ht="15.6" x14ac:dyDescent="0.3">
      <c r="A2" s="128" t="s">
        <v>5</v>
      </c>
      <c r="B2" s="128"/>
      <c r="C2" s="128"/>
      <c r="D2" s="128"/>
      <c r="E2" s="128"/>
    </row>
    <row r="5" spans="1:5" ht="13.8" x14ac:dyDescent="0.25">
      <c r="A5" s="127" t="s">
        <v>228</v>
      </c>
      <c r="B5" s="127"/>
      <c r="C5" s="127"/>
      <c r="D5" s="127"/>
      <c r="E5" s="127"/>
    </row>
    <row r="7" spans="1:5" ht="13.8" thickBot="1" x14ac:dyDescent="0.3"/>
    <row r="8" spans="1:5" ht="13.8" thickTop="1" x14ac:dyDescent="0.25">
      <c r="A8" s="43"/>
      <c r="B8" s="44"/>
      <c r="C8" s="44" t="s">
        <v>0</v>
      </c>
      <c r="D8" s="44"/>
      <c r="E8" s="44" t="s">
        <v>0</v>
      </c>
    </row>
    <row r="9" spans="1:5" ht="13.8" thickBot="1" x14ac:dyDescent="0.3">
      <c r="A9" s="45"/>
      <c r="B9" s="46" t="s">
        <v>6</v>
      </c>
      <c r="C9" s="47" t="s">
        <v>230</v>
      </c>
      <c r="D9" s="47"/>
      <c r="E9" s="47" t="s">
        <v>194</v>
      </c>
    </row>
    <row r="10" spans="1:5" ht="13.8" thickTop="1" x14ac:dyDescent="0.25"/>
    <row r="11" spans="1:5" x14ac:dyDescent="0.25">
      <c r="A11" s="48" t="s">
        <v>7</v>
      </c>
      <c r="B11" s="49"/>
      <c r="C11" s="50"/>
      <c r="D11" s="50"/>
      <c r="E11" s="50"/>
    </row>
    <row r="12" spans="1:5" x14ac:dyDescent="0.25">
      <c r="B12" s="49"/>
      <c r="C12" s="76"/>
      <c r="D12" s="50"/>
      <c r="E12" s="50"/>
    </row>
    <row r="13" spans="1:5" x14ac:dyDescent="0.25">
      <c r="A13" s="39" t="s">
        <v>8</v>
      </c>
      <c r="B13" s="49"/>
      <c r="C13" s="52">
        <f>SUM(C14:C15)</f>
        <v>235040</v>
      </c>
      <c r="D13" s="52"/>
      <c r="E13" s="52">
        <f>SUM(E14:E15)</f>
        <v>242064</v>
      </c>
    </row>
    <row r="14" spans="1:5" x14ac:dyDescent="0.25">
      <c r="A14" s="39" t="s">
        <v>9</v>
      </c>
      <c r="B14" s="54" t="s">
        <v>179</v>
      </c>
      <c r="C14" s="53">
        <v>204331</v>
      </c>
      <c r="D14" s="56"/>
      <c r="E14" s="53">
        <v>242064</v>
      </c>
    </row>
    <row r="15" spans="1:5" x14ac:dyDescent="0.25">
      <c r="A15" s="39" t="s">
        <v>326</v>
      </c>
      <c r="B15" s="49" t="s">
        <v>281</v>
      </c>
      <c r="C15" s="55">
        <v>30709</v>
      </c>
      <c r="D15" s="52"/>
      <c r="E15" s="85" t="s">
        <v>314</v>
      </c>
    </row>
    <row r="16" spans="1:5" x14ac:dyDescent="0.25">
      <c r="B16" s="49"/>
      <c r="C16" s="52"/>
      <c r="D16" s="52"/>
      <c r="E16" s="52"/>
    </row>
    <row r="17" spans="1:8" x14ac:dyDescent="0.25">
      <c r="A17" s="39" t="s">
        <v>10</v>
      </c>
      <c r="B17" s="49"/>
      <c r="C17" s="52">
        <f>SUM(C18:C21)</f>
        <v>2416775</v>
      </c>
      <c r="D17" s="52"/>
      <c r="E17" s="52">
        <f>SUM(E18:E21)</f>
        <v>1978592</v>
      </c>
    </row>
    <row r="18" spans="1:8" x14ac:dyDescent="0.25">
      <c r="A18" s="39" t="s">
        <v>11</v>
      </c>
      <c r="B18" s="49" t="s">
        <v>282</v>
      </c>
      <c r="C18" s="53">
        <v>26384</v>
      </c>
      <c r="D18" s="52"/>
      <c r="E18" s="53">
        <v>89003</v>
      </c>
    </row>
    <row r="19" spans="1:8" x14ac:dyDescent="0.25">
      <c r="A19" s="39" t="s">
        <v>12</v>
      </c>
      <c r="B19" s="49"/>
      <c r="C19" s="57">
        <v>149622</v>
      </c>
      <c r="D19" s="52"/>
      <c r="E19" s="57">
        <v>122525</v>
      </c>
    </row>
    <row r="20" spans="1:8" x14ac:dyDescent="0.25">
      <c r="A20" s="39" t="s">
        <v>13</v>
      </c>
      <c r="B20" s="49">
        <v>7</v>
      </c>
      <c r="C20" s="57">
        <v>1969772</v>
      </c>
      <c r="D20" s="52"/>
      <c r="E20" s="57">
        <v>1679296</v>
      </c>
    </row>
    <row r="21" spans="1:8" x14ac:dyDescent="0.25">
      <c r="A21" s="39" t="s">
        <v>14</v>
      </c>
      <c r="B21" s="49"/>
      <c r="C21" s="55">
        <v>270997</v>
      </c>
      <c r="D21" s="52"/>
      <c r="E21" s="55">
        <v>87768</v>
      </c>
    </row>
    <row r="22" spans="1:8" x14ac:dyDescent="0.25">
      <c r="B22" s="49"/>
      <c r="C22" s="52"/>
      <c r="D22" s="52"/>
      <c r="E22" s="52"/>
    </row>
    <row r="23" spans="1:8" ht="13.8" thickBot="1" x14ac:dyDescent="0.3">
      <c r="A23" s="51" t="s">
        <v>182</v>
      </c>
      <c r="B23" s="49"/>
      <c r="C23" s="63">
        <f>+C17+C13</f>
        <v>2651815</v>
      </c>
      <c r="D23" s="52"/>
      <c r="E23" s="63">
        <f>+E17+E13</f>
        <v>2220656</v>
      </c>
    </row>
    <row r="24" spans="1:8" ht="13.8" thickTop="1" x14ac:dyDescent="0.25">
      <c r="B24" s="49"/>
      <c r="C24" s="52"/>
      <c r="D24" s="52"/>
      <c r="E24" s="52"/>
    </row>
    <row r="25" spans="1:8" x14ac:dyDescent="0.25">
      <c r="B25" s="49"/>
      <c r="C25" s="52"/>
      <c r="D25" s="52"/>
      <c r="E25" s="52"/>
    </row>
    <row r="26" spans="1:8" x14ac:dyDescent="0.25">
      <c r="A26" s="48" t="s">
        <v>188</v>
      </c>
      <c r="B26" s="49"/>
      <c r="C26" s="52"/>
      <c r="D26" s="52"/>
      <c r="E26" s="52"/>
    </row>
    <row r="27" spans="1:8" x14ac:dyDescent="0.25">
      <c r="B27" s="49"/>
      <c r="C27" s="52"/>
      <c r="D27" s="52"/>
      <c r="E27" s="52"/>
    </row>
    <row r="28" spans="1:8" x14ac:dyDescent="0.25">
      <c r="A28" s="39" t="s">
        <v>15</v>
      </c>
      <c r="B28" s="49"/>
      <c r="C28" s="52">
        <f>SUM(C29:C31)</f>
        <v>1822009</v>
      </c>
      <c r="D28" s="52"/>
      <c r="E28" s="52">
        <f>SUM(E29:E31)</f>
        <v>1641584</v>
      </c>
    </row>
    <row r="29" spans="1:8" x14ac:dyDescent="0.25">
      <c r="A29" s="39" t="s">
        <v>16</v>
      </c>
      <c r="B29" s="49">
        <v>8</v>
      </c>
      <c r="C29" s="53">
        <f>+C330</f>
        <v>874837</v>
      </c>
      <c r="D29" s="52"/>
      <c r="E29" s="53">
        <v>690869</v>
      </c>
    </row>
    <row r="30" spans="1:8" x14ac:dyDescent="0.25">
      <c r="A30" s="39" t="s">
        <v>17</v>
      </c>
      <c r="B30" s="49">
        <v>9</v>
      </c>
      <c r="C30" s="57">
        <v>899525</v>
      </c>
      <c r="D30" s="52"/>
      <c r="E30" s="57">
        <v>899525</v>
      </c>
      <c r="H30" s="86">
        <v>899524.46</v>
      </c>
    </row>
    <row r="31" spans="1:8" x14ac:dyDescent="0.25">
      <c r="A31" s="39" t="s">
        <v>212</v>
      </c>
      <c r="B31" s="49">
        <v>10</v>
      </c>
      <c r="C31" s="55">
        <v>47647</v>
      </c>
      <c r="D31" s="52"/>
      <c r="E31" s="55">
        <v>51190</v>
      </c>
      <c r="G31" s="39" t="s">
        <v>213</v>
      </c>
    </row>
    <row r="32" spans="1:8" x14ac:dyDescent="0.25">
      <c r="B32" s="49"/>
      <c r="C32" s="52"/>
      <c r="D32" s="52"/>
      <c r="E32" s="52"/>
    </row>
    <row r="33" spans="1:7" x14ac:dyDescent="0.25">
      <c r="A33" s="39" t="s">
        <v>231</v>
      </c>
      <c r="B33" s="49"/>
      <c r="C33" s="52"/>
      <c r="D33" s="52"/>
      <c r="E33" s="52"/>
    </row>
    <row r="34" spans="1:7" x14ac:dyDescent="0.25">
      <c r="A34" s="39" t="s">
        <v>232</v>
      </c>
      <c r="B34" s="49">
        <v>11</v>
      </c>
      <c r="C34" s="56">
        <v>39324</v>
      </c>
      <c r="D34" s="56"/>
      <c r="E34" s="56">
        <v>55172</v>
      </c>
      <c r="G34" s="39" t="s">
        <v>213</v>
      </c>
    </row>
    <row r="35" spans="1:7" x14ac:dyDescent="0.25">
      <c r="B35" s="49"/>
      <c r="C35" s="52"/>
      <c r="D35" s="52"/>
      <c r="E35" s="52"/>
    </row>
    <row r="36" spans="1:7" x14ac:dyDescent="0.25">
      <c r="A36" s="39" t="s">
        <v>18</v>
      </c>
      <c r="B36" s="49"/>
      <c r="C36" s="52">
        <f>SUM(C37:C40)</f>
        <v>790482</v>
      </c>
      <c r="D36" s="52"/>
      <c r="E36" s="52">
        <f>SUM(E37:E40)</f>
        <v>523900</v>
      </c>
    </row>
    <row r="37" spans="1:7" x14ac:dyDescent="0.25">
      <c r="A37" s="39" t="s">
        <v>172</v>
      </c>
      <c r="B37" s="49"/>
      <c r="C37" s="53">
        <v>600105</v>
      </c>
      <c r="D37" s="52"/>
      <c r="E37" s="53">
        <v>339491</v>
      </c>
    </row>
    <row r="38" spans="1:7" x14ac:dyDescent="0.25">
      <c r="A38" s="39" t="s">
        <v>173</v>
      </c>
      <c r="B38" s="49"/>
      <c r="C38" s="57">
        <v>172604</v>
      </c>
      <c r="D38" s="52"/>
      <c r="E38" s="57">
        <v>143117</v>
      </c>
    </row>
    <row r="39" spans="1:7" x14ac:dyDescent="0.25">
      <c r="A39" s="39" t="s">
        <v>19</v>
      </c>
      <c r="B39" s="49"/>
      <c r="C39" s="87" t="s">
        <v>314</v>
      </c>
      <c r="D39" s="56"/>
      <c r="E39" s="57">
        <v>23776</v>
      </c>
    </row>
    <row r="40" spans="1:7" x14ac:dyDescent="0.25">
      <c r="A40" s="39" t="s">
        <v>233</v>
      </c>
      <c r="B40" s="49">
        <v>11</v>
      </c>
      <c r="C40" s="55">
        <v>17773</v>
      </c>
      <c r="D40" s="52"/>
      <c r="E40" s="55">
        <v>17516</v>
      </c>
      <c r="G40" s="39" t="s">
        <v>213</v>
      </c>
    </row>
    <row r="41" spans="1:7" x14ac:dyDescent="0.25">
      <c r="B41" s="49"/>
      <c r="C41" s="52"/>
      <c r="D41" s="52"/>
      <c r="E41" s="52"/>
    </row>
    <row r="42" spans="1:7" ht="13.8" thickBot="1" x14ac:dyDescent="0.3">
      <c r="A42" s="51" t="s">
        <v>20</v>
      </c>
      <c r="B42" s="49"/>
      <c r="C42" s="63">
        <f>+C36+C34+C28</f>
        <v>2651815</v>
      </c>
      <c r="D42" s="52"/>
      <c r="E42" s="63">
        <f>+E36+E28+E34</f>
        <v>2220656</v>
      </c>
    </row>
    <row r="43" spans="1:7" ht="13.8" thickTop="1" x14ac:dyDescent="0.25">
      <c r="B43" s="49"/>
      <c r="C43" s="50" t="s">
        <v>151</v>
      </c>
      <c r="D43" s="50"/>
      <c r="E43" s="76" t="s">
        <v>151</v>
      </c>
    </row>
    <row r="44" spans="1:7" x14ac:dyDescent="0.25">
      <c r="C44" s="76"/>
    </row>
    <row r="45" spans="1:7" ht="15.6" x14ac:dyDescent="0.3">
      <c r="A45" s="128" t="s">
        <v>21</v>
      </c>
      <c r="B45" s="128"/>
      <c r="C45" s="128"/>
      <c r="D45" s="128"/>
      <c r="E45" s="128"/>
    </row>
    <row r="47" spans="1:7" ht="13.8" x14ac:dyDescent="0.25">
      <c r="A47" s="127" t="s">
        <v>229</v>
      </c>
      <c r="B47" s="127"/>
      <c r="C47" s="127"/>
      <c r="D47" s="127"/>
      <c r="E47" s="127"/>
    </row>
    <row r="48" spans="1:7" ht="13.8" thickBot="1" x14ac:dyDescent="0.3"/>
    <row r="49" spans="1:8" ht="13.8" thickTop="1" x14ac:dyDescent="0.25">
      <c r="A49" s="43"/>
      <c r="B49" s="44"/>
      <c r="C49" s="44" t="s">
        <v>0</v>
      </c>
      <c r="D49" s="44"/>
      <c r="E49" s="44" t="s">
        <v>0</v>
      </c>
    </row>
    <row r="50" spans="1:8" ht="13.8" thickBot="1" x14ac:dyDescent="0.3">
      <c r="A50" s="45"/>
      <c r="B50" s="46" t="s">
        <v>6</v>
      </c>
      <c r="C50" s="47" t="s">
        <v>230</v>
      </c>
      <c r="D50" s="47"/>
      <c r="E50" s="47" t="s">
        <v>194</v>
      </c>
    </row>
    <row r="51" spans="1:8" ht="13.8" thickTop="1" x14ac:dyDescent="0.25"/>
    <row r="52" spans="1:8" x14ac:dyDescent="0.25">
      <c r="A52" s="48" t="s">
        <v>22</v>
      </c>
      <c r="B52" s="49">
        <v>1.6</v>
      </c>
      <c r="C52" s="50"/>
      <c r="D52" s="50"/>
      <c r="E52" s="50"/>
    </row>
    <row r="53" spans="1:8" x14ac:dyDescent="0.25">
      <c r="B53" s="49"/>
      <c r="C53" s="50"/>
      <c r="D53" s="50"/>
      <c r="E53" s="50"/>
    </row>
    <row r="54" spans="1:8" x14ac:dyDescent="0.25">
      <c r="A54" s="39" t="s">
        <v>23</v>
      </c>
      <c r="B54" s="49"/>
      <c r="C54" s="50">
        <f>SUM(C55:C60)</f>
        <v>7321786</v>
      </c>
      <c r="D54" s="50"/>
      <c r="E54" s="50">
        <f>SUM(E55:E60)</f>
        <v>6595547</v>
      </c>
      <c r="H54" s="50">
        <f>+E54</f>
        <v>6595547</v>
      </c>
    </row>
    <row r="55" spans="1:8" x14ac:dyDescent="0.25">
      <c r="A55" s="39" t="s">
        <v>123</v>
      </c>
      <c r="B55" s="49"/>
      <c r="C55" s="88">
        <v>30787</v>
      </c>
      <c r="D55" s="50"/>
      <c r="E55" s="88">
        <v>25276</v>
      </c>
    </row>
    <row r="56" spans="1:8" x14ac:dyDescent="0.25">
      <c r="A56" s="39" t="s">
        <v>159</v>
      </c>
      <c r="B56" s="49"/>
      <c r="C56" s="86">
        <v>245276</v>
      </c>
      <c r="D56" s="50"/>
      <c r="E56" s="86">
        <v>13500</v>
      </c>
    </row>
    <row r="57" spans="1:8" x14ac:dyDescent="0.25">
      <c r="A57" s="39" t="s">
        <v>189</v>
      </c>
      <c r="B57" s="54"/>
      <c r="C57" s="86">
        <v>1063080</v>
      </c>
      <c r="D57" s="50"/>
      <c r="E57" s="86">
        <v>968650</v>
      </c>
    </row>
    <row r="58" spans="1:8" x14ac:dyDescent="0.25">
      <c r="A58" s="39" t="s">
        <v>24</v>
      </c>
      <c r="B58" s="49"/>
      <c r="C58" s="59">
        <v>0</v>
      </c>
      <c r="D58" s="50"/>
      <c r="E58" s="86">
        <v>34954</v>
      </c>
    </row>
    <row r="59" spans="1:8" x14ac:dyDescent="0.25">
      <c r="A59" s="39" t="s">
        <v>25</v>
      </c>
      <c r="B59" s="49"/>
      <c r="C59" s="86">
        <v>5639082</v>
      </c>
      <c r="D59" s="50"/>
      <c r="E59" s="86">
        <v>5211240</v>
      </c>
    </row>
    <row r="60" spans="1:8" x14ac:dyDescent="0.25">
      <c r="A60" s="39" t="s">
        <v>26</v>
      </c>
      <c r="B60" s="49"/>
      <c r="C60" s="89">
        <v>343561</v>
      </c>
      <c r="D60" s="50"/>
      <c r="E60" s="89">
        <v>341927</v>
      </c>
    </row>
    <row r="61" spans="1:8" x14ac:dyDescent="0.25">
      <c r="A61" s="39" t="s">
        <v>27</v>
      </c>
      <c r="B61" s="49"/>
      <c r="C61" s="50">
        <f>SUM(C62:C69)</f>
        <v>1302683</v>
      </c>
      <c r="D61" s="50"/>
      <c r="E61" s="50">
        <f>SUM(E62:E69)</f>
        <v>1086303</v>
      </c>
    </row>
    <row r="62" spans="1:8" x14ac:dyDescent="0.25">
      <c r="A62" s="39" t="s">
        <v>174</v>
      </c>
      <c r="B62" s="49"/>
      <c r="C62" s="88">
        <v>66866</v>
      </c>
      <c r="D62" s="50"/>
      <c r="E62" s="88">
        <v>118994</v>
      </c>
    </row>
    <row r="63" spans="1:8" x14ac:dyDescent="0.25">
      <c r="A63" s="39" t="s">
        <v>199</v>
      </c>
      <c r="B63" s="49">
        <v>1.5</v>
      </c>
      <c r="C63" s="86">
        <v>117914</v>
      </c>
      <c r="D63" s="50"/>
      <c r="E63" s="86">
        <v>85050</v>
      </c>
      <c r="H63" s="50">
        <f>+E63</f>
        <v>85050</v>
      </c>
    </row>
    <row r="64" spans="1:8" x14ac:dyDescent="0.25">
      <c r="A64" s="39" t="s">
        <v>175</v>
      </c>
      <c r="B64" s="49"/>
      <c r="C64" s="86">
        <v>364952</v>
      </c>
      <c r="D64" s="50"/>
      <c r="E64" s="86">
        <v>244850</v>
      </c>
    </row>
    <row r="65" spans="1:9" x14ac:dyDescent="0.25">
      <c r="A65" s="39" t="s">
        <v>276</v>
      </c>
      <c r="B65" s="49"/>
      <c r="C65" s="86">
        <v>85186</v>
      </c>
      <c r="D65" s="50"/>
      <c r="E65" s="59">
        <v>0</v>
      </c>
    </row>
    <row r="66" spans="1:9" x14ac:dyDescent="0.25">
      <c r="A66" s="39" t="s">
        <v>375</v>
      </c>
      <c r="B66" s="49"/>
      <c r="C66" s="86">
        <v>263</v>
      </c>
      <c r="D66" s="50"/>
      <c r="E66" s="86">
        <v>20266</v>
      </c>
    </row>
    <row r="67" spans="1:9" x14ac:dyDescent="0.25">
      <c r="A67" s="39" t="s">
        <v>277</v>
      </c>
      <c r="B67" s="49"/>
      <c r="C67" s="86">
        <v>3463</v>
      </c>
      <c r="D67" s="50"/>
      <c r="E67" s="90" t="s">
        <v>314</v>
      </c>
    </row>
    <row r="68" spans="1:9" x14ac:dyDescent="0.25">
      <c r="A68" s="39" t="s">
        <v>28</v>
      </c>
      <c r="B68" s="49">
        <v>12</v>
      </c>
      <c r="C68" s="86">
        <v>238300</v>
      </c>
      <c r="D68" s="50"/>
      <c r="E68" s="86">
        <v>345089</v>
      </c>
    </row>
    <row r="69" spans="1:9" x14ac:dyDescent="0.25">
      <c r="A69" s="39" t="s">
        <v>160</v>
      </c>
      <c r="B69" s="49">
        <v>13</v>
      </c>
      <c r="C69" s="89">
        <v>425739</v>
      </c>
      <c r="D69" s="50"/>
      <c r="E69" s="89">
        <v>272054</v>
      </c>
    </row>
    <row r="70" spans="1:9" x14ac:dyDescent="0.25">
      <c r="B70" s="49"/>
      <c r="C70" s="64"/>
      <c r="D70" s="50"/>
      <c r="E70" s="64"/>
      <c r="H70" s="50">
        <f>SUM(H54:H69)</f>
        <v>6680597</v>
      </c>
      <c r="I70" s="50">
        <f>+H70-E120</f>
        <v>-19554</v>
      </c>
    </row>
    <row r="71" spans="1:9" x14ac:dyDescent="0.25">
      <c r="A71" s="39" t="s">
        <v>241</v>
      </c>
      <c r="B71" s="49"/>
      <c r="C71" s="64">
        <f>+C72</f>
        <v>1416</v>
      </c>
      <c r="D71" s="64"/>
      <c r="E71" s="91">
        <f>+E72</f>
        <v>0</v>
      </c>
    </row>
    <row r="72" spans="1:9" x14ac:dyDescent="0.25">
      <c r="A72" s="39" t="s">
        <v>418</v>
      </c>
      <c r="B72" s="49">
        <v>1.7</v>
      </c>
      <c r="C72" s="88">
        <f>1416</f>
        <v>1416</v>
      </c>
      <c r="D72" s="50"/>
      <c r="E72" s="92">
        <v>0</v>
      </c>
    </row>
    <row r="73" spans="1:9" x14ac:dyDescent="0.25">
      <c r="B73" s="49"/>
      <c r="C73" s="93"/>
      <c r="D73" s="50"/>
      <c r="E73" s="93"/>
    </row>
    <row r="74" spans="1:9" x14ac:dyDescent="0.25">
      <c r="A74" s="51"/>
      <c r="B74" s="49"/>
      <c r="C74" s="64">
        <f>+C61+C54+C71</f>
        <v>8625885</v>
      </c>
      <c r="D74" s="64"/>
      <c r="E74" s="64">
        <f>+E61+E54+E71</f>
        <v>7681850</v>
      </c>
    </row>
    <row r="75" spans="1:9" x14ac:dyDescent="0.25">
      <c r="B75" s="49"/>
      <c r="C75" s="50"/>
      <c r="D75" s="50"/>
      <c r="E75" s="50"/>
    </row>
    <row r="76" spans="1:9" x14ac:dyDescent="0.25">
      <c r="A76" s="48" t="s">
        <v>29</v>
      </c>
      <c r="B76" s="49"/>
      <c r="C76" s="50"/>
      <c r="D76" s="50"/>
      <c r="E76" s="50"/>
    </row>
    <row r="77" spans="1:9" x14ac:dyDescent="0.25">
      <c r="B77" s="49"/>
      <c r="C77" s="50"/>
      <c r="D77" s="50"/>
      <c r="E77" s="50"/>
    </row>
    <row r="78" spans="1:9" x14ac:dyDescent="0.25">
      <c r="A78" s="39" t="s">
        <v>30</v>
      </c>
      <c r="B78" s="49"/>
      <c r="C78" s="50">
        <f>SUM(C79:C91)</f>
        <v>6762079</v>
      </c>
      <c r="D78" s="50"/>
      <c r="E78" s="50">
        <f>SUM(E79:E91)</f>
        <v>5817511.2300000004</v>
      </c>
    </row>
    <row r="79" spans="1:9" x14ac:dyDescent="0.25">
      <c r="A79" s="39" t="s">
        <v>31</v>
      </c>
      <c r="B79" s="49"/>
      <c r="C79" s="88">
        <v>739242</v>
      </c>
      <c r="D79" s="50"/>
      <c r="E79" s="88">
        <f>476555.8+3116.33</f>
        <v>479672.13</v>
      </c>
    </row>
    <row r="80" spans="1:9" x14ac:dyDescent="0.25">
      <c r="A80" s="39" t="s">
        <v>32</v>
      </c>
      <c r="B80" s="49">
        <v>14</v>
      </c>
      <c r="C80" s="86">
        <v>383063</v>
      </c>
      <c r="D80" s="50"/>
      <c r="E80" s="86">
        <v>202700</v>
      </c>
    </row>
    <row r="81" spans="1:5" x14ac:dyDescent="0.25">
      <c r="A81" s="39" t="s">
        <v>35</v>
      </c>
      <c r="B81" s="49">
        <v>15</v>
      </c>
      <c r="C81" s="86">
        <v>22589</v>
      </c>
      <c r="D81" s="50"/>
      <c r="E81" s="86">
        <v>19137</v>
      </c>
    </row>
    <row r="82" spans="1:5" x14ac:dyDescent="0.25">
      <c r="A82" s="39" t="s">
        <v>37</v>
      </c>
      <c r="B82" s="49"/>
      <c r="C82" s="86">
        <v>121502</v>
      </c>
      <c r="D82" s="50"/>
      <c r="E82" s="86">
        <v>118932.55</v>
      </c>
    </row>
    <row r="83" spans="1:5" x14ac:dyDescent="0.25">
      <c r="A83" s="39" t="s">
        <v>42</v>
      </c>
      <c r="B83" s="49" t="s">
        <v>180</v>
      </c>
      <c r="C83" s="86">
        <v>95253</v>
      </c>
      <c r="D83" s="50"/>
      <c r="E83" s="86">
        <v>79509</v>
      </c>
    </row>
    <row r="84" spans="1:5" x14ac:dyDescent="0.25">
      <c r="A84" s="39" t="s">
        <v>38</v>
      </c>
      <c r="B84" s="49"/>
      <c r="C84" s="59">
        <v>0</v>
      </c>
      <c r="D84" s="50"/>
      <c r="E84" s="86">
        <v>2246.9499999999998</v>
      </c>
    </row>
    <row r="85" spans="1:5" x14ac:dyDescent="0.25">
      <c r="A85" s="39" t="s">
        <v>376</v>
      </c>
      <c r="B85" s="49">
        <v>16</v>
      </c>
      <c r="C85" s="86">
        <v>589418</v>
      </c>
      <c r="D85" s="50"/>
      <c r="E85" s="86">
        <v>304916.47999999998</v>
      </c>
    </row>
    <row r="86" spans="1:5" x14ac:dyDescent="0.25">
      <c r="A86" s="39" t="s">
        <v>36</v>
      </c>
      <c r="B86" s="49"/>
      <c r="C86" s="86">
        <v>118084</v>
      </c>
      <c r="D86" s="50"/>
      <c r="E86" s="86">
        <v>123962.08</v>
      </c>
    </row>
    <row r="87" spans="1:5" x14ac:dyDescent="0.25">
      <c r="A87" s="39" t="s">
        <v>33</v>
      </c>
      <c r="B87" s="49"/>
      <c r="C87" s="86">
        <v>142791</v>
      </c>
      <c r="D87" s="50"/>
      <c r="E87" s="86">
        <f>103735.39+26083.05+11314.95</f>
        <v>141133.39000000001</v>
      </c>
    </row>
    <row r="88" spans="1:5" x14ac:dyDescent="0.25">
      <c r="A88" s="39" t="s">
        <v>34</v>
      </c>
      <c r="B88" s="49"/>
      <c r="C88" s="86">
        <v>705997</v>
      </c>
      <c r="D88" s="50"/>
      <c r="E88" s="86">
        <v>721392.93</v>
      </c>
    </row>
    <row r="89" spans="1:5" x14ac:dyDescent="0.25">
      <c r="A89" s="39" t="s">
        <v>39</v>
      </c>
      <c r="B89" s="49"/>
      <c r="C89" s="86">
        <v>3529772</v>
      </c>
      <c r="D89" s="50"/>
      <c r="E89" s="86">
        <v>3344799.18</v>
      </c>
    </row>
    <row r="90" spans="1:5" x14ac:dyDescent="0.25">
      <c r="A90" s="39" t="s">
        <v>40</v>
      </c>
      <c r="B90" s="49"/>
      <c r="C90" s="86">
        <v>79887</v>
      </c>
      <c r="D90" s="50"/>
      <c r="E90" s="86">
        <v>79383.740000000005</v>
      </c>
    </row>
    <row r="91" spans="1:5" x14ac:dyDescent="0.25">
      <c r="A91" s="39" t="s">
        <v>41</v>
      </c>
      <c r="B91" s="49"/>
      <c r="C91" s="89">
        <v>234481</v>
      </c>
      <c r="D91" s="50"/>
      <c r="E91" s="89">
        <v>199725.8</v>
      </c>
    </row>
    <row r="92" spans="1:5" x14ac:dyDescent="0.25">
      <c r="A92" s="39" t="s">
        <v>43</v>
      </c>
      <c r="B92" s="49"/>
      <c r="C92" s="50">
        <f>SUM(C93:C98)</f>
        <v>1828461</v>
      </c>
      <c r="D92" s="50"/>
      <c r="E92" s="50">
        <f>SUM(E93:E97)</f>
        <v>1069356.97</v>
      </c>
    </row>
    <row r="93" spans="1:5" x14ac:dyDescent="0.25">
      <c r="A93" s="39" t="s">
        <v>48</v>
      </c>
      <c r="B93" s="49" t="s">
        <v>151</v>
      </c>
      <c r="C93" s="88">
        <v>196592</v>
      </c>
      <c r="D93" s="50"/>
      <c r="E93" s="88">
        <f>119787.63+23296.62+7810.26+39259.95+700.75+9833.86</f>
        <v>200689.07</v>
      </c>
    </row>
    <row r="94" spans="1:5" x14ac:dyDescent="0.25">
      <c r="A94" s="39" t="s">
        <v>44</v>
      </c>
      <c r="B94" s="49"/>
      <c r="C94" s="86">
        <v>352062</v>
      </c>
      <c r="D94" s="50"/>
      <c r="E94" s="86">
        <v>189785.67</v>
      </c>
    </row>
    <row r="95" spans="1:5" x14ac:dyDescent="0.25">
      <c r="A95" s="39" t="s">
        <v>46</v>
      </c>
      <c r="B95" s="49"/>
      <c r="C95" s="86">
        <v>343420</v>
      </c>
      <c r="D95" s="50"/>
      <c r="E95" s="86">
        <f>5391.07+1100+386269.71+19556</f>
        <v>412316.78</v>
      </c>
    </row>
    <row r="96" spans="1:5" x14ac:dyDescent="0.25">
      <c r="A96" s="39" t="s">
        <v>49</v>
      </c>
      <c r="B96" s="49"/>
      <c r="C96" s="86">
        <v>68931</v>
      </c>
      <c r="D96" s="50"/>
      <c r="E96" s="86">
        <v>77319.45</v>
      </c>
    </row>
    <row r="97" spans="1:5" x14ac:dyDescent="0.25">
      <c r="A97" s="39" t="s">
        <v>45</v>
      </c>
      <c r="B97" s="49"/>
      <c r="C97" s="86">
        <v>227677</v>
      </c>
      <c r="D97" s="50"/>
      <c r="E97" s="86">
        <v>189246</v>
      </c>
    </row>
    <row r="98" spans="1:5" x14ac:dyDescent="0.25">
      <c r="A98" s="39" t="s">
        <v>47</v>
      </c>
      <c r="B98" s="49"/>
      <c r="C98" s="89">
        <v>639779</v>
      </c>
      <c r="D98" s="50"/>
      <c r="E98" s="89">
        <f>401702.82+57330.93</f>
        <v>459033.75</v>
      </c>
    </row>
    <row r="99" spans="1:5" x14ac:dyDescent="0.25">
      <c r="B99" s="49"/>
      <c r="C99" s="93"/>
      <c r="D99" s="50"/>
      <c r="E99" s="93"/>
    </row>
    <row r="100" spans="1:5" x14ac:dyDescent="0.25">
      <c r="A100" s="68"/>
      <c r="B100" s="67"/>
      <c r="C100" s="64">
        <f>+C92+C78</f>
        <v>8590540</v>
      </c>
      <c r="D100" s="64"/>
      <c r="E100" s="64">
        <f>+E92+E78</f>
        <v>6886868.2000000002</v>
      </c>
    </row>
    <row r="101" spans="1:5" x14ac:dyDescent="0.25">
      <c r="A101" s="68"/>
      <c r="B101" s="67"/>
      <c r="C101" s="64"/>
      <c r="D101" s="64"/>
      <c r="E101" s="64"/>
    </row>
    <row r="102" spans="1:5" ht="13.8" thickBot="1" x14ac:dyDescent="0.3">
      <c r="A102" s="68" t="s">
        <v>200</v>
      </c>
      <c r="B102" s="67">
        <v>8</v>
      </c>
      <c r="C102" s="79">
        <f>+C74-C100</f>
        <v>35345</v>
      </c>
      <c r="D102" s="64"/>
      <c r="E102" s="79">
        <f>+E74-E100</f>
        <v>794981.79999999981</v>
      </c>
    </row>
    <row r="103" spans="1:5" ht="13.8" thickTop="1" x14ac:dyDescent="0.25">
      <c r="A103" s="68"/>
      <c r="B103" s="67"/>
      <c r="C103" s="64"/>
      <c r="D103" s="64"/>
      <c r="E103" s="64"/>
    </row>
    <row r="104" spans="1:5" x14ac:dyDescent="0.25">
      <c r="A104" s="68"/>
      <c r="B104" s="67"/>
      <c r="C104" s="64"/>
      <c r="D104" s="64"/>
      <c r="E104" s="64"/>
    </row>
    <row r="105" spans="1:5" ht="15.6" x14ac:dyDescent="0.3">
      <c r="A105" s="128" t="s">
        <v>50</v>
      </c>
      <c r="B105" s="128"/>
      <c r="C105" s="128"/>
      <c r="D105" s="128"/>
      <c r="E105" s="128"/>
    </row>
    <row r="108" spans="1:5" ht="13.8" x14ac:dyDescent="0.25">
      <c r="A108" s="127" t="s">
        <v>229</v>
      </c>
      <c r="B108" s="127"/>
      <c r="C108" s="127"/>
      <c r="D108" s="127"/>
      <c r="E108" s="127"/>
    </row>
    <row r="110" spans="1:5" ht="13.8" thickBot="1" x14ac:dyDescent="0.3"/>
    <row r="111" spans="1:5" ht="13.8" thickTop="1" x14ac:dyDescent="0.25">
      <c r="A111" s="43"/>
      <c r="B111" s="44"/>
      <c r="C111" s="44" t="s">
        <v>0</v>
      </c>
      <c r="D111" s="44"/>
      <c r="E111" s="44" t="s">
        <v>0</v>
      </c>
    </row>
    <row r="112" spans="1:5" ht="13.8" thickBot="1" x14ac:dyDescent="0.3">
      <c r="A112" s="45"/>
      <c r="B112" s="46" t="s">
        <v>6</v>
      </c>
      <c r="C112" s="47" t="s">
        <v>230</v>
      </c>
      <c r="D112" s="47"/>
      <c r="E112" s="47" t="s">
        <v>194</v>
      </c>
    </row>
    <row r="113" spans="1:8" ht="13.8" thickTop="1" x14ac:dyDescent="0.25"/>
    <row r="114" spans="1:8" x14ac:dyDescent="0.25">
      <c r="A114" s="48" t="s">
        <v>139</v>
      </c>
      <c r="B114" s="49"/>
      <c r="C114" s="50"/>
      <c r="D114" s="50"/>
      <c r="E114" s="50"/>
    </row>
    <row r="115" spans="1:8" x14ac:dyDescent="0.25">
      <c r="A115" s="48"/>
      <c r="B115" s="49"/>
      <c r="C115" s="50"/>
      <c r="D115" s="50"/>
      <c r="E115" s="50"/>
    </row>
    <row r="116" spans="1:8" x14ac:dyDescent="0.25">
      <c r="A116" s="48"/>
      <c r="B116" s="49"/>
      <c r="C116" s="50"/>
      <c r="D116" s="50"/>
      <c r="E116" s="50"/>
      <c r="H116" s="94">
        <v>-10</v>
      </c>
    </row>
    <row r="117" spans="1:8" x14ac:dyDescent="0.25">
      <c r="A117" s="51" t="s">
        <v>161</v>
      </c>
      <c r="B117" s="49"/>
      <c r="C117" s="52">
        <f>SUM(C122:C125)</f>
        <v>573872</v>
      </c>
      <c r="D117" s="52"/>
      <c r="E117" s="52">
        <f>SUM(E122:E125)</f>
        <v>801253</v>
      </c>
    </row>
    <row r="118" spans="1:8" x14ac:dyDescent="0.25">
      <c r="A118" s="51"/>
      <c r="B118" s="49"/>
      <c r="C118" s="52"/>
      <c r="D118" s="52"/>
      <c r="E118" s="52"/>
    </row>
    <row r="119" spans="1:8" x14ac:dyDescent="0.25">
      <c r="A119" s="51"/>
      <c r="B119" s="49"/>
      <c r="C119" s="52"/>
      <c r="D119" s="52"/>
      <c r="E119" s="52"/>
    </row>
    <row r="120" spans="1:8" x14ac:dyDescent="0.25">
      <c r="A120" s="39" t="s">
        <v>51</v>
      </c>
      <c r="B120" s="49"/>
      <c r="C120" s="53">
        <v>7561073</v>
      </c>
      <c r="D120" s="52"/>
      <c r="E120" s="53">
        <v>6700151</v>
      </c>
    </row>
    <row r="121" spans="1:8" x14ac:dyDescent="0.25">
      <c r="A121" s="39" t="s">
        <v>52</v>
      </c>
      <c r="B121" s="54"/>
      <c r="C121" s="55">
        <f>-26907-7561074</f>
        <v>-7587981</v>
      </c>
      <c r="D121" s="56"/>
      <c r="E121" s="55">
        <v>-6309133</v>
      </c>
      <c r="G121" s="39">
        <v>7587980.7800000003</v>
      </c>
    </row>
    <row r="122" spans="1:8" x14ac:dyDescent="0.25">
      <c r="A122" s="39" t="s">
        <v>419</v>
      </c>
      <c r="B122" s="49">
        <v>17.100000000000001</v>
      </c>
      <c r="C122" s="57">
        <v>-26908</v>
      </c>
      <c r="D122" s="56"/>
      <c r="E122" s="57">
        <f>+E120+E121</f>
        <v>391018</v>
      </c>
    </row>
    <row r="123" spans="1:8" x14ac:dyDescent="0.25">
      <c r="A123" s="39" t="s">
        <v>53</v>
      </c>
      <c r="B123" s="49"/>
      <c r="C123" s="57">
        <f>+C64</f>
        <v>364952</v>
      </c>
      <c r="D123" s="52"/>
      <c r="E123" s="57">
        <v>244850</v>
      </c>
    </row>
    <row r="124" spans="1:8" x14ac:dyDescent="0.25">
      <c r="A124" s="39" t="s">
        <v>54</v>
      </c>
      <c r="B124" s="49"/>
      <c r="C124" s="58">
        <f>+C84</f>
        <v>0</v>
      </c>
      <c r="D124" s="52"/>
      <c r="E124" s="57">
        <v>-4715</v>
      </c>
    </row>
    <row r="125" spans="1:8" x14ac:dyDescent="0.25">
      <c r="A125" s="39" t="s">
        <v>55</v>
      </c>
      <c r="B125" s="49"/>
      <c r="C125" s="55">
        <v>235828</v>
      </c>
      <c r="D125" s="52"/>
      <c r="E125" s="55">
        <v>170100</v>
      </c>
    </row>
    <row r="126" spans="1:8" x14ac:dyDescent="0.25">
      <c r="B126" s="49"/>
      <c r="C126" s="52"/>
      <c r="D126" s="52"/>
      <c r="E126" s="52"/>
    </row>
    <row r="127" spans="1:8" x14ac:dyDescent="0.25">
      <c r="A127" s="48" t="s">
        <v>312</v>
      </c>
      <c r="B127" s="49"/>
      <c r="C127" s="52"/>
      <c r="D127" s="52"/>
      <c r="E127" s="52"/>
    </row>
    <row r="128" spans="1:8" x14ac:dyDescent="0.25">
      <c r="A128" s="48"/>
      <c r="B128" s="49"/>
      <c r="C128" s="52"/>
      <c r="D128" s="52"/>
      <c r="E128" s="52"/>
    </row>
    <row r="129" spans="1:5" x14ac:dyDescent="0.25">
      <c r="A129" s="51" t="s">
        <v>226</v>
      </c>
      <c r="B129" s="49"/>
      <c r="C129" s="52">
        <v>-57257</v>
      </c>
      <c r="D129" s="52"/>
      <c r="E129" s="52">
        <f>SUM(E131:E132)</f>
        <v>-140308</v>
      </c>
    </row>
    <row r="130" spans="1:5" x14ac:dyDescent="0.25">
      <c r="A130" s="48"/>
      <c r="B130" s="49"/>
      <c r="C130" s="52"/>
      <c r="D130" s="52"/>
      <c r="E130" s="52"/>
    </row>
    <row r="131" spans="1:5" x14ac:dyDescent="0.25">
      <c r="A131" s="39" t="s">
        <v>181</v>
      </c>
      <c r="B131" s="49">
        <v>17.2</v>
      </c>
      <c r="C131" s="53">
        <v>-57520</v>
      </c>
      <c r="D131" s="52"/>
      <c r="E131" s="53">
        <v>-177221</v>
      </c>
    </row>
    <row r="132" spans="1:5" x14ac:dyDescent="0.25">
      <c r="A132" s="39" t="s">
        <v>186</v>
      </c>
      <c r="B132" s="49"/>
      <c r="C132" s="55">
        <v>263</v>
      </c>
      <c r="D132" s="56"/>
      <c r="E132" s="55">
        <v>36913</v>
      </c>
    </row>
    <row r="133" spans="1:5" x14ac:dyDescent="0.25">
      <c r="B133" s="49"/>
      <c r="C133" s="56"/>
      <c r="D133" s="56"/>
      <c r="E133" s="56"/>
    </row>
    <row r="134" spans="1:5" x14ac:dyDescent="0.25">
      <c r="A134" s="48" t="s">
        <v>162</v>
      </c>
      <c r="B134" s="49"/>
      <c r="C134" s="56"/>
      <c r="D134" s="56"/>
      <c r="E134" s="56"/>
    </row>
    <row r="135" spans="1:5" x14ac:dyDescent="0.25">
      <c r="A135" s="48"/>
      <c r="B135" s="49"/>
      <c r="C135" s="52"/>
      <c r="D135" s="52"/>
      <c r="E135" s="52"/>
    </row>
    <row r="136" spans="1:5" x14ac:dyDescent="0.25">
      <c r="A136" s="51" t="s">
        <v>377</v>
      </c>
      <c r="B136" s="49"/>
      <c r="C136" s="52">
        <v>-19134</v>
      </c>
      <c r="D136" s="52"/>
      <c r="E136" s="52">
        <f>SUM(E138:E141)</f>
        <v>7211</v>
      </c>
    </row>
    <row r="137" spans="1:5" x14ac:dyDescent="0.25">
      <c r="B137" s="49"/>
      <c r="C137" s="52"/>
      <c r="D137" s="52"/>
      <c r="E137" s="52"/>
    </row>
    <row r="138" spans="1:5" x14ac:dyDescent="0.25">
      <c r="A138" s="39" t="s">
        <v>378</v>
      </c>
      <c r="B138" s="49" t="s">
        <v>151</v>
      </c>
      <c r="C138" s="53">
        <f>+C31-E31</f>
        <v>-3543</v>
      </c>
      <c r="D138" s="52"/>
      <c r="E138" s="53">
        <v>33252</v>
      </c>
    </row>
    <row r="139" spans="1:5" x14ac:dyDescent="0.25">
      <c r="A139" s="39" t="s">
        <v>379</v>
      </c>
      <c r="B139" s="49"/>
      <c r="C139" s="57">
        <v>-15591</v>
      </c>
      <c r="D139" s="56"/>
      <c r="E139" s="57">
        <v>55172</v>
      </c>
    </row>
    <row r="140" spans="1:5" x14ac:dyDescent="0.25">
      <c r="A140" s="39" t="s">
        <v>313</v>
      </c>
      <c r="B140" s="49"/>
      <c r="C140" s="59">
        <v>0</v>
      </c>
      <c r="D140" s="56"/>
      <c r="E140" s="57">
        <v>-216738</v>
      </c>
    </row>
    <row r="141" spans="1:5" x14ac:dyDescent="0.25">
      <c r="A141" s="39" t="s">
        <v>359</v>
      </c>
      <c r="B141" s="49"/>
      <c r="C141" s="60">
        <v>0</v>
      </c>
      <c r="D141" s="56"/>
      <c r="E141" s="55">
        <v>135525</v>
      </c>
    </row>
    <row r="142" spans="1:5" x14ac:dyDescent="0.25">
      <c r="B142" s="49"/>
      <c r="C142" s="61"/>
      <c r="D142" s="56"/>
      <c r="E142" s="61"/>
    </row>
    <row r="143" spans="1:5" x14ac:dyDescent="0.25">
      <c r="B143" s="49"/>
      <c r="C143" s="62"/>
      <c r="D143" s="56"/>
      <c r="E143" s="62"/>
    </row>
    <row r="144" spans="1:5" x14ac:dyDescent="0.25">
      <c r="A144" s="39" t="s">
        <v>360</v>
      </c>
      <c r="B144" s="49"/>
      <c r="C144" s="56">
        <f>+C136+C129+C117</f>
        <v>497481</v>
      </c>
      <c r="D144" s="56"/>
      <c r="E144" s="56">
        <v>668156</v>
      </c>
    </row>
    <row r="145" spans="1:7" x14ac:dyDescent="0.25">
      <c r="A145" s="39" t="s">
        <v>380</v>
      </c>
      <c r="B145" s="49">
        <v>17.3</v>
      </c>
      <c r="C145" s="56">
        <f>+E147</f>
        <v>1743288</v>
      </c>
      <c r="D145" s="56"/>
      <c r="E145" s="56">
        <v>1075132</v>
      </c>
    </row>
    <row r="146" spans="1:7" ht="9" customHeight="1" x14ac:dyDescent="0.25">
      <c r="B146" s="49"/>
      <c r="C146" s="56"/>
      <c r="D146" s="56"/>
      <c r="E146" s="56"/>
    </row>
    <row r="147" spans="1:7" ht="13.8" thickBot="1" x14ac:dyDescent="0.3">
      <c r="A147" s="39" t="s">
        <v>381</v>
      </c>
      <c r="B147" s="49">
        <v>17.3</v>
      </c>
      <c r="C147" s="63">
        <f>+C144+C145</f>
        <v>2240769</v>
      </c>
      <c r="D147" s="56"/>
      <c r="E147" s="63">
        <v>1743288</v>
      </c>
      <c r="G147" s="76">
        <f>+C147-C532</f>
        <v>0</v>
      </c>
    </row>
    <row r="148" spans="1:7" ht="13.8" thickTop="1" x14ac:dyDescent="0.25">
      <c r="B148" s="49"/>
      <c r="C148" s="64"/>
      <c r="D148" s="64"/>
      <c r="E148" s="64"/>
    </row>
    <row r="149" spans="1:7" ht="15.6" x14ac:dyDescent="0.3">
      <c r="A149" s="128" t="s">
        <v>56</v>
      </c>
      <c r="B149" s="128"/>
      <c r="C149" s="128"/>
      <c r="D149" s="128"/>
      <c r="E149" s="128"/>
    </row>
    <row r="152" spans="1:7" ht="13.8" x14ac:dyDescent="0.25">
      <c r="A152" s="127" t="s">
        <v>238</v>
      </c>
      <c r="B152" s="127"/>
      <c r="C152" s="127"/>
      <c r="D152" s="127"/>
      <c r="E152" s="127"/>
    </row>
    <row r="154" spans="1:7" ht="13.8" thickBot="1" x14ac:dyDescent="0.3"/>
    <row r="155" spans="1:7" ht="13.8" thickTop="1" x14ac:dyDescent="0.25">
      <c r="A155" s="43"/>
      <c r="B155" s="44"/>
      <c r="C155" s="44"/>
      <c r="D155" s="44"/>
      <c r="E155" s="44"/>
    </row>
    <row r="156" spans="1:7" ht="13.8" thickBot="1" x14ac:dyDescent="0.3">
      <c r="A156" s="45"/>
      <c r="B156" s="46"/>
      <c r="C156" s="47"/>
      <c r="D156" s="47"/>
      <c r="E156" s="47"/>
    </row>
    <row r="157" spans="1:7" ht="13.8" thickTop="1" x14ac:dyDescent="0.25"/>
    <row r="158" spans="1:7" x14ac:dyDescent="0.25">
      <c r="A158" s="65" t="s">
        <v>57</v>
      </c>
      <c r="B158" s="49"/>
      <c r="C158" s="50"/>
      <c r="D158" s="50"/>
      <c r="E158" s="50"/>
    </row>
    <row r="159" spans="1:7" x14ac:dyDescent="0.25">
      <c r="A159" s="66"/>
      <c r="B159" s="67"/>
      <c r="C159" s="64"/>
      <c r="D159" s="64"/>
      <c r="E159" s="64"/>
    </row>
    <row r="160" spans="1:7" x14ac:dyDescent="0.25">
      <c r="A160" s="66" t="s">
        <v>315</v>
      </c>
      <c r="B160" s="67"/>
      <c r="C160" s="64"/>
      <c r="D160" s="64"/>
      <c r="E160" s="64"/>
    </row>
    <row r="161" spans="1:5" x14ac:dyDescent="0.25">
      <c r="A161" s="66" t="s">
        <v>336</v>
      </c>
      <c r="B161" s="67"/>
      <c r="C161" s="64"/>
      <c r="D161" s="64"/>
      <c r="E161" s="64"/>
    </row>
    <row r="162" spans="1:5" x14ac:dyDescent="0.25">
      <c r="A162" s="66" t="s">
        <v>342</v>
      </c>
      <c r="B162" s="67"/>
      <c r="C162" s="64"/>
      <c r="D162" s="64"/>
      <c r="E162" s="64"/>
    </row>
    <row r="163" spans="1:5" x14ac:dyDescent="0.25">
      <c r="A163" s="66" t="s">
        <v>337</v>
      </c>
      <c r="B163" s="67"/>
      <c r="C163" s="64"/>
      <c r="D163" s="64"/>
      <c r="E163" s="64"/>
    </row>
    <row r="164" spans="1:5" x14ac:dyDescent="0.25">
      <c r="A164" s="66" t="s">
        <v>385</v>
      </c>
      <c r="B164" s="67"/>
      <c r="C164" s="64"/>
      <c r="D164" s="64"/>
      <c r="E164" s="64"/>
    </row>
    <row r="165" spans="1:5" x14ac:dyDescent="0.25">
      <c r="A165" s="66"/>
      <c r="B165" s="67"/>
      <c r="C165" s="64"/>
      <c r="D165" s="64"/>
      <c r="E165" s="64"/>
    </row>
    <row r="166" spans="1:5" x14ac:dyDescent="0.25">
      <c r="A166" s="66" t="s">
        <v>58</v>
      </c>
      <c r="B166" s="67"/>
      <c r="C166" s="64"/>
      <c r="D166" s="64"/>
      <c r="E166" s="64"/>
    </row>
    <row r="167" spans="1:5" x14ac:dyDescent="0.25">
      <c r="A167" s="66" t="s">
        <v>338</v>
      </c>
      <c r="B167" s="67"/>
      <c r="C167" s="64"/>
      <c r="D167" s="64"/>
      <c r="E167" s="64"/>
    </row>
    <row r="168" spans="1:5" x14ac:dyDescent="0.25">
      <c r="A168" s="66" t="s">
        <v>353</v>
      </c>
      <c r="B168" s="67"/>
      <c r="C168" s="64"/>
      <c r="D168" s="64"/>
      <c r="E168" s="64"/>
    </row>
    <row r="169" spans="1:5" x14ac:dyDescent="0.25">
      <c r="A169" s="66" t="s">
        <v>334</v>
      </c>
      <c r="B169" s="67"/>
      <c r="C169" s="64"/>
      <c r="D169" s="64"/>
      <c r="E169" s="64"/>
    </row>
    <row r="170" spans="1:5" x14ac:dyDescent="0.25">
      <c r="A170" s="66"/>
      <c r="B170" s="67"/>
      <c r="C170" s="64"/>
      <c r="D170" s="64"/>
      <c r="E170" s="64"/>
    </row>
    <row r="171" spans="1:5" x14ac:dyDescent="0.25">
      <c r="A171" s="68" t="s">
        <v>59</v>
      </c>
      <c r="B171" s="69">
        <v>0.1</v>
      </c>
      <c r="C171" s="64"/>
      <c r="D171" s="64"/>
      <c r="E171" s="64"/>
    </row>
    <row r="172" spans="1:5" x14ac:dyDescent="0.25">
      <c r="A172" s="66" t="s">
        <v>330</v>
      </c>
      <c r="B172" s="69">
        <v>0.2</v>
      </c>
      <c r="C172" s="64"/>
      <c r="D172" s="64"/>
      <c r="E172" s="64"/>
    </row>
    <row r="173" spans="1:5" x14ac:dyDescent="0.25">
      <c r="A173" s="39" t="s">
        <v>331</v>
      </c>
      <c r="B173" s="70" t="s">
        <v>316</v>
      </c>
      <c r="C173" s="50"/>
      <c r="D173" s="50"/>
      <c r="E173" s="50"/>
    </row>
    <row r="174" spans="1:5" x14ac:dyDescent="0.25">
      <c r="A174" s="39" t="s">
        <v>332</v>
      </c>
      <c r="B174" s="71">
        <v>0.5</v>
      </c>
      <c r="C174" s="50"/>
      <c r="D174" s="50"/>
      <c r="E174" s="50"/>
    </row>
    <row r="175" spans="1:5" x14ac:dyDescent="0.25">
      <c r="B175" s="49"/>
      <c r="C175" s="50"/>
      <c r="D175" s="50"/>
      <c r="E175" s="50"/>
    </row>
    <row r="176" spans="1:5" x14ac:dyDescent="0.25">
      <c r="A176" s="39" t="s">
        <v>347</v>
      </c>
      <c r="B176" s="49"/>
      <c r="C176" s="50"/>
      <c r="D176" s="50"/>
      <c r="E176" s="50"/>
    </row>
    <row r="177" spans="1:5" x14ac:dyDescent="0.25">
      <c r="A177" s="66" t="s">
        <v>365</v>
      </c>
      <c r="B177" s="49"/>
      <c r="C177" s="50"/>
      <c r="D177" s="50"/>
      <c r="E177" s="50"/>
    </row>
    <row r="178" spans="1:5" x14ac:dyDescent="0.25">
      <c r="A178" s="122" t="s">
        <v>366</v>
      </c>
      <c r="B178" s="49"/>
      <c r="C178" s="50"/>
      <c r="D178" s="50"/>
      <c r="E178" s="50"/>
    </row>
    <row r="179" spans="1:5" x14ac:dyDescent="0.25">
      <c r="B179" s="49"/>
      <c r="C179" s="50"/>
      <c r="D179" s="50"/>
      <c r="E179" s="50"/>
    </row>
    <row r="180" spans="1:5" x14ac:dyDescent="0.25">
      <c r="A180" s="39" t="s">
        <v>242</v>
      </c>
      <c r="B180" s="49"/>
      <c r="C180" s="50"/>
      <c r="D180" s="50"/>
      <c r="E180" s="50"/>
    </row>
    <row r="181" spans="1:5" x14ac:dyDescent="0.25">
      <c r="A181" s="39" t="s">
        <v>382</v>
      </c>
      <c r="B181" s="49"/>
      <c r="C181" s="50"/>
      <c r="D181" s="50"/>
      <c r="E181" s="50"/>
    </row>
    <row r="182" spans="1:5" x14ac:dyDescent="0.25">
      <c r="A182" s="39" t="s">
        <v>345</v>
      </c>
      <c r="B182" s="49"/>
      <c r="C182" s="50"/>
      <c r="D182" s="50"/>
      <c r="E182" s="50"/>
    </row>
    <row r="183" spans="1:5" x14ac:dyDescent="0.25">
      <c r="B183" s="49"/>
      <c r="C183" s="50"/>
      <c r="D183" s="50"/>
      <c r="E183" s="50"/>
    </row>
    <row r="184" spans="1:5" x14ac:dyDescent="0.25">
      <c r="A184" s="39" t="s">
        <v>243</v>
      </c>
      <c r="B184" s="49"/>
      <c r="C184" s="50"/>
      <c r="D184" s="50"/>
      <c r="E184" s="50"/>
    </row>
    <row r="185" spans="1:5" x14ac:dyDescent="0.25">
      <c r="A185" s="39" t="s">
        <v>346</v>
      </c>
      <c r="B185" s="49"/>
      <c r="C185" s="50"/>
      <c r="D185" s="50"/>
      <c r="E185" s="50"/>
    </row>
    <row r="186" spans="1:5" x14ac:dyDescent="0.25">
      <c r="A186" s="39" t="s">
        <v>327</v>
      </c>
      <c r="B186" s="49"/>
      <c r="C186" s="50"/>
      <c r="D186" s="50"/>
      <c r="E186" s="50"/>
    </row>
    <row r="187" spans="1:5" x14ac:dyDescent="0.25">
      <c r="B187" s="49"/>
      <c r="C187" s="50"/>
      <c r="D187" s="50"/>
      <c r="E187" s="50"/>
    </row>
    <row r="188" spans="1:5" x14ac:dyDescent="0.25">
      <c r="A188" s="39" t="s">
        <v>244</v>
      </c>
      <c r="B188" s="49"/>
      <c r="C188" s="50"/>
      <c r="D188" s="50"/>
      <c r="E188" s="50"/>
    </row>
    <row r="189" spans="1:5" x14ac:dyDescent="0.25">
      <c r="A189" s="39" t="s">
        <v>372</v>
      </c>
      <c r="B189" s="49"/>
      <c r="C189" s="50"/>
      <c r="E189" s="50"/>
    </row>
    <row r="190" spans="1:5" x14ac:dyDescent="0.25">
      <c r="A190" s="39" t="s">
        <v>151</v>
      </c>
      <c r="B190" s="49"/>
      <c r="C190" s="50"/>
      <c r="D190" s="50"/>
      <c r="E190" s="50"/>
    </row>
    <row r="191" spans="1:5" x14ac:dyDescent="0.25">
      <c r="A191" s="39" t="s">
        <v>295</v>
      </c>
      <c r="B191" s="49"/>
      <c r="C191" s="50"/>
      <c r="D191" s="50"/>
      <c r="E191" s="50"/>
    </row>
    <row r="192" spans="1:5" x14ac:dyDescent="0.25">
      <c r="A192" s="39" t="s">
        <v>361</v>
      </c>
      <c r="B192" s="49"/>
      <c r="C192" s="50"/>
      <c r="D192" s="50"/>
      <c r="E192" s="50"/>
    </row>
    <row r="193" spans="1:5" x14ac:dyDescent="0.25">
      <c r="A193" s="66" t="s">
        <v>333</v>
      </c>
      <c r="B193" s="49"/>
      <c r="C193" s="50"/>
      <c r="D193" s="50"/>
      <c r="E193" s="50"/>
    </row>
    <row r="194" spans="1:5" x14ac:dyDescent="0.25">
      <c r="A194" s="66"/>
      <c r="B194" s="49"/>
      <c r="C194" s="50"/>
      <c r="D194" s="50"/>
      <c r="E194" s="50"/>
    </row>
    <row r="195" spans="1:5" x14ac:dyDescent="0.25">
      <c r="A195" s="39" t="s">
        <v>354</v>
      </c>
      <c r="B195" s="49"/>
      <c r="C195" s="50"/>
      <c r="D195" s="50"/>
      <c r="E195" s="50"/>
    </row>
    <row r="196" spans="1:5" x14ac:dyDescent="0.25">
      <c r="A196" s="39" t="s">
        <v>349</v>
      </c>
      <c r="B196" s="49"/>
      <c r="C196" s="50"/>
      <c r="D196" s="50"/>
      <c r="E196" s="50"/>
    </row>
    <row r="197" spans="1:5" x14ac:dyDescent="0.25">
      <c r="A197" s="39" t="s">
        <v>339</v>
      </c>
      <c r="B197" s="49"/>
      <c r="C197" s="50"/>
      <c r="D197" s="50"/>
      <c r="E197" s="50"/>
    </row>
    <row r="198" spans="1:5" x14ac:dyDescent="0.25">
      <c r="A198" s="39" t="s">
        <v>340</v>
      </c>
      <c r="B198" s="49"/>
      <c r="C198" s="50"/>
      <c r="D198" s="50"/>
      <c r="E198" s="50"/>
    </row>
    <row r="199" spans="1:5" x14ac:dyDescent="0.25">
      <c r="B199" s="49"/>
      <c r="C199" s="50"/>
      <c r="D199" s="50"/>
      <c r="E199" s="50"/>
    </row>
    <row r="200" spans="1:5" x14ac:dyDescent="0.25">
      <c r="A200" s="39" t="s">
        <v>348</v>
      </c>
      <c r="B200" s="49"/>
      <c r="C200" s="50"/>
      <c r="D200" s="50"/>
      <c r="E200" s="50"/>
    </row>
    <row r="201" spans="1:5" x14ac:dyDescent="0.25">
      <c r="A201" s="39" t="s">
        <v>367</v>
      </c>
      <c r="B201" s="49"/>
      <c r="C201" s="50"/>
      <c r="D201" s="50"/>
      <c r="E201" s="50"/>
    </row>
    <row r="202" spans="1:5" x14ac:dyDescent="0.25">
      <c r="A202" s="39" t="s">
        <v>350</v>
      </c>
      <c r="B202" s="49"/>
      <c r="C202" s="50"/>
      <c r="D202" s="50"/>
      <c r="E202" s="50"/>
    </row>
    <row r="203" spans="1:5" x14ac:dyDescent="0.25">
      <c r="A203" s="39" t="s">
        <v>343</v>
      </c>
      <c r="B203" s="49"/>
      <c r="C203" s="50"/>
      <c r="D203" s="50"/>
      <c r="E203" s="50"/>
    </row>
    <row r="204" spans="1:5" x14ac:dyDescent="0.25">
      <c r="B204" s="49"/>
      <c r="C204" s="50"/>
      <c r="D204" s="50"/>
      <c r="E204" s="50"/>
    </row>
    <row r="205" spans="1:5" x14ac:dyDescent="0.25">
      <c r="A205" s="39" t="s">
        <v>351</v>
      </c>
      <c r="B205" s="49"/>
      <c r="C205" s="50"/>
      <c r="D205" s="50"/>
      <c r="E205" s="50"/>
    </row>
    <row r="206" spans="1:5" x14ac:dyDescent="0.25">
      <c r="A206" s="39" t="s">
        <v>368</v>
      </c>
      <c r="B206" s="49"/>
      <c r="C206" s="50"/>
      <c r="D206" s="50"/>
      <c r="E206" s="50"/>
    </row>
    <row r="207" spans="1:5" x14ac:dyDescent="0.25">
      <c r="A207" s="39" t="s">
        <v>352</v>
      </c>
      <c r="B207" s="49"/>
      <c r="C207" s="50"/>
      <c r="D207" s="50"/>
      <c r="E207" s="50"/>
    </row>
    <row r="208" spans="1:5" ht="13.8" thickBot="1" x14ac:dyDescent="0.3">
      <c r="A208" s="72"/>
      <c r="B208" s="73"/>
      <c r="C208" s="74"/>
      <c r="D208" s="74"/>
      <c r="E208" s="74"/>
    </row>
    <row r="209" spans="1:5" x14ac:dyDescent="0.25">
      <c r="B209" s="49"/>
      <c r="C209" s="50"/>
      <c r="D209" s="50"/>
      <c r="E209" s="50"/>
    </row>
    <row r="210" spans="1:5" x14ac:dyDescent="0.25">
      <c r="B210" s="49"/>
      <c r="C210" s="50"/>
      <c r="D210" s="50"/>
      <c r="E210" s="50"/>
    </row>
    <row r="211" spans="1:5" ht="15.6" x14ac:dyDescent="0.3">
      <c r="A211" s="128" t="s">
        <v>396</v>
      </c>
      <c r="B211" s="128"/>
      <c r="C211" s="128"/>
      <c r="D211" s="128"/>
      <c r="E211" s="128"/>
    </row>
    <row r="212" spans="1:5" ht="13.8" thickBot="1" x14ac:dyDescent="0.3"/>
    <row r="213" spans="1:5" ht="13.8" thickTop="1" x14ac:dyDescent="0.25">
      <c r="A213" s="43"/>
      <c r="B213" s="44"/>
      <c r="C213" s="44"/>
      <c r="D213" s="44"/>
      <c r="E213" s="44"/>
    </row>
    <row r="214" spans="1:5" ht="13.8" thickBot="1" x14ac:dyDescent="0.3">
      <c r="A214" s="45"/>
      <c r="B214" s="46"/>
      <c r="C214" s="47"/>
      <c r="D214" s="47"/>
      <c r="E214" s="47"/>
    </row>
    <row r="215" spans="1:5" ht="13.8" thickTop="1" x14ac:dyDescent="0.25">
      <c r="B215" s="49"/>
      <c r="C215" s="50"/>
      <c r="D215" s="50"/>
      <c r="E215" s="50"/>
    </row>
    <row r="216" spans="1:5" x14ac:dyDescent="0.25">
      <c r="A216" s="39" t="s">
        <v>60</v>
      </c>
      <c r="B216" s="49"/>
      <c r="C216" s="76"/>
      <c r="D216" s="76"/>
      <c r="E216" s="76"/>
    </row>
    <row r="217" spans="1:5" x14ac:dyDescent="0.25">
      <c r="B217" s="49"/>
      <c r="C217" s="76"/>
      <c r="D217" s="76"/>
      <c r="E217" s="76"/>
    </row>
    <row r="218" spans="1:5" x14ac:dyDescent="0.25">
      <c r="A218" s="39" t="s">
        <v>317</v>
      </c>
      <c r="B218" s="49"/>
      <c r="C218" s="76"/>
      <c r="D218" s="76"/>
      <c r="E218" s="76"/>
    </row>
    <row r="219" spans="1:5" x14ac:dyDescent="0.25">
      <c r="A219" s="39" t="s">
        <v>329</v>
      </c>
      <c r="B219" s="49"/>
      <c r="C219" s="76"/>
      <c r="D219" s="76"/>
      <c r="E219" s="76"/>
    </row>
    <row r="220" spans="1:5" x14ac:dyDescent="0.25">
      <c r="A220" s="39" t="s">
        <v>328</v>
      </c>
      <c r="B220" s="49"/>
      <c r="C220" s="76"/>
      <c r="D220" s="76"/>
      <c r="E220" s="76"/>
    </row>
    <row r="221" spans="1:5" ht="13.8" thickBot="1" x14ac:dyDescent="0.3">
      <c r="A221" s="72"/>
      <c r="B221" s="73"/>
      <c r="C221" s="95"/>
      <c r="D221" s="95"/>
      <c r="E221" s="95"/>
    </row>
    <row r="222" spans="1:5" x14ac:dyDescent="0.25">
      <c r="B222" s="49"/>
      <c r="C222" s="76"/>
      <c r="D222" s="76"/>
      <c r="E222" s="76"/>
    </row>
    <row r="223" spans="1:5" x14ac:dyDescent="0.25">
      <c r="A223" s="39" t="s">
        <v>61</v>
      </c>
      <c r="B223" s="49"/>
      <c r="C223" s="76"/>
      <c r="D223" s="76"/>
      <c r="E223" s="76"/>
    </row>
    <row r="224" spans="1:5" x14ac:dyDescent="0.25">
      <c r="B224" s="49"/>
      <c r="C224" s="76"/>
      <c r="D224" s="76"/>
      <c r="E224" s="76"/>
    </row>
    <row r="225" spans="1:8" x14ac:dyDescent="0.25">
      <c r="A225" s="75" t="s">
        <v>383</v>
      </c>
      <c r="B225" s="49"/>
      <c r="C225" s="76"/>
      <c r="D225" s="76"/>
      <c r="E225" s="76"/>
    </row>
    <row r="226" spans="1:8" x14ac:dyDescent="0.25">
      <c r="A226" s="75" t="s">
        <v>384</v>
      </c>
      <c r="B226" s="49"/>
      <c r="C226" s="76"/>
      <c r="D226" s="76"/>
      <c r="E226" s="76"/>
    </row>
    <row r="227" spans="1:8" x14ac:dyDescent="0.25">
      <c r="A227" s="75" t="s">
        <v>355</v>
      </c>
      <c r="B227" s="49"/>
      <c r="C227" s="76"/>
      <c r="D227" s="76"/>
      <c r="E227" s="76"/>
    </row>
    <row r="228" spans="1:8" x14ac:dyDescent="0.25">
      <c r="B228" s="49"/>
      <c r="C228" s="76"/>
      <c r="D228" s="76"/>
      <c r="E228" s="76"/>
    </row>
    <row r="229" spans="1:8" ht="13.8" thickBot="1" x14ac:dyDescent="0.3">
      <c r="A229" s="72"/>
      <c r="B229" s="73"/>
      <c r="C229" s="95"/>
      <c r="D229" s="95"/>
      <c r="E229" s="95"/>
    </row>
    <row r="230" spans="1:8" ht="13.8" thickTop="1" x14ac:dyDescent="0.25">
      <c r="C230" s="44" t="s">
        <v>0</v>
      </c>
      <c r="D230" s="44"/>
      <c r="E230" s="44" t="s">
        <v>0</v>
      </c>
    </row>
    <row r="231" spans="1:8" ht="13.8" thickBot="1" x14ac:dyDescent="0.3">
      <c r="A231" s="65" t="s">
        <v>369</v>
      </c>
      <c r="B231" s="49"/>
      <c r="C231" s="47" t="s">
        <v>230</v>
      </c>
      <c r="D231" s="47"/>
      <c r="E231" s="47" t="s">
        <v>194</v>
      </c>
    </row>
    <row r="232" spans="1:8" ht="12.75" customHeight="1" thickTop="1" x14ac:dyDescent="0.25">
      <c r="A232" s="48"/>
      <c r="B232" s="49"/>
      <c r="C232" s="50"/>
      <c r="D232" s="50"/>
      <c r="E232" s="50"/>
    </row>
    <row r="233" spans="1:8" x14ac:dyDescent="0.25">
      <c r="A233" s="65" t="s">
        <v>62</v>
      </c>
      <c r="B233" s="49"/>
      <c r="C233" s="50"/>
      <c r="D233" s="50"/>
      <c r="E233" s="50"/>
    </row>
    <row r="234" spans="1:8" x14ac:dyDescent="0.25">
      <c r="A234" s="51" t="s">
        <v>63</v>
      </c>
      <c r="B234" s="49"/>
      <c r="C234" s="50">
        <f>SUM(C235:C239)</f>
        <v>908330</v>
      </c>
      <c r="D234" s="50"/>
      <c r="E234" s="50">
        <f>SUM(E235:E239)</f>
        <v>851075</v>
      </c>
    </row>
    <row r="235" spans="1:8" x14ac:dyDescent="0.25">
      <c r="A235" s="65" t="s">
        <v>221</v>
      </c>
      <c r="B235" s="49"/>
      <c r="C235" s="88">
        <v>266122</v>
      </c>
      <c r="D235" s="50"/>
      <c r="E235" s="88">
        <v>263906</v>
      </c>
      <c r="G235" s="50"/>
    </row>
    <row r="236" spans="1:8" x14ac:dyDescent="0.25">
      <c r="A236" s="51" t="s">
        <v>214</v>
      </c>
      <c r="B236" s="49"/>
      <c r="C236" s="86">
        <v>15618</v>
      </c>
      <c r="D236" s="50"/>
      <c r="E236" s="86">
        <v>12873</v>
      </c>
      <c r="G236" s="50"/>
    </row>
    <row r="237" spans="1:8" x14ac:dyDescent="0.25">
      <c r="A237" s="51" t="s">
        <v>215</v>
      </c>
      <c r="B237" s="49"/>
      <c r="C237" s="86">
        <v>74000</v>
      </c>
      <c r="D237" s="50"/>
      <c r="E237" s="86">
        <v>74000</v>
      </c>
      <c r="G237" s="50"/>
    </row>
    <row r="238" spans="1:8" x14ac:dyDescent="0.25">
      <c r="A238" s="65" t="s">
        <v>222</v>
      </c>
      <c r="B238" s="49"/>
      <c r="C238" s="86">
        <v>470515</v>
      </c>
      <c r="D238" s="50"/>
      <c r="E238" s="86">
        <v>418221</v>
      </c>
      <c r="G238" s="50"/>
    </row>
    <row r="239" spans="1:8" x14ac:dyDescent="0.25">
      <c r="A239" s="65" t="s">
        <v>223</v>
      </c>
      <c r="B239" s="49"/>
      <c r="C239" s="89">
        <v>82075</v>
      </c>
      <c r="D239" s="50"/>
      <c r="E239" s="89">
        <v>82075</v>
      </c>
      <c r="G239" s="50"/>
      <c r="H239" s="50"/>
    </row>
    <row r="240" spans="1:8" x14ac:dyDescent="0.25">
      <c r="A240" s="65"/>
      <c r="B240" s="49"/>
      <c r="C240" s="64"/>
      <c r="D240" s="50"/>
      <c r="E240" s="64"/>
    </row>
    <row r="241" spans="1:8" x14ac:dyDescent="0.25">
      <c r="A241" s="65" t="s">
        <v>386</v>
      </c>
      <c r="B241" s="49"/>
      <c r="C241" s="64">
        <f>SUM(C242:C246)</f>
        <v>703999</v>
      </c>
      <c r="D241" s="50"/>
      <c r="E241" s="64">
        <f>SUM(E242:E246)</f>
        <v>609011</v>
      </c>
    </row>
    <row r="242" spans="1:8" x14ac:dyDescent="0.25">
      <c r="A242" s="65" t="s">
        <v>221</v>
      </c>
      <c r="B242" s="49"/>
      <c r="C242" s="88">
        <v>213086</v>
      </c>
      <c r="D242" s="50"/>
      <c r="E242" s="88">
        <v>204376</v>
      </c>
      <c r="G242" s="50"/>
    </row>
    <row r="243" spans="1:8" x14ac:dyDescent="0.25">
      <c r="A243" s="51" t="s">
        <v>214</v>
      </c>
      <c r="B243" s="49"/>
      <c r="C243" s="86">
        <v>9776</v>
      </c>
      <c r="D243" s="50"/>
      <c r="E243" s="86">
        <v>7928</v>
      </c>
      <c r="G243" s="50"/>
    </row>
    <row r="244" spans="1:8" x14ac:dyDescent="0.25">
      <c r="A244" s="51" t="s">
        <v>215</v>
      </c>
      <c r="B244" s="49"/>
      <c r="C244" s="86">
        <v>18500</v>
      </c>
      <c r="D244" s="50"/>
      <c r="E244" s="86">
        <v>3700</v>
      </c>
      <c r="G244" s="50"/>
    </row>
    <row r="245" spans="1:8" x14ac:dyDescent="0.25">
      <c r="A245" s="65" t="s">
        <v>222</v>
      </c>
      <c r="B245" s="96" t="s">
        <v>151</v>
      </c>
      <c r="C245" s="86">
        <v>381289</v>
      </c>
      <c r="D245" s="50"/>
      <c r="E245" s="86">
        <v>320332</v>
      </c>
      <c r="G245" s="50"/>
    </row>
    <row r="246" spans="1:8" x14ac:dyDescent="0.25">
      <c r="A246" s="65" t="s">
        <v>223</v>
      </c>
      <c r="B246" s="49"/>
      <c r="C246" s="89">
        <v>81348</v>
      </c>
      <c r="D246" s="50"/>
      <c r="E246" s="89">
        <v>72675</v>
      </c>
      <c r="G246" s="50"/>
      <c r="H246" s="50"/>
    </row>
    <row r="247" spans="1:8" ht="9" customHeight="1" x14ac:dyDescent="0.25">
      <c r="A247" s="65"/>
      <c r="B247" s="49"/>
      <c r="C247" s="64"/>
      <c r="D247" s="50"/>
      <c r="E247" s="64"/>
    </row>
    <row r="248" spans="1:8" ht="13.8" thickBot="1" x14ac:dyDescent="0.3">
      <c r="A248" s="65" t="s">
        <v>64</v>
      </c>
      <c r="B248" s="49"/>
      <c r="C248" s="79">
        <f>+C234-C241</f>
        <v>204331</v>
      </c>
      <c r="D248" s="50"/>
      <c r="E248" s="79">
        <f>+E234-E241</f>
        <v>242064</v>
      </c>
      <c r="G248" s="50"/>
    </row>
    <row r="249" spans="1:8" ht="13.8" thickTop="1" x14ac:dyDescent="0.25">
      <c r="A249" s="65"/>
      <c r="B249" s="49"/>
      <c r="C249" s="64" t="s">
        <v>151</v>
      </c>
      <c r="D249" s="50"/>
      <c r="E249" s="64" t="s">
        <v>151</v>
      </c>
    </row>
    <row r="250" spans="1:8" x14ac:dyDescent="0.25">
      <c r="A250" s="65" t="s">
        <v>65</v>
      </c>
      <c r="B250" s="49"/>
      <c r="C250" s="97" t="s">
        <v>151</v>
      </c>
      <c r="D250" s="50"/>
      <c r="E250" s="97" t="s">
        <v>151</v>
      </c>
    </row>
    <row r="251" spans="1:8" x14ac:dyDescent="0.25">
      <c r="A251" s="65" t="s">
        <v>221</v>
      </c>
      <c r="B251" s="49"/>
      <c r="C251" s="64">
        <f>+C235-C242</f>
        <v>53036</v>
      </c>
      <c r="D251" s="50"/>
      <c r="E251" s="64">
        <f>+E235-E242</f>
        <v>59530</v>
      </c>
    </row>
    <row r="252" spans="1:8" x14ac:dyDescent="0.25">
      <c r="A252" s="51" t="s">
        <v>214</v>
      </c>
      <c r="B252" s="49"/>
      <c r="C252" s="64">
        <v>5842</v>
      </c>
      <c r="D252" s="50"/>
      <c r="E252" s="64">
        <v>4945</v>
      </c>
    </row>
    <row r="253" spans="1:8" x14ac:dyDescent="0.25">
      <c r="A253" s="51" t="s">
        <v>215</v>
      </c>
      <c r="B253" s="49"/>
      <c r="C253" s="64">
        <f>+C237-C244</f>
        <v>55500</v>
      </c>
      <c r="D253" s="64"/>
      <c r="E253" s="64">
        <v>70300</v>
      </c>
    </row>
    <row r="254" spans="1:8" x14ac:dyDescent="0.25">
      <c r="A254" s="65" t="s">
        <v>222</v>
      </c>
      <c r="B254" s="49"/>
      <c r="C254" s="64">
        <v>89226</v>
      </c>
      <c r="D254" s="50"/>
      <c r="E254" s="64">
        <f>+E238-E245</f>
        <v>97889</v>
      </c>
    </row>
    <row r="255" spans="1:8" x14ac:dyDescent="0.25">
      <c r="A255" s="65" t="s">
        <v>223</v>
      </c>
      <c r="B255" s="49"/>
      <c r="C255" s="64">
        <v>727</v>
      </c>
      <c r="D255" s="50"/>
      <c r="E255" s="64">
        <v>9400</v>
      </c>
    </row>
    <row r="256" spans="1:8" ht="13.8" thickBot="1" x14ac:dyDescent="0.3">
      <c r="A256" s="65"/>
      <c r="B256" s="49" t="s">
        <v>151</v>
      </c>
      <c r="C256" s="79">
        <f>SUM(C251:C255)</f>
        <v>204331</v>
      </c>
      <c r="D256" s="50"/>
      <c r="E256" s="79">
        <f>SUM(E251:E255)</f>
        <v>242064</v>
      </c>
      <c r="G256" s="50"/>
    </row>
    <row r="257" spans="1:7" ht="13.8" thickTop="1" x14ac:dyDescent="0.25">
      <c r="A257" s="65"/>
      <c r="B257" s="49"/>
      <c r="C257" s="64"/>
      <c r="D257" s="50"/>
      <c r="E257" s="64"/>
      <c r="G257" s="50"/>
    </row>
    <row r="258" spans="1:7" ht="15.6" x14ac:dyDescent="0.3">
      <c r="A258" s="128" t="s">
        <v>71</v>
      </c>
      <c r="B258" s="128"/>
      <c r="C258" s="128"/>
      <c r="D258" s="128"/>
      <c r="E258" s="128"/>
    </row>
    <row r="259" spans="1:7" ht="13.8" thickBot="1" x14ac:dyDescent="0.3"/>
    <row r="260" spans="1:7" ht="13.8" thickTop="1" x14ac:dyDescent="0.25">
      <c r="A260" s="43"/>
      <c r="B260" s="44"/>
      <c r="C260" s="44" t="s">
        <v>0</v>
      </c>
      <c r="D260" s="44"/>
      <c r="E260" s="44" t="s">
        <v>0</v>
      </c>
    </row>
    <row r="261" spans="1:7" ht="13.8" thickBot="1" x14ac:dyDescent="0.3">
      <c r="A261" s="45"/>
      <c r="B261" s="46"/>
      <c r="C261" s="47" t="s">
        <v>230</v>
      </c>
      <c r="D261" s="47"/>
      <c r="E261" s="47" t="s">
        <v>194</v>
      </c>
    </row>
    <row r="262" spans="1:7" ht="13.8" thickTop="1" x14ac:dyDescent="0.25">
      <c r="A262" s="66"/>
      <c r="B262" s="98"/>
      <c r="C262" s="99"/>
      <c r="D262" s="99"/>
      <c r="E262" s="99"/>
    </row>
    <row r="263" spans="1:7" x14ac:dyDescent="0.25">
      <c r="A263" s="65" t="s">
        <v>341</v>
      </c>
      <c r="B263" s="100"/>
      <c r="C263" s="64"/>
      <c r="D263" s="50"/>
      <c r="E263" s="64"/>
    </row>
    <row r="264" spans="1:7" x14ac:dyDescent="0.25">
      <c r="A264" s="65"/>
      <c r="B264" s="100"/>
      <c r="C264" s="64"/>
      <c r="D264" s="50"/>
      <c r="E264" s="64"/>
    </row>
    <row r="265" spans="1:7" x14ac:dyDescent="0.25">
      <c r="A265" s="65" t="s">
        <v>66</v>
      </c>
      <c r="B265" s="49"/>
      <c r="C265" s="64"/>
      <c r="D265" s="50"/>
      <c r="E265" s="64"/>
    </row>
    <row r="266" spans="1:7" x14ac:dyDescent="0.25">
      <c r="A266" s="65" t="s">
        <v>67</v>
      </c>
      <c r="B266" s="49"/>
      <c r="C266" s="64">
        <v>57520</v>
      </c>
      <c r="D266" s="50"/>
      <c r="E266" s="64">
        <f>+E277</f>
        <v>177221</v>
      </c>
    </row>
    <row r="267" spans="1:7" x14ac:dyDescent="0.25">
      <c r="A267" s="65" t="s">
        <v>68</v>
      </c>
      <c r="B267" s="96" t="s">
        <v>151</v>
      </c>
      <c r="C267" s="101" t="s">
        <v>314</v>
      </c>
      <c r="D267" s="78"/>
      <c r="E267" s="102">
        <f>+E280</f>
        <v>-16647</v>
      </c>
    </row>
    <row r="268" spans="1:7" x14ac:dyDescent="0.25">
      <c r="A268" s="65" t="s">
        <v>69</v>
      </c>
      <c r="B268" s="49"/>
      <c r="C268" s="102">
        <f>-C289</f>
        <v>-95253</v>
      </c>
      <c r="D268" s="78"/>
      <c r="E268" s="102">
        <f>-E289</f>
        <v>-79509</v>
      </c>
    </row>
    <row r="269" spans="1:7" ht="13.8" thickBot="1" x14ac:dyDescent="0.3">
      <c r="A269" s="65"/>
      <c r="B269" s="49"/>
      <c r="C269" s="103">
        <f>SUM(C266:C268)</f>
        <v>-37733</v>
      </c>
      <c r="D269" s="50"/>
      <c r="E269" s="79">
        <f>SUM(E266:E268)</f>
        <v>81065</v>
      </c>
      <c r="G269" s="50"/>
    </row>
    <row r="270" spans="1:7" ht="13.8" thickTop="1" x14ac:dyDescent="0.25">
      <c r="A270" s="65"/>
      <c r="B270" s="49"/>
      <c r="C270" s="64" t="s">
        <v>151</v>
      </c>
      <c r="D270" s="50"/>
      <c r="E270" s="64" t="s">
        <v>151</v>
      </c>
    </row>
    <row r="271" spans="1:7" x14ac:dyDescent="0.25">
      <c r="A271" s="65" t="s">
        <v>70</v>
      </c>
      <c r="B271" s="49"/>
      <c r="C271" s="97" t="s">
        <v>151</v>
      </c>
      <c r="D271" s="50"/>
      <c r="E271" s="97" t="s">
        <v>151</v>
      </c>
    </row>
    <row r="272" spans="1:7" x14ac:dyDescent="0.25">
      <c r="A272" s="65" t="s">
        <v>221</v>
      </c>
      <c r="B272" s="49"/>
      <c r="C272" s="64">
        <v>2217</v>
      </c>
      <c r="D272" s="50"/>
      <c r="E272" s="64">
        <v>526</v>
      </c>
    </row>
    <row r="273" spans="1:8" x14ac:dyDescent="0.25">
      <c r="A273" s="51" t="s">
        <v>302</v>
      </c>
      <c r="B273" s="49"/>
      <c r="C273" s="104" t="s">
        <v>314</v>
      </c>
      <c r="D273" s="50"/>
      <c r="E273" s="64">
        <v>74000</v>
      </c>
    </row>
    <row r="274" spans="1:8" x14ac:dyDescent="0.25">
      <c r="A274" s="51" t="s">
        <v>303</v>
      </c>
      <c r="B274" s="49"/>
      <c r="C274" s="64">
        <v>3008</v>
      </c>
      <c r="D274" s="50"/>
      <c r="E274" s="104" t="s">
        <v>314</v>
      </c>
    </row>
    <row r="275" spans="1:8" x14ac:dyDescent="0.25">
      <c r="A275" s="65" t="s">
        <v>222</v>
      </c>
      <c r="B275" s="49"/>
      <c r="C275" s="64">
        <v>52295</v>
      </c>
      <c r="D275" s="50"/>
      <c r="E275" s="64">
        <v>91074</v>
      </c>
    </row>
    <row r="276" spans="1:8" x14ac:dyDescent="0.25">
      <c r="A276" s="65" t="s">
        <v>223</v>
      </c>
      <c r="B276" s="49"/>
      <c r="C276" s="104" t="s">
        <v>314</v>
      </c>
      <c r="D276" s="50"/>
      <c r="E276" s="64">
        <v>11621</v>
      </c>
    </row>
    <row r="277" spans="1:8" ht="13.8" thickBot="1" x14ac:dyDescent="0.3">
      <c r="A277" s="65"/>
      <c r="B277" s="49"/>
      <c r="C277" s="79">
        <f>SUM(C272:C276)</f>
        <v>57520</v>
      </c>
      <c r="D277" s="50"/>
      <c r="E277" s="79">
        <f>SUM(E272:E276)</f>
        <v>177221</v>
      </c>
      <c r="G277" s="50"/>
    </row>
    <row r="278" spans="1:8" ht="11.25" customHeight="1" thickTop="1" x14ac:dyDescent="0.25">
      <c r="A278" s="65"/>
      <c r="B278" s="49"/>
      <c r="C278" s="64"/>
      <c r="D278" s="50"/>
      <c r="E278" s="64"/>
    </row>
    <row r="279" spans="1:8" x14ac:dyDescent="0.25">
      <c r="A279" s="65" t="s">
        <v>387</v>
      </c>
      <c r="B279" s="49"/>
      <c r="C279" s="64"/>
      <c r="D279" s="50"/>
      <c r="E279" s="64"/>
    </row>
    <row r="280" spans="1:8" x14ac:dyDescent="0.25">
      <c r="A280" s="65" t="s">
        <v>278</v>
      </c>
      <c r="B280" s="49"/>
      <c r="C280" s="104" t="s">
        <v>314</v>
      </c>
      <c r="D280" s="64"/>
      <c r="E280" s="102">
        <f>-16647</f>
        <v>-16647</v>
      </c>
    </row>
    <row r="281" spans="1:8" ht="13.8" thickBot="1" x14ac:dyDescent="0.3">
      <c r="A281" s="65"/>
      <c r="B281" s="49"/>
      <c r="C281" s="105" t="str">
        <f>+C280</f>
        <v>-</v>
      </c>
      <c r="D281" s="50"/>
      <c r="E281" s="103">
        <f>+E280</f>
        <v>-16647</v>
      </c>
    </row>
    <row r="282" spans="1:8" ht="11.25" customHeight="1" thickTop="1" x14ac:dyDescent="0.25">
      <c r="A282" s="65"/>
      <c r="B282" s="49"/>
      <c r="C282" s="64"/>
      <c r="D282" s="50"/>
      <c r="E282" s="64"/>
    </row>
    <row r="283" spans="1:8" x14ac:dyDescent="0.25">
      <c r="A283" s="65" t="s">
        <v>163</v>
      </c>
      <c r="B283" s="49"/>
      <c r="C283" s="64"/>
      <c r="D283" s="50"/>
      <c r="E283" s="64"/>
    </row>
    <row r="284" spans="1:8" x14ac:dyDescent="0.25">
      <c r="A284" s="65" t="s">
        <v>221</v>
      </c>
      <c r="B284" s="49"/>
      <c r="C284" s="64">
        <v>8711</v>
      </c>
      <c r="D284" s="50"/>
      <c r="E284" s="64">
        <v>8572</v>
      </c>
    </row>
    <row r="285" spans="1:8" x14ac:dyDescent="0.25">
      <c r="A285" s="51" t="s">
        <v>214</v>
      </c>
      <c r="B285" s="49"/>
      <c r="C285" s="64">
        <v>2112</v>
      </c>
      <c r="D285" s="50"/>
      <c r="E285" s="64">
        <v>2036</v>
      </c>
    </row>
    <row r="286" spans="1:8" x14ac:dyDescent="0.25">
      <c r="A286" s="51" t="s">
        <v>215</v>
      </c>
      <c r="B286" s="49"/>
      <c r="C286" s="64">
        <v>14800</v>
      </c>
      <c r="D286" s="50"/>
      <c r="E286" s="64">
        <v>3700</v>
      </c>
    </row>
    <row r="287" spans="1:8" x14ac:dyDescent="0.25">
      <c r="A287" s="65" t="s">
        <v>222</v>
      </c>
      <c r="B287" s="49"/>
      <c r="C287" s="64">
        <v>60957</v>
      </c>
      <c r="D287" s="50"/>
      <c r="E287" s="64">
        <v>51192</v>
      </c>
      <c r="G287" s="50"/>
      <c r="H287" s="50"/>
    </row>
    <row r="288" spans="1:8" x14ac:dyDescent="0.25">
      <c r="A288" s="65" t="s">
        <v>223</v>
      </c>
      <c r="B288" s="49"/>
      <c r="C288" s="64">
        <v>8673</v>
      </c>
      <c r="D288" s="50"/>
      <c r="E288" s="64">
        <v>14009</v>
      </c>
    </row>
    <row r="289" spans="1:5" ht="13.8" thickBot="1" x14ac:dyDescent="0.3">
      <c r="A289" s="65"/>
      <c r="B289" s="49"/>
      <c r="C289" s="79">
        <f>SUM(C284:C288)</f>
        <v>95253</v>
      </c>
      <c r="D289" s="50"/>
      <c r="E289" s="79">
        <f>SUM(E284:E288)</f>
        <v>79509</v>
      </c>
    </row>
    <row r="290" spans="1:5" ht="13.8" thickTop="1" x14ac:dyDescent="0.25">
      <c r="A290" s="66" t="s">
        <v>388</v>
      </c>
      <c r="B290" s="67"/>
      <c r="C290" s="97" t="s">
        <v>151</v>
      </c>
      <c r="D290" s="64"/>
      <c r="E290" s="97" t="s">
        <v>151</v>
      </c>
    </row>
    <row r="291" spans="1:5" x14ac:dyDescent="0.25">
      <c r="A291" s="66"/>
      <c r="B291" s="67"/>
      <c r="C291" s="106" t="s">
        <v>217</v>
      </c>
      <c r="D291" s="107"/>
      <c r="E291" s="106" t="s">
        <v>217</v>
      </c>
    </row>
    <row r="292" spans="1:5" x14ac:dyDescent="0.25">
      <c r="A292" s="66" t="s">
        <v>216</v>
      </c>
      <c r="B292" s="67"/>
      <c r="C292" s="64">
        <v>55500</v>
      </c>
      <c r="D292" s="64"/>
      <c r="E292" s="64">
        <v>70300</v>
      </c>
    </row>
    <row r="293" spans="1:5" ht="13.8" thickBot="1" x14ac:dyDescent="0.3">
      <c r="A293" s="72"/>
      <c r="B293" s="73"/>
      <c r="C293" s="95"/>
      <c r="D293" s="74"/>
      <c r="E293" s="74"/>
    </row>
    <row r="295" spans="1:5" x14ac:dyDescent="0.25">
      <c r="A295" s="65" t="s">
        <v>357</v>
      </c>
    </row>
    <row r="296" spans="1:5" x14ac:dyDescent="0.25">
      <c r="A296" s="65"/>
    </row>
    <row r="297" spans="1:5" ht="13.8" thickBot="1" x14ac:dyDescent="0.3">
      <c r="A297" s="66" t="s">
        <v>356</v>
      </c>
      <c r="C297" s="108">
        <v>30709</v>
      </c>
      <c r="E297" s="109">
        <v>0</v>
      </c>
    </row>
    <row r="298" spans="1:5" ht="14.4" thickTop="1" thickBot="1" x14ac:dyDescent="0.3">
      <c r="A298" s="72"/>
      <c r="B298" s="72"/>
      <c r="C298" s="72"/>
      <c r="D298" s="72"/>
      <c r="E298" s="72"/>
    </row>
    <row r="299" spans="1:5" x14ac:dyDescent="0.25">
      <c r="A299" s="65" t="s">
        <v>283</v>
      </c>
      <c r="B299" s="67"/>
      <c r="C299" s="64"/>
      <c r="D299" s="64"/>
      <c r="E299" s="64"/>
    </row>
    <row r="300" spans="1:5" x14ac:dyDescent="0.25">
      <c r="A300" s="65"/>
      <c r="B300" s="67"/>
      <c r="C300" s="64"/>
      <c r="D300" s="64"/>
      <c r="E300" s="64"/>
    </row>
    <row r="301" spans="1:5" x14ac:dyDescent="0.25">
      <c r="A301" s="66" t="s">
        <v>72</v>
      </c>
      <c r="B301" s="67"/>
      <c r="C301" s="64"/>
      <c r="D301" s="64"/>
      <c r="E301" s="64"/>
    </row>
    <row r="302" spans="1:5" x14ac:dyDescent="0.25">
      <c r="A302" s="66" t="s">
        <v>165</v>
      </c>
      <c r="B302" s="67"/>
      <c r="C302" s="64">
        <v>8610</v>
      </c>
      <c r="D302" s="64"/>
      <c r="E302" s="64">
        <v>67947</v>
      </c>
    </row>
    <row r="303" spans="1:5" x14ac:dyDescent="0.25">
      <c r="A303" s="39" t="s">
        <v>73</v>
      </c>
      <c r="C303" s="50">
        <v>17774</v>
      </c>
      <c r="D303" s="50"/>
      <c r="E303" s="50">
        <v>21056</v>
      </c>
    </row>
    <row r="304" spans="1:5" ht="13.8" thickBot="1" x14ac:dyDescent="0.3">
      <c r="C304" s="79">
        <f>+C302+C303</f>
        <v>26384</v>
      </c>
      <c r="D304" s="50"/>
      <c r="E304" s="79">
        <f>+E302+E303</f>
        <v>89003</v>
      </c>
    </row>
    <row r="305" spans="1:5" ht="13.8" thickTop="1" x14ac:dyDescent="0.25">
      <c r="C305" s="50"/>
      <c r="D305" s="50"/>
      <c r="E305" s="50"/>
    </row>
    <row r="306" spans="1:5" x14ac:dyDescent="0.25">
      <c r="A306" s="39" t="s">
        <v>420</v>
      </c>
      <c r="C306" s="50"/>
      <c r="D306" s="50"/>
      <c r="E306" s="50"/>
    </row>
    <row r="307" spans="1:5" x14ac:dyDescent="0.25">
      <c r="A307" s="39" t="s">
        <v>183</v>
      </c>
      <c r="C307" s="50"/>
      <c r="D307" s="50"/>
      <c r="E307" s="50"/>
    </row>
    <row r="308" spans="1:5" ht="13.8" thickBot="1" x14ac:dyDescent="0.3">
      <c r="A308" s="72"/>
      <c r="B308" s="72"/>
      <c r="C308" s="74"/>
      <c r="D308" s="74"/>
      <c r="E308" s="74"/>
    </row>
    <row r="309" spans="1:5" x14ac:dyDescent="0.25">
      <c r="C309" s="50"/>
      <c r="D309" s="50"/>
      <c r="E309" s="50"/>
    </row>
    <row r="310" spans="1:5" x14ac:dyDescent="0.25">
      <c r="A310" s="65" t="s">
        <v>284</v>
      </c>
      <c r="C310" s="50"/>
      <c r="D310" s="50"/>
      <c r="E310" s="50"/>
    </row>
    <row r="311" spans="1:5" x14ac:dyDescent="0.25">
      <c r="A311" s="65"/>
      <c r="C311" s="50"/>
      <c r="D311" s="50"/>
      <c r="E311" s="50"/>
    </row>
    <row r="312" spans="1:5" x14ac:dyDescent="0.25">
      <c r="A312" s="39" t="s">
        <v>74</v>
      </c>
      <c r="C312" s="50"/>
      <c r="D312" s="50"/>
      <c r="E312" s="50"/>
    </row>
    <row r="313" spans="1:5" x14ac:dyDescent="0.25">
      <c r="A313" s="39" t="s">
        <v>237</v>
      </c>
      <c r="C313" s="50">
        <v>91591</v>
      </c>
      <c r="D313" s="50"/>
      <c r="E313" s="50">
        <v>87082</v>
      </c>
    </row>
    <row r="314" spans="1:5" x14ac:dyDescent="0.25">
      <c r="A314" s="39" t="s">
        <v>75</v>
      </c>
      <c r="C314" s="50">
        <v>1878181</v>
      </c>
      <c r="D314" s="50"/>
      <c r="E314" s="50">
        <v>1592214</v>
      </c>
    </row>
    <row r="315" spans="1:5" ht="13.8" thickBot="1" x14ac:dyDescent="0.3">
      <c r="C315" s="79">
        <f>SUM(C313:C314)</f>
        <v>1969772</v>
      </c>
      <c r="D315" s="50"/>
      <c r="E315" s="79">
        <f>SUM(E313:E314)</f>
        <v>1679296</v>
      </c>
    </row>
    <row r="316" spans="1:5" ht="14.4" thickTop="1" thickBot="1" x14ac:dyDescent="0.3">
      <c r="A316" s="72"/>
      <c r="B316" s="72"/>
      <c r="C316" s="74"/>
      <c r="D316" s="74"/>
      <c r="E316" s="74"/>
    </row>
    <row r="317" spans="1:5" ht="15.6" x14ac:dyDescent="0.3">
      <c r="A317" s="128" t="s">
        <v>71</v>
      </c>
      <c r="B317" s="128"/>
      <c r="C317" s="128"/>
      <c r="D317" s="128"/>
      <c r="E317" s="128"/>
    </row>
    <row r="318" spans="1:5" ht="13.8" thickBot="1" x14ac:dyDescent="0.3"/>
    <row r="319" spans="1:5" ht="13.8" thickTop="1" x14ac:dyDescent="0.25">
      <c r="A319" s="43"/>
      <c r="B319" s="44"/>
      <c r="C319" s="44" t="s">
        <v>0</v>
      </c>
      <c r="D319" s="44"/>
      <c r="E319" s="44" t="s">
        <v>0</v>
      </c>
    </row>
    <row r="320" spans="1:5" ht="13.8" thickBot="1" x14ac:dyDescent="0.3">
      <c r="A320" s="45"/>
      <c r="B320" s="46"/>
      <c r="C320" s="47" t="s">
        <v>230</v>
      </c>
      <c r="D320" s="47"/>
      <c r="E320" s="47" t="s">
        <v>194</v>
      </c>
    </row>
    <row r="321" spans="1:5" ht="13.8" thickTop="1" x14ac:dyDescent="0.25">
      <c r="C321" s="50"/>
      <c r="D321" s="50"/>
      <c r="E321" s="50"/>
    </row>
    <row r="322" spans="1:5" x14ac:dyDescent="0.25">
      <c r="A322" s="65" t="s">
        <v>286</v>
      </c>
      <c r="C322" s="50"/>
      <c r="D322" s="50"/>
      <c r="E322" s="50"/>
    </row>
    <row r="323" spans="1:5" x14ac:dyDescent="0.25">
      <c r="A323" s="65"/>
      <c r="C323" s="50"/>
      <c r="D323" s="50"/>
      <c r="E323" s="50"/>
    </row>
    <row r="324" spans="1:5" x14ac:dyDescent="0.25">
      <c r="A324" s="39" t="s">
        <v>389</v>
      </c>
      <c r="C324" s="50">
        <v>690869</v>
      </c>
      <c r="D324" s="50"/>
      <c r="E324" s="50">
        <v>486609</v>
      </c>
    </row>
    <row r="325" spans="1:5" x14ac:dyDescent="0.25">
      <c r="A325" s="39" t="s">
        <v>176</v>
      </c>
      <c r="C325" s="50">
        <v>117914</v>
      </c>
      <c r="D325" s="50"/>
      <c r="E325" s="50">
        <v>85050</v>
      </c>
    </row>
    <row r="326" spans="1:5" x14ac:dyDescent="0.25">
      <c r="A326" s="39" t="s">
        <v>203</v>
      </c>
      <c r="C326" s="110" t="s">
        <v>314</v>
      </c>
      <c r="D326" s="77"/>
      <c r="E326" s="111">
        <v>-16738</v>
      </c>
    </row>
    <row r="327" spans="1:5" x14ac:dyDescent="0.25">
      <c r="A327" s="39" t="s">
        <v>204</v>
      </c>
      <c r="C327" s="77">
        <f>+C102</f>
        <v>35345</v>
      </c>
      <c r="D327" s="77"/>
      <c r="E327" s="77">
        <v>335948</v>
      </c>
    </row>
    <row r="328" spans="1:5" x14ac:dyDescent="0.25">
      <c r="A328" s="39" t="s">
        <v>195</v>
      </c>
      <c r="C328" s="110" t="s">
        <v>314</v>
      </c>
      <c r="D328" s="77"/>
      <c r="E328" s="111">
        <v>-200000</v>
      </c>
    </row>
    <row r="329" spans="1:5" x14ac:dyDescent="0.25">
      <c r="A329" s="39" t="s">
        <v>296</v>
      </c>
      <c r="C329" s="77">
        <v>30709</v>
      </c>
      <c r="D329" s="77"/>
      <c r="E329" s="110" t="s">
        <v>314</v>
      </c>
    </row>
    <row r="330" spans="1:5" ht="13.8" thickBot="1" x14ac:dyDescent="0.3">
      <c r="C330" s="79">
        <f>SUM(C324:C329)</f>
        <v>874837</v>
      </c>
      <c r="D330" s="50"/>
      <c r="E330" s="79">
        <f>SUM(E324:E329)</f>
        <v>690869</v>
      </c>
    </row>
    <row r="331" spans="1:5" ht="14.4" thickTop="1" thickBot="1" x14ac:dyDescent="0.3">
      <c r="A331" s="72"/>
      <c r="B331" s="72"/>
      <c r="C331" s="74"/>
      <c r="D331" s="74"/>
      <c r="E331" s="74"/>
    </row>
    <row r="332" spans="1:5" x14ac:dyDescent="0.25">
      <c r="A332" s="66"/>
      <c r="B332" s="66"/>
      <c r="C332" s="66"/>
      <c r="D332" s="66"/>
      <c r="E332" s="66"/>
    </row>
    <row r="333" spans="1:5" x14ac:dyDescent="0.25">
      <c r="A333" s="65" t="s">
        <v>287</v>
      </c>
      <c r="B333" s="49"/>
      <c r="C333" s="50"/>
      <c r="D333" s="50"/>
      <c r="E333" s="50"/>
    </row>
    <row r="334" spans="1:5" x14ac:dyDescent="0.25">
      <c r="A334" s="65"/>
      <c r="B334" s="49"/>
      <c r="C334" s="50"/>
      <c r="D334" s="50"/>
      <c r="E334" s="50"/>
    </row>
    <row r="335" spans="1:5" x14ac:dyDescent="0.25">
      <c r="A335" s="65" t="s">
        <v>285</v>
      </c>
      <c r="B335" s="49"/>
      <c r="C335" s="64">
        <v>899525</v>
      </c>
      <c r="D335" s="64"/>
      <c r="E335" s="64">
        <v>764000</v>
      </c>
    </row>
    <row r="336" spans="1:5" x14ac:dyDescent="0.25">
      <c r="A336" s="65"/>
      <c r="B336" s="49"/>
    </row>
    <row r="337" spans="1:8" x14ac:dyDescent="0.25">
      <c r="A337" s="65"/>
      <c r="B337" s="49"/>
      <c r="C337" s="50"/>
      <c r="D337" s="50"/>
      <c r="E337" s="50"/>
    </row>
    <row r="338" spans="1:8" x14ac:dyDescent="0.25">
      <c r="A338" s="65" t="s">
        <v>390</v>
      </c>
      <c r="B338" s="49"/>
      <c r="C338" s="104" t="s">
        <v>314</v>
      </c>
      <c r="D338" s="64"/>
      <c r="E338" s="64">
        <f>SUM(E339:E341)</f>
        <v>64475</v>
      </c>
    </row>
    <row r="339" spans="1:8" x14ac:dyDescent="0.25">
      <c r="A339" s="65" t="s">
        <v>422</v>
      </c>
      <c r="B339" s="49"/>
      <c r="C339" s="112" t="s">
        <v>314</v>
      </c>
      <c r="D339" s="50"/>
      <c r="E339" s="88">
        <v>18000</v>
      </c>
    </row>
    <row r="340" spans="1:8" x14ac:dyDescent="0.25">
      <c r="A340" s="65" t="s">
        <v>201</v>
      </c>
      <c r="B340" s="49"/>
      <c r="C340" s="90" t="s">
        <v>314</v>
      </c>
      <c r="D340" s="64"/>
      <c r="E340" s="86">
        <v>9481</v>
      </c>
    </row>
    <row r="341" spans="1:8" x14ac:dyDescent="0.25">
      <c r="A341" s="65" t="s">
        <v>224</v>
      </c>
      <c r="B341" s="49"/>
      <c r="C341" s="113" t="s">
        <v>314</v>
      </c>
      <c r="D341" s="64"/>
      <c r="E341" s="89">
        <v>36994</v>
      </c>
    </row>
    <row r="342" spans="1:8" x14ac:dyDescent="0.25">
      <c r="A342" s="65"/>
      <c r="B342" s="49"/>
    </row>
    <row r="343" spans="1:8" x14ac:dyDescent="0.25">
      <c r="A343" s="65"/>
      <c r="B343" s="49"/>
      <c r="C343" s="50"/>
      <c r="D343" s="50"/>
      <c r="E343" s="50"/>
    </row>
    <row r="344" spans="1:8" x14ac:dyDescent="0.25">
      <c r="A344" s="65" t="s">
        <v>392</v>
      </c>
      <c r="B344" s="49"/>
      <c r="C344" s="114" t="s">
        <v>314</v>
      </c>
      <c r="D344" s="64"/>
      <c r="E344" s="64">
        <v>200000</v>
      </c>
    </row>
    <row r="345" spans="1:8" x14ac:dyDescent="0.25">
      <c r="A345" s="65"/>
      <c r="B345" s="49"/>
      <c r="D345" s="50"/>
    </row>
    <row r="346" spans="1:8" ht="13.8" thickBot="1" x14ac:dyDescent="0.3">
      <c r="A346" s="65" t="s">
        <v>391</v>
      </c>
      <c r="B346" s="49"/>
      <c r="C346" s="115">
        <v>899525</v>
      </c>
      <c r="D346" s="50"/>
      <c r="E346" s="115">
        <f>+E344+E335-E338</f>
        <v>899525</v>
      </c>
    </row>
    <row r="347" spans="1:8" ht="13.8" thickTop="1" x14ac:dyDescent="0.25">
      <c r="A347" s="66"/>
      <c r="B347" s="66"/>
      <c r="C347" s="64"/>
      <c r="D347" s="64"/>
      <c r="E347" s="64"/>
    </row>
    <row r="348" spans="1:8" ht="13.8" thickBot="1" x14ac:dyDescent="0.3">
      <c r="A348" s="72"/>
      <c r="B348" s="72"/>
      <c r="C348" s="74"/>
      <c r="D348" s="74"/>
      <c r="E348" s="74"/>
    </row>
    <row r="349" spans="1:8" x14ac:dyDescent="0.25">
      <c r="A349" s="65" t="s">
        <v>288</v>
      </c>
      <c r="B349" s="49"/>
      <c r="C349" s="50"/>
      <c r="D349" s="50"/>
      <c r="E349" s="50"/>
    </row>
    <row r="350" spans="1:8" x14ac:dyDescent="0.25">
      <c r="A350" s="65"/>
      <c r="B350" s="49"/>
      <c r="C350" s="64"/>
      <c r="D350" s="64"/>
      <c r="E350" s="64"/>
      <c r="F350" s="66"/>
      <c r="H350" s="39">
        <v>12</v>
      </c>
    </row>
    <row r="351" spans="1:8" x14ac:dyDescent="0.25">
      <c r="A351" s="65" t="s">
        <v>393</v>
      </c>
      <c r="B351" s="49"/>
      <c r="C351" s="64"/>
      <c r="D351" s="64"/>
      <c r="E351" s="64"/>
      <c r="F351" s="66"/>
    </row>
    <row r="352" spans="1:8" x14ac:dyDescent="0.25">
      <c r="A352" s="65"/>
      <c r="B352" s="49"/>
      <c r="C352" s="64">
        <f>SUM(C353:C354)</f>
        <v>51190</v>
      </c>
      <c r="D352" s="64"/>
      <c r="E352" s="64">
        <f>SUM(E353:E354)</f>
        <v>17938</v>
      </c>
      <c r="F352" s="66"/>
    </row>
    <row r="353" spans="1:6" x14ac:dyDescent="0.25">
      <c r="A353" s="65" t="s">
        <v>164</v>
      </c>
      <c r="B353" s="49"/>
      <c r="C353" s="88">
        <v>14938</v>
      </c>
      <c r="D353" s="64"/>
      <c r="E353" s="88">
        <v>17938</v>
      </c>
      <c r="F353" s="66"/>
    </row>
    <row r="354" spans="1:6" x14ac:dyDescent="0.25">
      <c r="A354" s="65" t="s">
        <v>236</v>
      </c>
      <c r="B354" s="49"/>
      <c r="C354" s="89">
        <v>36252</v>
      </c>
      <c r="D354" s="64"/>
      <c r="E354" s="89">
        <v>0</v>
      </c>
      <c r="F354" s="66"/>
    </row>
    <row r="355" spans="1:6" x14ac:dyDescent="0.25">
      <c r="A355" s="65"/>
      <c r="B355" s="49"/>
      <c r="C355" s="64"/>
      <c r="D355" s="64"/>
      <c r="E355" s="64"/>
      <c r="F355" s="66"/>
    </row>
    <row r="356" spans="1:6" x14ac:dyDescent="0.25">
      <c r="A356" s="65" t="s">
        <v>202</v>
      </c>
      <c r="B356" s="49"/>
      <c r="C356" s="104" t="s">
        <v>314</v>
      </c>
      <c r="D356" s="64"/>
      <c r="E356" s="64">
        <f>SUM(E357:E360)</f>
        <v>36252</v>
      </c>
      <c r="F356" s="66"/>
    </row>
    <row r="357" spans="1:6" x14ac:dyDescent="0.25">
      <c r="A357" s="65" t="s">
        <v>335</v>
      </c>
      <c r="B357" s="49"/>
      <c r="C357" s="112" t="s">
        <v>314</v>
      </c>
      <c r="D357" s="64"/>
      <c r="E357" s="88">
        <v>5000</v>
      </c>
      <c r="F357" s="66"/>
    </row>
    <row r="358" spans="1:6" x14ac:dyDescent="0.25">
      <c r="A358" s="65" t="s">
        <v>205</v>
      </c>
      <c r="B358" s="49"/>
      <c r="C358" s="90" t="s">
        <v>314</v>
      </c>
      <c r="D358" s="64"/>
      <c r="E358" s="86">
        <v>11738</v>
      </c>
      <c r="F358" s="66"/>
    </row>
    <row r="359" spans="1:6" x14ac:dyDescent="0.25">
      <c r="A359" s="65" t="s">
        <v>206</v>
      </c>
      <c r="B359" s="49"/>
      <c r="C359" s="90" t="s">
        <v>314</v>
      </c>
      <c r="D359" s="64"/>
      <c r="E359" s="86">
        <v>2039</v>
      </c>
      <c r="F359" s="66"/>
    </row>
    <row r="360" spans="1:6" x14ac:dyDescent="0.25">
      <c r="A360" s="65" t="s">
        <v>207</v>
      </c>
      <c r="B360" s="49"/>
      <c r="C360" s="113" t="s">
        <v>314</v>
      </c>
      <c r="D360" s="64"/>
      <c r="E360" s="89">
        <v>17475</v>
      </c>
      <c r="F360" s="66"/>
    </row>
    <row r="361" spans="1:6" x14ac:dyDescent="0.25">
      <c r="A361" s="65"/>
      <c r="B361" s="49"/>
      <c r="C361" s="64"/>
      <c r="D361" s="64"/>
      <c r="E361" s="64"/>
      <c r="F361" s="66"/>
    </row>
    <row r="362" spans="1:6" x14ac:dyDescent="0.25">
      <c r="A362" s="65" t="s">
        <v>374</v>
      </c>
      <c r="B362" s="49"/>
      <c r="C362" s="102">
        <v>-3543</v>
      </c>
      <c r="D362" s="64"/>
      <c r="E362" s="102">
        <v>-3000</v>
      </c>
    </row>
    <row r="363" spans="1:6" x14ac:dyDescent="0.25">
      <c r="A363" s="65"/>
      <c r="B363" s="49"/>
      <c r="C363" s="64"/>
      <c r="D363" s="64"/>
      <c r="E363" s="64"/>
    </row>
    <row r="364" spans="1:6" ht="13.8" thickBot="1" x14ac:dyDescent="0.3">
      <c r="A364" s="65" t="s">
        <v>394</v>
      </c>
      <c r="B364" s="49"/>
      <c r="C364" s="115">
        <f>+C352+C362</f>
        <v>47647</v>
      </c>
      <c r="D364" s="64"/>
      <c r="E364" s="115">
        <f>+E352+E356+E362</f>
        <v>51190</v>
      </c>
    </row>
    <row r="365" spans="1:6" ht="14.4" thickTop="1" thickBot="1" x14ac:dyDescent="0.3">
      <c r="A365" s="72"/>
      <c r="B365" s="72"/>
      <c r="C365" s="74"/>
      <c r="D365" s="74"/>
      <c r="E365" s="74"/>
    </row>
    <row r="366" spans="1:6" x14ac:dyDescent="0.25">
      <c r="C366" s="50"/>
      <c r="D366" s="50"/>
      <c r="E366" s="50"/>
    </row>
    <row r="367" spans="1:6" x14ac:dyDescent="0.25">
      <c r="A367" s="65" t="s">
        <v>289</v>
      </c>
      <c r="C367" s="50"/>
      <c r="D367" s="50"/>
      <c r="E367" s="50"/>
    </row>
    <row r="368" spans="1:6" x14ac:dyDescent="0.25">
      <c r="A368" s="65"/>
      <c r="C368" s="50"/>
      <c r="D368" s="50"/>
      <c r="E368" s="50"/>
    </row>
    <row r="369" spans="1:5" x14ac:dyDescent="0.25">
      <c r="A369" s="39" t="s">
        <v>218</v>
      </c>
      <c r="C369" s="50"/>
      <c r="D369" s="50"/>
      <c r="E369" s="50"/>
    </row>
    <row r="370" spans="1:5" x14ac:dyDescent="0.25">
      <c r="A370" s="39" t="s">
        <v>219</v>
      </c>
      <c r="C370" s="50">
        <v>57097</v>
      </c>
      <c r="D370" s="50"/>
      <c r="E370" s="50">
        <v>72688</v>
      </c>
    </row>
    <row r="371" spans="1:5" x14ac:dyDescent="0.25">
      <c r="A371" s="39" t="s">
        <v>220</v>
      </c>
      <c r="C371" s="78">
        <v>-17773</v>
      </c>
      <c r="D371" s="50"/>
      <c r="E371" s="78">
        <v>-17516</v>
      </c>
    </row>
    <row r="372" spans="1:5" ht="13.8" thickBot="1" x14ac:dyDescent="0.3">
      <c r="C372" s="79">
        <f>SUM(C370:C371)</f>
        <v>39324</v>
      </c>
      <c r="D372" s="64"/>
      <c r="E372" s="79">
        <f>SUM(E370:E371)</f>
        <v>55172</v>
      </c>
    </row>
    <row r="373" spans="1:5" ht="13.8" thickTop="1" x14ac:dyDescent="0.25">
      <c r="C373" s="64"/>
      <c r="D373" s="64"/>
      <c r="E373" s="64"/>
    </row>
    <row r="374" spans="1:5" x14ac:dyDescent="0.25">
      <c r="A374" s="39" t="s">
        <v>234</v>
      </c>
      <c r="C374" s="64"/>
      <c r="D374" s="64"/>
      <c r="E374" s="64"/>
    </row>
    <row r="375" spans="1:5" x14ac:dyDescent="0.25">
      <c r="A375" s="39" t="s">
        <v>235</v>
      </c>
      <c r="C375" s="64"/>
      <c r="D375" s="64"/>
      <c r="E375" s="64"/>
    </row>
    <row r="376" spans="1:5" x14ac:dyDescent="0.25">
      <c r="A376" s="66" t="s">
        <v>395</v>
      </c>
      <c r="B376" s="66"/>
      <c r="C376" s="64"/>
      <c r="D376" s="64"/>
      <c r="E376" s="64"/>
    </row>
    <row r="377" spans="1:5" ht="15.6" x14ac:dyDescent="0.3">
      <c r="A377" s="128" t="s">
        <v>396</v>
      </c>
      <c r="B377" s="128"/>
      <c r="C377" s="128"/>
      <c r="D377" s="128"/>
      <c r="E377" s="128"/>
    </row>
    <row r="378" spans="1:5" ht="13.8" thickBot="1" x14ac:dyDescent="0.3"/>
    <row r="379" spans="1:5" ht="13.8" thickTop="1" x14ac:dyDescent="0.25">
      <c r="A379" s="43"/>
      <c r="B379" s="44"/>
      <c r="C379" s="44" t="s">
        <v>0</v>
      </c>
      <c r="D379" s="44"/>
      <c r="E379" s="44" t="s">
        <v>0</v>
      </c>
    </row>
    <row r="380" spans="1:5" ht="13.8" thickBot="1" x14ac:dyDescent="0.3">
      <c r="A380" s="45"/>
      <c r="B380" s="46"/>
      <c r="C380" s="47">
        <v>2002</v>
      </c>
      <c r="D380" s="47"/>
      <c r="E380" s="47" t="s">
        <v>194</v>
      </c>
    </row>
    <row r="381" spans="1:5" ht="13.8" thickTop="1" x14ac:dyDescent="0.25">
      <c r="A381" s="66"/>
      <c r="B381" s="66"/>
      <c r="C381" s="64"/>
      <c r="D381" s="64"/>
      <c r="E381" s="64"/>
    </row>
    <row r="382" spans="1:5" x14ac:dyDescent="0.25">
      <c r="C382" s="50"/>
      <c r="D382" s="50"/>
      <c r="E382" s="50"/>
    </row>
    <row r="383" spans="1:5" x14ac:dyDescent="0.25">
      <c r="A383" s="65" t="s">
        <v>290</v>
      </c>
      <c r="C383" s="50"/>
      <c r="D383" s="50"/>
      <c r="E383" s="50"/>
    </row>
    <row r="384" spans="1:5" x14ac:dyDescent="0.25">
      <c r="A384" s="65"/>
      <c r="C384" s="50"/>
      <c r="D384" s="50"/>
      <c r="E384" s="50"/>
    </row>
    <row r="385" spans="1:5" x14ac:dyDescent="0.25">
      <c r="A385" s="39" t="s">
        <v>77</v>
      </c>
      <c r="C385" s="50"/>
      <c r="D385" s="50"/>
      <c r="E385" s="50"/>
    </row>
    <row r="386" spans="1:5" x14ac:dyDescent="0.25">
      <c r="A386" s="39" t="s">
        <v>166</v>
      </c>
      <c r="C386" s="50">
        <v>45696</v>
      </c>
      <c r="D386" s="50"/>
      <c r="E386" s="50">
        <v>44280</v>
      </c>
    </row>
    <row r="387" spans="1:5" x14ac:dyDescent="0.25">
      <c r="A387" s="39" t="s">
        <v>78</v>
      </c>
      <c r="C387" s="50">
        <v>136781</v>
      </c>
      <c r="D387" s="50"/>
      <c r="E387" s="50">
        <v>217918</v>
      </c>
    </row>
    <row r="388" spans="1:5" x14ac:dyDescent="0.25">
      <c r="A388" s="39" t="s">
        <v>165</v>
      </c>
      <c r="C388" s="50">
        <v>55823</v>
      </c>
      <c r="D388" s="50"/>
      <c r="E388" s="50">
        <v>82891</v>
      </c>
    </row>
    <row r="389" spans="1:5" ht="13.8" thickBot="1" x14ac:dyDescent="0.3">
      <c r="C389" s="79">
        <f>SUM(C386:C388)</f>
        <v>238300</v>
      </c>
      <c r="D389" s="50"/>
      <c r="E389" s="79">
        <f>SUM(E386:E388)</f>
        <v>345089</v>
      </c>
    </row>
    <row r="390" spans="1:5" ht="14.4" thickTop="1" thickBot="1" x14ac:dyDescent="0.3">
      <c r="A390" s="72"/>
      <c r="B390" s="72"/>
      <c r="C390" s="74"/>
      <c r="D390" s="74"/>
      <c r="E390" s="74"/>
    </row>
    <row r="391" spans="1:5" x14ac:dyDescent="0.25">
      <c r="A391" s="66"/>
      <c r="B391" s="66"/>
      <c r="C391" s="64"/>
      <c r="D391" s="64"/>
      <c r="E391" s="64"/>
    </row>
    <row r="392" spans="1:5" x14ac:dyDescent="0.25">
      <c r="A392" s="65" t="s">
        <v>291</v>
      </c>
      <c r="C392" s="50"/>
      <c r="D392" s="50"/>
      <c r="E392" s="50"/>
    </row>
    <row r="393" spans="1:5" x14ac:dyDescent="0.25">
      <c r="A393" s="65"/>
      <c r="C393" s="50"/>
      <c r="D393" s="50"/>
      <c r="E393" s="50"/>
    </row>
    <row r="394" spans="1:5" x14ac:dyDescent="0.25">
      <c r="A394" s="39" t="s">
        <v>79</v>
      </c>
      <c r="C394" s="50">
        <v>1463241</v>
      </c>
      <c r="D394" s="50"/>
      <c r="E394" s="50">
        <v>1401588</v>
      </c>
    </row>
    <row r="395" spans="1:5" x14ac:dyDescent="0.25">
      <c r="A395" s="39" t="s">
        <v>397</v>
      </c>
      <c r="C395" s="78">
        <v>-1037502</v>
      </c>
      <c r="D395" s="50"/>
      <c r="E395" s="78">
        <v>-1129534</v>
      </c>
    </row>
    <row r="396" spans="1:5" ht="13.8" thickBot="1" x14ac:dyDescent="0.3">
      <c r="C396" s="79">
        <f>+C394+C395</f>
        <v>425739</v>
      </c>
      <c r="D396" s="50"/>
      <c r="E396" s="79">
        <f>+E394+E395</f>
        <v>272054</v>
      </c>
    </row>
    <row r="397" spans="1:5" ht="13.8" thickTop="1" x14ac:dyDescent="0.25">
      <c r="C397" s="64"/>
      <c r="D397" s="50"/>
      <c r="E397" s="64"/>
    </row>
    <row r="398" spans="1:5" x14ac:dyDescent="0.25">
      <c r="C398" s="64"/>
      <c r="D398" s="50"/>
      <c r="E398" s="64"/>
    </row>
    <row r="399" spans="1:5" x14ac:dyDescent="0.25">
      <c r="C399" s="64"/>
      <c r="D399" s="50"/>
      <c r="E399" s="64"/>
    </row>
    <row r="400" spans="1:5" ht="15.6" x14ac:dyDescent="0.3">
      <c r="A400" s="128" t="s">
        <v>396</v>
      </c>
      <c r="B400" s="128"/>
      <c r="C400" s="128"/>
      <c r="D400" s="128"/>
      <c r="E400" s="128"/>
    </row>
    <row r="401" spans="1:7" ht="13.8" thickBot="1" x14ac:dyDescent="0.3">
      <c r="A401" s="72"/>
      <c r="B401" s="72"/>
      <c r="C401" s="74"/>
      <c r="D401" s="74"/>
      <c r="E401" s="74"/>
    </row>
    <row r="402" spans="1:7" x14ac:dyDescent="0.25">
      <c r="A402" s="65" t="s">
        <v>292</v>
      </c>
      <c r="B402" s="65"/>
      <c r="C402" s="116"/>
      <c r="D402" s="65"/>
      <c r="E402" s="65"/>
      <c r="F402" s="65"/>
      <c r="G402" s="65"/>
    </row>
    <row r="403" spans="1:7" x14ac:dyDescent="0.25">
      <c r="A403" s="65"/>
      <c r="B403" s="65"/>
      <c r="C403" s="117"/>
      <c r="D403" s="65"/>
      <c r="E403" s="65"/>
      <c r="F403" s="65"/>
      <c r="G403" s="65"/>
    </row>
    <row r="404" spans="1:7" x14ac:dyDescent="0.25">
      <c r="A404" s="65" t="s">
        <v>80</v>
      </c>
      <c r="B404" s="65"/>
      <c r="C404" s="117"/>
      <c r="D404" s="65"/>
      <c r="E404" s="65"/>
      <c r="F404" s="65"/>
      <c r="G404" s="65"/>
    </row>
    <row r="405" spans="1:7" x14ac:dyDescent="0.25">
      <c r="A405" s="65" t="s">
        <v>81</v>
      </c>
      <c r="B405" s="65"/>
      <c r="C405" s="65"/>
      <c r="D405" s="65"/>
      <c r="E405" s="65"/>
      <c r="F405" s="65"/>
      <c r="G405" s="65"/>
    </row>
    <row r="406" spans="1:7" x14ac:dyDescent="0.25">
      <c r="A406" s="65" t="s">
        <v>318</v>
      </c>
      <c r="B406" s="65"/>
      <c r="C406" s="65"/>
      <c r="D406" s="65"/>
      <c r="E406" s="65"/>
      <c r="F406" s="65"/>
      <c r="G406" s="65"/>
    </row>
    <row r="407" spans="1:7" x14ac:dyDescent="0.25">
      <c r="A407" s="65" t="s">
        <v>82</v>
      </c>
      <c r="B407" s="65"/>
      <c r="C407" s="65"/>
      <c r="D407" s="65"/>
      <c r="E407" s="65"/>
      <c r="F407" s="65"/>
      <c r="G407" s="65"/>
    </row>
    <row r="408" spans="1:7" x14ac:dyDescent="0.25">
      <c r="B408" s="65"/>
      <c r="C408" s="65"/>
      <c r="D408" s="65"/>
      <c r="E408" s="65"/>
      <c r="F408" s="65"/>
      <c r="G408" s="65"/>
    </row>
    <row r="409" spans="1:7" x14ac:dyDescent="0.25">
      <c r="A409" s="65" t="s">
        <v>124</v>
      </c>
      <c r="B409" s="116">
        <v>6200</v>
      </c>
      <c r="D409" s="65"/>
      <c r="E409" s="65"/>
      <c r="F409" s="116"/>
      <c r="G409" s="65"/>
    </row>
    <row r="410" spans="1:7" x14ac:dyDescent="0.25">
      <c r="A410" s="65" t="s">
        <v>193</v>
      </c>
      <c r="B410" s="116">
        <v>6000</v>
      </c>
      <c r="D410" s="65"/>
      <c r="E410" s="65"/>
      <c r="F410" s="116"/>
      <c r="G410" s="65"/>
    </row>
    <row r="411" spans="1:7" x14ac:dyDescent="0.25">
      <c r="A411" s="65" t="s">
        <v>125</v>
      </c>
      <c r="B411" s="116">
        <v>7000</v>
      </c>
      <c r="D411" s="65"/>
      <c r="E411" s="65"/>
      <c r="F411" s="116"/>
      <c r="G411" s="65"/>
    </row>
    <row r="412" spans="1:7" x14ac:dyDescent="0.25">
      <c r="A412" s="65" t="s">
        <v>245</v>
      </c>
      <c r="B412" s="116">
        <v>9900</v>
      </c>
      <c r="D412" s="65"/>
      <c r="E412" s="65"/>
      <c r="F412" s="116"/>
      <c r="G412" s="65"/>
    </row>
    <row r="413" spans="1:7" x14ac:dyDescent="0.25">
      <c r="A413" s="65" t="s">
        <v>126</v>
      </c>
      <c r="B413" s="116">
        <v>40700</v>
      </c>
      <c r="D413" s="65"/>
      <c r="E413" s="65"/>
      <c r="F413" s="116"/>
      <c r="G413" s="65"/>
    </row>
    <row r="414" spans="1:7" x14ac:dyDescent="0.25">
      <c r="A414" s="65" t="s">
        <v>190</v>
      </c>
      <c r="B414" s="116">
        <v>5200</v>
      </c>
      <c r="D414" s="65"/>
      <c r="E414" s="65"/>
      <c r="F414" s="116"/>
      <c r="G414" s="65"/>
    </row>
    <row r="415" spans="1:7" x14ac:dyDescent="0.25">
      <c r="A415" s="65" t="s">
        <v>127</v>
      </c>
      <c r="B415" s="116">
        <v>5700</v>
      </c>
      <c r="D415" s="65"/>
      <c r="E415" s="65"/>
      <c r="F415" s="116"/>
      <c r="G415" s="65"/>
    </row>
    <row r="416" spans="1:7" x14ac:dyDescent="0.25">
      <c r="A416" s="65" t="s">
        <v>273</v>
      </c>
      <c r="B416" s="116">
        <v>4600</v>
      </c>
      <c r="D416" s="65"/>
      <c r="E416" s="65"/>
      <c r="F416" s="116"/>
      <c r="G416" s="65"/>
    </row>
    <row r="417" spans="1:7" x14ac:dyDescent="0.25">
      <c r="A417" s="65" t="s">
        <v>128</v>
      </c>
      <c r="B417" s="116">
        <v>8700</v>
      </c>
      <c r="D417" s="65"/>
      <c r="E417" s="65"/>
      <c r="F417" s="116"/>
      <c r="G417" s="65"/>
    </row>
    <row r="418" spans="1:7" x14ac:dyDescent="0.25">
      <c r="A418" s="65" t="s">
        <v>272</v>
      </c>
      <c r="B418" s="116">
        <v>3200</v>
      </c>
      <c r="D418" s="65"/>
      <c r="E418" s="65"/>
      <c r="F418" s="116"/>
      <c r="G418" s="65"/>
    </row>
    <row r="419" spans="1:7" x14ac:dyDescent="0.25">
      <c r="A419" s="65" t="s">
        <v>271</v>
      </c>
      <c r="B419" s="116">
        <v>8300</v>
      </c>
      <c r="D419" s="65"/>
      <c r="E419" s="65"/>
      <c r="F419" s="116"/>
      <c r="G419" s="65"/>
    </row>
    <row r="420" spans="1:7" x14ac:dyDescent="0.25">
      <c r="A420" s="65" t="s">
        <v>129</v>
      </c>
      <c r="B420" s="116">
        <v>14900</v>
      </c>
      <c r="D420" s="65"/>
      <c r="E420" s="65"/>
      <c r="F420" s="116"/>
      <c r="G420" s="65"/>
    </row>
    <row r="421" spans="1:7" x14ac:dyDescent="0.25">
      <c r="A421" s="65" t="s">
        <v>270</v>
      </c>
      <c r="B421" s="116">
        <v>18000</v>
      </c>
      <c r="D421" s="65"/>
      <c r="E421" s="65"/>
      <c r="F421" s="116"/>
      <c r="G421" s="65"/>
    </row>
    <row r="422" spans="1:7" x14ac:dyDescent="0.25">
      <c r="A422" s="65" t="s">
        <v>192</v>
      </c>
      <c r="B422" s="116">
        <v>1000</v>
      </c>
      <c r="D422" s="65"/>
      <c r="E422" s="65"/>
      <c r="F422" s="116"/>
      <c r="G422" s="65"/>
    </row>
    <row r="423" spans="1:7" x14ac:dyDescent="0.25">
      <c r="A423" s="65" t="s">
        <v>246</v>
      </c>
      <c r="B423" s="116">
        <v>7300</v>
      </c>
      <c r="D423" s="65"/>
      <c r="E423" s="65"/>
      <c r="F423" s="116"/>
      <c r="G423" s="65"/>
    </row>
    <row r="424" spans="1:7" x14ac:dyDescent="0.25">
      <c r="A424" s="65" t="s">
        <v>191</v>
      </c>
      <c r="B424" s="116">
        <v>3000</v>
      </c>
      <c r="D424" s="65"/>
      <c r="E424" s="65"/>
      <c r="F424" s="116"/>
      <c r="G424" s="65"/>
    </row>
    <row r="425" spans="1:7" x14ac:dyDescent="0.25">
      <c r="A425" s="65" t="s">
        <v>249</v>
      </c>
      <c r="B425" s="116">
        <v>3600</v>
      </c>
      <c r="D425" s="65"/>
      <c r="E425" s="116"/>
      <c r="F425" s="116"/>
      <c r="G425" s="65"/>
    </row>
    <row r="426" spans="1:7" x14ac:dyDescent="0.25">
      <c r="A426" s="65" t="s">
        <v>130</v>
      </c>
      <c r="B426" s="116">
        <v>1000</v>
      </c>
      <c r="D426" s="65"/>
      <c r="E426" s="65"/>
      <c r="F426" s="116"/>
      <c r="G426" s="65"/>
    </row>
    <row r="427" spans="1:7" x14ac:dyDescent="0.25">
      <c r="A427" s="65" t="s">
        <v>131</v>
      </c>
      <c r="B427" s="116">
        <v>1000</v>
      </c>
      <c r="D427" s="65"/>
      <c r="E427" s="65"/>
      <c r="F427" s="116"/>
      <c r="G427" s="65"/>
    </row>
    <row r="428" spans="1:7" x14ac:dyDescent="0.25">
      <c r="A428" s="65" t="s">
        <v>247</v>
      </c>
      <c r="B428" s="116">
        <v>6000</v>
      </c>
      <c r="D428" s="65"/>
      <c r="E428" s="65"/>
      <c r="F428" s="116"/>
      <c r="G428" s="65"/>
    </row>
    <row r="429" spans="1:7" x14ac:dyDescent="0.25">
      <c r="A429" s="65" t="s">
        <v>248</v>
      </c>
      <c r="B429" s="116">
        <v>5200</v>
      </c>
      <c r="D429" s="65"/>
      <c r="E429" s="65"/>
      <c r="F429" s="116"/>
      <c r="G429" s="65"/>
    </row>
    <row r="430" spans="1:7" x14ac:dyDescent="0.25">
      <c r="A430" s="65" t="s">
        <v>132</v>
      </c>
      <c r="B430" s="116">
        <v>13600</v>
      </c>
      <c r="D430" s="65"/>
      <c r="E430" s="116"/>
      <c r="F430" s="116"/>
      <c r="G430" s="65"/>
    </row>
    <row r="431" spans="1:7" x14ac:dyDescent="0.25">
      <c r="A431" s="65" t="s">
        <v>269</v>
      </c>
      <c r="B431" s="116">
        <v>13500</v>
      </c>
      <c r="D431" s="65"/>
      <c r="E431" s="65"/>
      <c r="F431" s="116"/>
      <c r="G431" s="65"/>
    </row>
    <row r="432" spans="1:7" x14ac:dyDescent="0.25">
      <c r="A432" s="65" t="s">
        <v>268</v>
      </c>
      <c r="B432" s="116">
        <v>1600</v>
      </c>
      <c r="D432" s="65"/>
      <c r="E432" s="65"/>
      <c r="F432" s="116"/>
      <c r="G432" s="65"/>
    </row>
    <row r="433" spans="1:7" x14ac:dyDescent="0.25">
      <c r="A433" s="65" t="s">
        <v>178</v>
      </c>
      <c r="B433" s="116">
        <v>6000</v>
      </c>
      <c r="D433" s="65"/>
      <c r="E433" s="65"/>
      <c r="F433" s="116"/>
      <c r="G433" s="65"/>
    </row>
    <row r="434" spans="1:7" x14ac:dyDescent="0.25">
      <c r="A434" s="65" t="s">
        <v>250</v>
      </c>
      <c r="B434" s="116">
        <v>21800</v>
      </c>
      <c r="D434" s="65"/>
      <c r="E434" s="65"/>
      <c r="F434" s="116"/>
      <c r="G434" s="65"/>
    </row>
    <row r="435" spans="1:7" x14ac:dyDescent="0.25">
      <c r="A435" s="65" t="s">
        <v>251</v>
      </c>
      <c r="B435" s="116">
        <v>2000</v>
      </c>
      <c r="D435" s="65"/>
      <c r="E435" s="65"/>
      <c r="F435" s="116"/>
      <c r="G435" s="65"/>
    </row>
    <row r="436" spans="1:7" x14ac:dyDescent="0.25">
      <c r="A436" s="65" t="s">
        <v>266</v>
      </c>
      <c r="B436" s="116">
        <v>1600</v>
      </c>
      <c r="D436" s="65"/>
      <c r="E436" s="65"/>
      <c r="F436" s="116"/>
      <c r="G436" s="65"/>
    </row>
    <row r="437" spans="1:7" x14ac:dyDescent="0.25">
      <c r="A437" s="65" t="s">
        <v>252</v>
      </c>
      <c r="B437" s="116">
        <v>1600</v>
      </c>
    </row>
    <row r="438" spans="1:7" x14ac:dyDescent="0.25">
      <c r="A438" s="65" t="s">
        <v>253</v>
      </c>
      <c r="B438" s="116">
        <v>2600</v>
      </c>
    </row>
    <row r="439" spans="1:7" x14ac:dyDescent="0.25">
      <c r="A439" s="65" t="s">
        <v>133</v>
      </c>
      <c r="B439" s="116">
        <v>500</v>
      </c>
    </row>
    <row r="440" spans="1:7" x14ac:dyDescent="0.25">
      <c r="A440" s="65" t="s">
        <v>187</v>
      </c>
      <c r="B440" s="116">
        <v>8200</v>
      </c>
    </row>
    <row r="441" spans="1:7" x14ac:dyDescent="0.25">
      <c r="A441" s="65" t="s">
        <v>267</v>
      </c>
      <c r="B441" s="116">
        <v>1600</v>
      </c>
    </row>
    <row r="442" spans="1:7" x14ac:dyDescent="0.25">
      <c r="A442" s="65" t="s">
        <v>255</v>
      </c>
      <c r="B442" s="116">
        <v>1800</v>
      </c>
    </row>
    <row r="443" spans="1:7" x14ac:dyDescent="0.25">
      <c r="A443" s="65" t="s">
        <v>254</v>
      </c>
      <c r="B443" s="116">
        <v>2500</v>
      </c>
    </row>
    <row r="444" spans="1:7" x14ac:dyDescent="0.25">
      <c r="A444" s="65" t="s">
        <v>256</v>
      </c>
      <c r="B444" s="116">
        <v>1000</v>
      </c>
    </row>
    <row r="445" spans="1:7" x14ac:dyDescent="0.25">
      <c r="A445" s="65" t="s">
        <v>134</v>
      </c>
      <c r="B445" s="116">
        <v>5100</v>
      </c>
    </row>
    <row r="446" spans="1:7" x14ac:dyDescent="0.25">
      <c r="A446" s="65" t="s">
        <v>260</v>
      </c>
      <c r="B446" s="116">
        <v>34500</v>
      </c>
    </row>
    <row r="447" spans="1:7" x14ac:dyDescent="0.25">
      <c r="A447" s="116" t="s">
        <v>258</v>
      </c>
      <c r="B447" s="116">
        <v>9500</v>
      </c>
    </row>
    <row r="448" spans="1:7" x14ac:dyDescent="0.25">
      <c r="A448" s="65" t="s">
        <v>259</v>
      </c>
      <c r="B448" s="116">
        <v>5263.16</v>
      </c>
    </row>
    <row r="449" spans="1:5" x14ac:dyDescent="0.25">
      <c r="A449" s="65" t="s">
        <v>135</v>
      </c>
      <c r="B449" s="116">
        <v>4500</v>
      </c>
    </row>
    <row r="450" spans="1:5" x14ac:dyDescent="0.25">
      <c r="A450" s="65" t="s">
        <v>274</v>
      </c>
      <c r="B450" s="116">
        <v>7500</v>
      </c>
    </row>
    <row r="451" spans="1:5" x14ac:dyDescent="0.25">
      <c r="A451" s="65" t="s">
        <v>136</v>
      </c>
      <c r="B451" s="116">
        <v>4400</v>
      </c>
    </row>
    <row r="452" spans="1:5" x14ac:dyDescent="0.25">
      <c r="A452" s="65" t="s">
        <v>265</v>
      </c>
      <c r="B452" s="116">
        <v>1600</v>
      </c>
    </row>
    <row r="453" spans="1:5" x14ac:dyDescent="0.25">
      <c r="A453" s="65" t="s">
        <v>137</v>
      </c>
      <c r="B453" s="116">
        <v>5200</v>
      </c>
    </row>
    <row r="454" spans="1:5" x14ac:dyDescent="0.25">
      <c r="A454" s="116" t="s">
        <v>257</v>
      </c>
      <c r="B454" s="116">
        <v>4200</v>
      </c>
    </row>
    <row r="455" spans="1:5" x14ac:dyDescent="0.25">
      <c r="A455" s="65" t="s">
        <v>262</v>
      </c>
      <c r="B455" s="116">
        <v>3600</v>
      </c>
      <c r="E455" s="78"/>
    </row>
    <row r="456" spans="1:5" x14ac:dyDescent="0.25">
      <c r="A456" s="65" t="s">
        <v>261</v>
      </c>
      <c r="B456" s="116">
        <v>1600</v>
      </c>
    </row>
    <row r="457" spans="1:5" x14ac:dyDescent="0.25">
      <c r="A457" s="65" t="s">
        <v>263</v>
      </c>
      <c r="B457" s="116">
        <v>18100</v>
      </c>
    </row>
    <row r="458" spans="1:5" x14ac:dyDescent="0.25">
      <c r="A458" s="65" t="s">
        <v>264</v>
      </c>
      <c r="B458" s="116">
        <v>1600</v>
      </c>
    </row>
    <row r="459" spans="1:5" x14ac:dyDescent="0.25">
      <c r="A459" s="65" t="s">
        <v>138</v>
      </c>
      <c r="B459" s="116">
        <v>30000</v>
      </c>
    </row>
    <row r="461" spans="1:5" ht="15.6" x14ac:dyDescent="0.3">
      <c r="A461" s="128" t="s">
        <v>76</v>
      </c>
      <c r="B461" s="128"/>
      <c r="C461" s="128"/>
      <c r="D461" s="128"/>
      <c r="E461" s="128"/>
    </row>
    <row r="462" spans="1:5" ht="13.8" thickBot="1" x14ac:dyDescent="0.3"/>
    <row r="463" spans="1:5" ht="13.8" thickTop="1" x14ac:dyDescent="0.25">
      <c r="A463" s="43"/>
      <c r="B463" s="44"/>
      <c r="C463" s="44" t="s">
        <v>0</v>
      </c>
      <c r="D463" s="44"/>
      <c r="E463" s="44" t="s">
        <v>0</v>
      </c>
    </row>
    <row r="464" spans="1:5" ht="13.8" thickBot="1" x14ac:dyDescent="0.3">
      <c r="A464" s="45"/>
      <c r="B464" s="46"/>
      <c r="C464" s="47" t="s">
        <v>230</v>
      </c>
      <c r="D464" s="47"/>
      <c r="E464" s="47" t="s">
        <v>194</v>
      </c>
    </row>
    <row r="465" spans="1:5" ht="13.8" thickTop="1" x14ac:dyDescent="0.25">
      <c r="A465" s="66"/>
      <c r="B465" s="98"/>
      <c r="C465" s="99"/>
      <c r="D465" s="99"/>
      <c r="E465" s="99"/>
    </row>
    <row r="466" spans="1:5" x14ac:dyDescent="0.25">
      <c r="A466" s="65" t="s">
        <v>293</v>
      </c>
    </row>
    <row r="467" spans="1:5" x14ac:dyDescent="0.25">
      <c r="A467" s="39" t="s">
        <v>94</v>
      </c>
      <c r="C467" s="50">
        <v>23000</v>
      </c>
      <c r="D467" s="50"/>
      <c r="E467" s="50">
        <v>20000</v>
      </c>
    </row>
    <row r="468" spans="1:5" x14ac:dyDescent="0.25">
      <c r="A468" s="39" t="s">
        <v>95</v>
      </c>
      <c r="C468" s="78">
        <f>+C469-C467</f>
        <v>-411</v>
      </c>
      <c r="D468" s="50"/>
      <c r="E468" s="78">
        <v>-863</v>
      </c>
    </row>
    <row r="469" spans="1:5" ht="13.8" thickBot="1" x14ac:dyDescent="0.3">
      <c r="C469" s="79">
        <v>22589</v>
      </c>
      <c r="D469" s="50"/>
      <c r="E469" s="79">
        <f>+E467+E468</f>
        <v>19137</v>
      </c>
    </row>
    <row r="470" spans="1:5" ht="13.8" thickTop="1" x14ac:dyDescent="0.25">
      <c r="C470" s="64"/>
      <c r="D470" s="50"/>
      <c r="E470" s="64"/>
    </row>
    <row r="471" spans="1:5" x14ac:dyDescent="0.25">
      <c r="A471" s="65" t="s">
        <v>294</v>
      </c>
      <c r="C471" s="50"/>
      <c r="D471" s="50"/>
      <c r="E471" s="50"/>
    </row>
    <row r="472" spans="1:5" x14ac:dyDescent="0.25">
      <c r="A472" s="39" t="s">
        <v>83</v>
      </c>
      <c r="C472" s="50"/>
      <c r="D472" s="50"/>
      <c r="E472" s="50"/>
    </row>
    <row r="473" spans="1:5" x14ac:dyDescent="0.25">
      <c r="A473" s="39" t="s">
        <v>198</v>
      </c>
      <c r="C473" s="110" t="s">
        <v>314</v>
      </c>
      <c r="D473" s="50"/>
      <c r="E473" s="50">
        <v>10307</v>
      </c>
    </row>
    <row r="474" spans="1:5" x14ac:dyDescent="0.25">
      <c r="A474" s="39" t="s">
        <v>85</v>
      </c>
      <c r="C474" s="50">
        <v>53055</v>
      </c>
      <c r="D474" s="50"/>
      <c r="E474" s="50">
        <v>42045</v>
      </c>
    </row>
    <row r="475" spans="1:5" x14ac:dyDescent="0.25">
      <c r="A475" s="39" t="s">
        <v>197</v>
      </c>
      <c r="C475" s="50">
        <v>4157</v>
      </c>
      <c r="D475" s="50"/>
      <c r="E475" s="50">
        <v>12796</v>
      </c>
    </row>
    <row r="476" spans="1:5" x14ac:dyDescent="0.25">
      <c r="A476" s="39" t="s">
        <v>239</v>
      </c>
      <c r="C476" s="50">
        <v>43013</v>
      </c>
      <c r="D476" s="50"/>
      <c r="E476" s="110" t="s">
        <v>314</v>
      </c>
    </row>
    <row r="477" spans="1:5" x14ac:dyDescent="0.25">
      <c r="A477" s="39" t="s">
        <v>89</v>
      </c>
      <c r="C477" s="50">
        <v>2324</v>
      </c>
      <c r="D477" s="50"/>
      <c r="E477" s="50">
        <v>4581</v>
      </c>
    </row>
    <row r="478" spans="1:5" x14ac:dyDescent="0.25">
      <c r="A478" s="39" t="s">
        <v>196</v>
      </c>
      <c r="C478" s="50">
        <v>9956</v>
      </c>
      <c r="D478" s="50"/>
      <c r="E478" s="50">
        <v>2468</v>
      </c>
    </row>
    <row r="479" spans="1:5" x14ac:dyDescent="0.25">
      <c r="A479" s="39" t="s">
        <v>84</v>
      </c>
      <c r="C479" s="50">
        <v>1504</v>
      </c>
      <c r="D479" s="50"/>
      <c r="E479" s="50">
        <v>14787</v>
      </c>
    </row>
    <row r="480" spans="1:5" x14ac:dyDescent="0.25">
      <c r="A480" s="39" t="s">
        <v>87</v>
      </c>
      <c r="C480" s="50">
        <v>80165</v>
      </c>
      <c r="D480" s="50"/>
      <c r="E480" s="50">
        <v>77156</v>
      </c>
    </row>
    <row r="481" spans="1:5" x14ac:dyDescent="0.25">
      <c r="A481" s="39" t="s">
        <v>92</v>
      </c>
      <c r="C481" s="50">
        <v>18326</v>
      </c>
      <c r="D481" s="50"/>
      <c r="E481" s="50">
        <v>16623</v>
      </c>
    </row>
    <row r="482" spans="1:5" x14ac:dyDescent="0.25">
      <c r="A482" s="39" t="s">
        <v>86</v>
      </c>
      <c r="C482" s="50">
        <v>41277</v>
      </c>
      <c r="D482" s="50"/>
      <c r="E482" s="50">
        <v>35502</v>
      </c>
    </row>
    <row r="483" spans="1:5" x14ac:dyDescent="0.25">
      <c r="A483" s="39" t="s">
        <v>88</v>
      </c>
      <c r="C483" s="50">
        <v>88700</v>
      </c>
      <c r="D483" s="50"/>
      <c r="E483" s="50">
        <v>65200</v>
      </c>
    </row>
    <row r="484" spans="1:5" x14ac:dyDescent="0.25">
      <c r="A484" s="39" t="s">
        <v>240</v>
      </c>
      <c r="C484" s="50">
        <v>22488</v>
      </c>
      <c r="D484" s="50"/>
      <c r="E484" s="110" t="s">
        <v>314</v>
      </c>
    </row>
    <row r="485" spans="1:5" x14ac:dyDescent="0.25">
      <c r="A485" s="39" t="s">
        <v>275</v>
      </c>
      <c r="C485" s="50">
        <v>4926</v>
      </c>
      <c r="D485" s="50"/>
      <c r="E485" s="50">
        <v>9728</v>
      </c>
    </row>
    <row r="486" spans="1:5" x14ac:dyDescent="0.25">
      <c r="A486" s="39" t="s">
        <v>91</v>
      </c>
      <c r="C486" s="50">
        <v>9455</v>
      </c>
      <c r="D486" s="50"/>
      <c r="E486" s="50">
        <v>9174</v>
      </c>
    </row>
    <row r="487" spans="1:5" x14ac:dyDescent="0.25">
      <c r="A487" s="39" t="s">
        <v>90</v>
      </c>
      <c r="C487" s="50">
        <v>89600</v>
      </c>
      <c r="D487" s="50"/>
      <c r="E487" s="50">
        <v>3424</v>
      </c>
    </row>
    <row r="488" spans="1:5" x14ac:dyDescent="0.25">
      <c r="A488" s="39" t="s">
        <v>280</v>
      </c>
      <c r="C488" s="50">
        <v>102164</v>
      </c>
      <c r="D488" s="50"/>
      <c r="E488" s="110" t="s">
        <v>314</v>
      </c>
    </row>
    <row r="489" spans="1:5" x14ac:dyDescent="0.25">
      <c r="A489" s="39" t="s">
        <v>279</v>
      </c>
      <c r="C489" s="50">
        <v>14990</v>
      </c>
      <c r="D489" s="50"/>
      <c r="E489" s="110" t="s">
        <v>314</v>
      </c>
    </row>
    <row r="490" spans="1:5" x14ac:dyDescent="0.25">
      <c r="A490" s="39" t="s">
        <v>93</v>
      </c>
      <c r="C490" s="50">
        <v>3318</v>
      </c>
      <c r="D490" s="50"/>
      <c r="E490" s="50">
        <v>1125</v>
      </c>
    </row>
    <row r="491" spans="1:5" ht="13.8" thickBot="1" x14ac:dyDescent="0.3">
      <c r="C491" s="79">
        <v>589418</v>
      </c>
      <c r="D491" s="50"/>
      <c r="E491" s="79">
        <f>SUM(E473:E490)</f>
        <v>304916</v>
      </c>
    </row>
    <row r="492" spans="1:5" ht="14.4" thickTop="1" thickBot="1" x14ac:dyDescent="0.3">
      <c r="A492" s="72"/>
      <c r="B492" s="72"/>
      <c r="C492" s="72"/>
      <c r="D492" s="72"/>
      <c r="E492" s="72"/>
    </row>
    <row r="493" spans="1:5" x14ac:dyDescent="0.25">
      <c r="A493" s="66"/>
      <c r="B493" s="66"/>
      <c r="C493" s="66"/>
      <c r="D493" s="66"/>
      <c r="E493" s="66"/>
    </row>
    <row r="494" spans="1:5" x14ac:dyDescent="0.25">
      <c r="A494" s="65" t="s">
        <v>304</v>
      </c>
    </row>
    <row r="496" spans="1:5" x14ac:dyDescent="0.25">
      <c r="A496" s="39" t="s">
        <v>398</v>
      </c>
    </row>
    <row r="497" spans="1:6" x14ac:dyDescent="0.25">
      <c r="A497" s="39" t="s">
        <v>225</v>
      </c>
      <c r="C497" s="50">
        <f>+C102</f>
        <v>35345</v>
      </c>
      <c r="D497" s="50"/>
      <c r="E497" s="50">
        <f>+E102</f>
        <v>794981.79999999981</v>
      </c>
    </row>
    <row r="498" spans="1:6" x14ac:dyDescent="0.25">
      <c r="A498" s="39" t="s">
        <v>96</v>
      </c>
      <c r="C498" s="50"/>
      <c r="D498" s="50"/>
      <c r="E498" s="50"/>
    </row>
    <row r="499" spans="1:6" x14ac:dyDescent="0.25">
      <c r="A499" s="39" t="s">
        <v>97</v>
      </c>
      <c r="C499" s="50">
        <f>+C83</f>
        <v>95253</v>
      </c>
      <c r="D499" s="50"/>
      <c r="E499" s="50">
        <f>+E83</f>
        <v>79509</v>
      </c>
    </row>
    <row r="500" spans="1:6" x14ac:dyDescent="0.25">
      <c r="A500" s="39" t="s">
        <v>399</v>
      </c>
      <c r="C500" s="78">
        <f>-C66</f>
        <v>-263</v>
      </c>
      <c r="D500" s="50"/>
      <c r="E500" s="78">
        <f>-E66</f>
        <v>-20266</v>
      </c>
    </row>
    <row r="501" spans="1:6" x14ac:dyDescent="0.25">
      <c r="A501" s="39" t="s">
        <v>98</v>
      </c>
      <c r="C501" s="78">
        <f>-C64</f>
        <v>-364952</v>
      </c>
      <c r="D501" s="50"/>
      <c r="E501" s="78">
        <f>-E64</f>
        <v>-244850</v>
      </c>
    </row>
    <row r="502" spans="1:6" x14ac:dyDescent="0.25">
      <c r="A502" s="39" t="s">
        <v>99</v>
      </c>
      <c r="C502" s="78">
        <f>-C63</f>
        <v>-117914</v>
      </c>
      <c r="D502" s="50"/>
      <c r="E502" s="78">
        <v>-85050</v>
      </c>
    </row>
    <row r="503" spans="1:6" x14ac:dyDescent="0.25">
      <c r="A503" s="39" t="s">
        <v>100</v>
      </c>
      <c r="C503" s="125" t="s">
        <v>314</v>
      </c>
      <c r="D503" s="50"/>
      <c r="E503" s="118">
        <v>4715</v>
      </c>
    </row>
    <row r="504" spans="1:6" x14ac:dyDescent="0.25">
      <c r="A504" s="39" t="s">
        <v>400</v>
      </c>
      <c r="C504" s="52">
        <v>-352531</v>
      </c>
      <c r="D504" s="50"/>
      <c r="E504" s="50">
        <v>70006</v>
      </c>
    </row>
    <row r="505" spans="1:6" x14ac:dyDescent="0.25">
      <c r="C505" s="50"/>
      <c r="D505" s="50"/>
      <c r="E505" s="50"/>
    </row>
    <row r="506" spans="1:6" x14ac:dyDescent="0.25">
      <c r="A506" s="39" t="s">
        <v>101</v>
      </c>
      <c r="C506" s="50"/>
      <c r="D506" s="50"/>
      <c r="E506" s="50"/>
    </row>
    <row r="507" spans="1:6" x14ac:dyDescent="0.25">
      <c r="A507" s="39" t="s">
        <v>167</v>
      </c>
      <c r="C507" s="50">
        <f>+E18-C18</f>
        <v>62619</v>
      </c>
      <c r="D507" s="50"/>
      <c r="E507" s="50">
        <v>1448</v>
      </c>
    </row>
    <row r="508" spans="1:6" x14ac:dyDescent="0.25">
      <c r="A508" s="39" t="s">
        <v>421</v>
      </c>
      <c r="C508" s="78">
        <f>+E19-C19</f>
        <v>-27097</v>
      </c>
      <c r="D508" s="50"/>
      <c r="E508" s="50">
        <v>104604</v>
      </c>
      <c r="F508" s="50"/>
    </row>
    <row r="509" spans="1:6" x14ac:dyDescent="0.25">
      <c r="A509" s="39" t="s">
        <v>373</v>
      </c>
      <c r="C509" s="50">
        <f>-E37+C37</f>
        <v>260614</v>
      </c>
      <c r="D509" s="50"/>
      <c r="E509" s="50">
        <v>160575</v>
      </c>
    </row>
    <row r="510" spans="1:6" x14ac:dyDescent="0.25">
      <c r="A510" s="39" t="s">
        <v>401</v>
      </c>
      <c r="C510" s="50">
        <f>+C38-E38</f>
        <v>29487</v>
      </c>
      <c r="D510" s="50"/>
      <c r="E510" s="50">
        <v>54385</v>
      </c>
    </row>
    <row r="511" spans="1:6" ht="13.8" thickBot="1" x14ac:dyDescent="0.3">
      <c r="A511" s="39" t="s">
        <v>423</v>
      </c>
      <c r="C511" s="103">
        <f>SUM(C504:C510)</f>
        <v>-26908</v>
      </c>
      <c r="D511" s="50"/>
      <c r="E511" s="79">
        <f>SUM(E504:E510)</f>
        <v>391018</v>
      </c>
    </row>
    <row r="512" spans="1:6" ht="13.8" thickTop="1" x14ac:dyDescent="0.25">
      <c r="C512" s="50"/>
      <c r="D512" s="50"/>
      <c r="E512" s="50"/>
    </row>
    <row r="513" spans="1:5" x14ac:dyDescent="0.25">
      <c r="A513" s="39" t="s">
        <v>305</v>
      </c>
      <c r="C513" s="50"/>
      <c r="D513" s="50"/>
      <c r="E513" s="50"/>
    </row>
    <row r="514" spans="1:5" x14ac:dyDescent="0.25">
      <c r="A514" s="65" t="s">
        <v>221</v>
      </c>
      <c r="C514" s="50">
        <f>+C272</f>
        <v>2217</v>
      </c>
      <c r="D514" s="50"/>
      <c r="E514" s="50">
        <v>526</v>
      </c>
    </row>
    <row r="515" spans="1:5" x14ac:dyDescent="0.25">
      <c r="A515" s="51" t="s">
        <v>215</v>
      </c>
      <c r="C515" s="77" t="str">
        <f>+C273</f>
        <v>-</v>
      </c>
      <c r="D515" s="50"/>
      <c r="E515" s="50">
        <v>74000</v>
      </c>
    </row>
    <row r="516" spans="1:5" x14ac:dyDescent="0.25">
      <c r="A516" s="51" t="s">
        <v>214</v>
      </c>
      <c r="C516" s="77">
        <f>+C274</f>
        <v>3008</v>
      </c>
      <c r="D516" s="50"/>
      <c r="E516" s="110" t="s">
        <v>314</v>
      </c>
    </row>
    <row r="517" spans="1:5" x14ac:dyDescent="0.25">
      <c r="A517" s="65" t="s">
        <v>222</v>
      </c>
      <c r="C517" s="77">
        <f>+C275</f>
        <v>52295</v>
      </c>
      <c r="D517" s="50"/>
      <c r="E517" s="50">
        <v>91074</v>
      </c>
    </row>
    <row r="518" spans="1:5" x14ac:dyDescent="0.25">
      <c r="A518" s="65" t="s">
        <v>223</v>
      </c>
      <c r="C518" s="77" t="str">
        <f>+C276</f>
        <v>-</v>
      </c>
      <c r="D518" s="50"/>
      <c r="E518" s="50">
        <v>11621</v>
      </c>
    </row>
    <row r="519" spans="1:5" ht="13.8" thickBot="1" x14ac:dyDescent="0.3">
      <c r="C519" s="79">
        <f>SUM(C514:C518)</f>
        <v>57520</v>
      </c>
      <c r="D519" s="50"/>
      <c r="E519" s="79">
        <f>SUM(E514:E518)</f>
        <v>177221</v>
      </c>
    </row>
    <row r="520" spans="1:5" ht="13.8" thickTop="1" x14ac:dyDescent="0.25">
      <c r="C520" s="50"/>
      <c r="D520" s="50"/>
      <c r="E520" s="50"/>
    </row>
    <row r="521" spans="1:5" ht="15.6" x14ac:dyDescent="0.3">
      <c r="A521" s="128" t="s">
        <v>76</v>
      </c>
      <c r="B521" s="128"/>
      <c r="C521" s="128"/>
      <c r="D521" s="128"/>
      <c r="E521" s="128"/>
    </row>
    <row r="522" spans="1:5" ht="13.8" thickBot="1" x14ac:dyDescent="0.3"/>
    <row r="523" spans="1:5" ht="13.8" thickTop="1" x14ac:dyDescent="0.25">
      <c r="A523" s="43"/>
      <c r="B523" s="44"/>
      <c r="C523" s="44" t="s">
        <v>0</v>
      </c>
      <c r="D523" s="44"/>
      <c r="E523" s="44" t="s">
        <v>0</v>
      </c>
    </row>
    <row r="524" spans="1:5" ht="13.8" thickBot="1" x14ac:dyDescent="0.3">
      <c r="A524" s="45"/>
      <c r="B524" s="46"/>
      <c r="C524" s="47" t="s">
        <v>230</v>
      </c>
      <c r="D524" s="47"/>
      <c r="E524" s="47" t="s">
        <v>194</v>
      </c>
    </row>
    <row r="525" spans="1:5" ht="13.8" thickTop="1" x14ac:dyDescent="0.25">
      <c r="C525" s="50"/>
      <c r="D525" s="50"/>
      <c r="E525" s="50"/>
    </row>
    <row r="526" spans="1:5" x14ac:dyDescent="0.25">
      <c r="A526" s="39" t="s">
        <v>306</v>
      </c>
      <c r="C526" s="50"/>
      <c r="D526" s="50"/>
      <c r="E526" s="50"/>
    </row>
    <row r="527" spans="1:5" x14ac:dyDescent="0.25">
      <c r="A527" s="39" t="s">
        <v>102</v>
      </c>
      <c r="C527" s="50"/>
      <c r="D527" s="50"/>
      <c r="E527" s="50"/>
    </row>
    <row r="528" spans="1:5" x14ac:dyDescent="0.25">
      <c r="A528" s="39" t="s">
        <v>103</v>
      </c>
      <c r="C528" s="50"/>
      <c r="D528" s="50"/>
      <c r="E528" s="50"/>
    </row>
    <row r="529" spans="1:14" x14ac:dyDescent="0.25">
      <c r="A529" s="39" t="s">
        <v>104</v>
      </c>
      <c r="C529" s="77" t="str">
        <f>+C39</f>
        <v>-</v>
      </c>
      <c r="D529" s="50"/>
      <c r="E529" s="78">
        <v>-23776</v>
      </c>
    </row>
    <row r="530" spans="1:14" x14ac:dyDescent="0.25">
      <c r="A530" s="39" t="s">
        <v>105</v>
      </c>
      <c r="C530" s="50">
        <f>+C21</f>
        <v>270997</v>
      </c>
      <c r="D530" s="50"/>
      <c r="E530" s="50">
        <v>87768</v>
      </c>
    </row>
    <row r="531" spans="1:14" x14ac:dyDescent="0.25">
      <c r="A531" s="39" t="s">
        <v>106</v>
      </c>
      <c r="C531" s="50">
        <f>+C20</f>
        <v>1969772</v>
      </c>
      <c r="D531" s="50"/>
      <c r="E531" s="50">
        <v>1679296</v>
      </c>
    </row>
    <row r="532" spans="1:14" ht="13.8" thickBot="1" x14ac:dyDescent="0.3">
      <c r="C532" s="79">
        <f>SUM(C529:C531)</f>
        <v>2240769</v>
      </c>
      <c r="D532" s="50"/>
      <c r="E532" s="79">
        <f>SUM(E529:E531)</f>
        <v>1743288</v>
      </c>
    </row>
    <row r="533" spans="1:14" ht="13.8" thickTop="1" x14ac:dyDescent="0.25">
      <c r="C533" s="50"/>
      <c r="D533" s="50"/>
      <c r="E533" s="50"/>
    </row>
    <row r="535" spans="1:14" x14ac:dyDescent="0.25">
      <c r="A535" s="65" t="s">
        <v>362</v>
      </c>
      <c r="B535" s="67"/>
      <c r="C535" s="64"/>
      <c r="D535" s="64"/>
      <c r="E535" s="64"/>
    </row>
    <row r="536" spans="1:14" x14ac:dyDescent="0.25">
      <c r="A536" s="66"/>
    </row>
    <row r="537" spans="1:14" x14ac:dyDescent="0.25">
      <c r="A537" s="80" t="s">
        <v>300</v>
      </c>
    </row>
    <row r="538" spans="1:14" x14ac:dyDescent="0.25">
      <c r="A538" s="66"/>
    </row>
    <row r="539" spans="1:14" x14ac:dyDescent="0.25">
      <c r="A539" s="66" t="s">
        <v>297</v>
      </c>
    </row>
    <row r="540" spans="1:14" x14ac:dyDescent="0.25">
      <c r="A540" s="66"/>
    </row>
    <row r="541" spans="1:14" x14ac:dyDescent="0.25">
      <c r="A541" s="81" t="s">
        <v>370</v>
      </c>
      <c r="C541" s="129"/>
      <c r="D541" s="129"/>
      <c r="E541" s="82"/>
    </row>
    <row r="542" spans="1:14" x14ac:dyDescent="0.25">
      <c r="A542" s="66" t="s">
        <v>298</v>
      </c>
      <c r="C542" s="52">
        <v>592668</v>
      </c>
      <c r="D542" s="52"/>
      <c r="E542" s="52">
        <v>705997</v>
      </c>
      <c r="M542" s="119"/>
      <c r="N542" s="120"/>
    </row>
    <row r="543" spans="1:14" x14ac:dyDescent="0.25">
      <c r="A543" s="66" t="s">
        <v>299</v>
      </c>
      <c r="C543" s="52">
        <v>105260</v>
      </c>
      <c r="D543" s="52"/>
      <c r="E543" s="52">
        <v>80165</v>
      </c>
      <c r="M543" s="119"/>
      <c r="N543" s="120"/>
    </row>
    <row r="544" spans="1:14" ht="13.8" thickBot="1" x14ac:dyDescent="0.3">
      <c r="C544" s="63">
        <v>697928</v>
      </c>
      <c r="D544" s="52"/>
      <c r="E544" s="63">
        <v>786162</v>
      </c>
      <c r="M544" s="119"/>
      <c r="N544" s="120"/>
    </row>
    <row r="545" spans="1:14" ht="13.8" thickTop="1" x14ac:dyDescent="0.25">
      <c r="A545" s="81" t="s">
        <v>301</v>
      </c>
      <c r="C545" s="52"/>
      <c r="D545" s="52"/>
      <c r="E545" s="52"/>
      <c r="M545" s="119"/>
      <c r="N545" s="120"/>
    </row>
    <row r="546" spans="1:14" x14ac:dyDescent="0.25">
      <c r="A546" s="66" t="s">
        <v>298</v>
      </c>
      <c r="C546" s="83">
        <v>1918615</v>
      </c>
      <c r="D546" s="52"/>
      <c r="E546" s="52">
        <v>2511283</v>
      </c>
      <c r="M546" s="119"/>
      <c r="N546" s="120"/>
    </row>
    <row r="547" spans="1:14" x14ac:dyDescent="0.25">
      <c r="A547" s="66" t="s">
        <v>299</v>
      </c>
      <c r="C547" s="52">
        <v>206176</v>
      </c>
      <c r="D547" s="52"/>
      <c r="E547" s="52">
        <v>311436</v>
      </c>
    </row>
    <row r="548" spans="1:14" ht="13.8" thickBot="1" x14ac:dyDescent="0.3">
      <c r="C548" s="63">
        <f>SUM(C546:C547)</f>
        <v>2124791</v>
      </c>
      <c r="D548" s="52"/>
      <c r="E548" s="63">
        <f>SUM(E546:E547)</f>
        <v>2822719</v>
      </c>
    </row>
    <row r="549" spans="1:14" ht="13.8" thickTop="1" x14ac:dyDescent="0.25">
      <c r="C549" s="84"/>
      <c r="D549" s="52"/>
      <c r="E549" s="52"/>
    </row>
    <row r="550" spans="1:14" x14ac:dyDescent="0.25">
      <c r="A550" s="39" t="s">
        <v>363</v>
      </c>
    </row>
    <row r="551" spans="1:14" x14ac:dyDescent="0.25">
      <c r="A551" s="39" t="s">
        <v>402</v>
      </c>
    </row>
    <row r="553" spans="1:14" x14ac:dyDescent="0.25">
      <c r="A553" s="39" t="s">
        <v>364</v>
      </c>
    </row>
    <row r="554" spans="1:14" x14ac:dyDescent="0.25">
      <c r="A554" s="39" t="s">
        <v>403</v>
      </c>
    </row>
    <row r="555" spans="1:14" x14ac:dyDescent="0.25">
      <c r="A555" s="39" t="s">
        <v>404</v>
      </c>
    </row>
    <row r="556" spans="1:14" x14ac:dyDescent="0.25">
      <c r="A556" s="39" t="s">
        <v>319</v>
      </c>
    </row>
    <row r="558" spans="1:14" x14ac:dyDescent="0.25">
      <c r="A558" s="39" t="s">
        <v>320</v>
      </c>
    </row>
    <row r="559" spans="1:14" x14ac:dyDescent="0.25">
      <c r="A559" s="39" t="s">
        <v>321</v>
      </c>
    </row>
    <row r="560" spans="1:14" x14ac:dyDescent="0.25">
      <c r="A560" s="39" t="s">
        <v>405</v>
      </c>
    </row>
    <row r="561" spans="1:1" x14ac:dyDescent="0.25">
      <c r="A561" s="39" t="s">
        <v>406</v>
      </c>
    </row>
    <row r="562" spans="1:1" x14ac:dyDescent="0.25">
      <c r="A562" s="39" t="s">
        <v>371</v>
      </c>
    </row>
    <row r="564" spans="1:1" x14ac:dyDescent="0.25">
      <c r="A564" s="39" t="s">
        <v>322</v>
      </c>
    </row>
    <row r="565" spans="1:1" x14ac:dyDescent="0.25">
      <c r="A565" s="39" t="s">
        <v>407</v>
      </c>
    </row>
    <row r="566" spans="1:1" x14ac:dyDescent="0.25">
      <c r="A566" s="39" t="s">
        <v>408</v>
      </c>
    </row>
    <row r="567" spans="1:1" x14ac:dyDescent="0.25">
      <c r="A567" s="39" t="s">
        <v>323</v>
      </c>
    </row>
  </sheetData>
  <mergeCells count="16">
    <mergeCell ref="C541:D541"/>
    <mergeCell ref="A2:E2"/>
    <mergeCell ref="A5:E5"/>
    <mergeCell ref="A45:E45"/>
    <mergeCell ref="A47:E47"/>
    <mergeCell ref="A105:E105"/>
    <mergeCell ref="A108:E108"/>
    <mergeCell ref="A149:E149"/>
    <mergeCell ref="A521:E521"/>
    <mergeCell ref="A400:E400"/>
    <mergeCell ref="A152:E152"/>
    <mergeCell ref="A461:E461"/>
    <mergeCell ref="A211:E211"/>
    <mergeCell ref="A258:E258"/>
    <mergeCell ref="A317:E317"/>
    <mergeCell ref="A377:E377"/>
  </mergeCells>
  <phoneticPr fontId="0" type="noConversion"/>
  <printOptions horizontalCentered="1"/>
  <pageMargins left="0" right="0" top="0" bottom="0" header="0" footer="0"/>
  <pageSetup paperSize="9" scale="90" orientation="portrait" horizontalDpi="300" verticalDpi="300" r:id="rId1"/>
  <headerFooter alignWithMargins="0"/>
  <rowBreaks count="10" manualBreakCount="10">
    <brk id="44" max="4" man="1"/>
    <brk id="104" max="16383" man="1"/>
    <brk id="148" max="4" man="1"/>
    <brk id="210" max="16383" man="1"/>
    <brk id="257" max="16383" man="1"/>
    <brk id="316" max="16383" man="1"/>
    <brk id="376" max="16383" man="1"/>
    <brk id="398" max="16383" man="1"/>
    <brk id="460" max="16383" man="1"/>
    <brk id="520" max="4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N353"/>
  <sheetViews>
    <sheetView topLeftCell="A28" zoomScale="75" workbookViewId="0">
      <selection activeCell="G43" sqref="G43"/>
    </sheetView>
  </sheetViews>
  <sheetFormatPr defaultRowHeight="13.2" x14ac:dyDescent="0.25"/>
  <cols>
    <col min="1" max="1" width="35.6640625" customWidth="1"/>
    <col min="2" max="2" width="1.6640625" customWidth="1"/>
    <col min="3" max="3" width="15.6640625" customWidth="1"/>
    <col min="4" max="4" width="1.6640625" customWidth="1"/>
    <col min="5" max="5" width="15.6640625" customWidth="1"/>
    <col min="6" max="6" width="1.6640625" customWidth="1"/>
    <col min="7" max="7" width="15.6640625" customWidth="1"/>
    <col min="8" max="8" width="1.6640625" customWidth="1"/>
    <col min="9" max="9" width="15.6640625" customWidth="1"/>
    <col min="10" max="10" width="1.6640625" customWidth="1"/>
    <col min="11" max="42" width="15.6640625" customWidth="1"/>
  </cols>
  <sheetData>
    <row r="2" spans="1:12" ht="15.6" x14ac:dyDescent="0.3">
      <c r="A2" s="132" t="s">
        <v>107</v>
      </c>
      <c r="B2" s="132"/>
      <c r="C2" s="132"/>
      <c r="D2" s="132"/>
      <c r="E2" s="132"/>
      <c r="F2" s="132"/>
      <c r="G2" s="132"/>
      <c r="H2" s="132"/>
      <c r="I2" s="132"/>
      <c r="J2" s="132"/>
      <c r="K2" s="132"/>
    </row>
    <row r="5" spans="1:12" ht="13.8" x14ac:dyDescent="0.25">
      <c r="A5" s="131"/>
      <c r="B5" s="131"/>
      <c r="C5" s="131"/>
      <c r="D5" s="131"/>
      <c r="E5" s="131"/>
    </row>
    <row r="7" spans="1:12" ht="13.8" thickBot="1" x14ac:dyDescent="0.3"/>
    <row r="8" spans="1:12" ht="13.8" thickTop="1" x14ac:dyDescent="0.25">
      <c r="A8" s="3"/>
      <c r="B8" s="5"/>
      <c r="C8" s="5" t="s">
        <v>0</v>
      </c>
      <c r="D8" s="5"/>
      <c r="E8" s="5" t="s">
        <v>0</v>
      </c>
      <c r="F8" s="5"/>
      <c r="G8" s="5" t="s">
        <v>0</v>
      </c>
      <c r="H8" s="5"/>
      <c r="I8" s="5" t="s">
        <v>0</v>
      </c>
      <c r="J8" s="5"/>
      <c r="K8" s="5" t="s">
        <v>0</v>
      </c>
      <c r="L8" s="5"/>
    </row>
    <row r="9" spans="1:12" ht="13.8" thickBot="1" x14ac:dyDescent="0.3">
      <c r="A9" s="4"/>
      <c r="B9" s="8"/>
      <c r="C9" s="6">
        <v>2002</v>
      </c>
      <c r="D9" s="6"/>
      <c r="E9" s="6">
        <v>2001</v>
      </c>
      <c r="F9" s="6"/>
      <c r="G9" s="6">
        <v>2000</v>
      </c>
      <c r="H9" s="6"/>
      <c r="I9" s="6" t="s">
        <v>1</v>
      </c>
      <c r="J9" s="8"/>
      <c r="K9" s="6">
        <v>1998</v>
      </c>
      <c r="L9" s="6"/>
    </row>
    <row r="10" spans="1:12" ht="13.8" thickTop="1" x14ac:dyDescent="0.25">
      <c r="A10" s="17"/>
      <c r="B10" s="18"/>
      <c r="C10" s="19"/>
      <c r="D10" s="19"/>
      <c r="E10" s="19"/>
      <c r="F10" s="19"/>
      <c r="G10" s="19"/>
      <c r="H10" s="19"/>
      <c r="I10" s="19"/>
      <c r="J10" s="18"/>
      <c r="K10" s="19"/>
      <c r="L10" s="19"/>
    </row>
    <row r="11" spans="1:12" x14ac:dyDescent="0.25">
      <c r="A11" s="17"/>
      <c r="B11" s="18"/>
      <c r="C11" s="19"/>
      <c r="D11" s="19"/>
      <c r="E11" s="19"/>
      <c r="F11" s="19"/>
      <c r="G11" s="19"/>
      <c r="H11" s="19"/>
      <c r="I11" s="19"/>
      <c r="J11" s="18"/>
      <c r="K11" s="19"/>
      <c r="L11" s="19"/>
    </row>
    <row r="12" spans="1:12" x14ac:dyDescent="0.25">
      <c r="A12" s="17"/>
      <c r="B12" s="18"/>
      <c r="C12" s="19"/>
      <c r="D12" s="19"/>
      <c r="E12" s="19"/>
      <c r="F12" s="19"/>
      <c r="G12" s="19"/>
      <c r="H12" s="19"/>
      <c r="I12" s="19"/>
      <c r="J12" s="18"/>
      <c r="K12" s="19"/>
      <c r="L12" s="19"/>
    </row>
    <row r="13" spans="1:12" x14ac:dyDescent="0.25">
      <c r="A13" s="7" t="s">
        <v>108</v>
      </c>
    </row>
    <row r="14" spans="1:12" x14ac:dyDescent="0.25">
      <c r="A14" s="16" t="s">
        <v>409</v>
      </c>
      <c r="B14" s="1"/>
      <c r="C14" s="10"/>
      <c r="D14" s="10"/>
      <c r="E14" s="10"/>
      <c r="F14" s="10"/>
      <c r="G14" s="10"/>
      <c r="H14" s="10"/>
      <c r="I14" s="10"/>
      <c r="J14" s="1"/>
      <c r="K14" s="10"/>
      <c r="L14" s="10"/>
    </row>
    <row r="15" spans="1:12" x14ac:dyDescent="0.25">
      <c r="A15" t="s">
        <v>358</v>
      </c>
      <c r="B15" s="1"/>
      <c r="C15" s="33">
        <v>7321786</v>
      </c>
      <c r="D15" s="33"/>
      <c r="E15" s="33">
        <f>+'Financial Statements '!E54</f>
        <v>6595547</v>
      </c>
      <c r="F15" s="33"/>
      <c r="G15" s="33">
        <v>6214209</v>
      </c>
      <c r="H15" s="33"/>
      <c r="I15" s="33">
        <v>5074502</v>
      </c>
      <c r="J15" s="33"/>
      <c r="K15" s="33">
        <v>4704840</v>
      </c>
      <c r="L15" s="10"/>
    </row>
    <row r="16" spans="1:12" x14ac:dyDescent="0.25">
      <c r="A16" t="s">
        <v>109</v>
      </c>
      <c r="B16" s="1"/>
      <c r="C16" s="38">
        <v>1304099</v>
      </c>
      <c r="D16" s="38"/>
      <c r="E16" s="38">
        <f>+'Financial Statements '!E61</f>
        <v>1086303</v>
      </c>
      <c r="F16" s="38"/>
      <c r="G16" s="38">
        <v>900451</v>
      </c>
      <c r="H16" s="38"/>
      <c r="I16" s="38">
        <v>1030628</v>
      </c>
      <c r="J16" s="38"/>
      <c r="K16" s="38">
        <v>832486</v>
      </c>
      <c r="L16" s="14"/>
    </row>
    <row r="17" spans="1:12" x14ac:dyDescent="0.25">
      <c r="B17" s="2"/>
      <c r="C17" s="34">
        <f>+C15+C16</f>
        <v>8625885</v>
      </c>
      <c r="D17" s="34"/>
      <c r="E17" s="34">
        <f>+E15+E16</f>
        <v>7681850</v>
      </c>
      <c r="F17" s="34"/>
      <c r="G17" s="34">
        <f>+G15+G16</f>
        <v>7114660</v>
      </c>
      <c r="H17" s="34"/>
      <c r="I17" s="34">
        <v>6105130</v>
      </c>
      <c r="J17" s="33"/>
      <c r="K17" s="33">
        <v>5537326</v>
      </c>
      <c r="L17" s="10"/>
    </row>
    <row r="18" spans="1:12" x14ac:dyDescent="0.25">
      <c r="A18" t="s">
        <v>110</v>
      </c>
      <c r="B18" s="1"/>
      <c r="C18" s="38">
        <f>+'Financial Statements '!C100</f>
        <v>8590540</v>
      </c>
      <c r="D18" s="38"/>
      <c r="E18" s="38">
        <f>+'Financial Statements '!E100</f>
        <v>6886868.2000000002</v>
      </c>
      <c r="F18" s="38"/>
      <c r="G18" s="38">
        <v>6878067</v>
      </c>
      <c r="H18" s="38"/>
      <c r="I18" s="38">
        <v>6566595</v>
      </c>
      <c r="J18" s="38"/>
      <c r="K18" s="38">
        <v>5813708</v>
      </c>
      <c r="L18" s="14"/>
    </row>
    <row r="19" spans="1:12" ht="13.8" thickBot="1" x14ac:dyDescent="0.3">
      <c r="A19" t="s">
        <v>168</v>
      </c>
      <c r="B19" s="1"/>
      <c r="C19" s="35">
        <f>+C17-C18</f>
        <v>35345</v>
      </c>
      <c r="D19" s="35"/>
      <c r="E19" s="35">
        <f>+E17-E18</f>
        <v>794981.79999999981</v>
      </c>
      <c r="F19" s="35"/>
      <c r="G19" s="35">
        <f>+G17-G18</f>
        <v>236593</v>
      </c>
      <c r="H19" s="35"/>
      <c r="I19" s="35">
        <v>-461465</v>
      </c>
      <c r="J19" s="35"/>
      <c r="K19" s="35">
        <v>-276382</v>
      </c>
      <c r="L19" s="13"/>
    </row>
    <row r="20" spans="1:12" ht="13.8" thickTop="1" x14ac:dyDescent="0.25">
      <c r="B20" s="1"/>
      <c r="C20" s="12"/>
      <c r="D20" s="12"/>
      <c r="E20" s="12"/>
      <c r="F20" s="12"/>
      <c r="G20" s="12"/>
      <c r="H20" s="12"/>
      <c r="I20" s="12"/>
      <c r="J20" s="10"/>
      <c r="K20" s="10"/>
      <c r="L20" s="10"/>
    </row>
    <row r="21" spans="1:12" x14ac:dyDescent="0.25">
      <c r="B21" s="1"/>
      <c r="C21" s="12"/>
      <c r="D21" s="12"/>
      <c r="E21" s="12"/>
      <c r="F21" s="12"/>
      <c r="G21" s="12"/>
      <c r="H21" s="12"/>
      <c r="I21" s="12"/>
      <c r="J21" s="10"/>
      <c r="K21" s="10"/>
      <c r="L21" s="10"/>
    </row>
    <row r="22" spans="1:12" x14ac:dyDescent="0.25">
      <c r="A22" s="7" t="s">
        <v>111</v>
      </c>
      <c r="B22" s="1"/>
      <c r="C22" s="12"/>
      <c r="D22" s="12"/>
      <c r="E22" s="12"/>
      <c r="F22" s="12"/>
      <c r="G22" s="12"/>
      <c r="H22" s="12"/>
      <c r="I22" s="12"/>
      <c r="J22" s="10"/>
      <c r="K22" s="10"/>
      <c r="L22" s="10"/>
    </row>
    <row r="23" spans="1:12" x14ac:dyDescent="0.25">
      <c r="A23" t="s">
        <v>184</v>
      </c>
      <c r="B23" s="15"/>
      <c r="C23" s="33">
        <f>+'Financial Statements '!C14</f>
        <v>204331</v>
      </c>
      <c r="D23" s="34"/>
      <c r="E23" s="34">
        <v>242064</v>
      </c>
      <c r="F23" s="34"/>
      <c r="G23" s="34">
        <v>160999</v>
      </c>
      <c r="H23" s="34"/>
      <c r="I23" s="34">
        <v>186116</v>
      </c>
      <c r="J23" s="33"/>
      <c r="K23" s="33">
        <v>184618</v>
      </c>
      <c r="L23" s="10"/>
    </row>
    <row r="24" spans="1:12" x14ac:dyDescent="0.25">
      <c r="A24" t="s">
        <v>309</v>
      </c>
      <c r="B24" s="15"/>
      <c r="C24" s="34">
        <f>+'Financial Statements '!C15</f>
        <v>30709</v>
      </c>
      <c r="D24" s="34"/>
      <c r="E24" s="36">
        <v>0</v>
      </c>
      <c r="F24" s="36"/>
      <c r="G24" s="36">
        <v>0</v>
      </c>
      <c r="H24" s="36"/>
      <c r="I24" s="36">
        <v>0</v>
      </c>
      <c r="J24" s="33"/>
      <c r="K24" s="37">
        <v>0</v>
      </c>
      <c r="L24" s="10"/>
    </row>
    <row r="25" spans="1:12" x14ac:dyDescent="0.25">
      <c r="A25" t="s">
        <v>112</v>
      </c>
      <c r="B25" s="15"/>
      <c r="C25" s="36">
        <v>0</v>
      </c>
      <c r="D25" s="34"/>
      <c r="E25" s="36">
        <v>0</v>
      </c>
      <c r="F25" s="36"/>
      <c r="G25" s="36">
        <v>0</v>
      </c>
      <c r="H25" s="36"/>
      <c r="I25" s="36">
        <v>0</v>
      </c>
      <c r="J25" s="33"/>
      <c r="K25" s="33">
        <v>391000</v>
      </c>
      <c r="L25" s="10"/>
    </row>
    <row r="26" spans="1:12" x14ac:dyDescent="0.25">
      <c r="A26" t="s">
        <v>307</v>
      </c>
      <c r="B26" s="15"/>
      <c r="C26" s="34">
        <f>-'Financial Statements '!C34</f>
        <v>-39324</v>
      </c>
      <c r="D26" s="34"/>
      <c r="E26" s="34">
        <v>-55172</v>
      </c>
      <c r="F26" s="34"/>
      <c r="G26" s="36">
        <v>0</v>
      </c>
      <c r="H26" s="36"/>
      <c r="I26" s="36">
        <v>0</v>
      </c>
      <c r="J26" s="33"/>
      <c r="K26" s="37">
        <v>0</v>
      </c>
      <c r="L26" s="10"/>
    </row>
    <row r="27" spans="1:12" x14ac:dyDescent="0.25">
      <c r="A27" t="s">
        <v>113</v>
      </c>
      <c r="B27" s="15"/>
      <c r="C27" s="34">
        <f>+'Financial Statements '!C17-'Financial Statements '!C36</f>
        <v>1626293</v>
      </c>
      <c r="D27" s="34"/>
      <c r="E27" s="34">
        <v>1454692</v>
      </c>
      <c r="F27" s="34"/>
      <c r="G27" s="34">
        <v>1107548</v>
      </c>
      <c r="H27" s="34"/>
      <c r="I27" s="34">
        <v>782515</v>
      </c>
      <c r="J27" s="33"/>
      <c r="K27" s="33">
        <v>781175</v>
      </c>
      <c r="L27" s="10"/>
    </row>
    <row r="28" spans="1:12" ht="13.8" thickBot="1" x14ac:dyDescent="0.3">
      <c r="A28" t="s">
        <v>15</v>
      </c>
      <c r="B28" s="15"/>
      <c r="C28" s="35">
        <v>1822009</v>
      </c>
      <c r="D28" s="35"/>
      <c r="E28" s="35">
        <f>SUM(E23:E27)</f>
        <v>1641584</v>
      </c>
      <c r="F28" s="35"/>
      <c r="G28" s="35">
        <f>SUM(G23:G27)</f>
        <v>1268547</v>
      </c>
      <c r="H28" s="35"/>
      <c r="I28" s="35">
        <v>968631</v>
      </c>
      <c r="J28" s="35"/>
      <c r="K28" s="35">
        <v>1356793</v>
      </c>
      <c r="L28" s="13"/>
    </row>
    <row r="29" spans="1:12" ht="13.8" thickTop="1" x14ac:dyDescent="0.25">
      <c r="B29" s="15"/>
      <c r="C29" s="12"/>
      <c r="D29" s="12"/>
      <c r="E29" s="12"/>
      <c r="F29" s="12"/>
      <c r="G29" s="12"/>
      <c r="H29" s="12"/>
      <c r="I29" s="12"/>
      <c r="J29" s="10"/>
      <c r="K29" s="10"/>
      <c r="L29" s="10"/>
    </row>
    <row r="30" spans="1:12" x14ac:dyDescent="0.25">
      <c r="A30" s="11"/>
      <c r="B30" s="1"/>
      <c r="C30" s="12"/>
      <c r="D30" s="12"/>
      <c r="E30" s="12"/>
      <c r="F30" s="12"/>
      <c r="G30" s="12"/>
      <c r="H30" s="12"/>
      <c r="I30" s="12"/>
      <c r="J30" s="10"/>
      <c r="K30" s="10"/>
      <c r="L30" s="10"/>
    </row>
    <row r="31" spans="1:12" x14ac:dyDescent="0.25">
      <c r="A31" s="7" t="s">
        <v>114</v>
      </c>
      <c r="B31" s="1"/>
      <c r="C31" s="12"/>
      <c r="D31" s="12"/>
      <c r="E31" s="12"/>
      <c r="F31" s="12"/>
      <c r="G31" s="12"/>
      <c r="H31" s="12"/>
      <c r="I31" s="12"/>
      <c r="J31" s="10"/>
      <c r="K31" s="10"/>
      <c r="L31" s="10"/>
    </row>
    <row r="32" spans="1:12" x14ac:dyDescent="0.25">
      <c r="A32" t="s">
        <v>115</v>
      </c>
      <c r="B32" s="1"/>
      <c r="C32" s="33">
        <f>+'Financial Statements '!C117</f>
        <v>573872</v>
      </c>
      <c r="D32" s="33"/>
      <c r="E32" s="33">
        <f>+'Financial Statements '!E117</f>
        <v>801253</v>
      </c>
      <c r="F32" s="33"/>
      <c r="G32" s="33">
        <v>43817</v>
      </c>
      <c r="H32" s="33"/>
      <c r="I32" s="33">
        <v>309968</v>
      </c>
      <c r="J32" s="33"/>
      <c r="K32" s="33">
        <v>-382052</v>
      </c>
      <c r="L32" s="10"/>
    </row>
    <row r="33" spans="1:14" x14ac:dyDescent="0.25">
      <c r="A33" s="21" t="s">
        <v>116</v>
      </c>
      <c r="B33" s="15"/>
      <c r="C33" s="34">
        <f>+'Financial Statements '!C129</f>
        <v>-57257</v>
      </c>
      <c r="D33" s="34"/>
      <c r="E33" s="34">
        <f>+'Financial Statements '!E129</f>
        <v>-140308</v>
      </c>
      <c r="F33" s="34"/>
      <c r="G33" s="34">
        <v>-65944</v>
      </c>
      <c r="H33" s="34"/>
      <c r="I33" s="34">
        <v>278462</v>
      </c>
      <c r="J33" s="33"/>
      <c r="K33" s="33">
        <v>-214663</v>
      </c>
      <c r="L33" s="10"/>
    </row>
    <row r="34" spans="1:14" x14ac:dyDescent="0.25">
      <c r="A34" s="21" t="s">
        <v>170</v>
      </c>
      <c r="B34" s="15"/>
      <c r="C34" s="34">
        <f>+'Financial Statements '!C136</f>
        <v>-19134</v>
      </c>
      <c r="D34" s="34"/>
      <c r="E34" s="34">
        <f>+'Financial Statements '!E136</f>
        <v>7211</v>
      </c>
      <c r="F34" s="34"/>
      <c r="G34" s="34">
        <v>-18062</v>
      </c>
      <c r="H34" s="34"/>
      <c r="I34" s="36">
        <v>0</v>
      </c>
      <c r="J34" s="37"/>
      <c r="K34" s="37">
        <v>0</v>
      </c>
      <c r="L34" s="10"/>
    </row>
    <row r="35" spans="1:14" ht="13.8" thickBot="1" x14ac:dyDescent="0.3">
      <c r="A35" s="17" t="s">
        <v>169</v>
      </c>
      <c r="B35" s="15"/>
      <c r="C35" s="35">
        <f>SUM(C32:C34)</f>
        <v>497481</v>
      </c>
      <c r="D35" s="35"/>
      <c r="E35" s="35">
        <f>SUM(E32:E34)</f>
        <v>668156</v>
      </c>
      <c r="F35" s="35"/>
      <c r="G35" s="35">
        <f>SUM(G32:G34)</f>
        <v>-40189</v>
      </c>
      <c r="H35" s="35"/>
      <c r="I35" s="35">
        <v>588430</v>
      </c>
      <c r="J35" s="35"/>
      <c r="K35" s="35">
        <v>-596715</v>
      </c>
      <c r="L35" s="13"/>
    </row>
    <row r="36" spans="1:14" ht="12" customHeight="1" thickTop="1" x14ac:dyDescent="0.25">
      <c r="A36" s="17"/>
      <c r="B36" s="15"/>
      <c r="C36" s="12"/>
      <c r="D36" s="12"/>
      <c r="E36" s="12"/>
      <c r="F36" s="12"/>
      <c r="G36" s="12"/>
      <c r="H36" s="12"/>
      <c r="I36" s="12"/>
    </row>
    <row r="37" spans="1:14" x14ac:dyDescent="0.25">
      <c r="A37" s="17"/>
      <c r="B37" s="15"/>
      <c r="C37" s="12"/>
      <c r="D37" s="12"/>
      <c r="E37" s="12"/>
      <c r="F37" s="12"/>
      <c r="G37" s="12"/>
      <c r="H37" s="12"/>
      <c r="I37" s="12"/>
    </row>
    <row r="38" spans="1:14" x14ac:dyDescent="0.25">
      <c r="A38" s="20" t="s">
        <v>117</v>
      </c>
      <c r="B38" s="15"/>
      <c r="C38" s="12"/>
      <c r="D38" s="12"/>
      <c r="E38" s="12"/>
      <c r="F38" s="12"/>
      <c r="G38" s="12"/>
      <c r="H38" s="12"/>
      <c r="I38" s="12"/>
    </row>
    <row r="39" spans="1:14" x14ac:dyDescent="0.25">
      <c r="A39" s="17" t="s">
        <v>185</v>
      </c>
      <c r="B39" s="15"/>
      <c r="C39" s="32">
        <f>+'Financial Statements '!C28/'Financial Statements '!C23</f>
        <v>0.68707998106956936</v>
      </c>
      <c r="D39" s="22"/>
      <c r="E39" s="123" t="s">
        <v>411</v>
      </c>
      <c r="F39" s="123"/>
      <c r="G39" s="123" t="s">
        <v>412</v>
      </c>
      <c r="H39" s="123"/>
      <c r="I39" s="123" t="s">
        <v>413</v>
      </c>
      <c r="J39" s="124"/>
      <c r="K39" s="124" t="s">
        <v>414</v>
      </c>
      <c r="L39" s="9"/>
    </row>
    <row r="40" spans="1:14" x14ac:dyDescent="0.25">
      <c r="A40" s="17" t="s">
        <v>410</v>
      </c>
      <c r="B40" s="15"/>
      <c r="C40" s="22">
        <f>+'Financial Statements '!C17/'Financial Statements '!C36</f>
        <v>3.0573434942225122</v>
      </c>
      <c r="D40" s="22"/>
      <c r="E40" s="22">
        <v>3.78</v>
      </c>
      <c r="F40" s="22"/>
      <c r="G40" s="22">
        <v>4.88</v>
      </c>
      <c r="H40" s="22"/>
      <c r="I40" s="22">
        <v>2.12</v>
      </c>
      <c r="J40" s="9"/>
      <c r="K40" s="9">
        <v>3.72</v>
      </c>
      <c r="L40" s="9"/>
    </row>
    <row r="41" spans="1:14" x14ac:dyDescent="0.25">
      <c r="A41" s="17"/>
      <c r="B41" s="15"/>
      <c r="C41" s="12"/>
      <c r="D41" s="12"/>
      <c r="E41" s="12"/>
      <c r="F41" s="12"/>
      <c r="G41" s="12"/>
      <c r="H41" s="12"/>
      <c r="I41" s="12"/>
    </row>
    <row r="42" spans="1:14" x14ac:dyDescent="0.25">
      <c r="A42" s="17"/>
      <c r="B42" s="15"/>
      <c r="C42" s="12"/>
      <c r="D42" s="12"/>
      <c r="E42" s="12"/>
      <c r="F42" s="12"/>
      <c r="G42" s="12"/>
      <c r="H42" s="12"/>
      <c r="I42" s="12"/>
    </row>
    <row r="43" spans="1:14" x14ac:dyDescent="0.25">
      <c r="A43" s="20" t="s">
        <v>118</v>
      </c>
      <c r="B43" s="15"/>
      <c r="C43" s="12"/>
      <c r="D43" s="12"/>
      <c r="E43" s="12"/>
      <c r="F43" s="12"/>
      <c r="G43" s="12"/>
      <c r="H43" s="12"/>
      <c r="I43" s="12"/>
    </row>
    <row r="44" spans="1:14" x14ac:dyDescent="0.25">
      <c r="A44" s="17" t="s">
        <v>119</v>
      </c>
      <c r="B44" s="15"/>
      <c r="C44" s="27">
        <v>4935</v>
      </c>
      <c r="D44" s="23"/>
      <c r="E44" s="27" t="s">
        <v>211</v>
      </c>
      <c r="F44" s="23"/>
      <c r="G44" s="27" t="s">
        <v>208</v>
      </c>
      <c r="H44" s="23"/>
      <c r="I44" s="27" t="s">
        <v>3</v>
      </c>
      <c r="J44" s="28"/>
      <c r="K44" s="28" t="s">
        <v>4</v>
      </c>
      <c r="L44" s="28"/>
    </row>
    <row r="45" spans="1:14" x14ac:dyDescent="0.25">
      <c r="A45" s="17" t="s">
        <v>120</v>
      </c>
      <c r="B45" s="15"/>
      <c r="C45" s="40">
        <v>-1.6</v>
      </c>
      <c r="D45" s="34"/>
      <c r="E45" s="40">
        <v>-1.01</v>
      </c>
      <c r="F45" s="34"/>
      <c r="G45" s="40">
        <v>-3.29</v>
      </c>
      <c r="H45" s="34"/>
      <c r="I45" s="40">
        <v>-2.1</v>
      </c>
      <c r="J45" s="33"/>
      <c r="K45" s="41">
        <v>0.83</v>
      </c>
      <c r="L45" s="24"/>
      <c r="N45" s="9"/>
    </row>
    <row r="46" spans="1:14" x14ac:dyDescent="0.25">
      <c r="A46" s="21" t="s">
        <v>308</v>
      </c>
      <c r="B46" s="15"/>
      <c r="C46" s="12">
        <v>319</v>
      </c>
      <c r="D46" s="12"/>
      <c r="E46" s="12">
        <v>281</v>
      </c>
      <c r="F46" s="12"/>
      <c r="G46" s="12">
        <v>254</v>
      </c>
      <c r="H46" s="12"/>
      <c r="I46" s="12">
        <v>296</v>
      </c>
      <c r="K46">
        <v>328</v>
      </c>
    </row>
    <row r="47" spans="1:14" x14ac:dyDescent="0.25">
      <c r="A47" s="17"/>
      <c r="B47" s="15"/>
      <c r="C47" s="12"/>
      <c r="D47" s="12"/>
      <c r="E47" s="12"/>
      <c r="F47" s="12"/>
      <c r="G47" s="12"/>
      <c r="H47" s="12"/>
      <c r="I47" s="12"/>
    </row>
    <row r="48" spans="1:14" x14ac:dyDescent="0.25">
      <c r="A48" s="20" t="s">
        <v>121</v>
      </c>
      <c r="B48" s="17"/>
      <c r="C48" s="17"/>
      <c r="D48" s="17"/>
      <c r="E48" s="17"/>
      <c r="F48" s="17"/>
      <c r="G48" s="17"/>
      <c r="H48" s="17"/>
      <c r="I48" s="17"/>
    </row>
    <row r="49" spans="1:12" x14ac:dyDescent="0.25">
      <c r="A49" s="17" t="s">
        <v>122</v>
      </c>
      <c r="B49" s="17"/>
      <c r="C49" s="26">
        <v>1282</v>
      </c>
      <c r="D49" s="17"/>
      <c r="E49" s="26" t="s">
        <v>210</v>
      </c>
      <c r="F49" s="17"/>
      <c r="G49" s="26" t="s">
        <v>209</v>
      </c>
      <c r="H49" s="17"/>
      <c r="I49" s="26" t="s">
        <v>2</v>
      </c>
      <c r="J49" s="25"/>
      <c r="K49" s="25">
        <v>1285</v>
      </c>
      <c r="L49" s="25"/>
    </row>
    <row r="50" spans="1:12" x14ac:dyDescent="0.25">
      <c r="A50" s="17" t="s">
        <v>120</v>
      </c>
      <c r="B50" s="17"/>
      <c r="C50" s="40">
        <v>-1.1499999999999999</v>
      </c>
      <c r="D50" s="40"/>
      <c r="E50" s="40">
        <v>-6.69</v>
      </c>
      <c r="F50" s="40"/>
      <c r="G50" s="40">
        <v>36.68</v>
      </c>
      <c r="H50" s="40"/>
      <c r="I50" s="42">
        <v>-20.93</v>
      </c>
      <c r="K50">
        <v>16.079999999999998</v>
      </c>
    </row>
    <row r="51" spans="1:12" ht="13.8" x14ac:dyDescent="0.25">
      <c r="A51" s="130"/>
      <c r="B51" s="130"/>
      <c r="C51" s="130"/>
      <c r="D51" s="130"/>
      <c r="E51" s="130"/>
    </row>
    <row r="52" spans="1:12" x14ac:dyDescent="0.25">
      <c r="A52" s="17"/>
      <c r="B52" s="17"/>
      <c r="C52" s="17"/>
      <c r="D52" s="17"/>
      <c r="E52" s="17"/>
    </row>
    <row r="53" spans="1:12" x14ac:dyDescent="0.25">
      <c r="A53" s="17"/>
      <c r="B53" s="17"/>
      <c r="C53" s="17"/>
      <c r="D53" s="17"/>
      <c r="E53" s="17"/>
    </row>
    <row r="54" spans="1:12" x14ac:dyDescent="0.25">
      <c r="A54" s="17"/>
      <c r="B54" s="18"/>
      <c r="C54" s="18"/>
      <c r="D54" s="18"/>
      <c r="E54" s="18"/>
    </row>
    <row r="55" spans="1:12" x14ac:dyDescent="0.25">
      <c r="A55" s="17"/>
      <c r="B55" s="18"/>
      <c r="C55" s="19"/>
      <c r="D55" s="19"/>
      <c r="E55" s="19"/>
    </row>
    <row r="57" spans="1:12" x14ac:dyDescent="0.25">
      <c r="A57" s="17"/>
      <c r="B57" s="17"/>
      <c r="C57" s="17"/>
      <c r="D57" s="17"/>
      <c r="E57" s="17"/>
      <c r="F57" s="17"/>
      <c r="G57" s="17"/>
      <c r="H57" s="17"/>
    </row>
    <row r="58" spans="1:12" x14ac:dyDescent="0.25">
      <c r="A58" s="17"/>
      <c r="B58" s="17"/>
      <c r="C58" s="17"/>
      <c r="D58" s="17"/>
      <c r="E58" s="17"/>
      <c r="F58" s="17"/>
      <c r="G58" s="17"/>
      <c r="H58" s="17"/>
    </row>
    <row r="59" spans="1:12" x14ac:dyDescent="0.25">
      <c r="A59" s="17"/>
      <c r="B59" s="17"/>
      <c r="C59" s="17"/>
      <c r="D59" s="17"/>
      <c r="E59" s="17"/>
      <c r="F59" s="17"/>
      <c r="G59" s="17"/>
      <c r="H59" s="17"/>
    </row>
    <row r="60" spans="1:12" x14ac:dyDescent="0.25">
      <c r="A60" s="17"/>
      <c r="B60" s="17"/>
      <c r="C60" s="17"/>
      <c r="D60" s="17"/>
      <c r="E60" s="17"/>
      <c r="F60" s="17"/>
      <c r="G60" s="17"/>
      <c r="H60" s="17"/>
    </row>
    <row r="61" spans="1:12" x14ac:dyDescent="0.25">
      <c r="A61" s="17"/>
      <c r="B61" s="17"/>
      <c r="C61" s="17"/>
      <c r="D61" s="17"/>
      <c r="E61" s="17"/>
      <c r="F61" s="17"/>
      <c r="G61" s="17"/>
      <c r="H61" s="17"/>
    </row>
    <row r="62" spans="1:12" x14ac:dyDescent="0.25">
      <c r="A62" s="17"/>
      <c r="B62" s="17"/>
      <c r="C62" s="17"/>
      <c r="D62" s="17"/>
      <c r="E62" s="17"/>
      <c r="F62" s="17"/>
      <c r="G62" s="17"/>
      <c r="H62" s="17"/>
    </row>
    <row r="63" spans="1:12" x14ac:dyDescent="0.25">
      <c r="A63" s="17"/>
      <c r="B63" s="17"/>
      <c r="C63" s="17"/>
      <c r="D63" s="17"/>
      <c r="E63" s="17"/>
      <c r="F63" s="17"/>
      <c r="G63" s="17"/>
      <c r="H63" s="17"/>
    </row>
    <row r="64" spans="1:12" x14ac:dyDescent="0.25">
      <c r="A64" s="17"/>
      <c r="B64" s="18"/>
      <c r="C64" s="18"/>
      <c r="D64" s="18"/>
      <c r="E64" s="18"/>
      <c r="F64" s="17"/>
      <c r="G64" s="17"/>
      <c r="H64" s="17"/>
    </row>
    <row r="65" spans="1:8" x14ac:dyDescent="0.25">
      <c r="A65" s="17"/>
      <c r="B65" s="18"/>
      <c r="C65" s="19"/>
      <c r="D65" s="19"/>
      <c r="E65" s="19"/>
      <c r="F65" s="17"/>
      <c r="G65" s="17"/>
      <c r="H65" s="17"/>
    </row>
    <row r="66" spans="1:8" x14ac:dyDescent="0.25">
      <c r="A66" s="17"/>
      <c r="B66" s="17"/>
      <c r="C66" s="17"/>
      <c r="D66" s="17"/>
      <c r="E66" s="17"/>
      <c r="F66" s="17"/>
      <c r="G66" s="17"/>
      <c r="H66" s="17"/>
    </row>
    <row r="67" spans="1:8" x14ac:dyDescent="0.25">
      <c r="A67" s="21"/>
      <c r="B67" s="17"/>
      <c r="C67" s="17"/>
      <c r="D67" s="17"/>
      <c r="E67" s="17"/>
      <c r="F67" s="17"/>
      <c r="G67" s="17"/>
      <c r="H67" s="17"/>
    </row>
    <row r="68" spans="1:8" x14ac:dyDescent="0.25">
      <c r="A68" s="17"/>
      <c r="B68" s="17"/>
      <c r="C68" s="17"/>
      <c r="D68" s="17"/>
      <c r="E68" s="17"/>
      <c r="F68" s="17"/>
      <c r="G68" s="17"/>
      <c r="H68" s="17"/>
    </row>
    <row r="69" spans="1:8" x14ac:dyDescent="0.25">
      <c r="A69" s="17"/>
      <c r="B69" s="17"/>
      <c r="C69" s="17"/>
      <c r="D69" s="17"/>
      <c r="E69" s="17"/>
      <c r="F69" s="17"/>
      <c r="G69" s="17"/>
      <c r="H69" s="17"/>
    </row>
    <row r="70" spans="1:8" x14ac:dyDescent="0.25">
      <c r="A70" s="17"/>
      <c r="B70" s="17"/>
      <c r="C70" s="17"/>
      <c r="D70" s="17"/>
      <c r="E70" s="12"/>
      <c r="F70" s="17"/>
      <c r="G70" s="17"/>
      <c r="H70" s="17"/>
    </row>
    <row r="71" spans="1:8" x14ac:dyDescent="0.25">
      <c r="A71" s="17"/>
      <c r="B71" s="17"/>
      <c r="C71" s="17"/>
      <c r="D71" s="17"/>
      <c r="E71" s="12"/>
      <c r="F71" s="17"/>
      <c r="G71" s="17"/>
      <c r="H71" s="17"/>
    </row>
    <row r="72" spans="1:8" x14ac:dyDescent="0.25">
      <c r="A72" s="17"/>
      <c r="B72" s="17"/>
      <c r="C72" s="17"/>
      <c r="D72" s="17"/>
      <c r="E72" s="12"/>
      <c r="F72" s="17"/>
      <c r="G72" s="17"/>
      <c r="H72" s="17"/>
    </row>
    <row r="73" spans="1:8" x14ac:dyDescent="0.25">
      <c r="A73" s="17"/>
      <c r="B73" s="17"/>
      <c r="C73" s="17"/>
      <c r="D73" s="17"/>
      <c r="E73" s="12"/>
      <c r="F73" s="17"/>
      <c r="G73" s="17"/>
      <c r="H73" s="17"/>
    </row>
    <row r="74" spans="1:8" x14ac:dyDescent="0.25">
      <c r="A74" s="17"/>
      <c r="B74" s="17"/>
      <c r="C74" s="17"/>
      <c r="D74" s="17"/>
      <c r="E74" s="12"/>
      <c r="F74" s="17"/>
      <c r="G74" s="17"/>
      <c r="H74" s="17"/>
    </row>
    <row r="75" spans="1:8" x14ac:dyDescent="0.25">
      <c r="A75" s="17"/>
      <c r="B75" s="17"/>
      <c r="C75" s="17"/>
      <c r="D75" s="17"/>
      <c r="E75" s="12"/>
      <c r="F75" s="17"/>
      <c r="G75" s="17"/>
      <c r="H75" s="17"/>
    </row>
    <row r="76" spans="1:8" x14ac:dyDescent="0.25">
      <c r="A76" s="17"/>
      <c r="B76" s="17"/>
      <c r="C76" s="17"/>
      <c r="D76" s="17"/>
      <c r="E76" s="12"/>
      <c r="F76" s="17"/>
      <c r="G76" s="17"/>
      <c r="H76" s="17"/>
    </row>
    <row r="77" spans="1:8" x14ac:dyDescent="0.25">
      <c r="A77" s="17"/>
      <c r="B77" s="17"/>
      <c r="C77" s="17"/>
      <c r="D77" s="17"/>
      <c r="E77" s="12"/>
      <c r="F77" s="17"/>
      <c r="G77" s="17"/>
      <c r="H77" s="17"/>
    </row>
    <row r="78" spans="1:8" x14ac:dyDescent="0.25">
      <c r="A78" s="17"/>
      <c r="B78" s="17"/>
      <c r="C78" s="17"/>
      <c r="D78" s="17"/>
      <c r="E78" s="12"/>
      <c r="F78" s="17"/>
      <c r="G78" s="17"/>
      <c r="H78" s="17"/>
    </row>
    <row r="79" spans="1:8" x14ac:dyDescent="0.25">
      <c r="A79" s="17"/>
      <c r="B79" s="17"/>
      <c r="C79" s="17"/>
      <c r="D79" s="17"/>
      <c r="E79" s="12"/>
      <c r="F79" s="17"/>
      <c r="G79" s="17"/>
      <c r="H79" s="17"/>
    </row>
    <row r="80" spans="1:8" x14ac:dyDescent="0.25">
      <c r="A80" s="17"/>
      <c r="B80" s="17"/>
      <c r="C80" s="17"/>
      <c r="D80" s="17"/>
      <c r="E80" s="12"/>
      <c r="F80" s="17"/>
      <c r="G80" s="17"/>
      <c r="H80" s="17"/>
    </row>
    <row r="81" spans="1:8" x14ac:dyDescent="0.25">
      <c r="A81" s="17"/>
      <c r="B81" s="17"/>
      <c r="C81" s="17"/>
      <c r="D81" s="17"/>
      <c r="E81" s="12"/>
      <c r="F81" s="17"/>
      <c r="G81" s="17"/>
      <c r="H81" s="17"/>
    </row>
    <row r="82" spans="1:8" x14ac:dyDescent="0.25">
      <c r="A82" s="17"/>
      <c r="B82" s="17"/>
      <c r="C82" s="17"/>
      <c r="D82" s="17"/>
      <c r="E82" s="12"/>
      <c r="F82" s="17"/>
      <c r="G82" s="17"/>
      <c r="H82" s="17"/>
    </row>
    <row r="83" spans="1:8" x14ac:dyDescent="0.25">
      <c r="A83" s="17"/>
      <c r="B83" s="17"/>
      <c r="C83" s="17"/>
      <c r="D83" s="17"/>
      <c r="E83" s="12"/>
      <c r="F83" s="17"/>
      <c r="G83" s="17"/>
      <c r="H83" s="17"/>
    </row>
    <row r="84" spans="1:8" x14ac:dyDescent="0.25">
      <c r="A84" s="17"/>
      <c r="B84" s="17"/>
      <c r="C84" s="17"/>
      <c r="D84" s="17"/>
      <c r="E84" s="12"/>
      <c r="F84" s="17"/>
      <c r="G84" s="17"/>
      <c r="H84" s="17"/>
    </row>
    <row r="85" spans="1:8" x14ac:dyDescent="0.25">
      <c r="A85" s="17"/>
      <c r="B85" s="17"/>
      <c r="C85" s="17"/>
      <c r="D85" s="17"/>
      <c r="E85" s="12"/>
      <c r="F85" s="17"/>
      <c r="G85" s="17"/>
      <c r="H85" s="17"/>
    </row>
    <row r="86" spans="1:8" x14ac:dyDescent="0.25">
      <c r="A86" s="17"/>
      <c r="B86" s="17"/>
      <c r="C86" s="17"/>
      <c r="D86" s="17"/>
      <c r="E86" s="12"/>
      <c r="F86" s="17"/>
      <c r="G86" s="17"/>
      <c r="H86" s="17"/>
    </row>
    <row r="87" spans="1:8" x14ac:dyDescent="0.25">
      <c r="A87" s="17"/>
      <c r="B87" s="17"/>
      <c r="C87" s="17"/>
      <c r="D87" s="17"/>
      <c r="E87" s="12"/>
      <c r="F87" s="17"/>
      <c r="G87" s="17"/>
      <c r="H87" s="17"/>
    </row>
    <row r="88" spans="1:8" x14ac:dyDescent="0.25">
      <c r="A88" s="21"/>
      <c r="B88" s="17"/>
      <c r="C88" s="17"/>
      <c r="D88" s="17"/>
      <c r="E88" s="12"/>
      <c r="F88" s="17"/>
      <c r="G88" s="17"/>
      <c r="H88" s="17"/>
    </row>
    <row r="89" spans="1:8" x14ac:dyDescent="0.25">
      <c r="A89" s="17"/>
      <c r="B89" s="17"/>
      <c r="C89" s="17"/>
      <c r="D89" s="17"/>
      <c r="E89" s="17"/>
      <c r="F89" s="17"/>
      <c r="G89" s="17"/>
      <c r="H89" s="17"/>
    </row>
    <row r="90" spans="1:8" x14ac:dyDescent="0.25">
      <c r="A90" s="17"/>
      <c r="B90" s="17"/>
      <c r="C90" s="17"/>
      <c r="D90" s="17"/>
      <c r="E90" s="12"/>
      <c r="F90" s="17"/>
      <c r="G90" s="17"/>
      <c r="H90" s="17"/>
    </row>
    <row r="91" spans="1:8" x14ac:dyDescent="0.25">
      <c r="A91" s="17"/>
      <c r="B91" s="17"/>
      <c r="C91" s="17"/>
      <c r="D91" s="17"/>
      <c r="E91" s="12"/>
      <c r="F91" s="17"/>
      <c r="G91" s="17"/>
      <c r="H91" s="17"/>
    </row>
    <row r="92" spans="1:8" x14ac:dyDescent="0.25">
      <c r="A92" s="17"/>
      <c r="B92" s="17"/>
      <c r="C92" s="17"/>
      <c r="D92" s="17"/>
      <c r="E92" s="12"/>
      <c r="F92" s="17"/>
      <c r="G92" s="17"/>
      <c r="H92" s="17"/>
    </row>
    <row r="93" spans="1:8" x14ac:dyDescent="0.25">
      <c r="A93" s="17"/>
      <c r="B93" s="17"/>
      <c r="C93" s="17"/>
      <c r="D93" s="17"/>
      <c r="E93" s="17"/>
      <c r="F93" s="17"/>
      <c r="G93" s="17"/>
      <c r="H93" s="17"/>
    </row>
    <row r="94" spans="1:8" x14ac:dyDescent="0.25">
      <c r="A94" s="17"/>
      <c r="B94" s="17"/>
      <c r="C94" s="17"/>
      <c r="D94" s="17"/>
      <c r="E94" s="17"/>
      <c r="F94" s="17"/>
      <c r="G94" s="17"/>
      <c r="H94" s="17"/>
    </row>
    <row r="95" spans="1:8" x14ac:dyDescent="0.25">
      <c r="A95" s="17"/>
      <c r="B95" s="17"/>
      <c r="C95" s="17"/>
      <c r="D95" s="17"/>
      <c r="E95" s="17"/>
      <c r="F95" s="17"/>
      <c r="G95" s="17"/>
      <c r="H95" s="17"/>
    </row>
    <row r="96" spans="1:8" x14ac:dyDescent="0.25">
      <c r="A96" s="17"/>
      <c r="B96" s="17"/>
      <c r="C96" s="17"/>
      <c r="D96" s="17"/>
      <c r="E96" s="17"/>
      <c r="F96" s="17"/>
      <c r="G96" s="17"/>
      <c r="H96" s="17"/>
    </row>
    <row r="97" spans="1:8" x14ac:dyDescent="0.25">
      <c r="A97" s="17"/>
      <c r="B97" s="17"/>
      <c r="C97" s="17"/>
      <c r="D97" s="17"/>
      <c r="E97" s="17"/>
      <c r="F97" s="17"/>
      <c r="G97" s="17"/>
      <c r="H97" s="17"/>
    </row>
    <row r="98" spans="1:8" x14ac:dyDescent="0.25">
      <c r="A98" s="17"/>
      <c r="B98" s="17"/>
      <c r="C98" s="17"/>
      <c r="D98" s="17"/>
      <c r="E98" s="17"/>
      <c r="F98" s="17"/>
      <c r="G98" s="17"/>
      <c r="H98" s="17"/>
    </row>
    <row r="99" spans="1:8" x14ac:dyDescent="0.25">
      <c r="A99" s="17"/>
      <c r="B99" s="17"/>
      <c r="C99" s="17"/>
      <c r="D99" s="17"/>
      <c r="E99" s="17"/>
      <c r="F99" s="17"/>
      <c r="G99" s="17"/>
      <c r="H99" s="17"/>
    </row>
    <row r="100" spans="1:8" x14ac:dyDescent="0.25">
      <c r="A100" s="17"/>
      <c r="B100" s="17"/>
      <c r="C100" s="17"/>
      <c r="D100" s="17"/>
      <c r="E100" s="17"/>
      <c r="F100" s="17"/>
      <c r="G100" s="17"/>
      <c r="H100" s="17"/>
    </row>
    <row r="101" spans="1:8" x14ac:dyDescent="0.25">
      <c r="A101" s="17"/>
      <c r="B101" s="17"/>
      <c r="C101" s="17"/>
      <c r="D101" s="17"/>
      <c r="E101" s="17"/>
      <c r="F101" s="17"/>
      <c r="G101" s="17"/>
      <c r="H101" s="17"/>
    </row>
    <row r="102" spans="1:8" x14ac:dyDescent="0.25">
      <c r="A102" s="17"/>
      <c r="B102" s="17"/>
      <c r="C102" s="17"/>
      <c r="D102" s="17"/>
      <c r="E102" s="17"/>
      <c r="F102" s="17"/>
      <c r="G102" s="17"/>
      <c r="H102" s="17"/>
    </row>
    <row r="103" spans="1:8" x14ac:dyDescent="0.25">
      <c r="A103" s="17"/>
      <c r="B103" s="17"/>
      <c r="C103" s="17"/>
      <c r="D103" s="17"/>
      <c r="E103" s="17"/>
      <c r="F103" s="17"/>
      <c r="G103" s="17"/>
      <c r="H103" s="17"/>
    </row>
    <row r="104" spans="1:8" x14ac:dyDescent="0.25">
      <c r="A104" s="17"/>
      <c r="B104" s="17"/>
      <c r="C104" s="17"/>
      <c r="D104" s="17"/>
      <c r="E104" s="17"/>
      <c r="F104" s="17"/>
      <c r="G104" s="17"/>
      <c r="H104" s="17"/>
    </row>
    <row r="105" spans="1:8" x14ac:dyDescent="0.25">
      <c r="A105" s="17"/>
      <c r="B105" s="17"/>
      <c r="C105" s="17"/>
      <c r="D105" s="17"/>
      <c r="E105" s="17"/>
      <c r="F105" s="17"/>
      <c r="G105" s="17"/>
      <c r="H105" s="17"/>
    </row>
    <row r="106" spans="1:8" x14ac:dyDescent="0.25">
      <c r="A106" s="17"/>
      <c r="B106" s="17"/>
      <c r="C106" s="17"/>
      <c r="D106" s="17"/>
      <c r="E106" s="17"/>
      <c r="F106" s="17"/>
      <c r="G106" s="17"/>
      <c r="H106" s="17"/>
    </row>
    <row r="107" spans="1:8" x14ac:dyDescent="0.25">
      <c r="A107" s="17"/>
      <c r="B107" s="17"/>
      <c r="C107" s="17"/>
      <c r="D107" s="17"/>
      <c r="E107" s="17"/>
      <c r="F107" s="17"/>
      <c r="G107" s="17"/>
      <c r="H107" s="17"/>
    </row>
    <row r="108" spans="1:8" x14ac:dyDescent="0.25">
      <c r="A108" s="17"/>
      <c r="B108" s="17"/>
      <c r="C108" s="17"/>
      <c r="D108" s="17"/>
      <c r="E108" s="17"/>
      <c r="F108" s="17"/>
      <c r="G108" s="17"/>
      <c r="H108" s="17"/>
    </row>
    <row r="109" spans="1:8" x14ac:dyDescent="0.25">
      <c r="A109" s="17"/>
      <c r="B109" s="17"/>
      <c r="C109" s="17"/>
      <c r="D109" s="17"/>
      <c r="E109" s="17"/>
      <c r="F109" s="17"/>
      <c r="G109" s="17"/>
      <c r="H109" s="17"/>
    </row>
    <row r="110" spans="1:8" x14ac:dyDescent="0.25">
      <c r="A110" s="17"/>
      <c r="B110" s="17"/>
      <c r="C110" s="17"/>
      <c r="D110" s="17"/>
      <c r="E110" s="17"/>
      <c r="F110" s="17"/>
      <c r="G110" s="17"/>
      <c r="H110" s="17"/>
    </row>
    <row r="111" spans="1:8" x14ac:dyDescent="0.25">
      <c r="A111" s="17"/>
      <c r="B111" s="17"/>
      <c r="C111" s="17"/>
      <c r="D111" s="17"/>
      <c r="E111" s="17"/>
      <c r="F111" s="17"/>
      <c r="G111" s="17"/>
      <c r="H111" s="17"/>
    </row>
    <row r="112" spans="1:8" x14ac:dyDescent="0.25">
      <c r="A112" s="17"/>
      <c r="B112" s="17"/>
      <c r="C112" s="17"/>
      <c r="D112" s="17"/>
      <c r="E112" s="17"/>
      <c r="F112" s="17"/>
      <c r="G112" s="17"/>
      <c r="H112" s="17"/>
    </row>
    <row r="113" spans="1:8" x14ac:dyDescent="0.25">
      <c r="A113" s="17"/>
      <c r="B113" s="17"/>
      <c r="C113" s="17"/>
      <c r="D113" s="17"/>
      <c r="E113" s="17"/>
      <c r="F113" s="17"/>
      <c r="G113" s="17"/>
      <c r="H113" s="17"/>
    </row>
    <row r="114" spans="1:8" x14ac:dyDescent="0.25">
      <c r="A114" s="17"/>
      <c r="B114" s="17"/>
      <c r="C114" s="17"/>
      <c r="D114" s="17"/>
      <c r="E114" s="17"/>
      <c r="F114" s="17"/>
      <c r="G114" s="17"/>
      <c r="H114" s="17"/>
    </row>
    <row r="115" spans="1:8" x14ac:dyDescent="0.25">
      <c r="A115" s="17"/>
      <c r="B115" s="17"/>
      <c r="C115" s="17"/>
      <c r="D115" s="17"/>
      <c r="E115" s="17"/>
      <c r="F115" s="17"/>
      <c r="G115" s="17"/>
      <c r="H115" s="17"/>
    </row>
    <row r="116" spans="1:8" x14ac:dyDescent="0.25">
      <c r="A116" s="17"/>
      <c r="B116" s="17"/>
      <c r="C116" s="17"/>
      <c r="D116" s="17"/>
      <c r="E116" s="17"/>
      <c r="F116" s="17"/>
      <c r="G116" s="17"/>
      <c r="H116" s="17"/>
    </row>
    <row r="117" spans="1:8" x14ac:dyDescent="0.25">
      <c r="A117" s="17"/>
      <c r="B117" s="17"/>
      <c r="C117" s="17"/>
      <c r="D117" s="17"/>
      <c r="E117" s="17"/>
      <c r="F117" s="17"/>
      <c r="G117" s="17"/>
      <c r="H117" s="17"/>
    </row>
    <row r="118" spans="1:8" x14ac:dyDescent="0.25">
      <c r="A118" s="17"/>
      <c r="B118" s="17"/>
      <c r="C118" s="17"/>
      <c r="D118" s="17"/>
      <c r="E118" s="17"/>
      <c r="F118" s="17"/>
      <c r="G118" s="17"/>
      <c r="H118" s="17"/>
    </row>
    <row r="119" spans="1:8" x14ac:dyDescent="0.25">
      <c r="A119" s="17"/>
      <c r="B119" s="17"/>
      <c r="C119" s="17"/>
      <c r="D119" s="17"/>
      <c r="E119" s="17"/>
      <c r="F119" s="17"/>
      <c r="G119" s="17"/>
      <c r="H119" s="17"/>
    </row>
    <row r="120" spans="1:8" x14ac:dyDescent="0.25">
      <c r="A120" s="17"/>
      <c r="B120" s="17"/>
      <c r="C120" s="17"/>
      <c r="D120" s="17"/>
      <c r="E120" s="17"/>
      <c r="F120" s="17"/>
      <c r="G120" s="17"/>
      <c r="H120" s="17"/>
    </row>
    <row r="121" spans="1:8" x14ac:dyDescent="0.25">
      <c r="A121" s="17"/>
      <c r="B121" s="17"/>
      <c r="C121" s="17"/>
      <c r="D121" s="17"/>
      <c r="E121" s="17"/>
      <c r="F121" s="17"/>
      <c r="G121" s="17"/>
      <c r="H121" s="17"/>
    </row>
    <row r="122" spans="1:8" x14ac:dyDescent="0.25">
      <c r="A122" s="17"/>
      <c r="B122" s="17"/>
      <c r="C122" s="17"/>
      <c r="D122" s="17"/>
      <c r="E122" s="17"/>
      <c r="F122" s="17"/>
      <c r="G122" s="17"/>
      <c r="H122" s="17"/>
    </row>
    <row r="123" spans="1:8" x14ac:dyDescent="0.25">
      <c r="A123" s="17"/>
      <c r="B123" s="17"/>
      <c r="C123" s="17"/>
      <c r="D123" s="17"/>
      <c r="E123" s="17"/>
      <c r="F123" s="17"/>
      <c r="G123" s="17"/>
      <c r="H123" s="17"/>
    </row>
    <row r="124" spans="1:8" x14ac:dyDescent="0.25">
      <c r="A124" s="17"/>
      <c r="B124" s="17"/>
      <c r="C124" s="17"/>
      <c r="D124" s="17"/>
      <c r="E124" s="17"/>
      <c r="F124" s="17"/>
      <c r="G124" s="17"/>
      <c r="H124" s="17"/>
    </row>
    <row r="125" spans="1:8" x14ac:dyDescent="0.25">
      <c r="A125" s="17"/>
      <c r="B125" s="17"/>
      <c r="C125" s="17"/>
      <c r="D125" s="17"/>
      <c r="E125" s="17"/>
      <c r="F125" s="17"/>
      <c r="G125" s="17"/>
      <c r="H125" s="17"/>
    </row>
    <row r="126" spans="1:8" x14ac:dyDescent="0.25">
      <c r="A126" s="17"/>
      <c r="B126" s="17"/>
      <c r="C126" s="17"/>
      <c r="D126" s="17"/>
      <c r="E126" s="17"/>
      <c r="F126" s="17"/>
      <c r="G126" s="17"/>
      <c r="H126" s="17"/>
    </row>
    <row r="127" spans="1:8" x14ac:dyDescent="0.25">
      <c r="A127" s="17"/>
      <c r="B127" s="17"/>
      <c r="C127" s="17"/>
      <c r="D127" s="17"/>
      <c r="E127" s="17"/>
      <c r="F127" s="17"/>
      <c r="G127" s="17"/>
      <c r="H127" s="17"/>
    </row>
    <row r="128" spans="1:8" x14ac:dyDescent="0.25">
      <c r="A128" s="17"/>
      <c r="B128" s="17"/>
      <c r="C128" s="17"/>
      <c r="D128" s="17"/>
      <c r="E128" s="17"/>
      <c r="F128" s="17"/>
      <c r="G128" s="17"/>
      <c r="H128" s="17"/>
    </row>
    <row r="129" spans="1:8" x14ac:dyDescent="0.25">
      <c r="A129" s="17"/>
      <c r="B129" s="17"/>
      <c r="C129" s="17"/>
      <c r="D129" s="17"/>
      <c r="E129" s="17"/>
      <c r="F129" s="17"/>
      <c r="G129" s="17"/>
      <c r="H129" s="17"/>
    </row>
    <row r="130" spans="1:8" x14ac:dyDescent="0.25">
      <c r="A130" s="17"/>
      <c r="B130" s="17"/>
      <c r="C130" s="17"/>
      <c r="D130" s="17"/>
      <c r="E130" s="17"/>
      <c r="F130" s="17"/>
      <c r="G130" s="17"/>
      <c r="H130" s="17"/>
    </row>
    <row r="131" spans="1:8" x14ac:dyDescent="0.25">
      <c r="A131" s="17"/>
      <c r="B131" s="17"/>
      <c r="C131" s="17"/>
      <c r="D131" s="17"/>
      <c r="E131" s="17"/>
      <c r="F131" s="17"/>
      <c r="G131" s="17"/>
      <c r="H131" s="17"/>
    </row>
    <row r="132" spans="1:8" x14ac:dyDescent="0.25">
      <c r="A132" s="17"/>
      <c r="B132" s="17"/>
      <c r="C132" s="17"/>
      <c r="D132" s="17"/>
      <c r="E132" s="17"/>
      <c r="F132" s="17"/>
      <c r="G132" s="17"/>
      <c r="H132" s="17"/>
    </row>
    <row r="133" spans="1:8" x14ac:dyDescent="0.25">
      <c r="A133" s="17"/>
      <c r="B133" s="17"/>
      <c r="C133" s="17"/>
      <c r="D133" s="17"/>
      <c r="E133" s="17"/>
      <c r="F133" s="17"/>
      <c r="G133" s="17"/>
      <c r="H133" s="17"/>
    </row>
    <row r="134" spans="1:8" x14ac:dyDescent="0.25">
      <c r="A134" s="17"/>
      <c r="B134" s="17"/>
      <c r="C134" s="17"/>
      <c r="D134" s="17"/>
      <c r="E134" s="17"/>
      <c r="F134" s="17"/>
      <c r="G134" s="17"/>
      <c r="H134" s="17"/>
    </row>
    <row r="135" spans="1:8" x14ac:dyDescent="0.25">
      <c r="A135" s="17"/>
      <c r="B135" s="17"/>
      <c r="C135" s="17"/>
      <c r="D135" s="17"/>
      <c r="E135" s="17"/>
      <c r="F135" s="17"/>
      <c r="G135" s="17"/>
      <c r="H135" s="17"/>
    </row>
    <row r="136" spans="1:8" x14ac:dyDescent="0.25">
      <c r="A136" s="17"/>
      <c r="B136" s="17"/>
      <c r="C136" s="17"/>
      <c r="D136" s="17"/>
      <c r="E136" s="17"/>
      <c r="F136" s="17"/>
      <c r="G136" s="17"/>
      <c r="H136" s="17"/>
    </row>
    <row r="137" spans="1:8" x14ac:dyDescent="0.25">
      <c r="A137" s="17"/>
      <c r="B137" s="17"/>
      <c r="C137" s="17"/>
      <c r="D137" s="17"/>
      <c r="E137" s="17"/>
      <c r="F137" s="17"/>
      <c r="G137" s="17"/>
      <c r="H137" s="17"/>
    </row>
    <row r="138" spans="1:8" ht="9" customHeight="1" x14ac:dyDescent="0.25">
      <c r="A138" s="17"/>
      <c r="B138" s="17"/>
      <c r="C138" s="17"/>
      <c r="D138" s="17"/>
      <c r="E138" s="17"/>
      <c r="F138" s="17"/>
      <c r="G138" s="17"/>
      <c r="H138" s="17"/>
    </row>
    <row r="139" spans="1:8" x14ac:dyDescent="0.25">
      <c r="A139" s="17"/>
      <c r="B139" s="17"/>
      <c r="C139" s="17"/>
      <c r="D139" s="17"/>
      <c r="E139" s="17"/>
      <c r="F139" s="17"/>
      <c r="G139" s="17"/>
      <c r="H139" s="17"/>
    </row>
    <row r="140" spans="1:8" x14ac:dyDescent="0.25">
      <c r="A140" s="17"/>
      <c r="B140" s="17"/>
      <c r="C140" s="17"/>
      <c r="D140" s="17"/>
      <c r="E140" s="17"/>
      <c r="F140" s="17"/>
      <c r="G140" s="17"/>
      <c r="H140" s="17"/>
    </row>
    <row r="141" spans="1:8" x14ac:dyDescent="0.25">
      <c r="A141" s="17"/>
      <c r="B141" s="17"/>
      <c r="C141" s="17"/>
      <c r="D141" s="17"/>
      <c r="E141" s="17"/>
      <c r="F141" s="17"/>
      <c r="G141" s="17"/>
      <c r="H141" s="17"/>
    </row>
    <row r="142" spans="1:8" x14ac:dyDescent="0.25">
      <c r="A142" s="17"/>
      <c r="B142" s="17"/>
      <c r="C142" s="17"/>
      <c r="D142" s="17"/>
      <c r="E142" s="17"/>
      <c r="F142" s="17"/>
      <c r="G142" s="17"/>
      <c r="H142" s="17"/>
    </row>
    <row r="143" spans="1:8" x14ac:dyDescent="0.25">
      <c r="A143" s="17"/>
      <c r="B143" s="17"/>
      <c r="C143" s="17"/>
      <c r="D143" s="17"/>
      <c r="E143" s="17"/>
      <c r="F143" s="17"/>
      <c r="G143" s="17"/>
      <c r="H143" s="17"/>
    </row>
    <row r="144" spans="1:8" x14ac:dyDescent="0.25">
      <c r="A144" s="17"/>
      <c r="B144" s="17"/>
      <c r="C144" s="17"/>
      <c r="D144" s="17"/>
      <c r="E144" s="17"/>
      <c r="F144" s="17"/>
      <c r="G144" s="17"/>
      <c r="H144" s="17"/>
    </row>
    <row r="145" spans="1:8" x14ac:dyDescent="0.25">
      <c r="A145" s="17"/>
      <c r="B145" s="17"/>
      <c r="C145" s="17"/>
      <c r="D145" s="17"/>
      <c r="E145" s="17"/>
      <c r="F145" s="17"/>
      <c r="G145" s="17"/>
      <c r="H145" s="17"/>
    </row>
    <row r="146" spans="1:8" x14ac:dyDescent="0.25">
      <c r="A146" s="17"/>
      <c r="B146" s="17"/>
      <c r="C146" s="17"/>
      <c r="D146" s="17"/>
      <c r="E146" s="17"/>
      <c r="F146" s="17"/>
      <c r="G146" s="17"/>
      <c r="H146" s="17"/>
    </row>
    <row r="147" spans="1:8" x14ac:dyDescent="0.25">
      <c r="A147" s="17"/>
      <c r="B147" s="17"/>
      <c r="C147" s="17"/>
      <c r="D147" s="17"/>
      <c r="E147" s="17"/>
      <c r="F147" s="17"/>
      <c r="G147" s="17"/>
      <c r="H147" s="17"/>
    </row>
    <row r="148" spans="1:8" x14ac:dyDescent="0.25">
      <c r="A148" s="17"/>
      <c r="B148" s="17"/>
      <c r="C148" s="17"/>
      <c r="D148" s="17"/>
      <c r="E148" s="17"/>
      <c r="F148" s="17"/>
      <c r="G148" s="17"/>
      <c r="H148" s="17"/>
    </row>
    <row r="149" spans="1:8" x14ac:dyDescent="0.25">
      <c r="A149" s="17"/>
      <c r="B149" s="17"/>
      <c r="C149" s="17"/>
      <c r="D149" s="17"/>
      <c r="E149" s="17"/>
      <c r="F149" s="17"/>
      <c r="G149" s="17"/>
      <c r="H149" s="17"/>
    </row>
    <row r="150" spans="1:8" x14ac:dyDescent="0.25">
      <c r="A150" s="17"/>
      <c r="B150" s="17"/>
      <c r="C150" s="17"/>
      <c r="D150" s="17"/>
      <c r="E150" s="17"/>
      <c r="F150" s="17"/>
      <c r="G150" s="17"/>
      <c r="H150" s="17"/>
    </row>
    <row r="151" spans="1:8" x14ac:dyDescent="0.25">
      <c r="A151" s="17"/>
      <c r="B151" s="17"/>
      <c r="C151" s="17"/>
      <c r="D151" s="17"/>
      <c r="E151" s="17"/>
      <c r="F151" s="17"/>
      <c r="G151" s="17"/>
      <c r="H151" s="17"/>
    </row>
    <row r="152" spans="1:8" x14ac:dyDescent="0.25">
      <c r="A152" s="17"/>
      <c r="B152" s="17"/>
      <c r="C152" s="17"/>
      <c r="D152" s="17"/>
      <c r="E152" s="17"/>
      <c r="F152" s="17"/>
      <c r="G152" s="17"/>
      <c r="H152" s="17"/>
    </row>
    <row r="153" spans="1:8" x14ac:dyDescent="0.25">
      <c r="A153" s="17"/>
      <c r="B153" s="17"/>
      <c r="C153" s="17"/>
      <c r="D153" s="17"/>
      <c r="E153" s="17"/>
      <c r="F153" s="17"/>
      <c r="G153" s="17"/>
      <c r="H153" s="17"/>
    </row>
    <row r="154" spans="1:8" x14ac:dyDescent="0.25">
      <c r="A154" s="17"/>
      <c r="B154" s="17"/>
      <c r="C154" s="17"/>
      <c r="D154" s="17"/>
      <c r="E154" s="17"/>
      <c r="F154" s="17"/>
      <c r="G154" s="17"/>
      <c r="H154" s="17"/>
    </row>
    <row r="155" spans="1:8" x14ac:dyDescent="0.25">
      <c r="A155" s="17"/>
      <c r="B155" s="17"/>
      <c r="C155" s="17"/>
      <c r="D155" s="17"/>
      <c r="E155" s="17"/>
      <c r="F155" s="17"/>
      <c r="G155" s="17"/>
      <c r="H155" s="17"/>
    </row>
    <row r="156" spans="1:8" x14ac:dyDescent="0.25">
      <c r="A156" s="17"/>
      <c r="B156" s="17"/>
      <c r="C156" s="17"/>
      <c r="D156" s="17"/>
      <c r="E156" s="17"/>
      <c r="F156" s="17"/>
      <c r="G156" s="17"/>
      <c r="H156" s="17"/>
    </row>
    <row r="157" spans="1:8" x14ac:dyDescent="0.25">
      <c r="A157" s="17"/>
      <c r="B157" s="17"/>
      <c r="C157" s="17"/>
      <c r="D157" s="17"/>
      <c r="E157" s="17"/>
      <c r="F157" s="17"/>
      <c r="G157" s="17"/>
      <c r="H157" s="17"/>
    </row>
    <row r="158" spans="1:8" x14ac:dyDescent="0.25">
      <c r="A158" s="17"/>
      <c r="B158" s="17"/>
      <c r="C158" s="17"/>
      <c r="D158" s="17"/>
      <c r="E158" s="17"/>
      <c r="F158" s="17"/>
      <c r="G158" s="17"/>
      <c r="H158" s="17"/>
    </row>
    <row r="159" spans="1:8" x14ac:dyDescent="0.25">
      <c r="A159" s="17"/>
      <c r="B159" s="17"/>
      <c r="C159" s="17"/>
      <c r="D159" s="17"/>
      <c r="E159" s="17"/>
      <c r="F159" s="17"/>
      <c r="G159" s="17"/>
      <c r="H159" s="17"/>
    </row>
    <row r="160" spans="1:8" x14ac:dyDescent="0.25">
      <c r="A160" s="17"/>
      <c r="B160" s="17"/>
      <c r="C160" s="17"/>
      <c r="D160" s="17"/>
      <c r="E160" s="17"/>
      <c r="F160" s="17"/>
      <c r="G160" s="17"/>
      <c r="H160" s="17"/>
    </row>
    <row r="161" spans="1:8" x14ac:dyDescent="0.25">
      <c r="A161" s="17"/>
      <c r="B161" s="17"/>
      <c r="C161" s="17"/>
      <c r="D161" s="17"/>
      <c r="E161" s="17"/>
      <c r="F161" s="17"/>
      <c r="G161" s="17"/>
      <c r="H161" s="17"/>
    </row>
    <row r="162" spans="1:8" x14ac:dyDescent="0.25">
      <c r="A162" s="17"/>
      <c r="B162" s="17"/>
      <c r="C162" s="17"/>
      <c r="D162" s="17"/>
      <c r="E162" s="17"/>
      <c r="F162" s="17"/>
      <c r="G162" s="17"/>
      <c r="H162" s="17"/>
    </row>
    <row r="163" spans="1:8" x14ac:dyDescent="0.25">
      <c r="A163" s="17"/>
      <c r="B163" s="17"/>
      <c r="C163" s="17"/>
      <c r="D163" s="17"/>
      <c r="E163" s="17"/>
      <c r="F163" s="17"/>
      <c r="G163" s="17"/>
      <c r="H163" s="17"/>
    </row>
    <row r="164" spans="1:8" x14ac:dyDescent="0.25">
      <c r="A164" s="17"/>
      <c r="B164" s="17"/>
      <c r="C164" s="17"/>
      <c r="D164" s="17"/>
      <c r="E164" s="17"/>
      <c r="F164" s="17"/>
      <c r="G164" s="17"/>
      <c r="H164" s="17"/>
    </row>
    <row r="165" spans="1:8" x14ac:dyDescent="0.25">
      <c r="A165" s="17"/>
      <c r="B165" s="17"/>
      <c r="C165" s="17"/>
      <c r="D165" s="17"/>
      <c r="E165" s="17"/>
      <c r="F165" s="17"/>
      <c r="G165" s="17"/>
      <c r="H165" s="17"/>
    </row>
    <row r="166" spans="1:8" x14ac:dyDescent="0.25">
      <c r="A166" s="17"/>
      <c r="B166" s="17"/>
      <c r="C166" s="17"/>
      <c r="D166" s="17"/>
      <c r="E166" s="17"/>
      <c r="F166" s="17"/>
      <c r="G166" s="17"/>
      <c r="H166" s="17"/>
    </row>
    <row r="167" spans="1:8" x14ac:dyDescent="0.25">
      <c r="A167" s="17"/>
      <c r="B167" s="17"/>
      <c r="C167" s="17"/>
      <c r="D167" s="17"/>
      <c r="E167" s="17"/>
      <c r="F167" s="17"/>
      <c r="G167" s="17"/>
      <c r="H167" s="17"/>
    </row>
    <row r="168" spans="1:8" x14ac:dyDescent="0.25">
      <c r="A168" s="17"/>
      <c r="B168" s="17"/>
      <c r="C168" s="17"/>
      <c r="D168" s="17"/>
      <c r="E168" s="17"/>
      <c r="F168" s="17"/>
      <c r="G168" s="17"/>
      <c r="H168" s="17"/>
    </row>
    <row r="169" spans="1:8" x14ac:dyDescent="0.25">
      <c r="A169" s="17"/>
      <c r="B169" s="17"/>
      <c r="C169" s="17"/>
      <c r="D169" s="17"/>
      <c r="E169" s="17"/>
      <c r="F169" s="17"/>
      <c r="G169" s="17"/>
      <c r="H169" s="17"/>
    </row>
    <row r="170" spans="1:8" x14ac:dyDescent="0.25">
      <c r="A170" s="17"/>
      <c r="B170" s="17"/>
      <c r="C170" s="17"/>
      <c r="D170" s="17"/>
      <c r="E170" s="17"/>
      <c r="F170" s="17"/>
      <c r="G170" s="17"/>
      <c r="H170" s="17"/>
    </row>
    <row r="171" spans="1:8" x14ac:dyDescent="0.25">
      <c r="A171" s="17"/>
      <c r="B171" s="17"/>
      <c r="C171" s="17"/>
      <c r="D171" s="17"/>
      <c r="E171" s="17"/>
      <c r="F171" s="17"/>
      <c r="G171" s="17"/>
      <c r="H171" s="17"/>
    </row>
    <row r="172" spans="1:8" x14ac:dyDescent="0.25">
      <c r="A172" s="17"/>
      <c r="B172" s="17"/>
      <c r="C172" s="17"/>
      <c r="D172" s="17"/>
      <c r="E172" s="17"/>
      <c r="F172" s="17"/>
      <c r="G172" s="17"/>
      <c r="H172" s="17"/>
    </row>
    <row r="173" spans="1:8" x14ac:dyDescent="0.25">
      <c r="A173" s="17"/>
      <c r="B173" s="17"/>
      <c r="C173" s="17"/>
      <c r="D173" s="17"/>
      <c r="E173" s="17"/>
      <c r="F173" s="17"/>
      <c r="G173" s="17"/>
      <c r="H173" s="17"/>
    </row>
    <row r="174" spans="1:8" x14ac:dyDescent="0.25">
      <c r="A174" s="17"/>
      <c r="B174" s="17"/>
      <c r="C174" s="17"/>
      <c r="D174" s="17"/>
      <c r="E174" s="17"/>
      <c r="F174" s="17"/>
      <c r="G174" s="17"/>
      <c r="H174" s="17"/>
    </row>
    <row r="175" spans="1:8" x14ac:dyDescent="0.25">
      <c r="A175" s="17"/>
      <c r="B175" s="17"/>
      <c r="C175" s="17"/>
      <c r="D175" s="17"/>
      <c r="E175" s="17"/>
      <c r="F175" s="17"/>
      <c r="G175" s="17"/>
      <c r="H175" s="17"/>
    </row>
    <row r="176" spans="1:8" x14ac:dyDescent="0.25">
      <c r="A176" s="17"/>
      <c r="B176" s="17"/>
      <c r="C176" s="17"/>
      <c r="D176" s="17"/>
      <c r="E176" s="17"/>
      <c r="F176" s="17"/>
      <c r="G176" s="17"/>
      <c r="H176" s="17"/>
    </row>
    <row r="177" spans="1:8" x14ac:dyDescent="0.25">
      <c r="A177" s="17"/>
      <c r="B177" s="17"/>
      <c r="C177" s="17"/>
      <c r="D177" s="17"/>
      <c r="E177" s="17"/>
      <c r="F177" s="17"/>
      <c r="G177" s="17"/>
      <c r="H177" s="17"/>
    </row>
    <row r="178" spans="1:8" x14ac:dyDescent="0.25">
      <c r="A178" s="17"/>
      <c r="B178" s="17"/>
      <c r="C178" s="17"/>
      <c r="D178" s="17"/>
      <c r="E178" s="17"/>
      <c r="F178" s="17"/>
      <c r="G178" s="17"/>
      <c r="H178" s="17"/>
    </row>
    <row r="179" spans="1:8" x14ac:dyDescent="0.25">
      <c r="A179" s="17"/>
      <c r="B179" s="17"/>
      <c r="C179" s="17"/>
      <c r="D179" s="17"/>
      <c r="E179" s="17"/>
      <c r="F179" s="17"/>
      <c r="G179" s="17"/>
      <c r="H179" s="17"/>
    </row>
    <row r="180" spans="1:8" x14ac:dyDescent="0.25">
      <c r="A180" s="17"/>
      <c r="B180" s="17"/>
      <c r="C180" s="17"/>
      <c r="D180" s="17"/>
      <c r="E180" s="17"/>
      <c r="F180" s="17"/>
      <c r="G180" s="17"/>
      <c r="H180" s="17"/>
    </row>
    <row r="181" spans="1:8" x14ac:dyDescent="0.25">
      <c r="A181" s="17"/>
      <c r="B181" s="17"/>
      <c r="C181" s="17"/>
      <c r="D181" s="17"/>
      <c r="E181" s="17"/>
      <c r="F181" s="17"/>
      <c r="G181" s="17"/>
      <c r="H181" s="17"/>
    </row>
    <row r="182" spans="1:8" x14ac:dyDescent="0.25">
      <c r="A182" s="17"/>
      <c r="B182" s="17"/>
      <c r="C182" s="17"/>
      <c r="D182" s="17"/>
      <c r="E182" s="17"/>
      <c r="F182" s="17"/>
      <c r="G182" s="17"/>
      <c r="H182" s="17"/>
    </row>
    <row r="183" spans="1:8" x14ac:dyDescent="0.25">
      <c r="A183" s="17"/>
      <c r="B183" s="17"/>
      <c r="C183" s="17"/>
      <c r="D183" s="17"/>
      <c r="E183" s="17"/>
      <c r="F183" s="17"/>
      <c r="G183" s="17"/>
      <c r="H183" s="17"/>
    </row>
    <row r="184" spans="1:8" x14ac:dyDescent="0.25">
      <c r="A184" s="17"/>
      <c r="B184" s="17"/>
      <c r="C184" s="17"/>
      <c r="D184" s="17"/>
      <c r="E184" s="17"/>
      <c r="F184" s="17"/>
      <c r="G184" s="17"/>
      <c r="H184" s="17"/>
    </row>
    <row r="185" spans="1:8" x14ac:dyDescent="0.25">
      <c r="A185" s="17"/>
      <c r="B185" s="17"/>
      <c r="C185" s="17"/>
      <c r="D185" s="17"/>
      <c r="E185" s="17"/>
      <c r="F185" s="17"/>
      <c r="G185" s="17"/>
      <c r="H185" s="17"/>
    </row>
    <row r="186" spans="1:8" x14ac:dyDescent="0.25">
      <c r="A186" s="17"/>
      <c r="B186" s="17"/>
      <c r="C186" s="17"/>
      <c r="D186" s="17"/>
      <c r="E186" s="17"/>
      <c r="F186" s="17"/>
      <c r="G186" s="17"/>
      <c r="H186" s="17"/>
    </row>
    <row r="187" spans="1:8" x14ac:dyDescent="0.25">
      <c r="A187" s="17"/>
      <c r="B187" s="17"/>
      <c r="C187" s="17"/>
      <c r="D187" s="17"/>
      <c r="E187" s="17"/>
      <c r="F187" s="17"/>
      <c r="G187" s="17"/>
      <c r="H187" s="17"/>
    </row>
    <row r="188" spans="1:8" x14ac:dyDescent="0.25">
      <c r="A188" s="17"/>
      <c r="B188" s="17"/>
      <c r="C188" s="17"/>
      <c r="D188" s="17"/>
      <c r="E188" s="17"/>
      <c r="F188" s="17"/>
      <c r="G188" s="17"/>
      <c r="H188" s="17"/>
    </row>
    <row r="189" spans="1:8" x14ac:dyDescent="0.25">
      <c r="A189" s="17"/>
      <c r="B189" s="17"/>
      <c r="C189" s="17"/>
      <c r="D189" s="17"/>
      <c r="E189" s="17"/>
      <c r="F189" s="17"/>
      <c r="G189" s="17"/>
      <c r="H189" s="17"/>
    </row>
    <row r="190" spans="1:8" x14ac:dyDescent="0.25">
      <c r="A190" s="17"/>
      <c r="B190" s="17"/>
      <c r="C190" s="17"/>
      <c r="D190" s="17"/>
      <c r="E190" s="17"/>
      <c r="F190" s="17"/>
      <c r="G190" s="17"/>
      <c r="H190" s="17"/>
    </row>
    <row r="191" spans="1:8" x14ac:dyDescent="0.25">
      <c r="A191" s="17"/>
      <c r="B191" s="17"/>
      <c r="C191" s="17"/>
      <c r="D191" s="17"/>
      <c r="E191" s="17"/>
      <c r="F191" s="17"/>
      <c r="G191" s="17"/>
      <c r="H191" s="17"/>
    </row>
    <row r="192" spans="1:8" x14ac:dyDescent="0.25">
      <c r="A192" s="17"/>
      <c r="B192" s="17"/>
      <c r="C192" s="17"/>
      <c r="D192" s="17"/>
      <c r="E192" s="17"/>
      <c r="F192" s="17"/>
      <c r="G192" s="17"/>
      <c r="H192" s="17"/>
    </row>
    <row r="193" spans="1:8" x14ac:dyDescent="0.25">
      <c r="A193" s="17"/>
      <c r="B193" s="17"/>
      <c r="C193" s="17"/>
      <c r="D193" s="17"/>
      <c r="E193" s="17"/>
      <c r="F193" s="17"/>
      <c r="G193" s="17"/>
      <c r="H193" s="17"/>
    </row>
    <row r="194" spans="1:8" x14ac:dyDescent="0.25">
      <c r="A194" s="17"/>
      <c r="B194" s="17"/>
      <c r="C194" s="17"/>
      <c r="D194" s="17"/>
      <c r="E194" s="17"/>
      <c r="F194" s="17"/>
      <c r="G194" s="17"/>
      <c r="H194" s="17"/>
    </row>
    <row r="195" spans="1:8" x14ac:dyDescent="0.25">
      <c r="A195" s="17"/>
      <c r="B195" s="17"/>
      <c r="C195" s="17"/>
      <c r="D195" s="17"/>
      <c r="E195" s="17"/>
      <c r="F195" s="17"/>
      <c r="G195" s="17"/>
      <c r="H195" s="17"/>
    </row>
    <row r="196" spans="1:8" x14ac:dyDescent="0.25">
      <c r="A196" s="17"/>
      <c r="B196" s="17"/>
      <c r="C196" s="17"/>
      <c r="D196" s="17"/>
      <c r="E196" s="17"/>
      <c r="F196" s="17"/>
      <c r="G196" s="17"/>
      <c r="H196" s="17"/>
    </row>
    <row r="197" spans="1:8" x14ac:dyDescent="0.25">
      <c r="A197" s="17"/>
      <c r="B197" s="17"/>
      <c r="C197" s="17"/>
      <c r="D197" s="17"/>
      <c r="E197" s="17"/>
      <c r="F197" s="17"/>
      <c r="G197" s="17"/>
      <c r="H197" s="17"/>
    </row>
    <row r="198" spans="1:8" x14ac:dyDescent="0.25">
      <c r="A198" s="17"/>
      <c r="B198" s="17"/>
      <c r="C198" s="17"/>
      <c r="D198" s="17"/>
      <c r="E198" s="17"/>
      <c r="F198" s="17"/>
      <c r="G198" s="17"/>
      <c r="H198" s="17"/>
    </row>
    <row r="199" spans="1:8" x14ac:dyDescent="0.25">
      <c r="A199" s="17"/>
      <c r="B199" s="17"/>
      <c r="C199" s="17"/>
      <c r="D199" s="17"/>
      <c r="E199" s="17"/>
      <c r="F199" s="17"/>
      <c r="G199" s="17"/>
      <c r="H199" s="17"/>
    </row>
    <row r="200" spans="1:8" x14ac:dyDescent="0.25">
      <c r="A200" s="17"/>
      <c r="B200" s="17"/>
      <c r="C200" s="17"/>
      <c r="D200" s="17"/>
      <c r="E200" s="17"/>
      <c r="F200" s="17"/>
      <c r="G200" s="17"/>
      <c r="H200" s="17"/>
    </row>
    <row r="201" spans="1:8" x14ac:dyDescent="0.25">
      <c r="A201" s="17"/>
      <c r="B201" s="17"/>
      <c r="C201" s="17"/>
      <c r="D201" s="17"/>
      <c r="E201" s="17"/>
      <c r="F201" s="17"/>
      <c r="G201" s="17"/>
      <c r="H201" s="17"/>
    </row>
    <row r="202" spans="1:8" x14ac:dyDescent="0.25">
      <c r="A202" s="17"/>
      <c r="B202" s="17"/>
      <c r="C202" s="17"/>
      <c r="D202" s="17"/>
      <c r="E202" s="17"/>
      <c r="F202" s="17"/>
      <c r="G202" s="17"/>
      <c r="H202" s="17"/>
    </row>
    <row r="203" spans="1:8" x14ac:dyDescent="0.25">
      <c r="A203" s="17"/>
      <c r="B203" s="17"/>
      <c r="C203" s="17"/>
      <c r="D203" s="17"/>
      <c r="E203" s="17"/>
      <c r="F203" s="17"/>
      <c r="G203" s="17"/>
      <c r="H203" s="17"/>
    </row>
    <row r="204" spans="1:8" x14ac:dyDescent="0.25">
      <c r="A204" s="17"/>
      <c r="B204" s="17"/>
      <c r="C204" s="17"/>
      <c r="D204" s="17"/>
      <c r="E204" s="17"/>
      <c r="F204" s="17"/>
      <c r="G204" s="17"/>
      <c r="H204" s="17"/>
    </row>
    <row r="205" spans="1:8" x14ac:dyDescent="0.25">
      <c r="A205" s="17"/>
      <c r="B205" s="17"/>
      <c r="C205" s="17"/>
      <c r="D205" s="17"/>
      <c r="E205" s="17"/>
      <c r="F205" s="17"/>
      <c r="G205" s="17"/>
      <c r="H205" s="17"/>
    </row>
    <row r="206" spans="1:8" x14ac:dyDescent="0.25">
      <c r="A206" s="17"/>
      <c r="B206" s="17"/>
      <c r="C206" s="17"/>
      <c r="D206" s="17"/>
      <c r="E206" s="17"/>
      <c r="F206" s="17"/>
      <c r="G206" s="17"/>
      <c r="H206" s="17"/>
    </row>
    <row r="207" spans="1:8" x14ac:dyDescent="0.25">
      <c r="A207" s="17"/>
      <c r="B207" s="17"/>
      <c r="C207" s="17"/>
      <c r="D207" s="17"/>
      <c r="E207" s="17"/>
      <c r="F207" s="17"/>
      <c r="G207" s="17"/>
      <c r="H207" s="17"/>
    </row>
    <row r="208" spans="1:8" x14ac:dyDescent="0.25">
      <c r="A208" s="17"/>
      <c r="B208" s="17"/>
      <c r="C208" s="17"/>
      <c r="D208" s="17"/>
      <c r="E208" s="17"/>
      <c r="F208" s="17"/>
      <c r="G208" s="17"/>
      <c r="H208" s="17"/>
    </row>
    <row r="209" spans="1:8" x14ac:dyDescent="0.25">
      <c r="A209" s="17"/>
      <c r="B209" s="17"/>
      <c r="C209" s="17"/>
      <c r="D209" s="17"/>
      <c r="E209" s="17"/>
      <c r="F209" s="17"/>
      <c r="G209" s="17"/>
      <c r="H209" s="17"/>
    </row>
    <row r="210" spans="1:8" x14ac:dyDescent="0.25">
      <c r="A210" s="17"/>
      <c r="B210" s="17"/>
      <c r="C210" s="17"/>
      <c r="D210" s="17"/>
      <c r="E210" s="17"/>
      <c r="F210" s="17"/>
      <c r="G210" s="17"/>
      <c r="H210" s="17"/>
    </row>
    <row r="211" spans="1:8" x14ac:dyDescent="0.25">
      <c r="A211" s="17"/>
      <c r="B211" s="17"/>
      <c r="C211" s="17"/>
      <c r="D211" s="17"/>
      <c r="E211" s="17"/>
      <c r="F211" s="17"/>
      <c r="G211" s="17"/>
      <c r="H211" s="17"/>
    </row>
    <row r="212" spans="1:8" x14ac:dyDescent="0.25">
      <c r="A212" s="17"/>
      <c r="B212" s="17"/>
      <c r="C212" s="17"/>
      <c r="D212" s="17"/>
      <c r="E212" s="17"/>
      <c r="F212" s="17"/>
      <c r="G212" s="17"/>
      <c r="H212" s="17"/>
    </row>
    <row r="213" spans="1:8" x14ac:dyDescent="0.25">
      <c r="A213" s="17"/>
      <c r="B213" s="17"/>
      <c r="C213" s="17"/>
      <c r="D213" s="17"/>
      <c r="E213" s="17"/>
      <c r="F213" s="17"/>
      <c r="G213" s="17"/>
      <c r="H213" s="17"/>
    </row>
    <row r="214" spans="1:8" x14ac:dyDescent="0.25">
      <c r="A214" s="17"/>
      <c r="B214" s="17"/>
      <c r="C214" s="17"/>
      <c r="D214" s="17"/>
      <c r="E214" s="17"/>
      <c r="F214" s="17"/>
      <c r="G214" s="17"/>
      <c r="H214" s="17"/>
    </row>
    <row r="215" spans="1:8" ht="9" customHeight="1" x14ac:dyDescent="0.25">
      <c r="A215" s="17"/>
      <c r="B215" s="17"/>
      <c r="C215" s="17"/>
      <c r="D215" s="17"/>
      <c r="E215" s="17"/>
      <c r="F215" s="17"/>
      <c r="G215" s="17"/>
      <c r="H215" s="17"/>
    </row>
    <row r="216" spans="1:8" x14ac:dyDescent="0.25">
      <c r="A216" s="17"/>
      <c r="B216" s="17"/>
      <c r="C216" s="17"/>
      <c r="D216" s="17"/>
      <c r="E216" s="17"/>
      <c r="F216" s="17"/>
      <c r="G216" s="17"/>
      <c r="H216" s="17"/>
    </row>
    <row r="217" spans="1:8" x14ac:dyDescent="0.25">
      <c r="A217" s="17"/>
      <c r="B217" s="17"/>
      <c r="C217" s="17"/>
      <c r="D217" s="17"/>
      <c r="E217" s="17"/>
      <c r="F217" s="17"/>
      <c r="G217" s="17"/>
      <c r="H217" s="17"/>
    </row>
    <row r="218" spans="1:8" x14ac:dyDescent="0.25">
      <c r="A218" s="17"/>
      <c r="B218" s="17"/>
      <c r="C218" s="17"/>
      <c r="D218" s="17"/>
      <c r="E218" s="17"/>
      <c r="F218" s="17"/>
      <c r="G218" s="17"/>
      <c r="H218" s="17"/>
    </row>
    <row r="219" spans="1:8" x14ac:dyDescent="0.25">
      <c r="A219" s="17"/>
      <c r="B219" s="17"/>
      <c r="C219" s="17"/>
      <c r="D219" s="17"/>
      <c r="E219" s="17"/>
      <c r="F219" s="17"/>
      <c r="G219" s="17"/>
      <c r="H219" s="17"/>
    </row>
    <row r="220" spans="1:8" x14ac:dyDescent="0.25">
      <c r="A220" s="17"/>
      <c r="B220" s="17"/>
      <c r="C220" s="17"/>
      <c r="D220" s="17"/>
      <c r="E220" s="17"/>
      <c r="F220" s="17"/>
      <c r="G220" s="17"/>
      <c r="H220" s="17"/>
    </row>
    <row r="221" spans="1:8" x14ac:dyDescent="0.25">
      <c r="A221" s="17"/>
      <c r="B221" s="17"/>
      <c r="C221" s="17"/>
      <c r="D221" s="17"/>
      <c r="E221" s="17"/>
      <c r="F221" s="17"/>
      <c r="G221" s="17"/>
      <c r="H221" s="17"/>
    </row>
    <row r="222" spans="1:8" x14ac:dyDescent="0.25">
      <c r="A222" s="17"/>
      <c r="B222" s="17"/>
      <c r="C222" s="17"/>
      <c r="D222" s="17"/>
      <c r="E222" s="17"/>
      <c r="F222" s="17"/>
      <c r="G222" s="17"/>
      <c r="H222" s="17"/>
    </row>
    <row r="223" spans="1:8" x14ac:dyDescent="0.25">
      <c r="A223" s="17"/>
      <c r="B223" s="17"/>
      <c r="C223" s="17"/>
      <c r="D223" s="17"/>
      <c r="E223" s="17"/>
      <c r="F223" s="17"/>
      <c r="G223" s="17"/>
      <c r="H223" s="17"/>
    </row>
    <row r="224" spans="1:8" x14ac:dyDescent="0.25">
      <c r="A224" s="17"/>
      <c r="B224" s="17"/>
      <c r="C224" s="17"/>
      <c r="D224" s="17"/>
      <c r="E224" s="17"/>
      <c r="F224" s="17"/>
      <c r="G224" s="17"/>
      <c r="H224" s="17"/>
    </row>
    <row r="225" spans="1:8" x14ac:dyDescent="0.25">
      <c r="A225" s="17"/>
      <c r="B225" s="17"/>
      <c r="C225" s="17"/>
      <c r="D225" s="17"/>
      <c r="E225" s="17"/>
      <c r="F225" s="17"/>
      <c r="G225" s="17"/>
      <c r="H225" s="17"/>
    </row>
    <row r="226" spans="1:8" x14ac:dyDescent="0.25">
      <c r="A226" s="17"/>
      <c r="B226" s="17"/>
      <c r="C226" s="17"/>
      <c r="D226" s="17"/>
      <c r="E226" s="17"/>
      <c r="F226" s="17"/>
      <c r="G226" s="17"/>
      <c r="H226" s="17"/>
    </row>
    <row r="227" spans="1:8" x14ac:dyDescent="0.25">
      <c r="A227" s="17"/>
      <c r="B227" s="17"/>
      <c r="C227" s="17"/>
      <c r="D227" s="17"/>
      <c r="E227" s="17"/>
      <c r="F227" s="17"/>
      <c r="G227" s="17"/>
      <c r="H227" s="17"/>
    </row>
    <row r="228" spans="1:8" x14ac:dyDescent="0.25">
      <c r="A228" s="17"/>
      <c r="B228" s="17"/>
      <c r="C228" s="17"/>
      <c r="D228" s="17"/>
      <c r="E228" s="17"/>
      <c r="F228" s="17"/>
      <c r="G228" s="17"/>
      <c r="H228" s="17"/>
    </row>
    <row r="229" spans="1:8" x14ac:dyDescent="0.25">
      <c r="A229" s="17"/>
      <c r="B229" s="17"/>
      <c r="C229" s="17"/>
      <c r="D229" s="17"/>
      <c r="E229" s="17"/>
      <c r="F229" s="17"/>
      <c r="G229" s="17"/>
      <c r="H229" s="17"/>
    </row>
    <row r="230" spans="1:8" x14ac:dyDescent="0.25">
      <c r="A230" s="17"/>
      <c r="B230" s="17"/>
      <c r="C230" s="17"/>
      <c r="D230" s="17"/>
      <c r="E230" s="17"/>
      <c r="F230" s="17"/>
      <c r="G230" s="17"/>
      <c r="H230" s="17"/>
    </row>
    <row r="231" spans="1:8" x14ac:dyDescent="0.25">
      <c r="A231" s="17"/>
      <c r="B231" s="17"/>
      <c r="C231" s="17"/>
      <c r="D231" s="17"/>
      <c r="E231" s="17"/>
      <c r="F231" s="17"/>
      <c r="G231" s="17"/>
      <c r="H231" s="17"/>
    </row>
    <row r="232" spans="1:8" x14ac:dyDescent="0.25">
      <c r="A232" s="17"/>
      <c r="B232" s="17"/>
      <c r="C232" s="17"/>
      <c r="D232" s="17"/>
      <c r="E232" s="17"/>
      <c r="F232" s="17"/>
      <c r="G232" s="17"/>
      <c r="H232" s="17"/>
    </row>
    <row r="233" spans="1:8" x14ac:dyDescent="0.25">
      <c r="A233" s="17"/>
      <c r="B233" s="17"/>
      <c r="C233" s="17"/>
      <c r="D233" s="17"/>
      <c r="E233" s="17"/>
      <c r="F233" s="17"/>
      <c r="G233" s="17"/>
      <c r="H233" s="17"/>
    </row>
    <row r="234" spans="1:8" x14ac:dyDescent="0.25">
      <c r="A234" s="17"/>
      <c r="B234" s="17"/>
      <c r="C234" s="17"/>
      <c r="D234" s="17"/>
      <c r="E234" s="17"/>
      <c r="F234" s="17"/>
      <c r="G234" s="17"/>
      <c r="H234" s="17"/>
    </row>
    <row r="235" spans="1:8" x14ac:dyDescent="0.25">
      <c r="A235" s="17"/>
      <c r="B235" s="17"/>
      <c r="C235" s="17"/>
      <c r="D235" s="17"/>
      <c r="E235" s="17"/>
      <c r="F235" s="17"/>
      <c r="G235" s="17"/>
      <c r="H235" s="17"/>
    </row>
    <row r="236" spans="1:8" x14ac:dyDescent="0.25">
      <c r="A236" s="17"/>
      <c r="B236" s="17"/>
      <c r="C236" s="17"/>
      <c r="D236" s="17"/>
      <c r="E236" s="17"/>
      <c r="F236" s="17"/>
      <c r="G236" s="17"/>
      <c r="H236" s="17"/>
    </row>
    <row r="237" spans="1:8" x14ac:dyDescent="0.25">
      <c r="A237" s="17"/>
      <c r="B237" s="17"/>
      <c r="C237" s="17"/>
      <c r="D237" s="17"/>
      <c r="E237" s="17"/>
      <c r="F237" s="17"/>
      <c r="G237" s="17"/>
      <c r="H237" s="17"/>
    </row>
    <row r="238" spans="1:8" x14ac:dyDescent="0.25">
      <c r="A238" s="17"/>
      <c r="B238" s="17"/>
      <c r="C238" s="17"/>
      <c r="D238" s="17"/>
      <c r="E238" s="17"/>
      <c r="F238" s="17"/>
      <c r="G238" s="17"/>
      <c r="H238" s="17"/>
    </row>
    <row r="239" spans="1:8" x14ac:dyDescent="0.25">
      <c r="A239" s="17"/>
      <c r="B239" s="17"/>
      <c r="C239" s="17"/>
      <c r="D239" s="17"/>
      <c r="E239" s="17"/>
      <c r="F239" s="17"/>
      <c r="G239" s="17"/>
      <c r="H239" s="17"/>
    </row>
    <row r="240" spans="1:8" x14ac:dyDescent="0.25">
      <c r="A240" s="17"/>
      <c r="B240" s="17"/>
      <c r="C240" s="17"/>
      <c r="D240" s="17"/>
      <c r="E240" s="17"/>
      <c r="F240" s="17"/>
      <c r="G240" s="17"/>
      <c r="H240" s="17"/>
    </row>
    <row r="241" spans="1:8" x14ac:dyDescent="0.25">
      <c r="A241" s="17"/>
      <c r="B241" s="17"/>
      <c r="C241" s="17"/>
      <c r="D241" s="17"/>
      <c r="E241" s="17"/>
      <c r="F241" s="17"/>
      <c r="G241" s="17"/>
      <c r="H241" s="17"/>
    </row>
    <row r="242" spans="1:8" x14ac:dyDescent="0.25">
      <c r="A242" s="17"/>
      <c r="B242" s="17"/>
      <c r="C242" s="17"/>
      <c r="D242" s="17"/>
      <c r="E242" s="17"/>
      <c r="F242" s="17"/>
      <c r="G242" s="17"/>
      <c r="H242" s="17"/>
    </row>
    <row r="243" spans="1:8" x14ac:dyDescent="0.25">
      <c r="A243" s="17"/>
      <c r="B243" s="17"/>
      <c r="C243" s="17"/>
      <c r="D243" s="17"/>
      <c r="E243" s="17"/>
      <c r="F243" s="17"/>
      <c r="G243" s="17"/>
      <c r="H243" s="17"/>
    </row>
    <row r="244" spans="1:8" x14ac:dyDescent="0.25">
      <c r="A244" s="17"/>
      <c r="B244" s="17"/>
      <c r="C244" s="17"/>
      <c r="D244" s="17"/>
      <c r="E244" s="17"/>
      <c r="F244" s="17"/>
      <c r="G244" s="17"/>
      <c r="H244" s="17"/>
    </row>
    <row r="245" spans="1:8" x14ac:dyDescent="0.25">
      <c r="A245" s="17"/>
      <c r="B245" s="17"/>
      <c r="C245" s="17"/>
      <c r="D245" s="17"/>
      <c r="E245" s="17"/>
      <c r="F245" s="17"/>
      <c r="G245" s="17"/>
      <c r="H245" s="17"/>
    </row>
    <row r="246" spans="1:8" x14ac:dyDescent="0.25">
      <c r="A246" s="17"/>
      <c r="B246" s="17"/>
      <c r="C246" s="17"/>
      <c r="D246" s="17"/>
      <c r="E246" s="17"/>
      <c r="F246" s="17"/>
      <c r="G246" s="17"/>
      <c r="H246" s="17"/>
    </row>
    <row r="247" spans="1:8" x14ac:dyDescent="0.25">
      <c r="A247" s="17"/>
      <c r="B247" s="17"/>
      <c r="C247" s="17"/>
      <c r="D247" s="17"/>
      <c r="E247" s="17"/>
      <c r="F247" s="17"/>
      <c r="G247" s="17"/>
      <c r="H247" s="17"/>
    </row>
    <row r="248" spans="1:8" x14ac:dyDescent="0.25">
      <c r="A248" s="17"/>
      <c r="B248" s="17"/>
      <c r="C248" s="17"/>
      <c r="D248" s="17"/>
      <c r="E248" s="17"/>
      <c r="F248" s="17"/>
      <c r="G248" s="17"/>
      <c r="H248" s="17"/>
    </row>
    <row r="249" spans="1:8" x14ac:dyDescent="0.25">
      <c r="A249" s="17"/>
      <c r="B249" s="17"/>
      <c r="C249" s="17"/>
      <c r="D249" s="17"/>
      <c r="E249" s="17"/>
      <c r="F249" s="17"/>
      <c r="G249" s="17"/>
      <c r="H249" s="17"/>
    </row>
    <row r="250" spans="1:8" x14ac:dyDescent="0.25">
      <c r="A250" s="17"/>
      <c r="B250" s="17"/>
      <c r="C250" s="17"/>
      <c r="D250" s="17"/>
      <c r="E250" s="17"/>
      <c r="F250" s="17"/>
      <c r="G250" s="17"/>
      <c r="H250" s="17"/>
    </row>
    <row r="251" spans="1:8" x14ac:dyDescent="0.25">
      <c r="A251" s="17"/>
      <c r="B251" s="17"/>
      <c r="C251" s="17"/>
      <c r="D251" s="17"/>
      <c r="E251" s="17"/>
      <c r="F251" s="17"/>
      <c r="G251" s="17"/>
      <c r="H251" s="17"/>
    </row>
    <row r="252" spans="1:8" x14ac:dyDescent="0.25">
      <c r="A252" s="17"/>
      <c r="B252" s="17"/>
      <c r="C252" s="17"/>
      <c r="D252" s="17"/>
      <c r="E252" s="17"/>
      <c r="F252" s="17"/>
      <c r="G252" s="17"/>
      <c r="H252" s="17"/>
    </row>
    <row r="253" spans="1:8" x14ac:dyDescent="0.25">
      <c r="A253" s="17"/>
      <c r="B253" s="17"/>
      <c r="C253" s="17"/>
      <c r="D253" s="17"/>
      <c r="E253" s="17"/>
      <c r="F253" s="17"/>
      <c r="G253" s="17"/>
      <c r="H253" s="17"/>
    </row>
    <row r="254" spans="1:8" x14ac:dyDescent="0.25">
      <c r="A254" s="17"/>
      <c r="B254" s="17"/>
      <c r="C254" s="17"/>
      <c r="D254" s="17"/>
      <c r="E254" s="17"/>
      <c r="F254" s="17"/>
      <c r="G254" s="17"/>
      <c r="H254" s="17"/>
    </row>
    <row r="255" spans="1:8" x14ac:dyDescent="0.25">
      <c r="A255" s="17"/>
      <c r="B255" s="17"/>
      <c r="C255" s="17"/>
      <c r="D255" s="17"/>
      <c r="E255" s="17"/>
      <c r="F255" s="17"/>
      <c r="G255" s="17"/>
      <c r="H255" s="17"/>
    </row>
    <row r="256" spans="1:8" x14ac:dyDescent="0.25">
      <c r="A256" s="17"/>
      <c r="B256" s="17"/>
      <c r="C256" s="17"/>
      <c r="D256" s="17"/>
      <c r="E256" s="17"/>
      <c r="F256" s="17"/>
      <c r="G256" s="17"/>
      <c r="H256" s="17"/>
    </row>
    <row r="257" spans="1:8" x14ac:dyDescent="0.25">
      <c r="A257" s="17"/>
      <c r="B257" s="17"/>
      <c r="C257" s="17"/>
      <c r="D257" s="17"/>
      <c r="E257" s="17"/>
      <c r="F257" s="17"/>
      <c r="G257" s="17"/>
      <c r="H257" s="17"/>
    </row>
    <row r="258" spans="1:8" x14ac:dyDescent="0.25">
      <c r="A258" s="17"/>
      <c r="B258" s="17"/>
      <c r="C258" s="17"/>
      <c r="D258" s="17"/>
      <c r="E258" s="17"/>
      <c r="F258" s="17"/>
      <c r="G258" s="17"/>
      <c r="H258" s="17"/>
    </row>
    <row r="259" spans="1:8" x14ac:dyDescent="0.25">
      <c r="A259" s="17"/>
      <c r="B259" s="17"/>
      <c r="C259" s="17"/>
      <c r="D259" s="17"/>
      <c r="E259" s="17"/>
      <c r="F259" s="17"/>
      <c r="G259" s="17"/>
      <c r="H259" s="17"/>
    </row>
    <row r="260" spans="1:8" x14ac:dyDescent="0.25">
      <c r="A260" s="17"/>
      <c r="B260" s="17"/>
      <c r="C260" s="17"/>
      <c r="D260" s="17"/>
      <c r="E260" s="17"/>
      <c r="F260" s="17"/>
      <c r="G260" s="17"/>
      <c r="H260" s="17"/>
    </row>
    <row r="261" spans="1:8" x14ac:dyDescent="0.25">
      <c r="A261" s="17"/>
      <c r="B261" s="17"/>
      <c r="C261" s="17"/>
      <c r="D261" s="17"/>
      <c r="E261" s="17"/>
      <c r="F261" s="17"/>
      <c r="G261" s="17"/>
      <c r="H261" s="17"/>
    </row>
    <row r="262" spans="1:8" x14ac:dyDescent="0.25">
      <c r="A262" s="17"/>
      <c r="B262" s="17"/>
      <c r="C262" s="17"/>
      <c r="D262" s="17"/>
      <c r="E262" s="17"/>
      <c r="F262" s="17"/>
      <c r="G262" s="17"/>
      <c r="H262" s="17"/>
    </row>
    <row r="263" spans="1:8" x14ac:dyDescent="0.25">
      <c r="A263" s="17"/>
      <c r="B263" s="17"/>
      <c r="C263" s="17"/>
      <c r="D263" s="17"/>
      <c r="E263" s="17"/>
      <c r="F263" s="17"/>
      <c r="G263" s="17"/>
      <c r="H263" s="17"/>
    </row>
    <row r="264" spans="1:8" x14ac:dyDescent="0.25">
      <c r="A264" s="17"/>
      <c r="B264" s="17"/>
      <c r="C264" s="17"/>
      <c r="D264" s="17"/>
      <c r="E264" s="17"/>
      <c r="F264" s="17"/>
      <c r="G264" s="17"/>
      <c r="H264" s="17"/>
    </row>
    <row r="265" spans="1:8" x14ac:dyDescent="0.25">
      <c r="A265" s="17"/>
      <c r="B265" s="17"/>
      <c r="C265" s="17"/>
      <c r="D265" s="17"/>
      <c r="E265" s="17"/>
      <c r="F265" s="17"/>
      <c r="G265" s="17"/>
      <c r="H265" s="17"/>
    </row>
    <row r="266" spans="1:8" x14ac:dyDescent="0.25">
      <c r="A266" s="17"/>
      <c r="B266" s="17"/>
      <c r="C266" s="17"/>
      <c r="D266" s="17"/>
      <c r="E266" s="17"/>
      <c r="F266" s="17"/>
      <c r="G266" s="17"/>
      <c r="H266" s="17"/>
    </row>
    <row r="267" spans="1:8" x14ac:dyDescent="0.25">
      <c r="A267" s="17"/>
      <c r="B267" s="17"/>
      <c r="C267" s="17"/>
      <c r="D267" s="17"/>
      <c r="E267" s="17"/>
      <c r="F267" s="17"/>
      <c r="G267" s="17"/>
      <c r="H267" s="17"/>
    </row>
    <row r="268" spans="1:8" x14ac:dyDescent="0.25">
      <c r="A268" s="17"/>
      <c r="B268" s="17"/>
      <c r="C268" s="17"/>
      <c r="D268" s="17"/>
      <c r="E268" s="17"/>
      <c r="F268" s="17"/>
      <c r="G268" s="17"/>
      <c r="H268" s="17"/>
    </row>
    <row r="269" spans="1:8" x14ac:dyDescent="0.25">
      <c r="A269" s="17"/>
      <c r="B269" s="17"/>
      <c r="C269" s="17"/>
      <c r="D269" s="17"/>
      <c r="E269" s="17"/>
      <c r="F269" s="17"/>
      <c r="G269" s="17"/>
      <c r="H269" s="17"/>
    </row>
    <row r="270" spans="1:8" x14ac:dyDescent="0.25">
      <c r="A270" s="17"/>
      <c r="B270" s="17"/>
      <c r="C270" s="17"/>
      <c r="D270" s="17"/>
      <c r="E270" s="17"/>
      <c r="F270" s="17"/>
      <c r="G270" s="17"/>
      <c r="H270" s="17"/>
    </row>
    <row r="271" spans="1:8" x14ac:dyDescent="0.25">
      <c r="A271" s="17"/>
      <c r="B271" s="17"/>
      <c r="C271" s="17"/>
      <c r="D271" s="17"/>
      <c r="E271" s="17"/>
      <c r="F271" s="17"/>
      <c r="G271" s="17"/>
      <c r="H271" s="17"/>
    </row>
    <row r="272" spans="1:8" x14ac:dyDescent="0.25">
      <c r="A272" s="17"/>
      <c r="B272" s="17"/>
      <c r="C272" s="17"/>
      <c r="D272" s="17"/>
      <c r="E272" s="17"/>
      <c r="F272" s="17"/>
      <c r="G272" s="17"/>
      <c r="H272" s="17"/>
    </row>
    <row r="273" spans="1:8" x14ac:dyDescent="0.25">
      <c r="A273" s="17"/>
      <c r="B273" s="17"/>
      <c r="C273" s="17"/>
      <c r="D273" s="17"/>
      <c r="E273" s="17"/>
      <c r="F273" s="17"/>
      <c r="G273" s="17"/>
      <c r="H273" s="17"/>
    </row>
    <row r="274" spans="1:8" x14ac:dyDescent="0.25">
      <c r="A274" s="17"/>
      <c r="B274" s="17"/>
      <c r="C274" s="17"/>
      <c r="D274" s="17"/>
      <c r="E274" s="17"/>
      <c r="F274" s="17"/>
      <c r="G274" s="17"/>
      <c r="H274" s="17"/>
    </row>
    <row r="275" spans="1:8" x14ac:dyDescent="0.25">
      <c r="A275" s="17"/>
      <c r="B275" s="17"/>
      <c r="C275" s="17"/>
      <c r="D275" s="17"/>
      <c r="E275" s="17"/>
      <c r="F275" s="17"/>
      <c r="G275" s="17"/>
      <c r="H275" s="17"/>
    </row>
    <row r="276" spans="1:8" x14ac:dyDescent="0.25">
      <c r="A276" s="17"/>
      <c r="B276" s="17"/>
      <c r="C276" s="17"/>
      <c r="D276" s="17"/>
      <c r="E276" s="17"/>
      <c r="F276" s="17"/>
      <c r="G276" s="17"/>
      <c r="H276" s="17"/>
    </row>
    <row r="277" spans="1:8" x14ac:dyDescent="0.25">
      <c r="A277" s="17"/>
      <c r="B277" s="17"/>
      <c r="C277" s="17"/>
      <c r="D277" s="17"/>
      <c r="E277" s="17"/>
      <c r="F277" s="17"/>
      <c r="G277" s="17"/>
      <c r="H277" s="17"/>
    </row>
    <row r="278" spans="1:8" x14ac:dyDescent="0.25">
      <c r="A278" s="17"/>
      <c r="B278" s="17"/>
      <c r="C278" s="17"/>
      <c r="D278" s="17"/>
      <c r="E278" s="17"/>
      <c r="F278" s="17"/>
      <c r="G278" s="17"/>
      <c r="H278" s="17"/>
    </row>
    <row r="279" spans="1:8" x14ac:dyDescent="0.25">
      <c r="A279" s="17"/>
      <c r="B279" s="17"/>
      <c r="C279" s="17"/>
      <c r="D279" s="17"/>
      <c r="E279" s="17"/>
      <c r="F279" s="17"/>
      <c r="G279" s="17"/>
      <c r="H279" s="17"/>
    </row>
    <row r="280" spans="1:8" x14ac:dyDescent="0.25">
      <c r="A280" s="17"/>
      <c r="B280" s="17"/>
      <c r="C280" s="17"/>
      <c r="D280" s="17"/>
      <c r="E280" s="17"/>
      <c r="F280" s="17"/>
      <c r="G280" s="17"/>
      <c r="H280" s="17"/>
    </row>
    <row r="281" spans="1:8" x14ac:dyDescent="0.25">
      <c r="A281" s="17"/>
      <c r="B281" s="17"/>
      <c r="C281" s="17"/>
      <c r="D281" s="17"/>
      <c r="E281" s="17"/>
      <c r="F281" s="17"/>
      <c r="G281" s="17"/>
      <c r="H281" s="17"/>
    </row>
    <row r="282" spans="1:8" x14ac:dyDescent="0.25">
      <c r="A282" s="17"/>
      <c r="B282" s="17"/>
      <c r="C282" s="17"/>
      <c r="D282" s="17"/>
      <c r="E282" s="17"/>
      <c r="F282" s="17"/>
      <c r="G282" s="17"/>
      <c r="H282" s="17"/>
    </row>
    <row r="283" spans="1:8" x14ac:dyDescent="0.25">
      <c r="A283" s="17"/>
      <c r="B283" s="17"/>
      <c r="C283" s="17"/>
      <c r="D283" s="17"/>
      <c r="E283" s="17"/>
      <c r="F283" s="17"/>
      <c r="G283" s="17"/>
      <c r="H283" s="17"/>
    </row>
    <row r="284" spans="1:8" x14ac:dyDescent="0.25">
      <c r="A284" s="17"/>
      <c r="B284" s="17"/>
      <c r="C284" s="17"/>
      <c r="D284" s="17"/>
      <c r="E284" s="17"/>
      <c r="F284" s="17"/>
      <c r="G284" s="17"/>
      <c r="H284" s="17"/>
    </row>
    <row r="285" spans="1:8" x14ac:dyDescent="0.25">
      <c r="A285" s="17"/>
      <c r="B285" s="17"/>
      <c r="C285" s="17"/>
      <c r="D285" s="17"/>
      <c r="E285" s="17"/>
      <c r="F285" s="17"/>
      <c r="G285" s="17"/>
      <c r="H285" s="17"/>
    </row>
    <row r="286" spans="1:8" x14ac:dyDescent="0.25">
      <c r="A286" s="17"/>
      <c r="B286" s="17"/>
      <c r="C286" s="17"/>
      <c r="D286" s="17"/>
      <c r="E286" s="17"/>
      <c r="F286" s="17"/>
      <c r="G286" s="17"/>
      <c r="H286" s="17"/>
    </row>
    <row r="287" spans="1:8" x14ac:dyDescent="0.25">
      <c r="A287" s="17"/>
      <c r="B287" s="17"/>
      <c r="C287" s="17"/>
      <c r="D287" s="17"/>
      <c r="E287" s="17"/>
      <c r="F287" s="17"/>
      <c r="G287" s="17"/>
      <c r="H287" s="17"/>
    </row>
    <row r="288" spans="1:8" x14ac:dyDescent="0.25">
      <c r="A288" s="17"/>
      <c r="B288" s="17"/>
      <c r="C288" s="17"/>
      <c r="D288" s="17"/>
      <c r="E288" s="17"/>
      <c r="F288" s="17"/>
      <c r="G288" s="17"/>
      <c r="H288" s="17"/>
    </row>
    <row r="289" spans="1:8" x14ac:dyDescent="0.25">
      <c r="A289" s="17"/>
      <c r="B289" s="17"/>
      <c r="C289" s="17"/>
      <c r="D289" s="17"/>
      <c r="E289" s="17"/>
      <c r="F289" s="17"/>
      <c r="G289" s="17"/>
      <c r="H289" s="17"/>
    </row>
    <row r="290" spans="1:8" x14ac:dyDescent="0.25">
      <c r="A290" s="17"/>
      <c r="B290" s="17"/>
      <c r="C290" s="17"/>
      <c r="D290" s="17"/>
      <c r="E290" s="17"/>
      <c r="F290" s="17"/>
      <c r="G290" s="17"/>
      <c r="H290" s="17"/>
    </row>
    <row r="291" spans="1:8" x14ac:dyDescent="0.25">
      <c r="A291" s="17"/>
      <c r="B291" s="17"/>
      <c r="C291" s="17"/>
      <c r="D291" s="17"/>
      <c r="E291" s="17"/>
      <c r="F291" s="17"/>
      <c r="G291" s="17"/>
      <c r="H291" s="17"/>
    </row>
    <row r="292" spans="1:8" x14ac:dyDescent="0.25">
      <c r="A292" s="17"/>
      <c r="B292" s="17"/>
      <c r="C292" s="17"/>
      <c r="D292" s="17"/>
      <c r="E292" s="17"/>
      <c r="F292" s="17"/>
      <c r="G292" s="17"/>
      <c r="H292" s="17"/>
    </row>
    <row r="293" spans="1:8" x14ac:dyDescent="0.25">
      <c r="A293" s="17"/>
      <c r="B293" s="17"/>
      <c r="C293" s="17"/>
      <c r="D293" s="17"/>
      <c r="E293" s="17"/>
      <c r="F293" s="17"/>
      <c r="G293" s="17"/>
      <c r="H293" s="17"/>
    </row>
    <row r="294" spans="1:8" x14ac:dyDescent="0.25">
      <c r="A294" s="17"/>
      <c r="B294" s="17"/>
      <c r="C294" s="17"/>
      <c r="D294" s="17"/>
      <c r="E294" s="17"/>
      <c r="F294" s="17"/>
      <c r="G294" s="17"/>
      <c r="H294" s="17"/>
    </row>
    <row r="295" spans="1:8" x14ac:dyDescent="0.25">
      <c r="A295" s="17"/>
      <c r="B295" s="17"/>
      <c r="C295" s="17"/>
      <c r="D295" s="17"/>
      <c r="E295" s="17"/>
      <c r="F295" s="17"/>
      <c r="G295" s="17"/>
      <c r="H295" s="17"/>
    </row>
    <row r="296" spans="1:8" x14ac:dyDescent="0.25">
      <c r="A296" s="17"/>
      <c r="B296" s="17"/>
      <c r="C296" s="17"/>
      <c r="D296" s="17"/>
      <c r="E296" s="17"/>
      <c r="F296" s="17"/>
      <c r="G296" s="17"/>
      <c r="H296" s="17"/>
    </row>
    <row r="297" spans="1:8" x14ac:dyDescent="0.25">
      <c r="A297" s="17"/>
      <c r="B297" s="17"/>
      <c r="C297" s="17"/>
      <c r="D297" s="17"/>
      <c r="E297" s="17"/>
      <c r="F297" s="17"/>
      <c r="G297" s="17"/>
      <c r="H297" s="17"/>
    </row>
    <row r="298" spans="1:8" x14ac:dyDescent="0.25">
      <c r="A298" s="17"/>
      <c r="B298" s="17"/>
      <c r="C298" s="17"/>
      <c r="D298" s="17"/>
      <c r="E298" s="17"/>
      <c r="F298" s="17"/>
      <c r="G298" s="17"/>
      <c r="H298" s="17"/>
    </row>
    <row r="299" spans="1:8" x14ac:dyDescent="0.25">
      <c r="A299" s="17"/>
      <c r="B299" s="17"/>
      <c r="C299" s="17"/>
      <c r="D299" s="17"/>
      <c r="E299" s="17"/>
      <c r="F299" s="17"/>
      <c r="G299" s="17"/>
      <c r="H299" s="17"/>
    </row>
    <row r="300" spans="1:8" x14ac:dyDescent="0.25">
      <c r="A300" s="17"/>
      <c r="B300" s="17"/>
      <c r="C300" s="17"/>
      <c r="D300" s="17"/>
      <c r="E300" s="17"/>
      <c r="F300" s="17"/>
      <c r="G300" s="17"/>
      <c r="H300" s="17"/>
    </row>
    <row r="301" spans="1:8" x14ac:dyDescent="0.25">
      <c r="A301" s="17"/>
      <c r="B301" s="17"/>
      <c r="C301" s="17"/>
      <c r="D301" s="17"/>
      <c r="E301" s="17"/>
      <c r="F301" s="17"/>
      <c r="G301" s="17"/>
      <c r="H301" s="17"/>
    </row>
    <row r="302" spans="1:8" x14ac:dyDescent="0.25">
      <c r="A302" s="17"/>
      <c r="B302" s="17"/>
      <c r="C302" s="17"/>
      <c r="D302" s="17"/>
      <c r="E302" s="17"/>
      <c r="F302" s="17"/>
      <c r="G302" s="17"/>
      <c r="H302" s="17"/>
    </row>
    <row r="303" spans="1:8" x14ac:dyDescent="0.25">
      <c r="A303" s="17"/>
      <c r="B303" s="17"/>
      <c r="C303" s="17"/>
      <c r="D303" s="17"/>
      <c r="E303" s="17"/>
      <c r="F303" s="17"/>
      <c r="G303" s="17"/>
      <c r="H303" s="17"/>
    </row>
    <row r="304" spans="1:8" x14ac:dyDescent="0.25">
      <c r="A304" s="17"/>
      <c r="B304" s="17"/>
      <c r="C304" s="17"/>
      <c r="D304" s="17"/>
      <c r="E304" s="17"/>
      <c r="F304" s="17"/>
      <c r="G304" s="17"/>
      <c r="H304" s="17"/>
    </row>
    <row r="305" spans="1:8" x14ac:dyDescent="0.25">
      <c r="A305" s="17"/>
      <c r="B305" s="17"/>
      <c r="C305" s="17"/>
      <c r="D305" s="17"/>
      <c r="E305" s="17"/>
      <c r="F305" s="17"/>
      <c r="G305" s="17"/>
      <c r="H305" s="17"/>
    </row>
    <row r="306" spans="1:8" x14ac:dyDescent="0.25">
      <c r="A306" s="17"/>
      <c r="B306" s="17"/>
      <c r="C306" s="17"/>
      <c r="D306" s="17"/>
      <c r="E306" s="17"/>
      <c r="F306" s="17"/>
      <c r="G306" s="17"/>
      <c r="H306" s="17"/>
    </row>
    <row r="307" spans="1:8" x14ac:dyDescent="0.25">
      <c r="A307" s="17"/>
      <c r="B307" s="17"/>
      <c r="C307" s="17"/>
      <c r="D307" s="17"/>
      <c r="E307" s="17"/>
      <c r="F307" s="17"/>
      <c r="G307" s="17"/>
      <c r="H307" s="17"/>
    </row>
    <row r="308" spans="1:8" x14ac:dyDescent="0.25">
      <c r="A308" s="17"/>
      <c r="B308" s="17"/>
      <c r="C308" s="17"/>
      <c r="D308" s="17"/>
      <c r="E308" s="17"/>
      <c r="F308" s="17"/>
      <c r="G308" s="17"/>
      <c r="H308" s="17"/>
    </row>
    <row r="309" spans="1:8" x14ac:dyDescent="0.25">
      <c r="A309" s="17"/>
      <c r="B309" s="17"/>
      <c r="C309" s="17"/>
      <c r="D309" s="17"/>
      <c r="E309" s="17"/>
      <c r="F309" s="17"/>
      <c r="G309" s="17"/>
      <c r="H309" s="17"/>
    </row>
    <row r="310" spans="1:8" x14ac:dyDescent="0.25">
      <c r="A310" s="17"/>
      <c r="B310" s="17"/>
      <c r="C310" s="17"/>
      <c r="D310" s="17"/>
      <c r="E310" s="17"/>
      <c r="F310" s="17"/>
      <c r="G310" s="17"/>
      <c r="H310" s="17"/>
    </row>
    <row r="311" spans="1:8" x14ac:dyDescent="0.25">
      <c r="A311" s="17"/>
      <c r="B311" s="17"/>
      <c r="C311" s="17"/>
      <c r="D311" s="17"/>
      <c r="E311" s="17"/>
      <c r="F311" s="17"/>
      <c r="G311" s="17"/>
      <c r="H311" s="17"/>
    </row>
    <row r="312" spans="1:8" x14ac:dyDescent="0.25">
      <c r="A312" s="17"/>
      <c r="B312" s="17"/>
      <c r="C312" s="17"/>
      <c r="D312" s="17"/>
      <c r="E312" s="17"/>
      <c r="F312" s="17"/>
      <c r="G312" s="17"/>
      <c r="H312" s="17"/>
    </row>
    <row r="313" spans="1:8" x14ac:dyDescent="0.25">
      <c r="A313" s="17"/>
      <c r="B313" s="17"/>
      <c r="C313" s="17"/>
      <c r="D313" s="17"/>
      <c r="E313" s="17"/>
      <c r="F313" s="17"/>
      <c r="G313" s="17"/>
      <c r="H313" s="17"/>
    </row>
    <row r="314" spans="1:8" x14ac:dyDescent="0.25">
      <c r="A314" s="17"/>
      <c r="B314" s="17"/>
      <c r="C314" s="17"/>
      <c r="D314" s="17"/>
      <c r="E314" s="17"/>
      <c r="F314" s="17"/>
      <c r="G314" s="17"/>
      <c r="H314" s="17"/>
    </row>
    <row r="315" spans="1:8" x14ac:dyDescent="0.25">
      <c r="A315" s="17"/>
      <c r="B315" s="17"/>
      <c r="C315" s="17"/>
      <c r="D315" s="17"/>
      <c r="E315" s="17"/>
      <c r="F315" s="17"/>
      <c r="G315" s="17"/>
      <c r="H315" s="17"/>
    </row>
    <row r="316" spans="1:8" x14ac:dyDescent="0.25">
      <c r="A316" s="17"/>
      <c r="B316" s="17"/>
      <c r="C316" s="17"/>
      <c r="D316" s="17"/>
      <c r="E316" s="17"/>
      <c r="F316" s="17"/>
      <c r="G316" s="17"/>
      <c r="H316" s="17"/>
    </row>
    <row r="317" spans="1:8" x14ac:dyDescent="0.25">
      <c r="A317" s="17"/>
      <c r="B317" s="17"/>
      <c r="C317" s="17"/>
      <c r="D317" s="17"/>
      <c r="E317" s="17"/>
      <c r="F317" s="17"/>
      <c r="G317" s="17"/>
      <c r="H317" s="17"/>
    </row>
    <row r="318" spans="1:8" x14ac:dyDescent="0.25">
      <c r="A318" s="17"/>
      <c r="B318" s="17"/>
      <c r="C318" s="17"/>
      <c r="D318" s="17"/>
      <c r="E318" s="17"/>
      <c r="F318" s="17"/>
      <c r="G318" s="17"/>
      <c r="H318" s="17"/>
    </row>
    <row r="319" spans="1:8" x14ac:dyDescent="0.25">
      <c r="A319" s="17"/>
      <c r="B319" s="17"/>
      <c r="C319" s="17"/>
      <c r="D319" s="17"/>
      <c r="E319" s="17"/>
      <c r="F319" s="17"/>
      <c r="G319" s="17"/>
      <c r="H319" s="17"/>
    </row>
    <row r="320" spans="1:8" x14ac:dyDescent="0.25">
      <c r="A320" s="17"/>
      <c r="B320" s="17"/>
      <c r="C320" s="17"/>
      <c r="D320" s="17"/>
      <c r="E320" s="17"/>
      <c r="F320" s="17"/>
      <c r="G320" s="17"/>
      <c r="H320" s="17"/>
    </row>
    <row r="321" spans="1:8" x14ac:dyDescent="0.25">
      <c r="A321" s="17"/>
      <c r="B321" s="17"/>
      <c r="C321" s="17"/>
      <c r="D321" s="17"/>
      <c r="E321" s="17"/>
      <c r="F321" s="17"/>
      <c r="G321" s="17"/>
      <c r="H321" s="17"/>
    </row>
    <row r="322" spans="1:8" x14ac:dyDescent="0.25">
      <c r="A322" s="17"/>
      <c r="B322" s="17"/>
      <c r="C322" s="17"/>
      <c r="D322" s="17"/>
      <c r="E322" s="17"/>
      <c r="F322" s="17"/>
      <c r="G322" s="17"/>
      <c r="H322" s="17"/>
    </row>
    <row r="323" spans="1:8" x14ac:dyDescent="0.25">
      <c r="A323" s="17"/>
      <c r="B323" s="17"/>
      <c r="C323" s="17"/>
      <c r="D323" s="17"/>
      <c r="E323" s="17"/>
      <c r="F323" s="17"/>
      <c r="G323" s="17"/>
      <c r="H323" s="17"/>
    </row>
    <row r="324" spans="1:8" x14ac:dyDescent="0.25">
      <c r="A324" s="17"/>
      <c r="B324" s="17"/>
      <c r="C324" s="17"/>
      <c r="D324" s="17"/>
      <c r="E324" s="17"/>
      <c r="F324" s="17"/>
      <c r="G324" s="17"/>
      <c r="H324" s="17"/>
    </row>
    <row r="325" spans="1:8" x14ac:dyDescent="0.25">
      <c r="A325" s="17"/>
      <c r="B325" s="17"/>
      <c r="C325" s="17"/>
      <c r="D325" s="17"/>
      <c r="E325" s="17"/>
      <c r="F325" s="17"/>
      <c r="G325" s="17"/>
      <c r="H325" s="17"/>
    </row>
    <row r="326" spans="1:8" x14ac:dyDescent="0.25">
      <c r="A326" s="17"/>
      <c r="B326" s="17"/>
      <c r="C326" s="17"/>
      <c r="D326" s="17"/>
      <c r="E326" s="17"/>
      <c r="F326" s="17"/>
      <c r="G326" s="17"/>
      <c r="H326" s="17"/>
    </row>
    <row r="327" spans="1:8" x14ac:dyDescent="0.25">
      <c r="A327" s="17"/>
      <c r="B327" s="17"/>
      <c r="C327" s="17"/>
      <c r="D327" s="17"/>
      <c r="E327" s="17"/>
      <c r="F327" s="17"/>
      <c r="G327" s="17"/>
      <c r="H327" s="17"/>
    </row>
    <row r="328" spans="1:8" x14ac:dyDescent="0.25">
      <c r="A328" s="17"/>
      <c r="B328" s="17"/>
      <c r="C328" s="17"/>
      <c r="D328" s="17"/>
      <c r="E328" s="17"/>
      <c r="F328" s="17"/>
      <c r="G328" s="17"/>
      <c r="H328" s="17"/>
    </row>
    <row r="329" spans="1:8" x14ac:dyDescent="0.25">
      <c r="A329" s="17"/>
      <c r="B329" s="17"/>
      <c r="C329" s="17"/>
      <c r="D329" s="17"/>
      <c r="E329" s="17"/>
      <c r="F329" s="17"/>
      <c r="G329" s="17"/>
      <c r="H329" s="17"/>
    </row>
    <row r="330" spans="1:8" x14ac:dyDescent="0.25">
      <c r="A330" s="17"/>
      <c r="B330" s="17"/>
      <c r="C330" s="17"/>
      <c r="D330" s="17"/>
      <c r="E330" s="17"/>
      <c r="F330" s="17"/>
      <c r="G330" s="17"/>
      <c r="H330" s="17"/>
    </row>
    <row r="331" spans="1:8" x14ac:dyDescent="0.25">
      <c r="A331" s="17"/>
      <c r="B331" s="17"/>
      <c r="C331" s="17"/>
      <c r="D331" s="17"/>
      <c r="E331" s="17"/>
      <c r="F331" s="17"/>
      <c r="G331" s="17"/>
      <c r="H331" s="17"/>
    </row>
    <row r="332" spans="1:8" x14ac:dyDescent="0.25">
      <c r="A332" s="17"/>
      <c r="B332" s="17"/>
      <c r="C332" s="17"/>
      <c r="D332" s="17"/>
      <c r="E332" s="17"/>
      <c r="F332" s="17"/>
      <c r="G332" s="17"/>
      <c r="H332" s="17"/>
    </row>
    <row r="333" spans="1:8" x14ac:dyDescent="0.25">
      <c r="A333" s="17"/>
      <c r="B333" s="17"/>
      <c r="C333" s="17"/>
      <c r="D333" s="17"/>
      <c r="E333" s="17"/>
      <c r="F333" s="17"/>
      <c r="G333" s="17"/>
      <c r="H333" s="17"/>
    </row>
    <row r="334" spans="1:8" x14ac:dyDescent="0.25">
      <c r="A334" s="17"/>
      <c r="B334" s="17"/>
      <c r="C334" s="17"/>
      <c r="D334" s="17"/>
      <c r="E334" s="17"/>
      <c r="F334" s="17"/>
      <c r="G334" s="17"/>
      <c r="H334" s="17"/>
    </row>
    <row r="335" spans="1:8" x14ac:dyDescent="0.25">
      <c r="A335" s="17"/>
      <c r="B335" s="17"/>
      <c r="C335" s="17"/>
      <c r="D335" s="17"/>
      <c r="E335" s="17"/>
      <c r="F335" s="17"/>
      <c r="G335" s="17"/>
      <c r="H335" s="17"/>
    </row>
    <row r="336" spans="1:8" x14ac:dyDescent="0.25">
      <c r="A336" s="17"/>
      <c r="B336" s="17"/>
      <c r="C336" s="17"/>
      <c r="D336" s="17"/>
      <c r="E336" s="17"/>
      <c r="F336" s="17"/>
      <c r="G336" s="17"/>
      <c r="H336" s="17"/>
    </row>
    <row r="337" spans="1:8" x14ac:dyDescent="0.25">
      <c r="A337" s="17"/>
      <c r="B337" s="17"/>
      <c r="C337" s="17"/>
      <c r="D337" s="17"/>
      <c r="E337" s="17"/>
      <c r="F337" s="17"/>
      <c r="G337" s="17"/>
      <c r="H337" s="17"/>
    </row>
    <row r="338" spans="1:8" x14ac:dyDescent="0.25">
      <c r="A338" s="17"/>
      <c r="B338" s="17"/>
      <c r="C338" s="17"/>
      <c r="D338" s="17"/>
      <c r="E338" s="17"/>
      <c r="F338" s="17"/>
      <c r="G338" s="17"/>
      <c r="H338" s="17"/>
    </row>
    <row r="339" spans="1:8" x14ac:dyDescent="0.25">
      <c r="A339" s="17"/>
      <c r="B339" s="17"/>
      <c r="C339" s="17"/>
      <c r="D339" s="17"/>
      <c r="E339" s="17"/>
      <c r="F339" s="17"/>
      <c r="G339" s="17"/>
      <c r="H339" s="17"/>
    </row>
    <row r="340" spans="1:8" x14ac:dyDescent="0.25">
      <c r="A340" s="17"/>
      <c r="B340" s="17"/>
      <c r="C340" s="17"/>
      <c r="D340" s="17"/>
      <c r="E340" s="17"/>
      <c r="F340" s="17"/>
      <c r="G340" s="17"/>
      <c r="H340" s="17"/>
    </row>
    <row r="341" spans="1:8" x14ac:dyDescent="0.25">
      <c r="A341" s="17"/>
      <c r="B341" s="17"/>
      <c r="C341" s="17"/>
      <c r="D341" s="17"/>
      <c r="E341" s="17"/>
      <c r="F341" s="17"/>
      <c r="G341" s="17"/>
      <c r="H341" s="17"/>
    </row>
    <row r="342" spans="1:8" x14ac:dyDescent="0.25">
      <c r="A342" s="17"/>
      <c r="B342" s="17"/>
      <c r="C342" s="17"/>
      <c r="D342" s="17"/>
      <c r="E342" s="17"/>
      <c r="F342" s="17"/>
      <c r="G342" s="17"/>
      <c r="H342" s="17"/>
    </row>
    <row r="343" spans="1:8" x14ac:dyDescent="0.25">
      <c r="A343" s="17"/>
      <c r="B343" s="17"/>
      <c r="C343" s="17"/>
      <c r="D343" s="17"/>
      <c r="E343" s="17"/>
      <c r="F343" s="17"/>
      <c r="G343" s="17"/>
      <c r="H343" s="17"/>
    </row>
    <row r="344" spans="1:8" x14ac:dyDescent="0.25">
      <c r="A344" s="17"/>
      <c r="B344" s="17"/>
      <c r="C344" s="17"/>
      <c r="D344" s="17"/>
      <c r="E344" s="17"/>
      <c r="F344" s="17"/>
      <c r="G344" s="17"/>
      <c r="H344" s="17"/>
    </row>
    <row r="345" spans="1:8" x14ac:dyDescent="0.25">
      <c r="A345" s="17"/>
      <c r="B345" s="17"/>
      <c r="C345" s="17"/>
      <c r="D345" s="17"/>
      <c r="E345" s="17"/>
      <c r="F345" s="17"/>
      <c r="G345" s="17"/>
      <c r="H345" s="17"/>
    </row>
    <row r="346" spans="1:8" x14ac:dyDescent="0.25">
      <c r="A346" s="17"/>
      <c r="B346" s="17"/>
      <c r="C346" s="17"/>
      <c r="D346" s="17"/>
      <c r="E346" s="17"/>
      <c r="F346" s="17"/>
      <c r="G346" s="17"/>
      <c r="H346" s="17"/>
    </row>
    <row r="347" spans="1:8" x14ac:dyDescent="0.25">
      <c r="A347" s="17"/>
      <c r="B347" s="17"/>
      <c r="C347" s="17"/>
      <c r="D347" s="17"/>
      <c r="E347" s="17"/>
      <c r="F347" s="17"/>
      <c r="G347" s="17"/>
      <c r="H347" s="17"/>
    </row>
    <row r="348" spans="1:8" x14ac:dyDescent="0.25">
      <c r="A348" s="17"/>
      <c r="B348" s="17"/>
      <c r="C348" s="17"/>
      <c r="D348" s="17"/>
      <c r="E348" s="17"/>
      <c r="F348" s="17"/>
      <c r="G348" s="17"/>
      <c r="H348" s="17"/>
    </row>
    <row r="349" spans="1:8" x14ac:dyDescent="0.25">
      <c r="A349" s="17"/>
      <c r="B349" s="17"/>
      <c r="C349" s="17"/>
      <c r="D349" s="17"/>
      <c r="E349" s="17"/>
      <c r="F349" s="17"/>
      <c r="G349" s="17"/>
      <c r="H349" s="17"/>
    </row>
    <row r="350" spans="1:8" x14ac:dyDescent="0.25">
      <c r="A350" s="17"/>
      <c r="B350" s="17"/>
      <c r="C350" s="17"/>
      <c r="D350" s="17"/>
      <c r="E350" s="17"/>
      <c r="F350" s="17"/>
      <c r="G350" s="17"/>
      <c r="H350" s="17"/>
    </row>
    <row r="351" spans="1:8" x14ac:dyDescent="0.25">
      <c r="A351" s="17"/>
      <c r="B351" s="17"/>
      <c r="C351" s="17"/>
      <c r="D351" s="17"/>
      <c r="E351" s="17"/>
      <c r="F351" s="17"/>
      <c r="G351" s="17"/>
      <c r="H351" s="17"/>
    </row>
    <row r="352" spans="1:8" x14ac:dyDescent="0.25">
      <c r="A352" s="17"/>
      <c r="B352" s="17"/>
      <c r="C352" s="17"/>
      <c r="D352" s="17"/>
      <c r="E352" s="17"/>
      <c r="F352" s="17"/>
      <c r="G352" s="17"/>
      <c r="H352" s="17"/>
    </row>
    <row r="353" spans="1:8" x14ac:dyDescent="0.25">
      <c r="A353" s="17"/>
      <c r="B353" s="17"/>
      <c r="C353" s="17"/>
      <c r="D353" s="17"/>
      <c r="E353" s="17"/>
      <c r="F353" s="17"/>
      <c r="G353" s="17"/>
      <c r="H353" s="17"/>
    </row>
  </sheetData>
  <mergeCells count="3">
    <mergeCell ref="A51:E51"/>
    <mergeCell ref="A5:E5"/>
    <mergeCell ref="A2:K2"/>
  </mergeCells>
  <phoneticPr fontId="0" type="noConversion"/>
  <pageMargins left="0.75" right="0.75" top="1" bottom="1" header="0.5" footer="0.5"/>
  <pageSetup paperSize="9" scale="71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5"/>
  <sheetViews>
    <sheetView topLeftCell="A31" workbookViewId="0">
      <selection activeCell="A56" sqref="A56"/>
    </sheetView>
  </sheetViews>
  <sheetFormatPr defaultRowHeight="13.2" x14ac:dyDescent="0.25"/>
  <cols>
    <col min="1" max="1" width="9.33203125" bestFit="1" customWidth="1"/>
  </cols>
  <sheetData>
    <row r="1" spans="1:11" x14ac:dyDescent="0.25">
      <c r="A1" s="133" t="s">
        <v>140</v>
      </c>
      <c r="B1" s="133"/>
      <c r="C1" s="133"/>
      <c r="D1" s="133"/>
      <c r="E1" s="133"/>
      <c r="F1" s="133"/>
      <c r="G1" s="133"/>
      <c r="H1" s="133"/>
      <c r="I1" s="133"/>
    </row>
    <row r="3" spans="1:11" x14ac:dyDescent="0.25">
      <c r="A3" s="29" t="s">
        <v>177</v>
      </c>
      <c r="B3" s="29"/>
      <c r="C3" s="29"/>
      <c r="D3" s="29"/>
      <c r="E3" s="29"/>
      <c r="F3" s="29"/>
      <c r="G3" s="29"/>
      <c r="H3" s="29"/>
      <c r="I3" s="29"/>
      <c r="J3" s="29"/>
      <c r="K3" s="29"/>
    </row>
    <row r="4" spans="1:11" x14ac:dyDescent="0.25">
      <c r="A4" s="29" t="s">
        <v>416</v>
      </c>
      <c r="B4" s="29"/>
      <c r="C4" s="29"/>
      <c r="D4" s="29"/>
      <c r="E4" s="29"/>
      <c r="F4" s="29"/>
      <c r="G4" s="29"/>
      <c r="H4" s="29"/>
      <c r="I4" s="29"/>
      <c r="J4" s="29"/>
      <c r="K4" s="29"/>
    </row>
    <row r="8" spans="1:11" x14ac:dyDescent="0.25">
      <c r="A8" t="s">
        <v>141</v>
      </c>
      <c r="G8" s="17" t="s">
        <v>141</v>
      </c>
      <c r="H8" s="17"/>
      <c r="I8" s="17"/>
    </row>
    <row r="9" spans="1:11" x14ac:dyDescent="0.25">
      <c r="A9" s="29" t="s">
        <v>311</v>
      </c>
      <c r="B9" s="29"/>
      <c r="C9" s="29"/>
      <c r="D9" s="29"/>
      <c r="E9" s="29"/>
      <c r="F9" s="29"/>
      <c r="G9" s="29" t="s">
        <v>310</v>
      </c>
      <c r="H9" s="29"/>
      <c r="I9" s="29"/>
      <c r="J9" s="29"/>
      <c r="K9" s="29"/>
    </row>
    <row r="10" spans="1:11" x14ac:dyDescent="0.25">
      <c r="A10" s="30" t="s">
        <v>142</v>
      </c>
      <c r="B10" s="29"/>
      <c r="C10" s="29"/>
      <c r="D10" s="29"/>
      <c r="E10" s="29"/>
      <c r="F10" s="29"/>
      <c r="G10" s="30" t="s">
        <v>415</v>
      </c>
      <c r="H10" s="30"/>
      <c r="I10" s="29"/>
      <c r="J10" s="29"/>
      <c r="K10" s="29"/>
    </row>
    <row r="11" spans="1:11" x14ac:dyDescent="0.25">
      <c r="A11" s="126" t="s">
        <v>424</v>
      </c>
      <c r="B11" s="29"/>
      <c r="C11" s="29"/>
      <c r="D11" s="29"/>
      <c r="E11" s="29"/>
      <c r="F11" s="29"/>
      <c r="G11" s="126" t="s">
        <v>424</v>
      </c>
      <c r="H11" s="29"/>
      <c r="I11" s="29"/>
      <c r="J11" s="29"/>
      <c r="K11" s="29"/>
    </row>
    <row r="12" spans="1:11" x14ac:dyDescent="0.25">
      <c r="A12" s="29"/>
      <c r="B12" s="29"/>
      <c r="C12" s="29"/>
      <c r="D12" s="29"/>
      <c r="E12" s="29"/>
      <c r="F12" s="29"/>
      <c r="G12" s="29"/>
      <c r="H12" s="29"/>
      <c r="I12" s="29"/>
      <c r="J12" s="29"/>
      <c r="K12" s="29"/>
    </row>
    <row r="13" spans="1:11" x14ac:dyDescent="0.25">
      <c r="A13" s="29"/>
      <c r="B13" s="29"/>
      <c r="C13" s="29"/>
      <c r="D13" s="29"/>
      <c r="E13" s="29"/>
      <c r="F13" s="29"/>
      <c r="G13" s="29"/>
      <c r="H13" s="29"/>
      <c r="I13" s="29"/>
      <c r="J13" s="29"/>
      <c r="K13" s="29"/>
    </row>
    <row r="14" spans="1:11" x14ac:dyDescent="0.25">
      <c r="A14" s="29"/>
      <c r="B14" s="29"/>
      <c r="C14" s="29"/>
      <c r="D14" s="29"/>
      <c r="E14" s="29"/>
      <c r="F14" s="29"/>
      <c r="G14" s="29"/>
      <c r="H14" s="29"/>
      <c r="I14" s="29"/>
      <c r="J14" s="29"/>
      <c r="K14" s="29"/>
    </row>
    <row r="15" spans="1:11" x14ac:dyDescent="0.25">
      <c r="A15" s="29"/>
      <c r="B15" s="29"/>
      <c r="C15" s="29"/>
      <c r="D15" s="29"/>
      <c r="E15" s="29"/>
      <c r="F15" s="29"/>
      <c r="G15" s="29"/>
      <c r="H15" s="29"/>
      <c r="I15" s="29"/>
      <c r="J15" s="29"/>
      <c r="K15" s="29"/>
    </row>
    <row r="16" spans="1:11" x14ac:dyDescent="0.25">
      <c r="A16" s="29"/>
      <c r="B16" s="29"/>
      <c r="C16" s="29"/>
      <c r="D16" s="29"/>
      <c r="E16" s="29"/>
      <c r="F16" s="29"/>
      <c r="G16" s="29"/>
      <c r="H16" s="29"/>
      <c r="I16" s="29"/>
      <c r="J16" s="29"/>
      <c r="K16" s="29"/>
    </row>
    <row r="17" spans="1:11" x14ac:dyDescent="0.25">
      <c r="A17" s="29"/>
      <c r="B17" s="29"/>
      <c r="C17" s="29"/>
      <c r="D17" s="29"/>
      <c r="E17" s="29"/>
      <c r="F17" s="29"/>
      <c r="G17" s="29"/>
      <c r="H17" s="29"/>
      <c r="I17" s="29"/>
      <c r="J17" s="29"/>
      <c r="K17" s="29"/>
    </row>
    <row r="18" spans="1:11" x14ac:dyDescent="0.25">
      <c r="A18" s="29"/>
      <c r="B18" s="29"/>
      <c r="C18" s="29"/>
      <c r="D18" s="29"/>
      <c r="E18" s="29"/>
      <c r="F18" s="29"/>
      <c r="G18" s="29"/>
      <c r="H18" s="29"/>
      <c r="I18" s="29"/>
      <c r="J18" s="29"/>
      <c r="K18" s="29"/>
    </row>
    <row r="19" spans="1:11" x14ac:dyDescent="0.25">
      <c r="A19" s="134" t="s">
        <v>143</v>
      </c>
      <c r="B19" s="134"/>
      <c r="C19" s="134"/>
      <c r="D19" s="134"/>
      <c r="E19" s="134"/>
      <c r="F19" s="134"/>
      <c r="G19" s="134"/>
      <c r="H19" s="134"/>
      <c r="I19" s="134"/>
      <c r="J19" s="29"/>
      <c r="K19" s="29"/>
    </row>
    <row r="20" spans="1:11" x14ac:dyDescent="0.25">
      <c r="A20" s="134" t="s">
        <v>144</v>
      </c>
      <c r="B20" s="134"/>
      <c r="C20" s="134"/>
      <c r="D20" s="134"/>
      <c r="E20" s="134"/>
      <c r="F20" s="134"/>
      <c r="G20" s="134"/>
      <c r="H20" s="134"/>
      <c r="I20" s="134"/>
      <c r="J20" s="29"/>
      <c r="K20" s="29"/>
    </row>
    <row r="21" spans="1:11" x14ac:dyDescent="0.25">
      <c r="A21" s="29"/>
      <c r="B21" s="29"/>
      <c r="C21" s="29"/>
      <c r="D21" s="29"/>
      <c r="E21" s="29"/>
      <c r="F21" s="29"/>
      <c r="G21" s="29"/>
      <c r="H21" s="29"/>
      <c r="I21" s="29"/>
      <c r="J21" s="29"/>
      <c r="K21" s="29"/>
    </row>
    <row r="22" spans="1:11" x14ac:dyDescent="0.25">
      <c r="A22" s="29"/>
      <c r="B22" s="29"/>
      <c r="C22" s="29"/>
      <c r="D22" s="29"/>
      <c r="E22" s="29"/>
      <c r="F22" s="29"/>
      <c r="G22" s="29"/>
      <c r="H22" s="29"/>
      <c r="I22" s="29"/>
      <c r="J22" s="29"/>
      <c r="K22" s="29"/>
    </row>
    <row r="23" spans="1:11" x14ac:dyDescent="0.25">
      <c r="A23" s="29" t="s">
        <v>145</v>
      </c>
      <c r="B23" s="29"/>
      <c r="C23" s="29"/>
      <c r="D23" s="29"/>
      <c r="E23" s="29"/>
      <c r="F23" s="29"/>
      <c r="G23" s="29"/>
      <c r="H23" s="29"/>
      <c r="I23" s="29"/>
      <c r="J23" s="29"/>
      <c r="K23" s="29"/>
    </row>
    <row r="24" spans="1:11" x14ac:dyDescent="0.25">
      <c r="A24" s="29" t="s">
        <v>417</v>
      </c>
      <c r="B24" s="29"/>
      <c r="C24" s="29"/>
      <c r="D24" s="29"/>
      <c r="E24" s="29"/>
      <c r="F24" s="29"/>
      <c r="G24" s="29"/>
      <c r="H24" s="29"/>
      <c r="I24" s="29"/>
      <c r="J24" s="29"/>
      <c r="K24" s="29"/>
    </row>
    <row r="25" spans="1:11" x14ac:dyDescent="0.25">
      <c r="A25" s="29" t="s">
        <v>146</v>
      </c>
      <c r="B25" s="29"/>
      <c r="C25" s="29"/>
      <c r="D25" s="29"/>
      <c r="E25" s="29"/>
      <c r="F25" s="29"/>
      <c r="G25" s="29"/>
      <c r="H25" s="29"/>
      <c r="I25" s="29"/>
      <c r="J25" s="29"/>
      <c r="K25" s="29"/>
    </row>
    <row r="26" spans="1:11" x14ac:dyDescent="0.25">
      <c r="A26" s="29" t="s">
        <v>147</v>
      </c>
      <c r="B26" s="29"/>
      <c r="C26" s="29"/>
      <c r="D26" s="29"/>
      <c r="E26" s="29"/>
      <c r="F26" s="29"/>
      <c r="G26" s="29"/>
      <c r="H26" s="29"/>
      <c r="I26" s="29"/>
      <c r="J26" s="29"/>
      <c r="K26" s="29"/>
    </row>
    <row r="27" spans="1:11" x14ac:dyDescent="0.25">
      <c r="A27" s="29"/>
      <c r="B27" s="29"/>
      <c r="C27" s="29"/>
      <c r="D27" s="29"/>
      <c r="E27" s="29"/>
      <c r="F27" s="29"/>
      <c r="G27" s="29"/>
      <c r="H27" s="29"/>
      <c r="I27" s="29"/>
      <c r="J27" s="29"/>
      <c r="K27" s="29"/>
    </row>
    <row r="28" spans="1:11" x14ac:dyDescent="0.25">
      <c r="A28" s="29" t="s">
        <v>148</v>
      </c>
      <c r="B28" s="29"/>
      <c r="C28" s="29"/>
      <c r="D28" s="29"/>
      <c r="E28" s="29"/>
      <c r="F28" s="29"/>
      <c r="G28" s="29"/>
      <c r="H28" s="29"/>
      <c r="I28" s="29"/>
      <c r="J28" s="29"/>
      <c r="K28" s="29"/>
    </row>
    <row r="29" spans="1:11" x14ac:dyDescent="0.25">
      <c r="A29" s="29" t="s">
        <v>344</v>
      </c>
      <c r="B29" s="29"/>
      <c r="C29" s="29"/>
      <c r="D29" s="29"/>
      <c r="E29" s="29"/>
      <c r="F29" s="121"/>
      <c r="G29" s="121"/>
      <c r="H29" s="29"/>
      <c r="I29" s="29"/>
      <c r="J29" s="29"/>
      <c r="K29" s="29"/>
    </row>
    <row r="30" spans="1:11" x14ac:dyDescent="0.25">
      <c r="A30" s="29" t="s">
        <v>149</v>
      </c>
      <c r="B30" s="29"/>
      <c r="C30" s="29"/>
      <c r="D30" s="29"/>
      <c r="E30" s="29"/>
      <c r="F30" s="29"/>
      <c r="G30" s="29"/>
      <c r="H30" s="29"/>
      <c r="I30" s="29"/>
      <c r="J30" s="29"/>
      <c r="K30" s="29"/>
    </row>
    <row r="31" spans="1:11" x14ac:dyDescent="0.25">
      <c r="A31" s="29" t="s">
        <v>150</v>
      </c>
      <c r="B31" s="29"/>
      <c r="C31" s="29"/>
      <c r="D31" s="29"/>
      <c r="E31" s="29"/>
      <c r="F31" s="29"/>
      <c r="G31" s="29"/>
      <c r="H31" s="29"/>
      <c r="I31" s="29"/>
      <c r="J31" s="29"/>
      <c r="K31" s="29"/>
    </row>
    <row r="32" spans="1:11" x14ac:dyDescent="0.25">
      <c r="A32" s="29"/>
      <c r="B32" s="29"/>
      <c r="C32" s="29"/>
      <c r="D32" s="29"/>
      <c r="E32" s="29"/>
      <c r="F32" s="29"/>
      <c r="G32" s="29"/>
      <c r="H32" s="29"/>
      <c r="I32" s="29"/>
      <c r="J32" s="29"/>
      <c r="K32" s="29"/>
    </row>
    <row r="33" spans="1:11" x14ac:dyDescent="0.25">
      <c r="A33" s="29" t="s">
        <v>425</v>
      </c>
      <c r="B33" s="29"/>
      <c r="C33" s="29"/>
      <c r="D33" s="29"/>
      <c r="E33" s="29"/>
      <c r="F33" s="29"/>
      <c r="G33" s="29"/>
      <c r="H33" s="29"/>
      <c r="I33" s="29"/>
      <c r="J33" s="29"/>
      <c r="K33" s="29"/>
    </row>
    <row r="34" spans="1:11" x14ac:dyDescent="0.25">
      <c r="A34" s="29"/>
      <c r="B34" s="29"/>
      <c r="C34" s="29"/>
      <c r="D34" s="29"/>
      <c r="E34" s="29"/>
      <c r="F34" s="29"/>
      <c r="G34" s="29"/>
      <c r="H34" s="29"/>
      <c r="I34" s="29"/>
      <c r="J34" s="29"/>
      <c r="K34" s="29"/>
    </row>
    <row r="35" spans="1:11" x14ac:dyDescent="0.25">
      <c r="A35" s="31" t="s">
        <v>152</v>
      </c>
      <c r="B35" s="29"/>
      <c r="C35" s="29"/>
      <c r="D35" s="29"/>
      <c r="E35" s="29"/>
      <c r="F35" s="29"/>
      <c r="G35" s="29"/>
      <c r="H35" s="29"/>
      <c r="I35" s="29"/>
      <c r="J35" s="29"/>
      <c r="K35" s="29"/>
    </row>
    <row r="36" spans="1:11" x14ac:dyDescent="0.25">
      <c r="A36" s="29" t="s">
        <v>157</v>
      </c>
      <c r="B36" s="29"/>
      <c r="C36" s="29"/>
      <c r="D36" s="29"/>
      <c r="E36" s="29"/>
      <c r="F36" s="29"/>
      <c r="G36" s="29"/>
      <c r="H36" s="29"/>
      <c r="I36" s="29"/>
      <c r="J36" s="29"/>
      <c r="K36" s="29"/>
    </row>
    <row r="37" spans="1:11" x14ac:dyDescent="0.25">
      <c r="A37" s="29" t="s">
        <v>158</v>
      </c>
      <c r="B37" s="29"/>
      <c r="C37" s="29"/>
      <c r="D37" s="29"/>
      <c r="E37" s="29"/>
      <c r="F37" s="29"/>
      <c r="G37" s="29"/>
      <c r="H37" s="29"/>
      <c r="I37" s="29"/>
      <c r="J37" s="29"/>
      <c r="K37" s="29"/>
    </row>
    <row r="38" spans="1:11" x14ac:dyDescent="0.25">
      <c r="A38" s="29"/>
      <c r="B38" s="29"/>
      <c r="C38" s="29"/>
      <c r="D38" s="29"/>
      <c r="E38" s="29"/>
      <c r="F38" s="29"/>
      <c r="G38" s="29"/>
      <c r="H38" s="29"/>
      <c r="I38" s="29"/>
      <c r="J38" s="29"/>
      <c r="K38" s="29"/>
    </row>
    <row r="39" spans="1:11" x14ac:dyDescent="0.25">
      <c r="A39" s="29" t="s">
        <v>153</v>
      </c>
      <c r="B39" s="29"/>
      <c r="C39" s="29"/>
      <c r="D39" s="29"/>
      <c r="E39" s="29"/>
      <c r="F39" s="29"/>
      <c r="G39" s="29"/>
      <c r="H39" s="29"/>
      <c r="I39" s="29"/>
      <c r="J39" s="29"/>
      <c r="K39" s="29"/>
    </row>
    <row r="40" spans="1:11" x14ac:dyDescent="0.25">
      <c r="A40" s="29"/>
      <c r="B40" s="29"/>
      <c r="C40" s="29"/>
      <c r="D40" s="29"/>
      <c r="E40" s="29"/>
      <c r="F40" s="29"/>
      <c r="G40" s="29"/>
      <c r="H40" s="29"/>
      <c r="I40" s="29"/>
      <c r="J40" s="29"/>
      <c r="K40" s="29"/>
    </row>
    <row r="41" spans="1:11" x14ac:dyDescent="0.25">
      <c r="A41" s="29" t="s">
        <v>154</v>
      </c>
      <c r="B41" s="29"/>
      <c r="C41" s="29"/>
      <c r="D41" s="29"/>
      <c r="E41" s="29"/>
      <c r="F41" s="29"/>
      <c r="G41" s="29"/>
      <c r="H41" s="29"/>
      <c r="I41" s="29"/>
      <c r="J41" s="29"/>
      <c r="K41" s="29"/>
    </row>
    <row r="42" spans="1:11" x14ac:dyDescent="0.25">
      <c r="A42" s="29"/>
      <c r="B42" s="29"/>
      <c r="C42" s="29"/>
      <c r="D42" s="29"/>
      <c r="E42" s="29"/>
      <c r="F42" s="29"/>
      <c r="G42" s="29"/>
      <c r="H42" s="29"/>
      <c r="I42" s="29"/>
      <c r="J42" s="29"/>
      <c r="K42" s="29"/>
    </row>
    <row r="43" spans="1:11" x14ac:dyDescent="0.25">
      <c r="A43" s="29" t="s">
        <v>171</v>
      </c>
      <c r="B43" s="29"/>
      <c r="C43" s="29"/>
      <c r="D43" s="29"/>
      <c r="E43" s="29"/>
      <c r="F43" s="29"/>
      <c r="G43" s="29"/>
      <c r="H43" s="29"/>
      <c r="I43" s="29"/>
      <c r="J43" s="29"/>
      <c r="K43" s="29"/>
    </row>
    <row r="44" spans="1:11" x14ac:dyDescent="0.25">
      <c r="A44" s="29" t="s">
        <v>227</v>
      </c>
      <c r="B44" s="29"/>
      <c r="C44" s="29"/>
      <c r="D44" s="29"/>
      <c r="E44" s="29"/>
      <c r="F44" s="29"/>
      <c r="G44" s="29"/>
      <c r="H44" s="29"/>
      <c r="I44" s="29"/>
      <c r="J44" s="29"/>
      <c r="K44" s="29"/>
    </row>
    <row r="45" spans="1:11" x14ac:dyDescent="0.25">
      <c r="A45" s="29" t="s">
        <v>324</v>
      </c>
      <c r="B45" s="29"/>
      <c r="C45" s="29"/>
      <c r="D45" s="29"/>
      <c r="E45" s="29"/>
      <c r="F45" s="29"/>
      <c r="G45" s="29"/>
      <c r="H45" s="29"/>
      <c r="I45" s="29"/>
      <c r="J45" s="29"/>
      <c r="K45" s="29"/>
    </row>
    <row r="46" spans="1:11" x14ac:dyDescent="0.25">
      <c r="A46" s="29"/>
      <c r="B46" s="29"/>
      <c r="C46" s="29"/>
      <c r="D46" s="29"/>
      <c r="E46" s="29"/>
      <c r="F46" s="29"/>
      <c r="G46" s="29"/>
      <c r="H46" s="29"/>
      <c r="I46" s="29"/>
      <c r="J46" s="29"/>
      <c r="K46" s="29"/>
    </row>
    <row r="47" spans="1:11" x14ac:dyDescent="0.25">
      <c r="A47" s="29"/>
      <c r="B47" s="29"/>
      <c r="C47" s="29"/>
      <c r="D47" s="29"/>
      <c r="E47" s="29"/>
      <c r="F47" s="29"/>
      <c r="G47" s="29"/>
      <c r="H47" s="29"/>
      <c r="I47" s="29"/>
      <c r="J47" s="29"/>
      <c r="K47" s="29"/>
    </row>
    <row r="48" spans="1:11" x14ac:dyDescent="0.25">
      <c r="A48" s="29"/>
      <c r="B48" s="29"/>
      <c r="C48" s="29"/>
      <c r="D48" s="29"/>
      <c r="E48" s="29"/>
      <c r="F48" s="29"/>
      <c r="G48" s="29"/>
      <c r="H48" s="29"/>
      <c r="I48" s="29"/>
      <c r="J48" s="29"/>
      <c r="K48" s="29"/>
    </row>
    <row r="49" spans="1:11" x14ac:dyDescent="0.25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</row>
    <row r="50" spans="1:11" x14ac:dyDescent="0.25">
      <c r="A50" s="29"/>
      <c r="B50" s="29"/>
      <c r="C50" s="29"/>
      <c r="D50" s="29"/>
      <c r="E50" s="29"/>
      <c r="F50" s="29"/>
      <c r="G50" s="29"/>
      <c r="H50" s="29"/>
      <c r="I50" s="29"/>
      <c r="J50" s="29"/>
      <c r="K50" s="29"/>
    </row>
    <row r="51" spans="1:11" x14ac:dyDescent="0.25">
      <c r="A51" s="29" t="s">
        <v>325</v>
      </c>
      <c r="B51" s="29"/>
      <c r="C51" s="29"/>
      <c r="D51" s="29"/>
      <c r="E51" s="29"/>
      <c r="F51" s="29"/>
      <c r="G51" s="29"/>
      <c r="H51" s="29"/>
      <c r="I51" s="29"/>
      <c r="J51" s="29"/>
      <c r="K51" s="29"/>
    </row>
    <row r="52" spans="1:11" x14ac:dyDescent="0.25">
      <c r="A52" s="29" t="s">
        <v>155</v>
      </c>
      <c r="B52" s="29"/>
      <c r="C52" s="29"/>
      <c r="D52" s="29"/>
      <c r="E52" s="29"/>
      <c r="F52" s="29"/>
      <c r="G52" s="29"/>
      <c r="H52" s="29"/>
      <c r="I52" s="29"/>
      <c r="J52" s="29"/>
      <c r="K52" s="29"/>
    </row>
    <row r="53" spans="1:11" x14ac:dyDescent="0.25">
      <c r="A53" s="29" t="s">
        <v>156</v>
      </c>
      <c r="B53" s="29"/>
      <c r="C53" s="29"/>
      <c r="D53" s="29"/>
      <c r="E53" s="29"/>
      <c r="F53" s="29"/>
      <c r="G53" s="29"/>
      <c r="H53" s="29"/>
      <c r="I53" s="29"/>
      <c r="J53" s="29"/>
      <c r="K53" s="29"/>
    </row>
    <row r="54" spans="1:11" x14ac:dyDescent="0.25">
      <c r="A54" s="29"/>
      <c r="B54" s="29"/>
      <c r="C54" s="29"/>
      <c r="D54" s="29"/>
      <c r="E54" s="29"/>
      <c r="F54" s="29"/>
      <c r="G54" s="29"/>
      <c r="H54" s="29"/>
      <c r="I54" s="29"/>
      <c r="J54" s="29"/>
      <c r="K54" s="29"/>
    </row>
    <row r="55" spans="1:11" x14ac:dyDescent="0.25">
      <c r="A55" s="126" t="s">
        <v>424</v>
      </c>
      <c r="B55" s="29"/>
      <c r="C55" s="29"/>
      <c r="D55" s="29"/>
      <c r="E55" s="29"/>
      <c r="F55" s="29"/>
      <c r="G55" s="29"/>
      <c r="H55" s="29"/>
      <c r="I55" s="29"/>
      <c r="J55" s="29"/>
      <c r="K55" s="29"/>
    </row>
  </sheetData>
  <mergeCells count="3">
    <mergeCell ref="A1:I1"/>
    <mergeCell ref="A19:I19"/>
    <mergeCell ref="A20:I20"/>
  </mergeCells>
  <phoneticPr fontId="0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Financial Statements </vt:lpstr>
      <vt:lpstr>5 Year review </vt:lpstr>
      <vt:lpstr>Audit Report</vt:lpstr>
      <vt:lpstr>'5 Year review '!Print_Area</vt:lpstr>
      <vt:lpstr>'Audit Report'!Print_Area</vt:lpstr>
      <vt:lpstr>'Financial Statements '!Print_Area</vt:lpstr>
    </vt:vector>
  </TitlesOfParts>
  <Company>CFA of 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Zelda Nel</dc:creator>
  <cp:lastModifiedBy>Aniket Gupta</cp:lastModifiedBy>
  <cp:lastPrinted>2003-04-03T09:15:25Z</cp:lastPrinted>
  <dcterms:created xsi:type="dcterms:W3CDTF">2001-01-05T11:14:01Z</dcterms:created>
  <dcterms:modified xsi:type="dcterms:W3CDTF">2024-02-03T22:30:47Z</dcterms:modified>
</cp:coreProperties>
</file>