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SEEDED\"/>
    </mc:Choice>
  </mc:AlternateContent>
  <xr:revisionPtr revIDLastSave="0" documentId="8_{242577CC-E714-4104-B16A-20E860D3BE9B}" xr6:coauthVersionLast="47" xr6:coauthVersionMax="47" xr10:uidLastSave="{00000000-0000-0000-0000-000000000000}"/>
  <bookViews>
    <workbookView xWindow="768" yWindow="768" windowWidth="17280" windowHeight="8880"/>
  </bookViews>
  <sheets>
    <sheet name="2003 Report" sheetId="5" r:id="rId1"/>
    <sheet name="2002 Report" sheetId="4" r:id="rId2"/>
    <sheet name="data" sheetId="51748" r:id="rId3"/>
    <sheet name="notes" sheetId="624" r:id="rId4"/>
    <sheet name="1999 Report" sheetId="525"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525" l="1"/>
  <c r="C9" i="525"/>
  <c r="D9" i="525"/>
  <c r="A10" i="525"/>
  <c r="B10" i="525"/>
  <c r="C10" i="525"/>
  <c r="D10" i="525"/>
  <c r="A11" i="525"/>
  <c r="A12" i="525" s="1"/>
  <c r="A13" i="525" s="1"/>
  <c r="A14" i="525" s="1"/>
  <c r="A15" i="525" s="1"/>
  <c r="A16" i="525" s="1"/>
  <c r="A17" i="525" s="1"/>
  <c r="A18" i="525" s="1"/>
  <c r="A19" i="525" s="1"/>
  <c r="B11" i="525"/>
  <c r="C11" i="525"/>
  <c r="D11" i="525"/>
  <c r="B12" i="525"/>
  <c r="C12" i="525"/>
  <c r="D12" i="525"/>
  <c r="B13" i="525"/>
  <c r="C13" i="525"/>
  <c r="D13" i="525"/>
  <c r="B14" i="525"/>
  <c r="C14" i="525"/>
  <c r="D14" i="525"/>
  <c r="B15" i="525"/>
  <c r="C15" i="525"/>
  <c r="D15" i="525"/>
  <c r="B16" i="525"/>
  <c r="C16" i="525"/>
  <c r="D16" i="525"/>
  <c r="B17" i="525"/>
  <c r="C17" i="525"/>
  <c r="D17" i="525"/>
  <c r="B18" i="525"/>
  <c r="C18" i="525"/>
  <c r="D18" i="525"/>
  <c r="B19" i="525"/>
  <c r="C19" i="525"/>
  <c r="D19" i="525"/>
  <c r="A26" i="525"/>
  <c r="A27" i="525"/>
  <c r="A28" i="525" s="1"/>
  <c r="A29" i="525" s="1"/>
  <c r="A30" i="525" s="1"/>
  <c r="A31" i="525" s="1"/>
  <c r="A32" i="525" s="1"/>
  <c r="A33" i="525" s="1"/>
  <c r="A34" i="525" s="1"/>
  <c r="A35" i="525" s="1"/>
  <c r="B29" i="525"/>
  <c r="C29" i="525"/>
  <c r="B30" i="525"/>
  <c r="C30" i="525"/>
  <c r="B31" i="525"/>
  <c r="C31" i="525"/>
  <c r="B32" i="525"/>
  <c r="C32" i="525"/>
  <c r="B33" i="525"/>
  <c r="C33" i="525"/>
  <c r="B34" i="525"/>
  <c r="C34" i="525"/>
  <c r="B35" i="525"/>
  <c r="C35" i="525"/>
  <c r="B11" i="4"/>
  <c r="C11" i="4"/>
  <c r="R11" i="4" s="1"/>
  <c r="D11" i="4"/>
  <c r="A12" i="4"/>
  <c r="B12" i="4"/>
  <c r="C12" i="4"/>
  <c r="D12" i="4"/>
  <c r="E12" i="4"/>
  <c r="A13" i="4"/>
  <c r="B13" i="4"/>
  <c r="C13" i="4"/>
  <c r="E13" i="4" s="1"/>
  <c r="D13" i="4"/>
  <c r="A14" i="4"/>
  <c r="A15" i="4" s="1"/>
  <c r="A16" i="4" s="1"/>
  <c r="A17" i="4" s="1"/>
  <c r="A18" i="4" s="1"/>
  <c r="A19" i="4" s="1"/>
  <c r="A20" i="4" s="1"/>
  <c r="B14" i="4"/>
  <c r="C14" i="4"/>
  <c r="E14" i="4" s="1"/>
  <c r="D14" i="4"/>
  <c r="B15" i="4"/>
  <c r="C15" i="4"/>
  <c r="E15" i="4" s="1"/>
  <c r="D15" i="4"/>
  <c r="M47" i="4" s="1"/>
  <c r="B16" i="4"/>
  <c r="C16" i="4"/>
  <c r="E16" i="4" s="1"/>
  <c r="D16" i="4"/>
  <c r="B17" i="4"/>
  <c r="M49" i="4" s="1"/>
  <c r="C17" i="4"/>
  <c r="D17" i="4"/>
  <c r="E17" i="4" s="1"/>
  <c r="B18" i="4"/>
  <c r="C18" i="4"/>
  <c r="D18" i="4"/>
  <c r="E18" i="4"/>
  <c r="B19" i="4"/>
  <c r="M51" i="4" s="1"/>
  <c r="C19" i="4"/>
  <c r="D19" i="4"/>
  <c r="E19" i="4"/>
  <c r="B20" i="4"/>
  <c r="C20" i="4"/>
  <c r="D20" i="4"/>
  <c r="E20" i="4"/>
  <c r="B21" i="4"/>
  <c r="C21" i="4"/>
  <c r="E21" i="4" s="1"/>
  <c r="D21" i="4"/>
  <c r="M53" i="4" s="1"/>
  <c r="B22" i="4"/>
  <c r="C22" i="4"/>
  <c r="D22" i="4"/>
  <c r="E22" i="4"/>
  <c r="B23" i="4"/>
  <c r="C23" i="4"/>
  <c r="E23" i="4" s="1"/>
  <c r="D23" i="4"/>
  <c r="M55" i="4" s="1"/>
  <c r="A27" i="4"/>
  <c r="A28" i="4"/>
  <c r="A29" i="4" s="1"/>
  <c r="A30" i="4" s="1"/>
  <c r="A31" i="4" s="1"/>
  <c r="A32" i="4" s="1"/>
  <c r="A33" i="4" s="1"/>
  <c r="A34" i="4" s="1"/>
  <c r="A35" i="4" s="1"/>
  <c r="B30" i="4"/>
  <c r="C30" i="4"/>
  <c r="D30" i="4"/>
  <c r="B31" i="4"/>
  <c r="C31" i="4"/>
  <c r="D31" i="4"/>
  <c r="B32" i="4"/>
  <c r="C32" i="4"/>
  <c r="D32" i="4"/>
  <c r="B33" i="4"/>
  <c r="C33" i="4"/>
  <c r="D33" i="4"/>
  <c r="B34" i="4"/>
  <c r="C34" i="4"/>
  <c r="D34" i="4"/>
  <c r="B35" i="4"/>
  <c r="C35" i="4"/>
  <c r="D35" i="4"/>
  <c r="B36" i="4"/>
  <c r="C36" i="4"/>
  <c r="D36" i="4"/>
  <c r="B37" i="4"/>
  <c r="C37" i="4"/>
  <c r="D37" i="4"/>
  <c r="B38" i="4"/>
  <c r="R38" i="4" s="1"/>
  <c r="C38" i="4"/>
  <c r="D38" i="4"/>
  <c r="B41" i="4"/>
  <c r="C41" i="4"/>
  <c r="D41" i="4"/>
  <c r="L46" i="4"/>
  <c r="M46" i="4"/>
  <c r="N46" i="4" s="1"/>
  <c r="O46" i="4" s="1"/>
  <c r="L47" i="4"/>
  <c r="N47" i="4" s="1"/>
  <c r="O47" i="4" s="1"/>
  <c r="L48" i="4"/>
  <c r="N48" i="4" s="1"/>
  <c r="O48" i="4" s="1"/>
  <c r="M48" i="4"/>
  <c r="L49" i="4"/>
  <c r="N49" i="4" s="1"/>
  <c r="O49" i="4" s="1"/>
  <c r="L50" i="4"/>
  <c r="N50" i="4" s="1"/>
  <c r="O50" i="4" s="1"/>
  <c r="M50" i="4"/>
  <c r="L51" i="4"/>
  <c r="N51" i="4" s="1"/>
  <c r="O51" i="4" s="1"/>
  <c r="L52" i="4"/>
  <c r="N52" i="4" s="1"/>
  <c r="O52" i="4" s="1"/>
  <c r="M52" i="4"/>
  <c r="L53" i="4"/>
  <c r="N53" i="4" s="1"/>
  <c r="O53" i="4" s="1"/>
  <c r="L54" i="4"/>
  <c r="N54" i="4" s="1"/>
  <c r="O54" i="4" s="1"/>
  <c r="M54" i="4"/>
  <c r="L55" i="4"/>
  <c r="L56" i="4"/>
  <c r="F60" i="4"/>
  <c r="F61" i="4"/>
  <c r="F71" i="4" s="1"/>
  <c r="F62" i="4"/>
  <c r="F63" i="4"/>
  <c r="F64" i="4"/>
  <c r="F65" i="4"/>
  <c r="F66" i="4"/>
  <c r="F67" i="4"/>
  <c r="F68" i="4"/>
  <c r="F69" i="4"/>
  <c r="B71" i="4"/>
  <c r="C71" i="4"/>
  <c r="D71" i="4"/>
  <c r="E71" i="4"/>
  <c r="C4" i="51748"/>
  <c r="C5" i="51748"/>
  <c r="C6" i="51748"/>
  <c r="C7" i="51748"/>
  <c r="C8" i="51748"/>
  <c r="C9" i="51748"/>
  <c r="R24" i="4" l="1"/>
  <c r="N55" i="4"/>
  <c r="E11" i="4"/>
  <c r="R23" i="4"/>
  <c r="O55" i="4" l="1"/>
  <c r="R55" i="4"/>
</calcChain>
</file>

<file path=xl/sharedStrings.xml><?xml version="1.0" encoding="utf-8"?>
<sst xmlns="http://schemas.openxmlformats.org/spreadsheetml/2006/main" count="118" uniqueCount="55">
  <si>
    <t>Toxic Release Inventory Emissions</t>
  </si>
  <si>
    <t>File: GTRI.xls</t>
  </si>
  <si>
    <t>Air</t>
  </si>
  <si>
    <t>Water Pollution Treatment Plants</t>
  </si>
  <si>
    <t>Land</t>
  </si>
  <si>
    <t>(Note: Excludes Water since the #s are so small)</t>
  </si>
  <si>
    <t>Millions of Pounds</t>
  </si>
  <si>
    <t>Pounds</t>
  </si>
  <si>
    <t>TRI Chemicals Released in Silicon Valley</t>
  </si>
  <si>
    <t>Disposed Offsite</t>
  </si>
  <si>
    <t>NA</t>
  </si>
  <si>
    <t>Recycled or Incinerated Offsite</t>
  </si>
  <si>
    <t>recycled</t>
  </si>
  <si>
    <t>incinerated</t>
  </si>
  <si>
    <t>File: GTRI2002.xls</t>
  </si>
  <si>
    <t>total recycled and incinerated</t>
  </si>
  <si>
    <t>Incinerated Offsite</t>
  </si>
  <si>
    <t>Recycled Offsite</t>
  </si>
  <si>
    <t>Recycled  Offsite</t>
  </si>
  <si>
    <t>Total mil lbs.</t>
  </si>
  <si>
    <t xml:space="preserve">YEAR </t>
  </si>
  <si>
    <t>Silicon Valley Zip Codes</t>
  </si>
  <si>
    <t>TOTAL POUNDS</t>
  </si>
  <si>
    <t>940xx</t>
  </si>
  <si>
    <t>943xx</t>
  </si>
  <si>
    <t>944xx</t>
  </si>
  <si>
    <t>950xx</t>
  </si>
  <si>
    <t>951xx</t>
  </si>
  <si>
    <t>Data from Joint Venture's 2003 Index report:</t>
  </si>
  <si>
    <t>SVEP</t>
  </si>
  <si>
    <t>data</t>
  </si>
  <si>
    <t>difference</t>
  </si>
  <si>
    <t># co.s</t>
  </si>
  <si>
    <t>JVSV</t>
  </si>
  <si>
    <t>= confirmed method #1</t>
  </si>
  <si>
    <t>= confirmed method #2</t>
  </si>
  <si>
    <t>none</t>
  </si>
  <si>
    <t>Totals</t>
  </si>
  <si>
    <t>air</t>
  </si>
  <si>
    <t>land</t>
  </si>
  <si>
    <t>POTW</t>
  </si>
  <si>
    <t>1999 data analyzed</t>
  </si>
  <si>
    <t>air &amp; land total</t>
  </si>
  <si>
    <t>IGNORE THIS SHEET</t>
  </si>
  <si>
    <t>Water</t>
  </si>
  <si>
    <t>Recycled</t>
  </si>
  <si>
    <t>Energy Recovery</t>
  </si>
  <si>
    <t>Incineration</t>
  </si>
  <si>
    <t>Other Treatment</t>
  </si>
  <si>
    <t>total</t>
  </si>
  <si>
    <t>TRI - In Millions of Pounds</t>
  </si>
  <si>
    <t>Offsite Release or Disposal</t>
  </si>
  <si>
    <t>Total Releases</t>
  </si>
  <si>
    <t>Transfers Offsite for Recycling, Energy Recovery, Other Trmt, or Incineration</t>
  </si>
  <si>
    <t>Releases or Disposal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</si>
</sst>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
    <numFmt numFmtId="165" formatCode="0.00000"/>
  </numFmts>
  <fonts count="14">
    <font>
      <sz val="10"/>
      <name val="Arial"/>
    </font>
    <font>
      <sz val="10"/>
      <name val="Times New Roman"/>
      <family val="1"/>
    </font>
    <font>
      <b/>
      <sz val="10"/>
      <name val="Times New Roman"/>
      <family val="1"/>
    </font>
    <font>
      <sz val="10"/>
      <name val="Times New (WC)"/>
      <family val="1"/>
      <charset val="204"/>
    </font>
    <font>
      <b/>
      <sz val="11"/>
      <name val="Arial"/>
      <family val="2"/>
    </font>
    <font>
      <u/>
      <sz val="10"/>
      <name val="Times New Roman"/>
      <family val="1"/>
    </font>
    <font>
      <u/>
      <sz val="10"/>
      <name val="Arial"/>
    </font>
    <font>
      <b/>
      <u/>
      <sz val="11"/>
      <name val="Arial"/>
      <family val="2"/>
    </font>
    <font>
      <b/>
      <u/>
      <sz val="20"/>
      <name val="Times New Roman"/>
      <family val="1"/>
    </font>
    <font>
      <b/>
      <u/>
      <sz val="12"/>
      <name val="Times New Roman"/>
      <family val="1"/>
    </font>
    <font>
      <sz val="12"/>
      <name val="Times New Roman"/>
      <family val="1"/>
    </font>
    <font>
      <b/>
      <sz val="12"/>
      <color indexed="8"/>
      <name val="Times New Roman"/>
      <family val="1"/>
    </font>
    <font>
      <sz val="10"/>
      <color indexed="8"/>
      <name val="MS Sans Serif"/>
    </font>
    <font>
      <b/>
      <sz val="12"/>
      <name val="Times New Roman"/>
      <family val="1"/>
    </font>
  </fonts>
  <fills count="4">
    <fill>
      <patternFill patternType="none"/>
    </fill>
    <fill>
      <patternFill patternType="gray125"/>
    </fill>
    <fill>
      <patternFill patternType="solid">
        <fgColor indexed="43"/>
        <bgColor indexed="64"/>
      </patternFill>
    </fill>
    <fill>
      <patternFill patternType="solid">
        <fgColor indexed="41"/>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2" fillId="0" borderId="0"/>
  </cellStyleXfs>
  <cellXfs count="79">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xf>
    <xf numFmtId="3" fontId="1" fillId="0" borderId="0" xfId="0" applyNumberFormat="1" applyFont="1"/>
    <xf numFmtId="0" fontId="2" fillId="0" borderId="0" xfId="0" applyFont="1"/>
    <xf numFmtId="0" fontId="1" fillId="0" borderId="1" xfId="0" applyFont="1" applyBorder="1"/>
    <xf numFmtId="0" fontId="1" fillId="0" borderId="2" xfId="0" applyFont="1" applyBorder="1"/>
    <xf numFmtId="0" fontId="1" fillId="0" borderId="3" xfId="0" applyFont="1" applyBorder="1"/>
    <xf numFmtId="3" fontId="1" fillId="0" borderId="0" xfId="0" applyNumberFormat="1" applyFont="1" applyAlignment="1">
      <alignment horizontal="right"/>
    </xf>
    <xf numFmtId="0" fontId="1" fillId="0" borderId="0" xfId="0" applyFont="1" applyAlignment="1">
      <alignment wrapText="1"/>
    </xf>
    <xf numFmtId="0" fontId="1" fillId="0" borderId="0" xfId="0" applyFont="1" applyBorder="1"/>
    <xf numFmtId="0" fontId="1" fillId="0" borderId="0" xfId="0" applyFont="1" applyBorder="1" applyAlignment="1">
      <alignment horizontal="center"/>
    </xf>
    <xf numFmtId="3" fontId="1" fillId="0" borderId="0" xfId="0" applyNumberFormat="1" applyFont="1" applyBorder="1"/>
    <xf numFmtId="0" fontId="1" fillId="0" borderId="4" xfId="0" applyFont="1" applyBorder="1"/>
    <xf numFmtId="0" fontId="1" fillId="0" borderId="0" xfId="0" applyFont="1" applyBorder="1" applyAlignment="1">
      <alignment horizontal="left" wrapText="1"/>
    </xf>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3" fontId="3" fillId="0" borderId="6" xfId="0" applyNumberFormat="1" applyFont="1" applyBorder="1"/>
    <xf numFmtId="3" fontId="3" fillId="0" borderId="0" xfId="0" applyNumberFormat="1" applyFont="1" applyBorder="1"/>
    <xf numFmtId="3" fontId="1" fillId="0" borderId="6" xfId="0" applyNumberFormat="1" applyFont="1" applyBorder="1"/>
    <xf numFmtId="3" fontId="1" fillId="0" borderId="4" xfId="0" applyNumberFormat="1" applyFont="1" applyBorder="1"/>
    <xf numFmtId="164" fontId="1" fillId="0" borderId="0" xfId="0" applyNumberFormat="1" applyFont="1" applyBorder="1"/>
    <xf numFmtId="164" fontId="1" fillId="0" borderId="4" xfId="0" applyNumberFormat="1" applyFont="1" applyBorder="1"/>
    <xf numFmtId="165" fontId="1" fillId="0" borderId="0" xfId="0" applyNumberFormat="1" applyFont="1"/>
    <xf numFmtId="165" fontId="1" fillId="0" borderId="6" xfId="0" applyNumberFormat="1" applyFont="1" applyBorder="1"/>
    <xf numFmtId="165" fontId="1" fillId="0" borderId="0" xfId="0" applyNumberFormat="1" applyFont="1" applyBorder="1"/>
    <xf numFmtId="165" fontId="1" fillId="0" borderId="4" xfId="0" applyNumberFormat="1" applyFont="1" applyBorder="1"/>
    <xf numFmtId="3" fontId="0" fillId="0" borderId="0" xfId="0" applyNumberFormat="1"/>
    <xf numFmtId="164" fontId="1" fillId="0" borderId="0" xfId="0" applyNumberFormat="1" applyFont="1"/>
    <xf numFmtId="9" fontId="1" fillId="0" borderId="0" xfId="0" applyNumberFormat="1" applyFont="1"/>
    <xf numFmtId="0" fontId="4" fillId="0" borderId="0" xfId="0" applyFont="1" applyAlignment="1">
      <alignment horizontal="center"/>
    </xf>
    <xf numFmtId="0" fontId="4" fillId="0" borderId="0" xfId="0" applyFont="1" applyAlignment="1">
      <alignment horizontal="right"/>
    </xf>
    <xf numFmtId="0" fontId="4" fillId="0" borderId="0" xfId="0" applyFont="1"/>
    <xf numFmtId="0" fontId="5" fillId="0" borderId="0" xfId="0" applyFont="1"/>
    <xf numFmtId="3" fontId="1" fillId="0" borderId="9" xfId="0" applyNumberFormat="1" applyFont="1" applyBorder="1"/>
    <xf numFmtId="0" fontId="5" fillId="0" borderId="0" xfId="0" applyFont="1" applyAlignment="1">
      <alignment horizontal="center"/>
    </xf>
    <xf numFmtId="164" fontId="1" fillId="2" borderId="6" xfId="0" applyNumberFormat="1" applyFont="1" applyFill="1" applyBorder="1"/>
    <xf numFmtId="164" fontId="1" fillId="2" borderId="0" xfId="0" applyNumberFormat="1" applyFont="1" applyFill="1" applyBorder="1"/>
    <xf numFmtId="164" fontId="1" fillId="2" borderId="4" xfId="0" applyNumberFormat="1" applyFont="1" applyFill="1" applyBorder="1"/>
    <xf numFmtId="0" fontId="1" fillId="0" borderId="0" xfId="0" quotePrefix="1" applyFont="1"/>
    <xf numFmtId="0" fontId="6" fillId="0" borderId="0" xfId="0" applyFont="1" applyAlignment="1">
      <alignment horizontal="center"/>
    </xf>
    <xf numFmtId="3" fontId="0" fillId="0" borderId="10" xfId="0" applyNumberFormat="1" applyBorder="1"/>
    <xf numFmtId="0" fontId="1" fillId="2" borderId="0" xfId="0" applyFont="1" applyFill="1"/>
    <xf numFmtId="3" fontId="3" fillId="3" borderId="4" xfId="0" applyNumberFormat="1" applyFont="1" applyFill="1" applyBorder="1"/>
    <xf numFmtId="0" fontId="1" fillId="3" borderId="0" xfId="0" applyFont="1" applyFill="1"/>
    <xf numFmtId="0" fontId="1" fillId="0" borderId="0" xfId="0" applyFont="1" applyAlignment="1">
      <alignment horizontal="right"/>
    </xf>
    <xf numFmtId="0" fontId="5" fillId="0" borderId="0" xfId="0" applyFont="1" applyAlignment="1">
      <alignment horizontal="right"/>
    </xf>
    <xf numFmtId="0" fontId="1" fillId="0" borderId="10" xfId="0" applyFont="1" applyBorder="1" applyAlignment="1">
      <alignment horizontal="right"/>
    </xf>
    <xf numFmtId="3" fontId="1" fillId="0" borderId="10" xfId="0" applyNumberFormat="1" applyFont="1" applyBorder="1"/>
    <xf numFmtId="0" fontId="7" fillId="0" borderId="0" xfId="0" applyFont="1" applyAlignment="1">
      <alignment horizontal="left"/>
    </xf>
    <xf numFmtId="0" fontId="5" fillId="0" borderId="11" xfId="0" applyFont="1" applyBorder="1" applyAlignment="1">
      <alignment horizontal="right"/>
    </xf>
    <xf numFmtId="3" fontId="1" fillId="0" borderId="12" xfId="0" applyNumberFormat="1" applyFont="1" applyBorder="1"/>
    <xf numFmtId="3" fontId="1" fillId="0" borderId="1" xfId="0" applyNumberFormat="1" applyFont="1" applyBorder="1"/>
    <xf numFmtId="0" fontId="5" fillId="0" borderId="13" xfId="0" applyFont="1" applyBorder="1" applyAlignment="1">
      <alignment horizontal="right"/>
    </xf>
    <xf numFmtId="3" fontId="1" fillId="0" borderId="14" xfId="0" applyNumberFormat="1" applyFont="1" applyBorder="1"/>
    <xf numFmtId="0" fontId="8" fillId="0" borderId="0" xfId="0" applyFont="1"/>
    <xf numFmtId="3" fontId="9" fillId="0" borderId="0" xfId="0" applyNumberFormat="1" applyFont="1"/>
    <xf numFmtId="3" fontId="10" fillId="0" borderId="0" xfId="0" applyNumberFormat="1" applyFont="1"/>
    <xf numFmtId="1" fontId="10" fillId="0" borderId="0" xfId="0" applyNumberFormat="1" applyFont="1"/>
    <xf numFmtId="3" fontId="11" fillId="0" borderId="9" xfId="1" applyNumberFormat="1" applyFont="1" applyBorder="1" applyAlignment="1">
      <alignment horizontal="center"/>
    </xf>
    <xf numFmtId="3" fontId="10" fillId="0" borderId="3" xfId="0" applyNumberFormat="1" applyFont="1" applyBorder="1"/>
    <xf numFmtId="3" fontId="13" fillId="0" borderId="1" xfId="0" applyNumberFormat="1" applyFont="1" applyBorder="1"/>
    <xf numFmtId="3" fontId="13" fillId="0" borderId="2" xfId="0" applyNumberFormat="1" applyFont="1" applyBorder="1"/>
    <xf numFmtId="3" fontId="10" fillId="0" borderId="2" xfId="0" applyNumberFormat="1" applyFont="1" applyBorder="1"/>
    <xf numFmtId="3" fontId="11" fillId="0" borderId="9" xfId="1" applyNumberFormat="1" applyFont="1" applyBorder="1" applyAlignment="1">
      <alignment horizontal="center" wrapText="1"/>
    </xf>
    <xf numFmtId="3" fontId="10" fillId="0" borderId="0" xfId="0" applyNumberFormat="1" applyFont="1" applyAlignment="1">
      <alignment horizontal="right"/>
    </xf>
    <xf numFmtId="1" fontId="11" fillId="0" borderId="9" xfId="1" applyNumberFormat="1" applyFont="1" applyBorder="1" applyAlignment="1">
      <alignment horizontal="center"/>
    </xf>
    <xf numFmtId="4" fontId="10" fillId="0" borderId="0" xfId="0" applyNumberFormat="1" applyFont="1"/>
    <xf numFmtId="9" fontId="10" fillId="0" borderId="0" xfId="0" applyNumberFormat="1" applyFont="1"/>
    <xf numFmtId="3" fontId="11" fillId="0" borderId="9" xfId="1" applyNumberFormat="1" applyFont="1" applyBorder="1" applyAlignment="1">
      <alignment horizontal="center"/>
    </xf>
    <xf numFmtId="3" fontId="11" fillId="0" borderId="1" xfId="1" applyNumberFormat="1" applyFont="1" applyBorder="1" applyAlignment="1">
      <alignment horizontal="center"/>
    </xf>
    <xf numFmtId="0" fontId="4" fillId="0" borderId="0" xfId="0" applyFont="1" applyAlignment="1">
      <alignment horizontal="center"/>
    </xf>
    <xf numFmtId="0" fontId="0" fillId="0" borderId="0" xfId="0"/>
    <xf numFmtId="0" fontId="4" fillId="0" borderId="0" xfId="0" applyFont="1" applyAlignment="1">
      <alignment horizontal="center" wrapText="1"/>
    </xf>
    <xf numFmtId="0" fontId="0" fillId="0" borderId="0" xfId="0" applyAlignment="1">
      <alignment horizontal="center" wrapText="1"/>
    </xf>
    <xf numFmtId="0" fontId="1" fillId="0" borderId="0" xfId="0" applyFont="1" applyBorder="1" applyAlignment="1">
      <alignment horizontal="center" vertical="center" wrapText="1"/>
    </xf>
  </cellXfs>
  <cellStyles count="2">
    <cellStyle name="Normal" xfId="0" builtinId="0"/>
    <cellStyle name="Normal_All Fac Release"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Toxic Release Inventory Chemicals Released or Disposed from Silicon Valley's Manufacturers</a:t>
            </a:r>
          </a:p>
        </c:rich>
      </c:tx>
      <c:layout>
        <c:manualLayout>
          <c:xMode val="edge"/>
          <c:yMode val="edge"/>
          <c:x val="0.14103000354655554"/>
          <c:y val="3.6554644732434916E-2"/>
        </c:manualLayout>
      </c:layout>
      <c:overlay val="0"/>
      <c:spPr>
        <a:noFill/>
        <a:ln w="25400">
          <a:noFill/>
        </a:ln>
      </c:spPr>
    </c:title>
    <c:autoTitleDeleted val="0"/>
    <c:plotArea>
      <c:layout>
        <c:manualLayout>
          <c:layoutTarget val="inner"/>
          <c:xMode val="edge"/>
          <c:yMode val="edge"/>
          <c:x val="0.1378247761932247"/>
          <c:y val="0.21932786839460949"/>
          <c:w val="0.83496172554267534"/>
          <c:h val="0.57965222361432511"/>
        </c:manualLayout>
      </c:layout>
      <c:barChart>
        <c:barDir val="col"/>
        <c:grouping val="stacked"/>
        <c:varyColors val="0"/>
        <c:ser>
          <c:idx val="0"/>
          <c:order val="0"/>
          <c:tx>
            <c:strRef>
              <c:f>[1]Sheet1!$B$25</c:f>
              <c:strCache>
                <c:ptCount val="1"/>
                <c:pt idx="0">
                  <c:v>Air</c:v>
                </c:pt>
              </c:strCache>
            </c:strRef>
          </c:tx>
          <c:spPr>
            <a:solidFill>
              <a:srgbClr val="9999FF"/>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[1]Sheet1!$B$26:$B$39</c:f>
              <c:numCache>
                <c:formatCode>General</c:formatCode>
                <c:ptCount val="14"/>
                <c:pt idx="0">
                  <c:v>9.4689370000000004</c:v>
                </c:pt>
                <c:pt idx="1">
                  <c:v>7.7868899999999996</c:v>
                </c:pt>
                <c:pt idx="2">
                  <c:v>6.3653719999999998</c:v>
                </c:pt>
                <c:pt idx="3">
                  <c:v>5.5469109999999997</c:v>
                </c:pt>
                <c:pt idx="4">
                  <c:v>4.551615</c:v>
                </c:pt>
                <c:pt idx="5">
                  <c:v>3.5586000000000002</c:v>
                </c:pt>
                <c:pt idx="6">
                  <c:v>2.6620520000000001</c:v>
                </c:pt>
                <c:pt idx="7">
                  <c:v>2.0786069999999999</c:v>
                </c:pt>
                <c:pt idx="8">
                  <c:v>2.5256120000000002</c:v>
                </c:pt>
                <c:pt idx="9">
                  <c:v>2.4231400000000001</c:v>
                </c:pt>
                <c:pt idx="10">
                  <c:v>2.1982539999999999</c:v>
                </c:pt>
                <c:pt idx="11">
                  <c:v>1.918579</c:v>
                </c:pt>
                <c:pt idx="12">
                  <c:v>1.656758</c:v>
                </c:pt>
                <c:pt idx="13">
                  <c:v>1.04393</c:v>
                </c:pt>
              </c:numCache>
            </c:numRef>
          </c:val>
          <c:extLst>
            <c:ext xmlns:c16="http://schemas.microsoft.com/office/drawing/2014/chart" uri="{C3380CC4-5D6E-409C-BE32-E72D297353CC}">
              <c16:uniqueId val="{00000000-3470-4DB8-806B-82FA58B14F59}"/>
            </c:ext>
          </c:extLst>
        </c:ser>
        <c:ser>
          <c:idx val="1"/>
          <c:order val="1"/>
          <c:tx>
            <c:strRef>
              <c:f>[1]Sheet1!$C$25</c:f>
              <c:strCache>
                <c:ptCount val="1"/>
                <c:pt idx="0">
                  <c:v>Land</c:v>
                </c:pt>
              </c:strCache>
            </c:strRef>
          </c:tx>
          <c:spPr>
            <a:solidFill>
              <a:srgbClr val="993366"/>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[1]Sheet1!$C$26:$C$39</c:f>
              <c:numCache>
                <c:formatCode>General</c:formatCode>
                <c:ptCount val="14"/>
                <c:pt idx="0">
                  <c:v>2.3999999999999998E-3</c:v>
                </c:pt>
                <c:pt idx="1">
                  <c:v>1.8250310000000001</c:v>
                </c:pt>
                <c:pt idx="2">
                  <c:v>0.24512999999999999</c:v>
                </c:pt>
                <c:pt idx="3">
                  <c:v>0.23904600000000001</c:v>
                </c:pt>
                <c:pt idx="4">
                  <c:v>0.37711800000000001</c:v>
                </c:pt>
                <c:pt idx="5">
                  <c:v>0.34640300000000002</c:v>
                </c:pt>
                <c:pt idx="6">
                  <c:v>0.281221</c:v>
                </c:pt>
                <c:pt idx="7">
                  <c:v>0.232733</c:v>
                </c:pt>
                <c:pt idx="8">
                  <c:v>0.21871299999999999</c:v>
                </c:pt>
                <c:pt idx="9">
                  <c:v>0.27272099999999999</c:v>
                </c:pt>
                <c:pt idx="10">
                  <c:v>0.21071400000000001</c:v>
                </c:pt>
                <c:pt idx="11">
                  <c:v>0.33519900000000002</c:v>
                </c:pt>
                <c:pt idx="12">
                  <c:v>1.029941</c:v>
                </c:pt>
                <c:pt idx="13">
                  <c:v>1.599569</c:v>
                </c:pt>
              </c:numCache>
            </c:numRef>
          </c:val>
          <c:extLst>
            <c:ext xmlns:c16="http://schemas.microsoft.com/office/drawing/2014/chart" uri="{C3380CC4-5D6E-409C-BE32-E72D297353CC}">
              <c16:uniqueId val="{00000001-3470-4DB8-806B-82FA58B14F59}"/>
            </c:ext>
          </c:extLst>
        </c:ser>
        <c:ser>
          <c:idx val="2"/>
          <c:order val="2"/>
          <c:tx>
            <c:strRef>
              <c:f>[1]Sheet1!$D$25</c:f>
              <c:strCache>
                <c:ptCount val="1"/>
                <c:pt idx="0">
                  <c:v>Water</c:v>
                </c:pt>
              </c:strCache>
            </c:strRef>
          </c:tx>
          <c:spPr>
            <a:solidFill>
              <a:srgbClr val="FFFFCC"/>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[1]Sheet1!$D$26:$D$39</c:f>
              <c:numCache>
                <c:formatCode>General</c:formatCode>
                <c:ptCount val="14"/>
                <c:pt idx="0">
                  <c:v>0.168488</c:v>
                </c:pt>
                <c:pt idx="1">
                  <c:v>5.6522000000000003E-2</c:v>
                </c:pt>
                <c:pt idx="2">
                  <c:v>4.4201999999999998E-2</c:v>
                </c:pt>
                <c:pt idx="3">
                  <c:v>2.0660000000000001E-3</c:v>
                </c:pt>
                <c:pt idx="4">
                  <c:v>3.0499999999999999E-4</c:v>
                </c:pt>
                <c:pt idx="5">
                  <c:v>7.8999999999999996E-5</c:v>
                </c:pt>
                <c:pt idx="6">
                  <c:v>0.178318</c:v>
                </c:pt>
                <c:pt idx="7">
                  <c:v>7.9690999999999998E-2</c:v>
                </c:pt>
                <c:pt idx="8">
                  <c:v>1.9980000000000002E-3</c:v>
                </c:pt>
                <c:pt idx="9">
                  <c:v>4.7399999999999997E-4</c:v>
                </c:pt>
                <c:pt idx="10">
                  <c:v>3.6099999999999999E-4</c:v>
                </c:pt>
                <c:pt idx="11">
                  <c:v>5.0299999999999997E-4</c:v>
                </c:pt>
                <c:pt idx="12">
                  <c:v>1.322E-3</c:v>
                </c:pt>
                <c:pt idx="13">
                  <c:v>1.7240000000000001E-3</c:v>
                </c:pt>
              </c:numCache>
            </c:numRef>
          </c:val>
          <c:extLst>
            <c:ext xmlns:c16="http://schemas.microsoft.com/office/drawing/2014/chart" uri="{C3380CC4-5D6E-409C-BE32-E72D297353CC}">
              <c16:uniqueId val="{00000002-3470-4DB8-806B-82FA58B14F59}"/>
            </c:ext>
          </c:extLst>
        </c:ser>
        <c:ser>
          <c:idx val="3"/>
          <c:order val="3"/>
          <c:tx>
            <c:strRef>
              <c:f>[1]Sheet1!$E$25</c:f>
              <c:strCache>
                <c:ptCount val="1"/>
                <c:pt idx="0">
                  <c:v>Offsite Release or Disposal</c:v>
                </c:pt>
              </c:strCache>
            </c:strRef>
          </c:tx>
          <c:spPr>
            <a:solidFill>
              <a:srgbClr val="CCFFFF"/>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[1]Sheet1!$E$26:$E$39</c:f>
              <c:numCache>
                <c:formatCode>General</c:formatCode>
                <c:ptCount val="14"/>
                <c:pt idx="0">
                  <c:v>3.6000399999999999</c:v>
                </c:pt>
                <c:pt idx="1">
                  <c:v>2.5468790000000001</c:v>
                </c:pt>
                <c:pt idx="2">
                  <c:v>1.3178639999999999</c:v>
                </c:pt>
                <c:pt idx="3">
                  <c:v>0.85864799999999997</c:v>
                </c:pt>
                <c:pt idx="4">
                  <c:v>1.3274859999999999</c:v>
                </c:pt>
                <c:pt idx="5">
                  <c:v>0.98624000000000001</c:v>
                </c:pt>
                <c:pt idx="6">
                  <c:v>0.93970200000000004</c:v>
                </c:pt>
                <c:pt idx="7">
                  <c:v>0.93363200000000002</c:v>
                </c:pt>
                <c:pt idx="8">
                  <c:v>1.7143600000000001</c:v>
                </c:pt>
                <c:pt idx="9">
                  <c:v>1.145079</c:v>
                </c:pt>
                <c:pt idx="10">
                  <c:v>1.1780440000000001</c:v>
                </c:pt>
                <c:pt idx="11">
                  <c:v>1.543425</c:v>
                </c:pt>
                <c:pt idx="12">
                  <c:v>1.5677030000000001</c:v>
                </c:pt>
                <c:pt idx="13">
                  <c:v>2.1455679999999999</c:v>
                </c:pt>
              </c:numCache>
            </c:numRef>
          </c:val>
          <c:extLst>
            <c:ext xmlns:c16="http://schemas.microsoft.com/office/drawing/2014/chart" uri="{C3380CC4-5D6E-409C-BE32-E72D297353CC}">
              <c16:uniqueId val="{00000003-3470-4DB8-806B-82FA58B14F59}"/>
            </c:ext>
          </c:extLst>
        </c:ser>
        <c:dLbls>
          <c:showLegendKey val="0"/>
          <c:showVal val="0"/>
          <c:showCatName val="0"/>
          <c:showSerName val="0"/>
          <c:showPercent val="0"/>
          <c:showBubbleSize val="0"/>
        </c:dLbls>
        <c:gapWidth val="150"/>
        <c:overlap val="100"/>
        <c:axId val="1952503424"/>
        <c:axId val="1"/>
      </c:barChart>
      <c:catAx>
        <c:axId val="1952503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Millions of Pounds</a:t>
                </a:r>
              </a:p>
            </c:rich>
          </c:tx>
          <c:layout>
            <c:manualLayout>
              <c:xMode val="edge"/>
              <c:yMode val="edge"/>
              <c:x val="3.0449659856642667E-2"/>
              <c:y val="0.3524912170627652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52503424"/>
        <c:crosses val="autoZero"/>
        <c:crossBetween val="between"/>
      </c:valAx>
      <c:spPr>
        <a:solidFill>
          <a:srgbClr val="C0C0C0"/>
        </a:solidFill>
        <a:ln w="12700">
          <a:solidFill>
            <a:srgbClr val="808080"/>
          </a:solidFill>
          <a:prstDash val="solid"/>
        </a:ln>
      </c:spPr>
    </c:plotArea>
    <c:legend>
      <c:legendPos val="b"/>
      <c:layout>
        <c:manualLayout>
          <c:xMode val="edge"/>
          <c:yMode val="edge"/>
          <c:x val="0.30770182591975748"/>
          <c:y val="0.91386611831087283"/>
          <c:w val="0.49520762608960972"/>
          <c:h val="6.2665105255602704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Toxic Release Inventory Chemicals Recycled, Recovered for Energy, Treated, or Incinerated Offsite</a:t>
            </a:r>
          </a:p>
        </c:rich>
      </c:tx>
      <c:layout>
        <c:manualLayout>
          <c:xMode val="edge"/>
          <c:yMode val="edge"/>
          <c:x val="0.11406602906426708"/>
          <c:y val="3.6364793210011272E-2"/>
        </c:manualLayout>
      </c:layout>
      <c:overlay val="0"/>
      <c:spPr>
        <a:noFill/>
        <a:ln w="25400">
          <a:noFill/>
        </a:ln>
      </c:spPr>
    </c:title>
    <c:autoTitleDeleted val="0"/>
    <c:plotArea>
      <c:layout>
        <c:manualLayout>
          <c:layoutTarget val="inner"/>
          <c:xMode val="edge"/>
          <c:yMode val="edge"/>
          <c:x val="0.13437915752776669"/>
          <c:y val="0.21818875926006762"/>
          <c:w val="0.83908846037686868"/>
          <c:h val="0.58183669136018035"/>
        </c:manualLayout>
      </c:layout>
      <c:barChart>
        <c:barDir val="col"/>
        <c:grouping val="stacked"/>
        <c:varyColors val="0"/>
        <c:ser>
          <c:idx val="0"/>
          <c:order val="0"/>
          <c:tx>
            <c:strRef>
              <c:f>[1]Sheet1!$K$25</c:f>
              <c:strCache>
                <c:ptCount val="1"/>
                <c:pt idx="0">
                  <c:v>Recycled</c:v>
                </c:pt>
              </c:strCache>
            </c:strRef>
          </c:tx>
          <c:spPr>
            <a:solidFill>
              <a:srgbClr val="9999FF"/>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[1]Sheet1!$K$26:$K$39</c:f>
              <c:numCache>
                <c:formatCode>General</c:formatCode>
                <c:ptCount val="14"/>
                <c:pt idx="0">
                  <c:v>2.551679</c:v>
                </c:pt>
                <c:pt idx="1">
                  <c:v>8.8690000000000005E-2</c:v>
                </c:pt>
                <c:pt idx="2">
                  <c:v>9.2429999999999998E-2</c:v>
                </c:pt>
                <c:pt idx="3">
                  <c:v>0.12668299999999999</c:v>
                </c:pt>
                <c:pt idx="4">
                  <c:v>6.0754210000000004</c:v>
                </c:pt>
                <c:pt idx="5">
                  <c:v>6.5843749999999996</c:v>
                </c:pt>
                <c:pt idx="6">
                  <c:v>7.3126920000000002</c:v>
                </c:pt>
                <c:pt idx="7">
                  <c:v>7.8744820000000004</c:v>
                </c:pt>
                <c:pt idx="8">
                  <c:v>10.237849000000001</c:v>
                </c:pt>
                <c:pt idx="9">
                  <c:v>8.7528869999999994</c:v>
                </c:pt>
                <c:pt idx="10">
                  <c:v>11.153066000000001</c:v>
                </c:pt>
                <c:pt idx="11">
                  <c:v>8.2617270000000005</c:v>
                </c:pt>
                <c:pt idx="12">
                  <c:v>13.927531</c:v>
                </c:pt>
                <c:pt idx="13">
                  <c:v>7.5019330000000002</c:v>
                </c:pt>
              </c:numCache>
            </c:numRef>
          </c:val>
          <c:extLst>
            <c:ext xmlns:c16="http://schemas.microsoft.com/office/drawing/2014/chart" uri="{C3380CC4-5D6E-409C-BE32-E72D297353CC}">
              <c16:uniqueId val="{00000000-8A01-413A-AAE7-B3A4C887B024}"/>
            </c:ext>
          </c:extLst>
        </c:ser>
        <c:ser>
          <c:idx val="1"/>
          <c:order val="1"/>
          <c:tx>
            <c:strRef>
              <c:f>[1]Sheet1!$L$25</c:f>
              <c:strCache>
                <c:ptCount val="1"/>
                <c:pt idx="0">
                  <c:v>Energy Recovery</c:v>
                </c:pt>
              </c:strCache>
            </c:strRef>
          </c:tx>
          <c:spPr>
            <a:solidFill>
              <a:srgbClr val="993366"/>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[1]Sheet1!$L$26:$L$39</c:f>
              <c:numCache>
                <c:formatCode>General</c:formatCode>
                <c:ptCount val="14"/>
                <c:pt idx="0">
                  <c:v>2.1713E-2</c:v>
                </c:pt>
                <c:pt idx="1">
                  <c:v>1.1684999999999999E-2</c:v>
                </c:pt>
                <c:pt idx="2">
                  <c:v>8.182E-3</c:v>
                </c:pt>
                <c:pt idx="3">
                  <c:v>6.241E-2</c:v>
                </c:pt>
                <c:pt idx="4">
                  <c:v>1.1583110000000001</c:v>
                </c:pt>
                <c:pt idx="5">
                  <c:v>0.76608799999999999</c:v>
                </c:pt>
                <c:pt idx="6">
                  <c:v>0.45116400000000001</c:v>
                </c:pt>
                <c:pt idx="7">
                  <c:v>0.33318399999999998</c:v>
                </c:pt>
                <c:pt idx="8">
                  <c:v>0.53659999999999997</c:v>
                </c:pt>
                <c:pt idx="9">
                  <c:v>1.04894</c:v>
                </c:pt>
                <c:pt idx="10">
                  <c:v>1.390377</c:v>
                </c:pt>
                <c:pt idx="11">
                  <c:v>4.6098879999999998</c:v>
                </c:pt>
                <c:pt idx="12">
                  <c:v>5.7322769999999998</c:v>
                </c:pt>
                <c:pt idx="13">
                  <c:v>13.509244000000001</c:v>
                </c:pt>
              </c:numCache>
            </c:numRef>
          </c:val>
          <c:extLst>
            <c:ext xmlns:c16="http://schemas.microsoft.com/office/drawing/2014/chart" uri="{C3380CC4-5D6E-409C-BE32-E72D297353CC}">
              <c16:uniqueId val="{00000001-8A01-413A-AAE7-B3A4C887B024}"/>
            </c:ext>
          </c:extLst>
        </c:ser>
        <c:ser>
          <c:idx val="2"/>
          <c:order val="2"/>
          <c:tx>
            <c:strRef>
              <c:f>[1]Sheet1!$M$25</c:f>
              <c:strCache>
                <c:ptCount val="1"/>
                <c:pt idx="0">
                  <c:v>Other Treatment</c:v>
                </c:pt>
              </c:strCache>
            </c:strRef>
          </c:tx>
          <c:spPr>
            <a:solidFill>
              <a:srgbClr val="FFFFCC"/>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[1]Sheet1!$M$26:$M$39</c:f>
              <c:numCache>
                <c:formatCode>General</c:formatCode>
                <c:ptCount val="14"/>
                <c:pt idx="0">
                  <c:v>10.766211999999999</c:v>
                </c:pt>
                <c:pt idx="1">
                  <c:v>2.6548959999999999</c:v>
                </c:pt>
                <c:pt idx="2">
                  <c:v>1.04514</c:v>
                </c:pt>
                <c:pt idx="3">
                  <c:v>2.1353629999999999</c:v>
                </c:pt>
                <c:pt idx="4">
                  <c:v>1.8877999999999999</c:v>
                </c:pt>
                <c:pt idx="5">
                  <c:v>1.8512500000000001</c:v>
                </c:pt>
                <c:pt idx="6">
                  <c:v>1.098268</c:v>
                </c:pt>
                <c:pt idx="7">
                  <c:v>1.8076829999999999</c:v>
                </c:pt>
                <c:pt idx="8">
                  <c:v>3.5083470000000001</c:v>
                </c:pt>
                <c:pt idx="9">
                  <c:v>3.2277269999999998</c:v>
                </c:pt>
                <c:pt idx="10">
                  <c:v>4.0071969999999997</c:v>
                </c:pt>
                <c:pt idx="11">
                  <c:v>2.551831</c:v>
                </c:pt>
                <c:pt idx="12">
                  <c:v>2.6175639999999998</c:v>
                </c:pt>
                <c:pt idx="13">
                  <c:v>2.680034</c:v>
                </c:pt>
              </c:numCache>
            </c:numRef>
          </c:val>
          <c:extLst>
            <c:ext xmlns:c16="http://schemas.microsoft.com/office/drawing/2014/chart" uri="{C3380CC4-5D6E-409C-BE32-E72D297353CC}">
              <c16:uniqueId val="{00000002-8A01-413A-AAE7-B3A4C887B024}"/>
            </c:ext>
          </c:extLst>
        </c:ser>
        <c:ser>
          <c:idx val="3"/>
          <c:order val="3"/>
          <c:tx>
            <c:strRef>
              <c:f>[1]Sheet1!$N$25</c:f>
              <c:strCache>
                <c:ptCount val="1"/>
                <c:pt idx="0">
                  <c:v>Incineration</c:v>
                </c:pt>
              </c:strCache>
            </c:strRef>
          </c:tx>
          <c:spPr>
            <a:solidFill>
              <a:srgbClr val="CCFFFF"/>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[1]Sheet1!$N$26:$N$39</c:f>
              <c:numCache>
                <c:formatCode>General</c:formatCode>
                <c:ptCount val="14"/>
                <c:pt idx="0">
                  <c:v>1.508008</c:v>
                </c:pt>
                <c:pt idx="1">
                  <c:v>0.51453400000000005</c:v>
                </c:pt>
                <c:pt idx="2">
                  <c:v>0.465364</c:v>
                </c:pt>
                <c:pt idx="3">
                  <c:v>0.36922899999999997</c:v>
                </c:pt>
                <c:pt idx="4">
                  <c:v>0.28293299999999999</c:v>
                </c:pt>
                <c:pt idx="5">
                  <c:v>0.38294099999999998</c:v>
                </c:pt>
                <c:pt idx="6">
                  <c:v>0.41652499999999998</c:v>
                </c:pt>
                <c:pt idx="7">
                  <c:v>0.16977500000000001</c:v>
                </c:pt>
                <c:pt idx="8">
                  <c:v>0.166019</c:v>
                </c:pt>
                <c:pt idx="9">
                  <c:v>0.190639</c:v>
                </c:pt>
                <c:pt idx="10">
                  <c:v>0.19758899999999999</c:v>
                </c:pt>
                <c:pt idx="11">
                  <c:v>0.53589900000000001</c:v>
                </c:pt>
                <c:pt idx="12">
                  <c:v>4.0048919999999999</c:v>
                </c:pt>
                <c:pt idx="13">
                  <c:v>9.8952999999999999E-2</c:v>
                </c:pt>
              </c:numCache>
            </c:numRef>
          </c:val>
          <c:extLst>
            <c:ext xmlns:c16="http://schemas.microsoft.com/office/drawing/2014/chart" uri="{C3380CC4-5D6E-409C-BE32-E72D297353CC}">
              <c16:uniqueId val="{00000003-8A01-413A-AAE7-B3A4C887B024}"/>
            </c:ext>
          </c:extLst>
        </c:ser>
        <c:dLbls>
          <c:showLegendKey val="0"/>
          <c:showVal val="0"/>
          <c:showCatName val="0"/>
          <c:showSerName val="0"/>
          <c:showPercent val="0"/>
          <c:showBubbleSize val="0"/>
        </c:dLbls>
        <c:gapWidth val="150"/>
        <c:overlap val="100"/>
        <c:axId val="1952502464"/>
        <c:axId val="1"/>
      </c:barChart>
      <c:catAx>
        <c:axId val="1952502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Millions of Pounds</a:t>
                </a:r>
              </a:p>
            </c:rich>
          </c:tx>
          <c:layout>
            <c:manualLayout>
              <c:xMode val="edge"/>
              <c:yMode val="edge"/>
              <c:x val="2.968841852357636E-2"/>
              <c:y val="0.3532579911829665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52502464"/>
        <c:crosses val="autoZero"/>
        <c:crossBetween val="between"/>
      </c:valAx>
      <c:spPr>
        <a:solidFill>
          <a:srgbClr val="C0C0C0"/>
        </a:solidFill>
        <a:ln w="12700">
          <a:solidFill>
            <a:srgbClr val="808080"/>
          </a:solidFill>
          <a:prstDash val="solid"/>
        </a:ln>
      </c:spPr>
    </c:plotArea>
    <c:legend>
      <c:legendPos val="b"/>
      <c:layout>
        <c:manualLayout>
          <c:xMode val="edge"/>
          <c:yMode val="edge"/>
          <c:x val="0.25313283162207212"/>
          <c:y val="0.91431480070885462"/>
          <c:w val="0.60158111218825783"/>
          <c:h val="6.2339645502876462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imes New Roman"/>
                <a:ea typeface="Times New Roman"/>
                <a:cs typeface="Times New Roman"/>
              </a:defRPr>
            </a:pPr>
            <a:r>
              <a:rPr lang="en-US"/>
              <a:t>Toxic Release Inventory Chemicals Released Into Silicon Valley's Local Environment</a:t>
            </a:r>
          </a:p>
        </c:rich>
      </c:tx>
      <c:layout>
        <c:manualLayout>
          <c:xMode val="edge"/>
          <c:yMode val="edge"/>
          <c:x val="0.11968887221858412"/>
          <c:y val="3.7839066977496005E-2"/>
        </c:manualLayout>
      </c:layout>
      <c:overlay val="0"/>
      <c:spPr>
        <a:noFill/>
        <a:ln w="25400">
          <a:noFill/>
        </a:ln>
      </c:spPr>
    </c:title>
    <c:autoTitleDeleted val="0"/>
    <c:plotArea>
      <c:layout>
        <c:manualLayout>
          <c:layoutTarget val="inner"/>
          <c:xMode val="edge"/>
          <c:yMode val="edge"/>
          <c:x val="0.1212637258004076"/>
          <c:y val="0.32974044080389375"/>
          <c:w val="0.63781570063850745"/>
          <c:h val="0.42163531774924123"/>
        </c:manualLayout>
      </c:layout>
      <c:barChart>
        <c:barDir val="col"/>
        <c:grouping val="stacked"/>
        <c:varyColors val="0"/>
        <c:ser>
          <c:idx val="0"/>
          <c:order val="0"/>
          <c:tx>
            <c:strRef>
              <c:f>'2002 Report'!$B$10</c:f>
              <c:strCache>
                <c:ptCount val="1"/>
                <c:pt idx="0">
                  <c:v>Water Pollution Treatment Plants</c:v>
                </c:pt>
              </c:strCache>
            </c:strRef>
          </c:tx>
          <c:spPr>
            <a:solidFill>
              <a:srgbClr val="9999FF"/>
            </a:solidFill>
            <a:ln w="12700">
              <a:solidFill>
                <a:srgbClr val="000000"/>
              </a:solidFill>
              <a:prstDash val="solid"/>
            </a:ln>
          </c:spPr>
          <c:invertIfNegative val="0"/>
          <c:cat>
            <c:numRef>
              <c:f>'2002 Report'!$A$11:$A$23</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Report'!$B$11:$B$23</c:f>
              <c:numCache>
                <c:formatCode>0.000000</c:formatCode>
                <c:ptCount val="13"/>
                <c:pt idx="0">
                  <c:v>1.2934289999999999</c:v>
                </c:pt>
                <c:pt idx="1">
                  <c:v>0.94519200000000003</c:v>
                </c:pt>
                <c:pt idx="2">
                  <c:v>0.70712299999999995</c:v>
                </c:pt>
                <c:pt idx="3">
                  <c:v>1.058856</c:v>
                </c:pt>
                <c:pt idx="4">
                  <c:v>1.4134310000000001</c:v>
                </c:pt>
                <c:pt idx="5">
                  <c:v>1.0102979999999999</c:v>
                </c:pt>
                <c:pt idx="6">
                  <c:v>1.120347</c:v>
                </c:pt>
                <c:pt idx="7">
                  <c:v>1.360228</c:v>
                </c:pt>
                <c:pt idx="8">
                  <c:v>1.774662</c:v>
                </c:pt>
                <c:pt idx="9">
                  <c:v>1.9443649999999999</c:v>
                </c:pt>
                <c:pt idx="10">
                  <c:v>3.5348799999999998</c:v>
                </c:pt>
                <c:pt idx="11">
                  <c:v>2.2033480000000001</c:v>
                </c:pt>
                <c:pt idx="12">
                  <c:v>1.6890099999999999</c:v>
                </c:pt>
              </c:numCache>
            </c:numRef>
          </c:val>
          <c:extLst>
            <c:ext xmlns:c16="http://schemas.microsoft.com/office/drawing/2014/chart" uri="{C3380CC4-5D6E-409C-BE32-E72D297353CC}">
              <c16:uniqueId val="{00000000-40F8-40C5-8129-9F72121BEC4F}"/>
            </c:ext>
          </c:extLst>
        </c:ser>
        <c:ser>
          <c:idx val="1"/>
          <c:order val="1"/>
          <c:tx>
            <c:strRef>
              <c:f>'2002 Report'!$C$10</c:f>
              <c:strCache>
                <c:ptCount val="1"/>
                <c:pt idx="0">
                  <c:v>Air</c:v>
                </c:pt>
              </c:strCache>
            </c:strRef>
          </c:tx>
          <c:spPr>
            <a:solidFill>
              <a:srgbClr val="993366"/>
            </a:solidFill>
            <a:ln w="12700">
              <a:solidFill>
                <a:srgbClr val="000000"/>
              </a:solidFill>
              <a:prstDash val="solid"/>
            </a:ln>
          </c:spPr>
          <c:invertIfNegative val="0"/>
          <c:cat>
            <c:numRef>
              <c:f>'2002 Report'!$A$11:$A$23</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Report'!$C$11:$C$23</c:f>
              <c:numCache>
                <c:formatCode>0.000000</c:formatCode>
                <c:ptCount val="13"/>
                <c:pt idx="0">
                  <c:v>9.7093959999999999</c:v>
                </c:pt>
                <c:pt idx="1">
                  <c:v>7.9271669999999999</c:v>
                </c:pt>
                <c:pt idx="2">
                  <c:v>6.5528560000000002</c:v>
                </c:pt>
                <c:pt idx="3">
                  <c:v>5.449827</c:v>
                </c:pt>
                <c:pt idx="4">
                  <c:v>4.5431299999999997</c:v>
                </c:pt>
                <c:pt idx="5">
                  <c:v>3.5288620000000002</c:v>
                </c:pt>
                <c:pt idx="6">
                  <c:v>2.6183139999999998</c:v>
                </c:pt>
                <c:pt idx="7">
                  <c:v>2.1273070000000001</c:v>
                </c:pt>
                <c:pt idx="8">
                  <c:v>2.4251179999999999</c:v>
                </c:pt>
                <c:pt idx="9">
                  <c:v>2.2672409999999998</c:v>
                </c:pt>
                <c:pt idx="10">
                  <c:v>2.112819</c:v>
                </c:pt>
                <c:pt idx="11">
                  <c:v>1.8499950000000001</c:v>
                </c:pt>
                <c:pt idx="12">
                  <c:v>1.6144670000000001</c:v>
                </c:pt>
              </c:numCache>
            </c:numRef>
          </c:val>
          <c:extLst>
            <c:ext xmlns:c16="http://schemas.microsoft.com/office/drawing/2014/chart" uri="{C3380CC4-5D6E-409C-BE32-E72D297353CC}">
              <c16:uniqueId val="{00000001-40F8-40C5-8129-9F72121BEC4F}"/>
            </c:ext>
          </c:extLst>
        </c:ser>
        <c:ser>
          <c:idx val="2"/>
          <c:order val="2"/>
          <c:tx>
            <c:strRef>
              <c:f>'2002 Report'!$D$10</c:f>
              <c:strCache>
                <c:ptCount val="1"/>
                <c:pt idx="0">
                  <c:v>Land</c:v>
                </c:pt>
              </c:strCache>
            </c:strRef>
          </c:tx>
          <c:spPr>
            <a:solidFill>
              <a:srgbClr val="FFFFCC"/>
            </a:solidFill>
            <a:ln w="12700">
              <a:solidFill>
                <a:srgbClr val="000000"/>
              </a:solidFill>
              <a:prstDash val="solid"/>
            </a:ln>
          </c:spPr>
          <c:invertIfNegative val="0"/>
          <c:cat>
            <c:numRef>
              <c:f>'2002 Report'!$A$11:$A$23</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Report'!$D$11:$D$23</c:f>
              <c:numCache>
                <c:formatCode>0.000000</c:formatCode>
                <c:ptCount val="13"/>
                <c:pt idx="0">
                  <c:v>2.5000000000000001E-4</c:v>
                </c:pt>
                <c:pt idx="1">
                  <c:v>1.824281</c:v>
                </c:pt>
                <c:pt idx="2">
                  <c:v>0.21618000000000001</c:v>
                </c:pt>
                <c:pt idx="3">
                  <c:v>0.23263300000000001</c:v>
                </c:pt>
                <c:pt idx="4">
                  <c:v>0.32611800000000002</c:v>
                </c:pt>
                <c:pt idx="5">
                  <c:v>0.34640300000000002</c:v>
                </c:pt>
                <c:pt idx="6">
                  <c:v>0.28123100000000001</c:v>
                </c:pt>
                <c:pt idx="7">
                  <c:v>0.239542</c:v>
                </c:pt>
                <c:pt idx="8">
                  <c:v>0.200213</c:v>
                </c:pt>
                <c:pt idx="9">
                  <c:v>0.245921</c:v>
                </c:pt>
                <c:pt idx="10">
                  <c:v>0.21071400000000001</c:v>
                </c:pt>
                <c:pt idx="11">
                  <c:v>0.33519900000000002</c:v>
                </c:pt>
                <c:pt idx="12">
                  <c:v>1.029941</c:v>
                </c:pt>
              </c:numCache>
            </c:numRef>
          </c:val>
          <c:extLst>
            <c:ext xmlns:c16="http://schemas.microsoft.com/office/drawing/2014/chart" uri="{C3380CC4-5D6E-409C-BE32-E72D297353CC}">
              <c16:uniqueId val="{00000002-40F8-40C5-8129-9F72121BEC4F}"/>
            </c:ext>
          </c:extLst>
        </c:ser>
        <c:dLbls>
          <c:showLegendKey val="0"/>
          <c:showVal val="0"/>
          <c:showCatName val="0"/>
          <c:showSerName val="0"/>
          <c:showPercent val="0"/>
          <c:showBubbleSize val="0"/>
        </c:dLbls>
        <c:gapWidth val="150"/>
        <c:overlap val="100"/>
        <c:axId val="1952509184"/>
        <c:axId val="1"/>
      </c:barChart>
      <c:catAx>
        <c:axId val="1952509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25" b="0"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2.0473096563705179E-2"/>
              <c:y val="0.3540655552894269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952509184"/>
        <c:crosses val="autoZero"/>
        <c:crossBetween val="between"/>
      </c:valAx>
      <c:spPr>
        <a:solidFill>
          <a:srgbClr val="C0C0C0"/>
        </a:solidFill>
        <a:ln w="12700">
          <a:solidFill>
            <a:srgbClr val="808080"/>
          </a:solidFill>
          <a:prstDash val="solid"/>
        </a:ln>
      </c:spPr>
    </c:plotArea>
    <c:legend>
      <c:legendPos val="b"/>
      <c:layout>
        <c:manualLayout>
          <c:xMode val="edge"/>
          <c:yMode val="edge"/>
          <c:x val="0.15591050460052408"/>
          <c:y val="0.89732644546633378"/>
          <c:w val="0.56852214303827453"/>
          <c:h val="7.56781339549920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imes New Roman"/>
                <a:ea typeface="Times New Roman"/>
                <a:cs typeface="Times New Roman"/>
              </a:defRPr>
            </a:pPr>
            <a:r>
              <a:rPr lang="en-US"/>
              <a:t>Toxic Release Inventory Chemicals Disposed, Recycled, or Incinerated Offsite</a:t>
            </a:r>
          </a:p>
        </c:rich>
      </c:tx>
      <c:layout>
        <c:manualLayout>
          <c:xMode val="edge"/>
          <c:yMode val="edge"/>
          <c:x val="0.10031680016715384"/>
          <c:y val="4.2106679469132081E-2"/>
        </c:manualLayout>
      </c:layout>
      <c:overlay val="0"/>
      <c:spPr>
        <a:noFill/>
        <a:ln w="25400">
          <a:noFill/>
        </a:ln>
      </c:spPr>
    </c:title>
    <c:autoTitleDeleted val="0"/>
    <c:plotArea>
      <c:layout>
        <c:manualLayout>
          <c:layoutTarget val="inner"/>
          <c:xMode val="edge"/>
          <c:yMode val="edge"/>
          <c:x val="0.14420540024028367"/>
          <c:y val="0.32369509841895289"/>
          <c:w val="0.54547260090889904"/>
          <c:h val="0.43422513202542462"/>
        </c:manualLayout>
      </c:layout>
      <c:barChart>
        <c:barDir val="col"/>
        <c:grouping val="stacked"/>
        <c:varyColors val="0"/>
        <c:ser>
          <c:idx val="0"/>
          <c:order val="0"/>
          <c:tx>
            <c:strRef>
              <c:f>'2002 Report'!$B$25</c:f>
              <c:strCache>
                <c:ptCount val="1"/>
                <c:pt idx="0">
                  <c:v>Disposed Offsite</c:v>
                </c:pt>
              </c:strCache>
            </c:strRef>
          </c:tx>
          <c:spPr>
            <a:solidFill>
              <a:srgbClr val="9999FF"/>
            </a:solidFill>
            <a:ln w="12700">
              <a:solidFill>
                <a:srgbClr val="000000"/>
              </a:solidFill>
              <a:prstDash val="solid"/>
            </a:ln>
          </c:spPr>
          <c:invertIfNegative val="0"/>
          <c:cat>
            <c:numRef>
              <c:f>'2002 Report'!$A$26:$A$38</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Report'!$B$26:$B$38</c:f>
              <c:numCache>
                <c:formatCode>#,##0</c:formatCode>
                <c:ptCount val="13"/>
                <c:pt idx="0">
                  <c:v>0</c:v>
                </c:pt>
                <c:pt idx="1">
                  <c:v>0</c:v>
                </c:pt>
                <c:pt idx="2">
                  <c:v>0</c:v>
                </c:pt>
                <c:pt idx="3">
                  <c:v>0</c:v>
                </c:pt>
                <c:pt idx="4" formatCode="0.00000">
                  <c:v>2.0742600000000002</c:v>
                </c:pt>
                <c:pt idx="5" formatCode="0.00000">
                  <c:v>2.1865380000000001</c:v>
                </c:pt>
                <c:pt idx="6" formatCode="0.00000">
                  <c:v>1.648433</c:v>
                </c:pt>
                <c:pt idx="7" formatCode="0.00000">
                  <c:v>1.61818</c:v>
                </c:pt>
                <c:pt idx="8" formatCode="0.00000">
                  <c:v>2.0932559999999998</c:v>
                </c:pt>
                <c:pt idx="9" formatCode="0.00000">
                  <c:v>1.3128850000000001</c:v>
                </c:pt>
                <c:pt idx="10" formatCode="0.00000">
                  <c:v>1.161867</c:v>
                </c:pt>
                <c:pt idx="11" formatCode="0.00000">
                  <c:v>1.683411</c:v>
                </c:pt>
                <c:pt idx="12" formatCode="0.00000">
                  <c:v>1.54192</c:v>
                </c:pt>
              </c:numCache>
            </c:numRef>
          </c:val>
          <c:extLst>
            <c:ext xmlns:c16="http://schemas.microsoft.com/office/drawing/2014/chart" uri="{C3380CC4-5D6E-409C-BE32-E72D297353CC}">
              <c16:uniqueId val="{00000000-4E20-4B58-8ED8-E9C4316AFDEF}"/>
            </c:ext>
          </c:extLst>
        </c:ser>
        <c:ser>
          <c:idx val="1"/>
          <c:order val="1"/>
          <c:tx>
            <c:strRef>
              <c:f>'2002 Report'!$C$25</c:f>
              <c:strCache>
                <c:ptCount val="1"/>
                <c:pt idx="0">
                  <c:v>Recycled  Offsite</c:v>
                </c:pt>
              </c:strCache>
            </c:strRef>
          </c:tx>
          <c:spPr>
            <a:solidFill>
              <a:srgbClr val="993366"/>
            </a:solidFill>
            <a:ln w="12700">
              <a:solidFill>
                <a:srgbClr val="000000"/>
              </a:solidFill>
              <a:prstDash val="solid"/>
            </a:ln>
          </c:spPr>
          <c:invertIfNegative val="0"/>
          <c:cat>
            <c:numRef>
              <c:f>'2002 Report'!$A$26:$A$38</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Report'!$C$26:$C$38</c:f>
              <c:numCache>
                <c:formatCode>#,##0</c:formatCode>
                <c:ptCount val="13"/>
                <c:pt idx="0">
                  <c:v>0</c:v>
                </c:pt>
                <c:pt idx="1">
                  <c:v>0</c:v>
                </c:pt>
                <c:pt idx="2">
                  <c:v>0</c:v>
                </c:pt>
                <c:pt idx="3">
                  <c:v>0</c:v>
                </c:pt>
                <c:pt idx="4" formatCode="0.00000">
                  <c:v>6367581000000</c:v>
                </c:pt>
                <c:pt idx="5" formatCode="0.00000">
                  <c:v>7.0437399999999997</c:v>
                </c:pt>
                <c:pt idx="6" formatCode="0.00000">
                  <c:v>6.8697119999999998</c:v>
                </c:pt>
                <c:pt idx="7" formatCode="0.00000">
                  <c:v>7.7875290000000001</c:v>
                </c:pt>
                <c:pt idx="8" formatCode="0.00000">
                  <c:v>10.216619</c:v>
                </c:pt>
                <c:pt idx="9" formatCode="0.00000">
                  <c:v>8.7088789999999996</c:v>
                </c:pt>
                <c:pt idx="10" formatCode="0.00000">
                  <c:v>10.533389</c:v>
                </c:pt>
                <c:pt idx="11" formatCode="0.00000">
                  <c:v>7.6469649999999998</c:v>
                </c:pt>
                <c:pt idx="12" formatCode="0.00000">
                  <c:v>13.526767</c:v>
                </c:pt>
              </c:numCache>
            </c:numRef>
          </c:val>
          <c:extLst>
            <c:ext xmlns:c16="http://schemas.microsoft.com/office/drawing/2014/chart" uri="{C3380CC4-5D6E-409C-BE32-E72D297353CC}">
              <c16:uniqueId val="{00000001-4E20-4B58-8ED8-E9C4316AFDEF}"/>
            </c:ext>
          </c:extLst>
        </c:ser>
        <c:ser>
          <c:idx val="2"/>
          <c:order val="2"/>
          <c:tx>
            <c:strRef>
              <c:f>'2002 Report'!$D$25</c:f>
              <c:strCache>
                <c:ptCount val="1"/>
                <c:pt idx="0">
                  <c:v>Incinerated Offsite</c:v>
                </c:pt>
              </c:strCache>
            </c:strRef>
          </c:tx>
          <c:spPr>
            <a:solidFill>
              <a:srgbClr val="FFFFCC"/>
            </a:solidFill>
            <a:ln w="12700">
              <a:solidFill>
                <a:srgbClr val="000000"/>
              </a:solidFill>
              <a:prstDash val="solid"/>
            </a:ln>
          </c:spPr>
          <c:invertIfNegative val="0"/>
          <c:cat>
            <c:numRef>
              <c:f>'2002 Report'!$A$26:$A$38</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Report'!$D$26:$D$38</c:f>
              <c:numCache>
                <c:formatCode>General</c:formatCode>
                <c:ptCount val="13"/>
                <c:pt idx="4" formatCode="0.00000">
                  <c:v>0.29163600000000001</c:v>
                </c:pt>
                <c:pt idx="5" formatCode="0.00000">
                  <c:v>0.39686700000000003</c:v>
                </c:pt>
                <c:pt idx="6" formatCode="0.00000">
                  <c:v>0.41486499999999998</c:v>
                </c:pt>
                <c:pt idx="7" formatCode="0.00000">
                  <c:v>0.16583100000000001</c:v>
                </c:pt>
                <c:pt idx="8" formatCode="0.00000">
                  <c:v>0.16494400000000001</c:v>
                </c:pt>
                <c:pt idx="9" formatCode="0.00000">
                  <c:v>0.16494400000000001</c:v>
                </c:pt>
                <c:pt idx="10" formatCode="0.00000">
                  <c:v>0.18099199999999999</c:v>
                </c:pt>
                <c:pt idx="11" formatCode="0.00000">
                  <c:v>0.65049500000000005</c:v>
                </c:pt>
                <c:pt idx="12" formatCode="0.00000">
                  <c:v>4.0025959999999996</c:v>
                </c:pt>
              </c:numCache>
            </c:numRef>
          </c:val>
          <c:extLst>
            <c:ext xmlns:c16="http://schemas.microsoft.com/office/drawing/2014/chart" uri="{C3380CC4-5D6E-409C-BE32-E72D297353CC}">
              <c16:uniqueId val="{00000002-4E20-4B58-8ED8-E9C4316AFDEF}"/>
            </c:ext>
          </c:extLst>
        </c:ser>
        <c:dLbls>
          <c:showLegendKey val="0"/>
          <c:showVal val="0"/>
          <c:showCatName val="0"/>
          <c:showSerName val="0"/>
          <c:showPercent val="0"/>
          <c:showBubbleSize val="0"/>
        </c:dLbls>
        <c:gapWidth val="150"/>
        <c:overlap val="100"/>
        <c:axId val="1952509664"/>
        <c:axId val="1"/>
      </c:barChart>
      <c:catAx>
        <c:axId val="19525096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max val="20"/>
        </c:scaling>
        <c:delete val="0"/>
        <c:axPos val="l"/>
        <c:majorGridlines>
          <c:spPr>
            <a:ln w="3175">
              <a:solidFill>
                <a:srgbClr val="000000"/>
              </a:solidFill>
              <a:prstDash val="solid"/>
            </a:ln>
          </c:spPr>
        </c:majorGridlines>
        <c:title>
          <c:tx>
            <c:rich>
              <a:bodyPr/>
              <a:lstStyle/>
              <a:p>
                <a:pPr>
                  <a:defRPr sz="1025" b="0"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4.3888600073129815E-2"/>
              <c:y val="0.3579067754876226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952509664"/>
        <c:crosses val="autoZero"/>
        <c:crossBetween val="between"/>
      </c:valAx>
      <c:spPr>
        <a:solidFill>
          <a:srgbClr val="C0C0C0"/>
        </a:solidFill>
        <a:ln w="12700">
          <a:solidFill>
            <a:srgbClr val="808080"/>
          </a:solidFill>
          <a:prstDash val="solid"/>
        </a:ln>
      </c:spPr>
    </c:plotArea>
    <c:legend>
      <c:legendPos val="b"/>
      <c:layout>
        <c:manualLayout>
          <c:xMode val="edge"/>
          <c:yMode val="edge"/>
          <c:x val="0.15204265025334257"/>
          <c:y val="0.90003027365269828"/>
          <c:w val="0.69594780115962995"/>
          <c:h val="7.3686689070981151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Times New Roman"/>
                <a:ea typeface="Times New Roman"/>
                <a:cs typeface="Times New Roman"/>
              </a:defRPr>
            </a:pPr>
            <a:r>
              <a:rPr lang="en-US"/>
              <a:t>Toxic Release Inventory Chemicals Released Into Silicon Valley's Local Environment</a:t>
            </a:r>
          </a:p>
        </c:rich>
      </c:tx>
      <c:layout>
        <c:manualLayout>
          <c:xMode val="edge"/>
          <c:yMode val="edge"/>
          <c:x val="0.13475590005641597"/>
          <c:y val="4.4522086571467112E-2"/>
        </c:manualLayout>
      </c:layout>
      <c:overlay val="0"/>
      <c:spPr>
        <a:noFill/>
        <a:ln w="25400">
          <a:noFill/>
        </a:ln>
      </c:spPr>
    </c:title>
    <c:autoTitleDeleted val="0"/>
    <c:plotArea>
      <c:layout>
        <c:manualLayout>
          <c:layoutTarget val="inner"/>
          <c:xMode val="edge"/>
          <c:yMode val="edge"/>
          <c:x val="0.16548970182366873"/>
          <c:y val="0.31507938189038265"/>
          <c:w val="0.48228427388612022"/>
          <c:h val="0.51371638351692817"/>
        </c:manualLayout>
      </c:layout>
      <c:barChart>
        <c:barDir val="col"/>
        <c:grouping val="stacked"/>
        <c:varyColors val="0"/>
        <c:ser>
          <c:idx val="0"/>
          <c:order val="0"/>
          <c:tx>
            <c:strRef>
              <c:f>'1999 Report'!$B$8</c:f>
              <c:strCache>
                <c:ptCount val="1"/>
                <c:pt idx="0">
                  <c:v>Water Pollution Treatment Plants</c:v>
                </c:pt>
              </c:strCache>
            </c:strRef>
          </c:tx>
          <c:spPr>
            <a:solidFill>
              <a:srgbClr val="9999FF"/>
            </a:solidFill>
            <a:ln w="12700">
              <a:solidFill>
                <a:srgbClr val="000000"/>
              </a:solidFill>
              <a:prstDash val="solid"/>
            </a:ln>
          </c:spPr>
          <c:invertIfNegative val="0"/>
          <c:cat>
            <c:numRef>
              <c:f>'1999 Report'!$A$9:$A$19</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Report'!$B$9:$B$19</c:f>
              <c:numCache>
                <c:formatCode>General</c:formatCode>
                <c:ptCount val="11"/>
                <c:pt idx="0">
                  <c:v>1.2934289999999999</c:v>
                </c:pt>
                <c:pt idx="1">
                  <c:v>0.94519200000000003</c:v>
                </c:pt>
                <c:pt idx="2">
                  <c:v>0.70712299999999995</c:v>
                </c:pt>
                <c:pt idx="3">
                  <c:v>1.058856</c:v>
                </c:pt>
                <c:pt idx="4">
                  <c:v>1.4134310000000001</c:v>
                </c:pt>
                <c:pt idx="5">
                  <c:v>1.0102979999999999</c:v>
                </c:pt>
                <c:pt idx="6">
                  <c:v>1.120347</c:v>
                </c:pt>
                <c:pt idx="7">
                  <c:v>1.360228</c:v>
                </c:pt>
                <c:pt idx="8">
                  <c:v>1.774662</c:v>
                </c:pt>
                <c:pt idx="9">
                  <c:v>1.9443649999999999</c:v>
                </c:pt>
                <c:pt idx="10">
                  <c:v>2.6049470000000001</c:v>
                </c:pt>
              </c:numCache>
            </c:numRef>
          </c:val>
          <c:extLst>
            <c:ext xmlns:c16="http://schemas.microsoft.com/office/drawing/2014/chart" uri="{C3380CC4-5D6E-409C-BE32-E72D297353CC}">
              <c16:uniqueId val="{00000000-8F53-46B7-B93E-2B603167F9FE}"/>
            </c:ext>
          </c:extLst>
        </c:ser>
        <c:ser>
          <c:idx val="1"/>
          <c:order val="1"/>
          <c:tx>
            <c:strRef>
              <c:f>'1999 Report'!$C$8</c:f>
              <c:strCache>
                <c:ptCount val="1"/>
                <c:pt idx="0">
                  <c:v>Air</c:v>
                </c:pt>
              </c:strCache>
            </c:strRef>
          </c:tx>
          <c:spPr>
            <a:solidFill>
              <a:srgbClr val="993366"/>
            </a:solidFill>
            <a:ln w="12700">
              <a:solidFill>
                <a:srgbClr val="000000"/>
              </a:solidFill>
              <a:prstDash val="solid"/>
            </a:ln>
          </c:spPr>
          <c:invertIfNegative val="0"/>
          <c:cat>
            <c:numRef>
              <c:f>'1999 Report'!$A$9:$A$19</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Report'!$C$9:$C$19</c:f>
              <c:numCache>
                <c:formatCode>General</c:formatCode>
                <c:ptCount val="11"/>
                <c:pt idx="0">
                  <c:v>9.7093959999999999</c:v>
                </c:pt>
                <c:pt idx="1">
                  <c:v>7.9271669999999999</c:v>
                </c:pt>
                <c:pt idx="2">
                  <c:v>6.5528560000000002</c:v>
                </c:pt>
                <c:pt idx="3">
                  <c:v>5.449827</c:v>
                </c:pt>
                <c:pt idx="4">
                  <c:v>4.5431299999999997</c:v>
                </c:pt>
                <c:pt idx="5">
                  <c:v>3.5288620000000002</c:v>
                </c:pt>
                <c:pt idx="6">
                  <c:v>2.6183139999999998</c:v>
                </c:pt>
                <c:pt idx="7">
                  <c:v>2.1273070000000001</c:v>
                </c:pt>
                <c:pt idx="8">
                  <c:v>2.4251179999999999</c:v>
                </c:pt>
                <c:pt idx="9">
                  <c:v>2.2672409999999998</c:v>
                </c:pt>
                <c:pt idx="10">
                  <c:v>2.1276760000000001</c:v>
                </c:pt>
              </c:numCache>
            </c:numRef>
          </c:val>
          <c:extLst>
            <c:ext xmlns:c16="http://schemas.microsoft.com/office/drawing/2014/chart" uri="{C3380CC4-5D6E-409C-BE32-E72D297353CC}">
              <c16:uniqueId val="{00000001-8F53-46B7-B93E-2B603167F9FE}"/>
            </c:ext>
          </c:extLst>
        </c:ser>
        <c:ser>
          <c:idx val="2"/>
          <c:order val="2"/>
          <c:tx>
            <c:strRef>
              <c:f>'1999 Report'!$D$8</c:f>
              <c:strCache>
                <c:ptCount val="1"/>
                <c:pt idx="0">
                  <c:v>Land</c:v>
                </c:pt>
              </c:strCache>
            </c:strRef>
          </c:tx>
          <c:spPr>
            <a:solidFill>
              <a:srgbClr val="FFFFCC"/>
            </a:solidFill>
            <a:ln w="12700">
              <a:solidFill>
                <a:srgbClr val="000000"/>
              </a:solidFill>
              <a:prstDash val="solid"/>
            </a:ln>
          </c:spPr>
          <c:invertIfNegative val="0"/>
          <c:cat>
            <c:numRef>
              <c:f>'1999 Report'!$A$9:$A$19</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Report'!$D$9:$D$19</c:f>
              <c:numCache>
                <c:formatCode>General</c:formatCode>
                <c:ptCount val="11"/>
                <c:pt idx="0">
                  <c:v>2.5000000000000001E-4</c:v>
                </c:pt>
                <c:pt idx="1">
                  <c:v>1.824281</c:v>
                </c:pt>
                <c:pt idx="2">
                  <c:v>0.21618000000000001</c:v>
                </c:pt>
                <c:pt idx="3">
                  <c:v>0.23263300000000001</c:v>
                </c:pt>
                <c:pt idx="4">
                  <c:v>0.32611800000000002</c:v>
                </c:pt>
                <c:pt idx="5">
                  <c:v>0.34640300000000002</c:v>
                </c:pt>
                <c:pt idx="6">
                  <c:v>0.28123100000000001</c:v>
                </c:pt>
                <c:pt idx="7">
                  <c:v>0.239542</c:v>
                </c:pt>
                <c:pt idx="8">
                  <c:v>0.200213</c:v>
                </c:pt>
                <c:pt idx="9">
                  <c:v>0.245921</c:v>
                </c:pt>
                <c:pt idx="10">
                  <c:v>0.19572100000000001</c:v>
                </c:pt>
              </c:numCache>
            </c:numRef>
          </c:val>
          <c:extLst>
            <c:ext xmlns:c16="http://schemas.microsoft.com/office/drawing/2014/chart" uri="{C3380CC4-5D6E-409C-BE32-E72D297353CC}">
              <c16:uniqueId val="{00000002-8F53-46B7-B93E-2B603167F9FE}"/>
            </c:ext>
          </c:extLst>
        </c:ser>
        <c:dLbls>
          <c:showLegendKey val="0"/>
          <c:showVal val="0"/>
          <c:showCatName val="0"/>
          <c:showSerName val="0"/>
          <c:showPercent val="0"/>
          <c:showBubbleSize val="0"/>
        </c:dLbls>
        <c:gapWidth val="150"/>
        <c:overlap val="100"/>
        <c:axId val="1952501504"/>
        <c:axId val="1"/>
      </c:barChart>
      <c:catAx>
        <c:axId val="1952501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4.7282771949619634E-2"/>
              <c:y val="0.37330057202230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952501504"/>
        <c:crosses val="autoZero"/>
        <c:crossBetween val="between"/>
      </c:valAx>
      <c:spPr>
        <a:solidFill>
          <a:srgbClr val="C0C0C0"/>
        </a:solidFill>
        <a:ln w="12700">
          <a:solidFill>
            <a:srgbClr val="808080"/>
          </a:solidFill>
          <a:prstDash val="solid"/>
        </a:ln>
      </c:spPr>
    </c:plotArea>
    <c:legend>
      <c:legendPos val="r"/>
      <c:layout>
        <c:manualLayout>
          <c:xMode val="edge"/>
          <c:yMode val="edge"/>
          <c:x val="0.67377950028207978"/>
          <c:y val="0.4417960898245582"/>
          <c:w val="0.30260974047756567"/>
          <c:h val="0.42467221037399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Times New Roman"/>
                <a:ea typeface="Times New Roman"/>
                <a:cs typeface="Times New Roman"/>
              </a:defRPr>
            </a:pPr>
            <a:r>
              <a:rPr lang="en-US"/>
              <a:t>Toxic Release Inventory Chemicals Disposed, Recycled, or Incinerated Offsite</a:t>
            </a:r>
          </a:p>
        </c:rich>
      </c:tx>
      <c:layout>
        <c:manualLayout>
          <c:xMode val="edge"/>
          <c:yMode val="edge"/>
          <c:x val="0.1678538404211497"/>
          <c:y val="4.3334826994209791E-2"/>
        </c:manualLayout>
      </c:layout>
      <c:overlay val="0"/>
      <c:spPr>
        <a:noFill/>
        <a:ln w="25400">
          <a:noFill/>
        </a:ln>
      </c:spPr>
    </c:title>
    <c:autoTitleDeleted val="0"/>
    <c:plotArea>
      <c:layout>
        <c:manualLayout>
          <c:layoutTarget val="inner"/>
          <c:xMode val="edge"/>
          <c:yMode val="edge"/>
          <c:x val="0.16312556322618776"/>
          <c:y val="0.27667620311687785"/>
          <c:w val="0.47992013528863925"/>
          <c:h val="0.56001930269440336"/>
        </c:manualLayout>
      </c:layout>
      <c:barChart>
        <c:barDir val="col"/>
        <c:grouping val="stacked"/>
        <c:varyColors val="0"/>
        <c:ser>
          <c:idx val="0"/>
          <c:order val="0"/>
          <c:tx>
            <c:strRef>
              <c:f>'1999 Report'!$B$24:$B$24</c:f>
              <c:strCache>
                <c:ptCount val="1"/>
                <c:pt idx="0">
                  <c:v>Disposed Offsite</c:v>
                </c:pt>
              </c:strCache>
            </c:strRef>
          </c:tx>
          <c:spPr>
            <a:solidFill>
              <a:srgbClr val="9999FF"/>
            </a:solidFill>
            <a:ln w="12700">
              <a:solidFill>
                <a:srgbClr val="000000"/>
              </a:solidFill>
              <a:prstDash val="solid"/>
            </a:ln>
          </c:spPr>
          <c:invertIfNegative val="0"/>
          <c:cat>
            <c:numRef>
              <c:f>'1999 Report'!$A$25:$A$35</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Report'!$B$25:$B$35</c:f>
              <c:numCache>
                <c:formatCode>#,##0</c:formatCode>
                <c:ptCount val="11"/>
                <c:pt idx="0">
                  <c:v>0</c:v>
                </c:pt>
                <c:pt idx="1">
                  <c:v>0</c:v>
                </c:pt>
                <c:pt idx="2">
                  <c:v>0</c:v>
                </c:pt>
                <c:pt idx="3">
                  <c:v>0</c:v>
                </c:pt>
                <c:pt idx="4" formatCode="General">
                  <c:v>2.0742600000000002</c:v>
                </c:pt>
                <c:pt idx="5" formatCode="General">
                  <c:v>2.1865380000000001</c:v>
                </c:pt>
                <c:pt idx="6" formatCode="General">
                  <c:v>1.648433</c:v>
                </c:pt>
                <c:pt idx="7" formatCode="General">
                  <c:v>1.61818</c:v>
                </c:pt>
                <c:pt idx="8" formatCode="General">
                  <c:v>2.0932559999999998</c:v>
                </c:pt>
                <c:pt idx="9" formatCode="General">
                  <c:v>1.3128850000000001</c:v>
                </c:pt>
                <c:pt idx="10" formatCode="General">
                  <c:v>1.623462</c:v>
                </c:pt>
              </c:numCache>
            </c:numRef>
          </c:val>
          <c:extLst>
            <c:ext xmlns:c16="http://schemas.microsoft.com/office/drawing/2014/chart" uri="{C3380CC4-5D6E-409C-BE32-E72D297353CC}">
              <c16:uniqueId val="{00000000-4103-457B-8CE8-C1637C06E258}"/>
            </c:ext>
          </c:extLst>
        </c:ser>
        <c:ser>
          <c:idx val="1"/>
          <c:order val="1"/>
          <c:tx>
            <c:strRef>
              <c:f>'1999 Report'!$C$24:$C$24</c:f>
              <c:strCache>
                <c:ptCount val="1"/>
                <c:pt idx="0">
                  <c:v>Recycled or Incinerated Offsite</c:v>
                </c:pt>
              </c:strCache>
            </c:strRef>
          </c:tx>
          <c:spPr>
            <a:solidFill>
              <a:srgbClr val="993366"/>
            </a:solidFill>
            <a:ln w="12700">
              <a:solidFill>
                <a:srgbClr val="000000"/>
              </a:solidFill>
              <a:prstDash val="solid"/>
            </a:ln>
          </c:spPr>
          <c:invertIfNegative val="0"/>
          <c:cat>
            <c:numRef>
              <c:f>'1999 Report'!$A$25:$A$35</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Report'!$C$25:$C$35</c:f>
              <c:numCache>
                <c:formatCode>#,##0</c:formatCode>
                <c:ptCount val="11"/>
                <c:pt idx="0">
                  <c:v>0</c:v>
                </c:pt>
                <c:pt idx="1">
                  <c:v>0</c:v>
                </c:pt>
                <c:pt idx="2">
                  <c:v>0</c:v>
                </c:pt>
                <c:pt idx="3">
                  <c:v>0</c:v>
                </c:pt>
                <c:pt idx="4" formatCode="General">
                  <c:v>6.6592169999999999</c:v>
                </c:pt>
                <c:pt idx="5" formatCode="General">
                  <c:v>7.440607</c:v>
                </c:pt>
                <c:pt idx="6" formatCode="General">
                  <c:v>7.2845769999999996</c:v>
                </c:pt>
                <c:pt idx="7" formatCode="General">
                  <c:v>7.95336</c:v>
                </c:pt>
                <c:pt idx="8" formatCode="General">
                  <c:v>10.381563</c:v>
                </c:pt>
                <c:pt idx="9" formatCode="General">
                  <c:v>8.8738229999999998</c:v>
                </c:pt>
                <c:pt idx="10" formatCode="General">
                  <c:v>12.175143</c:v>
                </c:pt>
              </c:numCache>
            </c:numRef>
          </c:val>
          <c:extLst>
            <c:ext xmlns:c16="http://schemas.microsoft.com/office/drawing/2014/chart" uri="{C3380CC4-5D6E-409C-BE32-E72D297353CC}">
              <c16:uniqueId val="{00000001-4103-457B-8CE8-C1637C06E258}"/>
            </c:ext>
          </c:extLst>
        </c:ser>
        <c:dLbls>
          <c:showLegendKey val="0"/>
          <c:showVal val="0"/>
          <c:showCatName val="0"/>
          <c:showSerName val="0"/>
          <c:showPercent val="0"/>
          <c:showBubbleSize val="0"/>
        </c:dLbls>
        <c:gapWidth val="150"/>
        <c:overlap val="100"/>
        <c:axId val="1952498144"/>
        <c:axId val="1"/>
      </c:barChart>
      <c:catAx>
        <c:axId val="1952498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4.4918633352138651E-2"/>
              <c:y val="0.3633458571052973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952498144"/>
        <c:crosses val="autoZero"/>
        <c:crossBetween val="between"/>
      </c:valAx>
      <c:spPr>
        <a:solidFill>
          <a:srgbClr val="C0C0C0"/>
        </a:solidFill>
        <a:ln w="12700">
          <a:solidFill>
            <a:srgbClr val="808080"/>
          </a:solidFill>
          <a:prstDash val="solid"/>
        </a:ln>
      </c:spPr>
    </c:plotArea>
    <c:legend>
      <c:legendPos val="r"/>
      <c:layout>
        <c:manualLayout>
          <c:xMode val="edge"/>
          <c:yMode val="edge"/>
          <c:x val="0.67377950028207978"/>
          <c:y val="0.42668137348145019"/>
          <c:w val="0.30260974047756567"/>
          <c:h val="0.26334241019558252"/>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121920</xdr:colOff>
      <xdr:row>21</xdr:row>
      <xdr:rowOff>38100</xdr:rowOff>
    </xdr:from>
    <xdr:to>
      <xdr:col>5</xdr:col>
      <xdr:colOff>769620</xdr:colOff>
      <xdr:row>35</xdr:row>
      <xdr:rowOff>182880</xdr:rowOff>
    </xdr:to>
    <xdr:graphicFrame macro="">
      <xdr:nvGraphicFramePr>
        <xdr:cNvPr id="11265" name="Chart 1">
          <a:extLst>
            <a:ext uri="{FF2B5EF4-FFF2-40B4-BE49-F238E27FC236}">
              <a16:creationId xmlns:a16="http://schemas.microsoft.com/office/drawing/2014/main" id="{59925FF8-BA32-3553-6893-AB878F915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60960</xdr:colOff>
      <xdr:row>21</xdr:row>
      <xdr:rowOff>30480</xdr:rowOff>
    </xdr:from>
    <xdr:to>
      <xdr:col>14</xdr:col>
      <xdr:colOff>685800</xdr:colOff>
      <xdr:row>35</xdr:row>
      <xdr:rowOff>190500</xdr:rowOff>
    </xdr:to>
    <xdr:graphicFrame macro="">
      <xdr:nvGraphicFramePr>
        <xdr:cNvPr id="11266" name="Chart 2">
          <a:extLst>
            <a:ext uri="{FF2B5EF4-FFF2-40B4-BE49-F238E27FC236}">
              <a16:creationId xmlns:a16="http://schemas.microsoft.com/office/drawing/2014/main" id="{76F90088-C8B6-FBAA-53B0-750BF95B5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327660</xdr:colOff>
      <xdr:row>5</xdr:row>
      <xdr:rowOff>137160</xdr:rowOff>
    </xdr:from>
    <xdr:to>
      <xdr:col>16</xdr:col>
      <xdr:colOff>289560</xdr:colOff>
      <xdr:row>19</xdr:row>
      <xdr:rowOff>106680</xdr:rowOff>
    </xdr:to>
    <xdr:graphicFrame macro="">
      <xdr:nvGraphicFramePr>
        <xdr:cNvPr id="7169" name="Chart 1">
          <a:extLst>
            <a:ext uri="{FF2B5EF4-FFF2-40B4-BE49-F238E27FC236}">
              <a16:creationId xmlns:a16="http://schemas.microsoft.com/office/drawing/2014/main" id="{8DE32BFE-23DE-A9EE-E663-9FF1BDD2B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342900</xdr:colOff>
      <xdr:row>24</xdr:row>
      <xdr:rowOff>7620</xdr:rowOff>
    </xdr:from>
    <xdr:to>
      <xdr:col>16</xdr:col>
      <xdr:colOff>327660</xdr:colOff>
      <xdr:row>40</xdr:row>
      <xdr:rowOff>45720</xdr:rowOff>
    </xdr:to>
    <xdr:graphicFrame macro="">
      <xdr:nvGraphicFramePr>
        <xdr:cNvPr id="7170" name="Chart 2">
          <a:extLst>
            <a:ext uri="{FF2B5EF4-FFF2-40B4-BE49-F238E27FC236}">
              <a16:creationId xmlns:a16="http://schemas.microsoft.com/office/drawing/2014/main" id="{10B1B001-77C2-22FC-1581-68E20850A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0.01095</cdr:x>
      <cdr:y>0.87013</cdr:y>
    </cdr:from>
    <cdr:to>
      <cdr:x>0.0266</cdr:x>
      <cdr:y>0.93828</cdr:y>
    </cdr:to>
    <cdr:sp macro="" textlink="">
      <cdr:nvSpPr>
        <cdr:cNvPr id="8193" name="Text Box 1">
          <a:extLst xmlns:a="http://schemas.openxmlformats.org/drawingml/2006/main">
            <a:ext uri="{FF2B5EF4-FFF2-40B4-BE49-F238E27FC236}">
              <a16:creationId xmlns:a16="http://schemas.microsoft.com/office/drawing/2014/main" id="{E0C0B38B-0B73-8465-5C3E-64D7CC139040}"/>
            </a:ext>
          </a:extLst>
        </cdr:cNvPr>
        <cdr:cNvSpPr txBox="1">
          <a:spLocks xmlns:a="http://schemas.openxmlformats.org/drawingml/2006/main" noChangeArrowheads="1"/>
        </cdr:cNvSpPr>
      </cdr:nvSpPr>
      <cdr:spPr bwMode="auto">
        <a:xfrm xmlns:a="http://schemas.openxmlformats.org/drawingml/2006/main">
          <a:off x="50800" y="2523640"/>
          <a:ext cx="76200" cy="19785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304800</xdr:colOff>
      <xdr:row>2</xdr:row>
      <xdr:rowOff>38100</xdr:rowOff>
    </xdr:from>
    <xdr:to>
      <xdr:col>13</xdr:col>
      <xdr:colOff>76200</xdr:colOff>
      <xdr:row>42</xdr:row>
      <xdr:rowOff>76200</xdr:rowOff>
    </xdr:to>
    <xdr:sp macro="" textlink="">
      <xdr:nvSpPr>
        <xdr:cNvPr id="9217" name="Text Box 1">
          <a:extLst>
            <a:ext uri="{FF2B5EF4-FFF2-40B4-BE49-F238E27FC236}">
              <a16:creationId xmlns:a16="http://schemas.microsoft.com/office/drawing/2014/main" id="{462DDA90-7BAD-75EC-2277-151BAA0F8CB3}"/>
            </a:ext>
          </a:extLst>
        </xdr:cNvPr>
        <xdr:cNvSpPr txBox="1">
          <a:spLocks noChangeArrowheads="1"/>
        </xdr:cNvSpPr>
      </xdr:nvSpPr>
      <xdr:spPr bwMode="auto">
        <a:xfrm>
          <a:off x="304800" y="373380"/>
          <a:ext cx="7962900" cy="67437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New 1997 data doesn't match up with data from last time because changes/updates have been made in the data since last time we gathered data.  The data gathered Jan &amp; Feb 2002 is accurate</a:t>
          </a:r>
        </a:p>
        <a:p>
          <a:pPr algn="l" rtl="0">
            <a:defRPr sz="1000"/>
          </a:pPr>
          <a:r>
            <a:rPr lang="en-US" sz="1000" b="0" i="0" u="none" strike="noStrike" baseline="0">
              <a:solidFill>
                <a:srgbClr val="000000"/>
              </a:solidFill>
              <a:latin typeface="Arial"/>
              <a:cs typeface="Arial"/>
            </a:rPr>
            <a:t>source: Kristen Goris 2/13/02 phone conversation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looks like the sharp increase in land releases for 1999 is due to one facility located in Alameda County.  The facility is named "AMERICAN XTAL TECH. INC. " in the TRI Explorer database, and it is called "AXT INC." in the Envirofacts database.  It's a semiconductor company located at 4311 Solar Way in Fremont, CA.  The facility reported for the first time in 1999.  In their 1999 reports they reported 639,475 pounds of land releases, which is about the amount of change in the area for land releases between 1998 and 1999.  It's mostly arsenic compounds that the facility is reporting.</a:t>
          </a:r>
        </a:p>
        <a:p>
          <a:pPr algn="l" rtl="0">
            <a:defRPr sz="1000"/>
          </a:pPr>
          <a:r>
            <a:rPr lang="en-US" sz="1000" b="0" i="0" u="none" strike="noStrike" baseline="0">
              <a:solidFill>
                <a:srgbClr val="000000"/>
              </a:solidFill>
              <a:latin typeface="Arial"/>
              <a:cs typeface="Arial"/>
            </a:rPr>
            <a:t>source: Kristen Goris, email, 2/20/02</a:t>
          </a:r>
        </a:p>
        <a:p>
          <a:pPr algn="l" rtl="0">
            <a:defRPr sz="1000"/>
          </a:pP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As for the increase in offsite transfers for recycling and incineration, this appears to be primarily due to two facilities: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1.  Evergreen Oil, located at 6880 Smith Ave in Newark, CA This facility reported an increase of 5.6 million pounds for offsite recycling between 1998 and 1999 (1.5 million pounds reported in 1998 and 7.1 million pounds reported in 1999).  The chemical is ethylene glycol.</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2.  Romic Environmental, located at 2081 Bay Road in East Palo Alto, CA This facility does solvents recovery (like waste treatment, but specialized).  Their offsite transfers for incineration rose 3.4 million between 1998 and 1999.  They reported 454,794 pounds in 1998 and  3.8 million pounds in 1999.  There are many chemicals, but the largest increase is for N N-DIMETHYLFORMAMIDE.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Here are a couple of spreadsheets for Romic.</a:t>
          </a:r>
        </a:p>
        <a:p>
          <a:pPr algn="l" rtl="0">
            <a:defRPr sz="1000"/>
          </a:pPr>
          <a:r>
            <a:rPr lang="en-US" sz="1000" b="0" i="0" u="none" strike="noStrike" baseline="0">
              <a:solidFill>
                <a:srgbClr val="000000"/>
              </a:solidFill>
              <a:latin typeface="Arial"/>
              <a:cs typeface="Arial"/>
            </a:rPr>
            <a:t>(See attached file: Romic 1998.xls)(See attached file: Romic 1999.xls)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source: Kristen Goris,email, 2/20/02</a:t>
          </a:r>
        </a:p>
        <a:p>
          <a:pPr algn="l" rtl="0">
            <a:defRPr sz="1000"/>
          </a:pP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looks like IBM in San Jose is partly responsible for the changes in</a:t>
          </a:r>
        </a:p>
        <a:p>
          <a:pPr algn="l" rtl="0">
            <a:defRPr sz="1000"/>
          </a:pPr>
          <a:r>
            <a:rPr lang="en-US" sz="1000" b="0" i="0" u="none" strike="noStrike" baseline="0">
              <a:solidFill>
                <a:srgbClr val="000000"/>
              </a:solidFill>
              <a:latin typeface="Arial"/>
              <a:cs typeface="Arial"/>
            </a:rPr>
            <a:t>reported transfers to POTWs.  IBM reported:</a:t>
          </a:r>
        </a:p>
        <a:p>
          <a:pPr algn="l" rtl="0">
            <a:defRPr sz="1000"/>
          </a:pPr>
          <a:r>
            <a:rPr lang="en-US" sz="1000" b="0" i="0" u="none" strike="noStrike" baseline="0">
              <a:solidFill>
                <a:srgbClr val="000000"/>
              </a:solidFill>
              <a:latin typeface="Arial"/>
              <a:cs typeface="Arial"/>
            </a:rPr>
            <a:t>880,140 pounds in 1996</a:t>
          </a:r>
        </a:p>
        <a:p>
          <a:pPr algn="l" rtl="0">
            <a:defRPr sz="1000"/>
          </a:pPr>
          <a:r>
            <a:rPr lang="en-US" sz="1000" b="0" i="0" u="none" strike="noStrike" baseline="0">
              <a:solidFill>
                <a:srgbClr val="000000"/>
              </a:solidFill>
              <a:latin typeface="Arial"/>
              <a:cs typeface="Arial"/>
            </a:rPr>
            <a:t>1,580,001 pounds in 1997</a:t>
          </a:r>
        </a:p>
        <a:p>
          <a:pPr algn="l" rtl="0">
            <a:defRPr sz="1000"/>
          </a:pPr>
          <a:r>
            <a:rPr lang="en-US" sz="1000" b="0" i="0" u="none" strike="noStrike" baseline="0">
              <a:solidFill>
                <a:srgbClr val="000000"/>
              </a:solidFill>
              <a:latin typeface="Arial"/>
              <a:cs typeface="Arial"/>
            </a:rPr>
            <a:t>1,040,533 pounds in 1998</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Hadco in Santa Clara reported an increase of about 116,000 pounds</a:t>
          </a:r>
        </a:p>
        <a:p>
          <a:pPr algn="l" rtl="0">
            <a:defRPr sz="1000"/>
          </a:pPr>
          <a:r>
            <a:rPr lang="en-US" sz="1000" b="0" i="0" u="none" strike="noStrike" baseline="0">
              <a:solidFill>
                <a:srgbClr val="000000"/>
              </a:solidFill>
              <a:latin typeface="Arial"/>
              <a:cs typeface="Arial"/>
            </a:rPr>
            <a:t>between 1996 and 1997.</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source: Kristen Goris,email, 2/26/02</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243840</xdr:colOff>
      <xdr:row>7</xdr:row>
      <xdr:rowOff>22860</xdr:rowOff>
    </xdr:from>
    <xdr:to>
      <xdr:col>13</xdr:col>
      <xdr:colOff>342900</xdr:colOff>
      <xdr:row>20</xdr:row>
      <xdr:rowOff>68580</xdr:rowOff>
    </xdr:to>
    <xdr:graphicFrame macro="">
      <xdr:nvGraphicFramePr>
        <xdr:cNvPr id="1025" name="Chart 1">
          <a:extLst>
            <a:ext uri="{FF2B5EF4-FFF2-40B4-BE49-F238E27FC236}">
              <a16:creationId xmlns:a16="http://schemas.microsoft.com/office/drawing/2014/main" id="{E0E4E4BE-C7DD-8AD2-AB15-466266748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243840</xdr:colOff>
      <xdr:row>24</xdr:row>
      <xdr:rowOff>30480</xdr:rowOff>
    </xdr:from>
    <xdr:to>
      <xdr:col>13</xdr:col>
      <xdr:colOff>342900</xdr:colOff>
      <xdr:row>37</xdr:row>
      <xdr:rowOff>137160</xdr:rowOff>
    </xdr:to>
    <xdr:graphicFrame macro="">
      <xdr:nvGraphicFramePr>
        <xdr:cNvPr id="1026" name="Chart 2">
          <a:extLst>
            <a:ext uri="{FF2B5EF4-FFF2-40B4-BE49-F238E27FC236}">
              <a16:creationId xmlns:a16="http://schemas.microsoft.com/office/drawing/2014/main" id="{74494ACE-2A7C-E893-59D4-8CED86BA0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0.01651</cdr:x>
      <cdr:y>0.90571</cdr:y>
    </cdr:from>
    <cdr:to>
      <cdr:x>0.0402</cdr:x>
      <cdr:y>0.992</cdr:y>
    </cdr:to>
    <cdr:sp macro="" textlink="">
      <cdr:nvSpPr>
        <cdr:cNvPr id="2049" name="Text Box 1">
          <a:extLst xmlns:a="http://schemas.openxmlformats.org/drawingml/2006/main">
            <a:ext uri="{FF2B5EF4-FFF2-40B4-BE49-F238E27FC236}">
              <a16:creationId xmlns:a16="http://schemas.microsoft.com/office/drawing/2014/main" id="{ED08E682-1DB3-DC96-6F24-72830434CA73}"/>
            </a:ext>
          </a:extLst>
        </cdr:cNvPr>
        <cdr:cNvSpPr txBox="1">
          <a:spLocks xmlns:a="http://schemas.openxmlformats.org/drawingml/2006/main" noChangeArrowheads="1"/>
        </cdr:cNvSpPr>
      </cdr:nvSpPr>
      <cdr:spPr bwMode="auto">
        <a:xfrm xmlns:a="http://schemas.openxmlformats.org/drawingml/2006/main">
          <a:off x="50800" y="2074813"/>
          <a:ext cx="76543" cy="19791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0.01651</cdr:x>
      <cdr:y>0.91882</cdr:y>
    </cdr:from>
    <cdr:to>
      <cdr:x>0.93635</cdr:x>
      <cdr:y>0.98866</cdr:y>
    </cdr:to>
    <cdr:sp macro="" textlink="">
      <cdr:nvSpPr>
        <cdr:cNvPr id="2050" name="Text Box 2">
          <a:extLst xmlns:a="http://schemas.openxmlformats.org/drawingml/2006/main">
            <a:ext uri="{FF2B5EF4-FFF2-40B4-BE49-F238E27FC236}">
              <a16:creationId xmlns:a16="http://schemas.microsoft.com/office/drawing/2014/main" id="{42A2AAB9-A637-659F-4104-7E2CA700D200}"/>
            </a:ext>
          </a:extLst>
        </cdr:cNvPr>
        <cdr:cNvSpPr txBox="1">
          <a:spLocks xmlns:a="http://schemas.openxmlformats.org/drawingml/2006/main" noChangeArrowheads="1"/>
        </cdr:cNvSpPr>
      </cdr:nvSpPr>
      <cdr:spPr bwMode="auto">
        <a:xfrm xmlns:a="http://schemas.openxmlformats.org/drawingml/2006/main">
          <a:off x="50800" y="2104883"/>
          <a:ext cx="2971895" cy="16019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18288" tIns="0" rIns="0" bIns="0" anchor="ctr" upright="1"/>
        <a:lstStyle xmlns:a="http://schemas.openxmlformats.org/drawingml/2006/main"/>
        <a:p xmlns:a="http://schemas.openxmlformats.org/drawingml/2006/main">
          <a:pPr algn="ctr" rtl="0">
            <a:defRPr sz="1000"/>
          </a:pPr>
          <a:endParaRPr 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ata/TRI/TRIReleasesandTransfers12-6-02_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ummary"/>
    </sheetNames>
    <sheetDataSet>
      <sheetData sheetId="0">
        <row r="25">
          <cell r="B25" t="str">
            <v>Air</v>
          </cell>
          <cell r="C25" t="str">
            <v>Land</v>
          </cell>
          <cell r="D25" t="str">
            <v>Water</v>
          </cell>
          <cell r="E25" t="str">
            <v>Offsite Release or Disposal</v>
          </cell>
          <cell r="K25" t="str">
            <v>Recycled</v>
          </cell>
          <cell r="L25" t="str">
            <v>Energy Recovery</v>
          </cell>
          <cell r="M25" t="str">
            <v>Other Treatment</v>
          </cell>
          <cell r="N25" t="str">
            <v>Incineration</v>
          </cell>
        </row>
        <row r="26">
          <cell r="A26">
            <v>1987</v>
          </cell>
          <cell r="B26">
            <v>9.4689370000000004</v>
          </cell>
          <cell r="C26">
            <v>2.3999999999999998E-3</v>
          </cell>
          <cell r="D26">
            <v>0.168488</v>
          </cell>
          <cell r="E26">
            <v>3.6000399999999999</v>
          </cell>
          <cell r="J26">
            <v>1987</v>
          </cell>
          <cell r="K26">
            <v>2.551679</v>
          </cell>
          <cell r="L26">
            <v>2.1713E-2</v>
          </cell>
          <cell r="M26">
            <v>10.766211999999999</v>
          </cell>
          <cell r="N26">
            <v>1.508008</v>
          </cell>
        </row>
        <row r="27">
          <cell r="A27">
            <v>1988</v>
          </cell>
          <cell r="B27">
            <v>7.7868899999999996</v>
          </cell>
          <cell r="C27">
            <v>1.8250310000000001</v>
          </cell>
          <cell r="D27">
            <v>5.6522000000000003E-2</v>
          </cell>
          <cell r="E27">
            <v>2.5468790000000001</v>
          </cell>
          <cell r="J27">
            <v>1988</v>
          </cell>
          <cell r="K27">
            <v>8.8690000000000005E-2</v>
          </cell>
          <cell r="L27">
            <v>1.1684999999999999E-2</v>
          </cell>
          <cell r="M27">
            <v>2.6548959999999999</v>
          </cell>
          <cell r="N27">
            <v>0.51453400000000005</v>
          </cell>
        </row>
        <row r="28">
          <cell r="A28">
            <v>1989</v>
          </cell>
          <cell r="B28">
            <v>6.3653719999999998</v>
          </cell>
          <cell r="C28">
            <v>0.24512999999999999</v>
          </cell>
          <cell r="D28">
            <v>4.4201999999999998E-2</v>
          </cell>
          <cell r="E28">
            <v>1.3178639999999999</v>
          </cell>
          <cell r="J28">
            <v>1989</v>
          </cell>
          <cell r="K28">
            <v>9.2429999999999998E-2</v>
          </cell>
          <cell r="L28">
            <v>8.182E-3</v>
          </cell>
          <cell r="M28">
            <v>1.04514</v>
          </cell>
          <cell r="N28">
            <v>0.465364</v>
          </cell>
        </row>
        <row r="29">
          <cell r="A29">
            <v>1990</v>
          </cell>
          <cell r="B29">
            <v>5.5469109999999997</v>
          </cell>
          <cell r="C29">
            <v>0.23904600000000001</v>
          </cell>
          <cell r="D29">
            <v>2.0660000000000001E-3</v>
          </cell>
          <cell r="E29">
            <v>0.85864799999999997</v>
          </cell>
          <cell r="J29">
            <v>1990</v>
          </cell>
          <cell r="K29">
            <v>0.12668299999999999</v>
          </cell>
          <cell r="L29">
            <v>6.241E-2</v>
          </cell>
          <cell r="M29">
            <v>2.1353629999999999</v>
          </cell>
          <cell r="N29">
            <v>0.36922899999999997</v>
          </cell>
        </row>
        <row r="30">
          <cell r="A30">
            <v>1991</v>
          </cell>
          <cell r="B30">
            <v>4.551615</v>
          </cell>
          <cell r="C30">
            <v>0.37711800000000001</v>
          </cell>
          <cell r="D30">
            <v>3.0499999999999999E-4</v>
          </cell>
          <cell r="E30">
            <v>1.3274859999999999</v>
          </cell>
          <cell r="J30">
            <v>1991</v>
          </cell>
          <cell r="K30">
            <v>6.0754210000000004</v>
          </cell>
          <cell r="L30">
            <v>1.1583110000000001</v>
          </cell>
          <cell r="M30">
            <v>1.8877999999999999</v>
          </cell>
          <cell r="N30">
            <v>0.28293299999999999</v>
          </cell>
        </row>
        <row r="31">
          <cell r="A31">
            <v>1992</v>
          </cell>
          <cell r="B31">
            <v>3.5586000000000002</v>
          </cell>
          <cell r="C31">
            <v>0.34640300000000002</v>
          </cell>
          <cell r="D31">
            <v>7.8999999999999996E-5</v>
          </cell>
          <cell r="E31">
            <v>0.98624000000000001</v>
          </cell>
          <cell r="J31">
            <v>1992</v>
          </cell>
          <cell r="K31">
            <v>6.5843749999999996</v>
          </cell>
          <cell r="L31">
            <v>0.76608799999999999</v>
          </cell>
          <cell r="M31">
            <v>1.8512500000000001</v>
          </cell>
          <cell r="N31">
            <v>0.38294099999999998</v>
          </cell>
        </row>
        <row r="32">
          <cell r="A32">
            <v>1993</v>
          </cell>
          <cell r="B32">
            <v>2.6620520000000001</v>
          </cell>
          <cell r="C32">
            <v>0.281221</v>
          </cell>
          <cell r="D32">
            <v>0.178318</v>
          </cell>
          <cell r="E32">
            <v>0.93970200000000004</v>
          </cell>
          <cell r="J32">
            <v>1993</v>
          </cell>
          <cell r="K32">
            <v>7.3126920000000002</v>
          </cell>
          <cell r="L32">
            <v>0.45116400000000001</v>
          </cell>
          <cell r="M32">
            <v>1.098268</v>
          </cell>
          <cell r="N32">
            <v>0.41652499999999998</v>
          </cell>
        </row>
        <row r="33">
          <cell r="A33">
            <v>1994</v>
          </cell>
          <cell r="B33">
            <v>2.0786069999999999</v>
          </cell>
          <cell r="C33">
            <v>0.232733</v>
          </cell>
          <cell r="D33">
            <v>7.9690999999999998E-2</v>
          </cell>
          <cell r="E33">
            <v>0.93363200000000002</v>
          </cell>
          <cell r="J33">
            <v>1994</v>
          </cell>
          <cell r="K33">
            <v>7.8744820000000004</v>
          </cell>
          <cell r="L33">
            <v>0.33318399999999998</v>
          </cell>
          <cell r="M33">
            <v>1.8076829999999999</v>
          </cell>
          <cell r="N33">
            <v>0.16977500000000001</v>
          </cell>
        </row>
        <row r="34">
          <cell r="A34">
            <v>1995</v>
          </cell>
          <cell r="B34">
            <v>2.5256120000000002</v>
          </cell>
          <cell r="C34">
            <v>0.21871299999999999</v>
          </cell>
          <cell r="D34">
            <v>1.9980000000000002E-3</v>
          </cell>
          <cell r="E34">
            <v>1.7143600000000001</v>
          </cell>
          <cell r="J34">
            <v>1995</v>
          </cell>
          <cell r="K34">
            <v>10.237849000000001</v>
          </cell>
          <cell r="L34">
            <v>0.53659999999999997</v>
          </cell>
          <cell r="M34">
            <v>3.5083470000000001</v>
          </cell>
          <cell r="N34">
            <v>0.166019</v>
          </cell>
        </row>
        <row r="35">
          <cell r="A35">
            <v>1996</v>
          </cell>
          <cell r="B35">
            <v>2.4231400000000001</v>
          </cell>
          <cell r="C35">
            <v>0.27272099999999999</v>
          </cell>
          <cell r="D35">
            <v>4.7399999999999997E-4</v>
          </cell>
          <cell r="E35">
            <v>1.145079</v>
          </cell>
          <cell r="J35">
            <v>1996</v>
          </cell>
          <cell r="K35">
            <v>8.7528869999999994</v>
          </cell>
          <cell r="L35">
            <v>1.04894</v>
          </cell>
          <cell r="M35">
            <v>3.2277269999999998</v>
          </cell>
          <cell r="N35">
            <v>0.190639</v>
          </cell>
        </row>
        <row r="36">
          <cell r="A36">
            <v>1997</v>
          </cell>
          <cell r="B36">
            <v>2.1982539999999999</v>
          </cell>
          <cell r="C36">
            <v>0.21071400000000001</v>
          </cell>
          <cell r="D36">
            <v>3.6099999999999999E-4</v>
          </cell>
          <cell r="E36">
            <v>1.1780440000000001</v>
          </cell>
          <cell r="J36">
            <v>1997</v>
          </cell>
          <cell r="K36">
            <v>11.153066000000001</v>
          </cell>
          <cell r="L36">
            <v>1.390377</v>
          </cell>
          <cell r="M36">
            <v>4.0071969999999997</v>
          </cell>
          <cell r="N36">
            <v>0.19758899999999999</v>
          </cell>
        </row>
        <row r="37">
          <cell r="A37">
            <v>1998</v>
          </cell>
          <cell r="B37">
            <v>1.918579</v>
          </cell>
          <cell r="C37">
            <v>0.33519900000000002</v>
          </cell>
          <cell r="D37">
            <v>5.0299999999999997E-4</v>
          </cell>
          <cell r="E37">
            <v>1.543425</v>
          </cell>
          <cell r="J37">
            <v>1998</v>
          </cell>
          <cell r="K37">
            <v>8.2617270000000005</v>
          </cell>
          <cell r="L37">
            <v>4.6098879999999998</v>
          </cell>
          <cell r="M37">
            <v>2.551831</v>
          </cell>
          <cell r="N37">
            <v>0.53589900000000001</v>
          </cell>
        </row>
        <row r="38">
          <cell r="A38">
            <v>1999</v>
          </cell>
          <cell r="B38">
            <v>1.656758</v>
          </cell>
          <cell r="C38">
            <v>1.029941</v>
          </cell>
          <cell r="D38">
            <v>1.322E-3</v>
          </cell>
          <cell r="E38">
            <v>1.5677030000000001</v>
          </cell>
          <cell r="J38">
            <v>1999</v>
          </cell>
          <cell r="K38">
            <v>13.927531</v>
          </cell>
          <cell r="L38">
            <v>5.7322769999999998</v>
          </cell>
          <cell r="M38">
            <v>2.6175639999999998</v>
          </cell>
          <cell r="N38">
            <v>4.0048919999999999</v>
          </cell>
        </row>
        <row r="39">
          <cell r="A39">
            <v>2000</v>
          </cell>
          <cell r="B39">
            <v>1.04393</v>
          </cell>
          <cell r="C39">
            <v>1.599569</v>
          </cell>
          <cell r="D39">
            <v>1.7240000000000001E-3</v>
          </cell>
          <cell r="E39">
            <v>2.1455679999999999</v>
          </cell>
          <cell r="J39">
            <v>2000</v>
          </cell>
          <cell r="K39">
            <v>7.5019330000000002</v>
          </cell>
          <cell r="L39">
            <v>13.509244000000001</v>
          </cell>
          <cell r="M39">
            <v>2.680034</v>
          </cell>
          <cell r="N39">
            <v>9.8952999999999999E-2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37"/>
  <sheetViews>
    <sheetView tabSelected="1" workbookViewId="0"/>
  </sheetViews>
  <sheetFormatPr defaultRowHeight="13.2"/>
  <cols>
    <col min="2" max="2" width="13.88671875" customWidth="1"/>
    <col min="3" max="3" width="13.44140625" customWidth="1"/>
    <col min="4" max="4" width="12.5546875" customWidth="1"/>
    <col min="5" max="5" width="13.44140625" customWidth="1"/>
    <col min="11" max="11" width="13.5546875" customWidth="1"/>
    <col min="12" max="12" width="12.5546875" customWidth="1"/>
    <col min="13" max="13" width="13.5546875" customWidth="1"/>
    <col min="14" max="14" width="13.44140625" customWidth="1"/>
    <col min="15" max="15" width="10.6640625" customWidth="1"/>
  </cols>
  <sheetData>
    <row r="3" spans="1:15" ht="15.6">
      <c r="A3" s="59" t="s">
        <v>50</v>
      </c>
      <c r="B3" s="60"/>
      <c r="C3" s="60"/>
      <c r="D3" s="60"/>
      <c r="E3" s="60"/>
      <c r="F3" s="61"/>
      <c r="G3" s="60"/>
      <c r="H3" s="60"/>
      <c r="I3" s="60"/>
      <c r="J3" s="60"/>
      <c r="K3" s="60"/>
      <c r="L3" s="60"/>
      <c r="M3" s="60"/>
      <c r="N3" s="60"/>
      <c r="O3" s="60"/>
    </row>
    <row r="4" spans="1:15" ht="15.6">
      <c r="A4" s="61"/>
      <c r="B4" s="60"/>
      <c r="C4" s="60"/>
      <c r="D4" s="60"/>
      <c r="E4" s="60"/>
      <c r="F4" s="61"/>
      <c r="G4" s="60"/>
      <c r="H4" s="60"/>
      <c r="I4" s="60"/>
      <c r="J4" s="60"/>
      <c r="K4" s="60"/>
      <c r="L4" s="60"/>
      <c r="M4" s="60"/>
      <c r="N4" s="60"/>
      <c r="O4" s="60"/>
    </row>
    <row r="5" spans="1:15" ht="15.6">
      <c r="A5" s="61"/>
      <c r="B5" s="72" t="s">
        <v>54</v>
      </c>
      <c r="C5" s="72"/>
      <c r="D5" s="73"/>
      <c r="E5" s="63"/>
      <c r="F5" s="61"/>
      <c r="G5" s="60"/>
      <c r="H5" s="60"/>
      <c r="I5" s="61"/>
      <c r="J5" s="64" t="s">
        <v>53</v>
      </c>
      <c r="K5" s="65"/>
      <c r="L5" s="66"/>
      <c r="M5" s="66"/>
      <c r="N5" s="63"/>
      <c r="O5" s="60"/>
    </row>
    <row r="6" spans="1:15" ht="46.8">
      <c r="A6" s="61"/>
      <c r="B6" s="62" t="s">
        <v>2</v>
      </c>
      <c r="C6" s="62" t="s">
        <v>4</v>
      </c>
      <c r="D6" s="62" t="s">
        <v>44</v>
      </c>
      <c r="E6" s="67" t="s">
        <v>51</v>
      </c>
      <c r="F6" s="61" t="s">
        <v>52</v>
      </c>
      <c r="G6" s="60"/>
      <c r="H6" s="60"/>
      <c r="I6" s="61"/>
      <c r="J6" s="61"/>
      <c r="K6" s="67" t="s">
        <v>45</v>
      </c>
      <c r="L6" s="67" t="s">
        <v>46</v>
      </c>
      <c r="M6" s="67" t="s">
        <v>48</v>
      </c>
      <c r="N6" s="67" t="s">
        <v>47</v>
      </c>
      <c r="O6" s="68" t="s">
        <v>49</v>
      </c>
    </row>
    <row r="7" spans="1:15" ht="15.6">
      <c r="A7" s="69">
        <v>1987</v>
      </c>
      <c r="B7" s="70">
        <v>9.4689370000000004</v>
      </c>
      <c r="C7" s="70">
        <v>2.3999999999999998E-3</v>
      </c>
      <c r="D7" s="70">
        <v>0.168488</v>
      </c>
      <c r="E7" s="70">
        <v>3.6000399999999999</v>
      </c>
      <c r="F7" s="70">
        <v>13.239865</v>
      </c>
      <c r="G7" s="60"/>
      <c r="H7" s="60"/>
      <c r="I7" s="60"/>
      <c r="J7" s="69">
        <v>1987</v>
      </c>
      <c r="K7" s="70">
        <v>2.551679</v>
      </c>
      <c r="L7" s="70">
        <v>2.1713E-2</v>
      </c>
      <c r="M7" s="70">
        <v>10.766211999999999</v>
      </c>
      <c r="N7" s="70">
        <v>1.508008</v>
      </c>
      <c r="O7" s="70">
        <v>14.847612</v>
      </c>
    </row>
    <row r="8" spans="1:15" ht="15.6">
      <c r="A8" s="69">
        <v>1988</v>
      </c>
      <c r="B8" s="70">
        <v>7.7868899999999996</v>
      </c>
      <c r="C8" s="70">
        <v>1.8250310000000001</v>
      </c>
      <c r="D8" s="70">
        <v>5.6522000000000003E-2</v>
      </c>
      <c r="E8" s="70">
        <v>2.5468790000000001</v>
      </c>
      <c r="F8" s="70">
        <v>12.215321999999999</v>
      </c>
      <c r="G8" s="60"/>
      <c r="H8" s="60"/>
      <c r="I8" s="60"/>
      <c r="J8" s="69">
        <v>1988</v>
      </c>
      <c r="K8" s="70">
        <v>8.8690000000000005E-2</v>
      </c>
      <c r="L8" s="70">
        <v>1.1684999999999999E-2</v>
      </c>
      <c r="M8" s="70">
        <v>2.6548959999999999</v>
      </c>
      <c r="N8" s="70">
        <v>0.51453400000000005</v>
      </c>
      <c r="O8" s="70">
        <v>3.2698049999999999</v>
      </c>
    </row>
    <row r="9" spans="1:15" ht="15.6">
      <c r="A9" s="69">
        <v>1989</v>
      </c>
      <c r="B9" s="70">
        <v>6.3653719999999998</v>
      </c>
      <c r="C9" s="70">
        <v>0.24512999999999999</v>
      </c>
      <c r="D9" s="70">
        <v>4.4201999999999998E-2</v>
      </c>
      <c r="E9" s="70">
        <v>1.3178639999999999</v>
      </c>
      <c r="F9" s="70">
        <v>7.9725679999999999</v>
      </c>
      <c r="G9" s="60"/>
      <c r="H9" s="60"/>
      <c r="I9" s="60"/>
      <c r="J9" s="69">
        <v>1989</v>
      </c>
      <c r="K9" s="70">
        <v>9.2429999999999998E-2</v>
      </c>
      <c r="L9" s="70">
        <v>8.182E-3</v>
      </c>
      <c r="M9" s="70">
        <v>1.04514</v>
      </c>
      <c r="N9" s="70">
        <v>0.465364</v>
      </c>
      <c r="O9" s="70">
        <v>1.611116</v>
      </c>
    </row>
    <row r="10" spans="1:15" ht="15.6">
      <c r="A10" s="69">
        <v>1990</v>
      </c>
      <c r="B10" s="70">
        <v>5.5469109999999997</v>
      </c>
      <c r="C10" s="70">
        <v>0.23904600000000001</v>
      </c>
      <c r="D10" s="70">
        <v>2.0660000000000001E-3</v>
      </c>
      <c r="E10" s="70">
        <v>0.85864799999999997</v>
      </c>
      <c r="F10" s="70">
        <v>6.6466709999999996</v>
      </c>
      <c r="G10" s="60"/>
      <c r="H10" s="60"/>
      <c r="I10" s="60"/>
      <c r="J10" s="69">
        <v>1990</v>
      </c>
      <c r="K10" s="70">
        <v>0.12668299999999999</v>
      </c>
      <c r="L10" s="70">
        <v>6.241E-2</v>
      </c>
      <c r="M10" s="70">
        <v>2.1353629999999999</v>
      </c>
      <c r="N10" s="70">
        <v>0.36922899999999997</v>
      </c>
      <c r="O10" s="70">
        <v>2.6936849999999999</v>
      </c>
    </row>
    <row r="11" spans="1:15" ht="15.6">
      <c r="A11" s="69">
        <v>1991</v>
      </c>
      <c r="B11" s="70">
        <v>4.551615</v>
      </c>
      <c r="C11" s="70">
        <v>0.37711800000000001</v>
      </c>
      <c r="D11" s="70">
        <v>3.0499999999999999E-4</v>
      </c>
      <c r="E11" s="70">
        <v>1.3274859999999999</v>
      </c>
      <c r="F11" s="70">
        <v>6.2565240000000006</v>
      </c>
      <c r="G11" s="60"/>
      <c r="H11" s="60"/>
      <c r="I11" s="60"/>
      <c r="J11" s="69">
        <v>1991</v>
      </c>
      <c r="K11" s="70">
        <v>6.0754210000000004</v>
      </c>
      <c r="L11" s="70">
        <v>1.1583110000000001</v>
      </c>
      <c r="M11" s="70">
        <v>1.8877999999999999</v>
      </c>
      <c r="N11" s="70">
        <v>0.28293299999999999</v>
      </c>
      <c r="O11" s="70">
        <v>9.4044650000000001</v>
      </c>
    </row>
    <row r="12" spans="1:15" ht="15.6">
      <c r="A12" s="69">
        <v>1992</v>
      </c>
      <c r="B12" s="70">
        <v>3.5586000000000002</v>
      </c>
      <c r="C12" s="70">
        <v>0.34640300000000002</v>
      </c>
      <c r="D12" s="70">
        <v>7.8999999999999996E-5</v>
      </c>
      <c r="E12" s="70">
        <v>0.98624000000000001</v>
      </c>
      <c r="F12" s="70">
        <v>4.8913220000000006</v>
      </c>
      <c r="G12" s="60"/>
      <c r="H12" s="60"/>
      <c r="I12" s="60"/>
      <c r="J12" s="69">
        <v>1992</v>
      </c>
      <c r="K12" s="70">
        <v>6.5843749999999996</v>
      </c>
      <c r="L12" s="70">
        <v>0.76608799999999999</v>
      </c>
      <c r="M12" s="70">
        <v>1.8512500000000001</v>
      </c>
      <c r="N12" s="70">
        <v>0.38294099999999998</v>
      </c>
      <c r="O12" s="70">
        <v>9.5846540000000005</v>
      </c>
    </row>
    <row r="13" spans="1:15" ht="15.6">
      <c r="A13" s="69">
        <v>1993</v>
      </c>
      <c r="B13" s="70">
        <v>2.6620520000000001</v>
      </c>
      <c r="C13" s="70">
        <v>0.281221</v>
      </c>
      <c r="D13" s="70">
        <v>0.178318</v>
      </c>
      <c r="E13" s="70">
        <v>0.93970200000000004</v>
      </c>
      <c r="F13" s="70">
        <v>4.061293</v>
      </c>
      <c r="G13" s="60"/>
      <c r="H13" s="60"/>
      <c r="I13" s="60"/>
      <c r="J13" s="69">
        <v>1993</v>
      </c>
      <c r="K13" s="70">
        <v>7.3126920000000002</v>
      </c>
      <c r="L13" s="70">
        <v>0.45116400000000001</v>
      </c>
      <c r="M13" s="70">
        <v>1.098268</v>
      </c>
      <c r="N13" s="70">
        <v>0.41652499999999998</v>
      </c>
      <c r="O13" s="70">
        <v>9.2786490000000015</v>
      </c>
    </row>
    <row r="14" spans="1:15" ht="15.6">
      <c r="A14" s="69">
        <v>1994</v>
      </c>
      <c r="B14" s="70">
        <v>2.0786069999999999</v>
      </c>
      <c r="C14" s="70">
        <v>0.232733</v>
      </c>
      <c r="D14" s="70">
        <v>7.9690999999999998E-2</v>
      </c>
      <c r="E14" s="70">
        <v>0.93363200000000002</v>
      </c>
      <c r="F14" s="70">
        <v>3.3246630000000001</v>
      </c>
      <c r="G14" s="60"/>
      <c r="H14" s="60"/>
      <c r="I14" s="60"/>
      <c r="J14" s="69">
        <v>1994</v>
      </c>
      <c r="K14" s="70">
        <v>7.8744820000000004</v>
      </c>
      <c r="L14" s="70">
        <v>0.33318399999999998</v>
      </c>
      <c r="M14" s="70">
        <v>1.8076829999999999</v>
      </c>
      <c r="N14" s="70">
        <v>0.16977500000000001</v>
      </c>
      <c r="O14" s="70">
        <v>10.185124</v>
      </c>
    </row>
    <row r="15" spans="1:15" ht="15.6">
      <c r="A15" s="69">
        <v>1995</v>
      </c>
      <c r="B15" s="70">
        <v>2.5256120000000002</v>
      </c>
      <c r="C15" s="70">
        <v>0.21871299999999999</v>
      </c>
      <c r="D15" s="70">
        <v>1.9980000000000002E-3</v>
      </c>
      <c r="E15" s="70">
        <v>1.7143600000000001</v>
      </c>
      <c r="F15" s="70">
        <v>4.4606830000000004</v>
      </c>
      <c r="G15" s="60"/>
      <c r="H15" s="60"/>
      <c r="I15" s="60"/>
      <c r="J15" s="69">
        <v>1995</v>
      </c>
      <c r="K15" s="70">
        <v>10.237849000000001</v>
      </c>
      <c r="L15" s="70">
        <v>0.53659999999999997</v>
      </c>
      <c r="M15" s="70">
        <v>3.5083470000000001</v>
      </c>
      <c r="N15" s="70">
        <v>0.166019</v>
      </c>
      <c r="O15" s="70">
        <v>14.448815000000002</v>
      </c>
    </row>
    <row r="16" spans="1:15" ht="15.6">
      <c r="A16" s="69">
        <v>1996</v>
      </c>
      <c r="B16" s="70">
        <v>2.4231400000000001</v>
      </c>
      <c r="C16" s="70">
        <v>0.27272099999999999</v>
      </c>
      <c r="D16" s="70">
        <v>4.7399999999999997E-4</v>
      </c>
      <c r="E16" s="70">
        <v>1.145079</v>
      </c>
      <c r="F16" s="70">
        <v>3.8414139999999999</v>
      </c>
      <c r="G16" s="60"/>
      <c r="H16" s="60"/>
      <c r="I16" s="60"/>
      <c r="J16" s="69">
        <v>1996</v>
      </c>
      <c r="K16" s="70">
        <v>8.7528869999999994</v>
      </c>
      <c r="L16" s="70">
        <v>1.04894</v>
      </c>
      <c r="M16" s="70">
        <v>3.2277269999999998</v>
      </c>
      <c r="N16" s="70">
        <v>0.190639</v>
      </c>
      <c r="O16" s="70">
        <v>13.220192999999998</v>
      </c>
    </row>
    <row r="17" spans="1:15" ht="15.6">
      <c r="A17" s="69">
        <v>1997</v>
      </c>
      <c r="B17" s="70">
        <v>2.1982539999999999</v>
      </c>
      <c r="C17" s="70">
        <v>0.21071400000000001</v>
      </c>
      <c r="D17" s="70">
        <v>3.6099999999999999E-4</v>
      </c>
      <c r="E17" s="70">
        <v>1.1780440000000001</v>
      </c>
      <c r="F17" s="70">
        <v>3.5873729999999995</v>
      </c>
      <c r="G17" s="60"/>
      <c r="H17" s="60"/>
      <c r="I17" s="60"/>
      <c r="J17" s="69">
        <v>1997</v>
      </c>
      <c r="K17" s="70">
        <v>11.153066000000001</v>
      </c>
      <c r="L17" s="70">
        <v>1.390377</v>
      </c>
      <c r="M17" s="70">
        <v>4.0071969999999997</v>
      </c>
      <c r="N17" s="70">
        <v>0.19758899999999999</v>
      </c>
      <c r="O17" s="70">
        <v>16.748229000000002</v>
      </c>
    </row>
    <row r="18" spans="1:15" ht="15.6">
      <c r="A18" s="69">
        <v>1998</v>
      </c>
      <c r="B18" s="70">
        <v>1.918579</v>
      </c>
      <c r="C18" s="70">
        <v>0.33519900000000002</v>
      </c>
      <c r="D18" s="70">
        <v>5.0299999999999997E-4</v>
      </c>
      <c r="E18" s="70">
        <v>1.543425</v>
      </c>
      <c r="F18" s="70">
        <v>3.7977060000000002</v>
      </c>
      <c r="G18" s="60"/>
      <c r="H18" s="60"/>
      <c r="I18" s="60"/>
      <c r="J18" s="69">
        <v>1998</v>
      </c>
      <c r="K18" s="70">
        <v>8.2617270000000005</v>
      </c>
      <c r="L18" s="70">
        <v>4.6098879999999998</v>
      </c>
      <c r="M18" s="70">
        <v>2.551831</v>
      </c>
      <c r="N18" s="70">
        <v>0.53589900000000001</v>
      </c>
      <c r="O18" s="70">
        <v>15.959345000000001</v>
      </c>
    </row>
    <row r="19" spans="1:15" ht="15.6">
      <c r="A19" s="69">
        <v>1999</v>
      </c>
      <c r="B19" s="70">
        <v>1.656758</v>
      </c>
      <c r="C19" s="70">
        <v>1.029941</v>
      </c>
      <c r="D19" s="70">
        <v>1.322E-3</v>
      </c>
      <c r="E19" s="70">
        <v>1.5677030000000001</v>
      </c>
      <c r="F19" s="70">
        <v>4.2557239999999998</v>
      </c>
      <c r="G19" s="60"/>
      <c r="H19" s="60"/>
      <c r="I19" s="60"/>
      <c r="J19" s="69">
        <v>1999</v>
      </c>
      <c r="K19" s="70">
        <v>13.927531</v>
      </c>
      <c r="L19" s="70">
        <v>5.7322769999999998</v>
      </c>
      <c r="M19" s="70">
        <v>2.6175639999999998</v>
      </c>
      <c r="N19" s="70">
        <v>4.0048919999999999</v>
      </c>
      <c r="O19" s="70">
        <v>26.282263999999998</v>
      </c>
    </row>
    <row r="20" spans="1:15" ht="15.6">
      <c r="A20" s="69">
        <v>2000</v>
      </c>
      <c r="B20" s="70">
        <v>1.04393</v>
      </c>
      <c r="C20" s="70">
        <v>1.599569</v>
      </c>
      <c r="D20" s="70">
        <v>1.7240000000000001E-3</v>
      </c>
      <c r="E20" s="70">
        <v>2.1455679999999999</v>
      </c>
      <c r="F20" s="70">
        <v>4.7907910000000005</v>
      </c>
      <c r="G20" s="70">
        <v>8.4490739999999995</v>
      </c>
      <c r="H20" s="71">
        <v>0.63815408993973877</v>
      </c>
      <c r="I20" s="60"/>
      <c r="J20" s="69">
        <v>2000</v>
      </c>
      <c r="K20" s="70">
        <v>7.5019330000000002</v>
      </c>
      <c r="L20" s="70">
        <v>13.509244000000001</v>
      </c>
      <c r="M20" s="70">
        <v>2.680034</v>
      </c>
      <c r="N20" s="70">
        <v>9.8952999999999999E-2</v>
      </c>
      <c r="O20" s="70">
        <v>23.790164000000001</v>
      </c>
    </row>
    <row r="21" spans="1:15" ht="15.6">
      <c r="A21" s="61"/>
      <c r="B21" s="60"/>
      <c r="C21" s="60"/>
      <c r="D21" s="60"/>
      <c r="E21" s="60"/>
      <c r="F21" s="61"/>
      <c r="G21" s="60"/>
      <c r="H21" s="60"/>
      <c r="I21" s="60"/>
      <c r="J21" s="60"/>
      <c r="K21" s="60"/>
      <c r="L21" s="60"/>
      <c r="M21" s="60"/>
      <c r="N21" s="60"/>
      <c r="O21" s="60"/>
    </row>
    <row r="22" spans="1:15" ht="15.6">
      <c r="A22" s="61"/>
      <c r="B22" s="60"/>
      <c r="C22" s="60"/>
      <c r="D22" s="60"/>
      <c r="E22" s="60"/>
      <c r="F22" s="61"/>
      <c r="G22" s="60"/>
      <c r="H22" s="60"/>
      <c r="I22" s="60"/>
      <c r="J22" s="60"/>
      <c r="K22" s="60"/>
      <c r="L22" s="60"/>
      <c r="M22" s="60"/>
      <c r="N22" s="60"/>
      <c r="O22" s="60"/>
    </row>
    <row r="23" spans="1:15" ht="15.6">
      <c r="A23" s="61"/>
      <c r="B23" s="60"/>
      <c r="C23" s="60"/>
      <c r="D23" s="60"/>
      <c r="E23" s="60"/>
      <c r="F23" s="61"/>
      <c r="G23" s="60"/>
      <c r="H23" s="60"/>
      <c r="I23" s="60"/>
      <c r="J23" s="60"/>
      <c r="K23" s="60"/>
      <c r="L23" s="60"/>
      <c r="M23" s="60"/>
      <c r="N23" s="60"/>
      <c r="O23" s="60"/>
    </row>
    <row r="24" spans="1:15" ht="15.6">
      <c r="A24" s="61"/>
      <c r="B24" s="60"/>
      <c r="C24" s="60"/>
      <c r="D24" s="60"/>
      <c r="E24" s="60"/>
      <c r="F24" s="61"/>
      <c r="G24" s="60"/>
      <c r="H24" s="60"/>
      <c r="I24" s="60"/>
      <c r="J24" s="60"/>
      <c r="K24" s="60"/>
      <c r="L24" s="60"/>
      <c r="M24" s="60"/>
      <c r="N24" s="60"/>
      <c r="O24" s="60"/>
    </row>
    <row r="25" spans="1:15" ht="15.6">
      <c r="A25" s="61"/>
      <c r="B25" s="60"/>
      <c r="C25" s="60"/>
      <c r="D25" s="60"/>
      <c r="E25" s="60"/>
      <c r="F25" s="61"/>
      <c r="G25" s="60"/>
      <c r="H25" s="60"/>
      <c r="I25" s="60"/>
      <c r="J25" s="60"/>
      <c r="K25" s="60"/>
      <c r="L25" s="60"/>
      <c r="M25" s="60"/>
      <c r="N25" s="60"/>
      <c r="O25" s="60"/>
    </row>
    <row r="26" spans="1:15" ht="15.6">
      <c r="A26" s="61"/>
      <c r="B26" s="60"/>
      <c r="C26" s="60"/>
      <c r="D26" s="60"/>
      <c r="E26" s="60"/>
      <c r="F26" s="61"/>
      <c r="G26" s="60"/>
      <c r="H26" s="60"/>
      <c r="I26" s="60"/>
      <c r="J26" s="60"/>
      <c r="K26" s="60"/>
      <c r="L26" s="60"/>
      <c r="M26" s="60"/>
      <c r="N26" s="60"/>
      <c r="O26" s="60"/>
    </row>
    <row r="27" spans="1:15" ht="15.6">
      <c r="A27" s="61"/>
      <c r="B27" s="60"/>
      <c r="C27" s="60"/>
      <c r="D27" s="60"/>
      <c r="E27" s="60"/>
      <c r="F27" s="61"/>
      <c r="G27" s="60"/>
      <c r="H27" s="60"/>
      <c r="I27" s="60"/>
      <c r="J27" s="60"/>
      <c r="K27" s="60"/>
      <c r="L27" s="60"/>
      <c r="M27" s="60"/>
      <c r="N27" s="60"/>
      <c r="O27" s="60"/>
    </row>
    <row r="28" spans="1:15" ht="15.6">
      <c r="A28" s="61"/>
      <c r="B28" s="60"/>
      <c r="C28" s="60"/>
      <c r="D28" s="60"/>
      <c r="E28" s="60"/>
      <c r="F28" s="61"/>
      <c r="G28" s="60"/>
      <c r="H28" s="60"/>
      <c r="I28" s="60"/>
      <c r="J28" s="60"/>
      <c r="K28" s="60"/>
      <c r="L28" s="60"/>
      <c r="M28" s="60"/>
      <c r="N28" s="60"/>
      <c r="O28" s="60"/>
    </row>
    <row r="29" spans="1:15" ht="15.6">
      <c r="A29" s="61"/>
      <c r="B29" s="60"/>
      <c r="C29" s="60"/>
      <c r="D29" s="60"/>
      <c r="E29" s="60"/>
      <c r="F29" s="61"/>
      <c r="G29" s="60"/>
      <c r="H29" s="60"/>
      <c r="I29" s="60"/>
      <c r="J29" s="60"/>
      <c r="K29" s="60"/>
      <c r="L29" s="60"/>
      <c r="M29" s="60"/>
      <c r="N29" s="60"/>
      <c r="O29" s="60"/>
    </row>
    <row r="30" spans="1:15" ht="15.6">
      <c r="A30" s="61"/>
      <c r="B30" s="60"/>
      <c r="C30" s="60"/>
      <c r="D30" s="60"/>
      <c r="E30" s="60"/>
      <c r="F30" s="61"/>
      <c r="G30" s="60"/>
      <c r="H30" s="60"/>
      <c r="I30" s="60"/>
      <c r="J30" s="60"/>
      <c r="K30" s="60"/>
      <c r="L30" s="60"/>
      <c r="M30" s="60"/>
      <c r="N30" s="60"/>
      <c r="O30" s="60"/>
    </row>
    <row r="31" spans="1:15" ht="15.6">
      <c r="A31" s="61"/>
      <c r="B31" s="60"/>
      <c r="C31" s="60"/>
      <c r="D31" s="60"/>
      <c r="E31" s="60"/>
      <c r="F31" s="61"/>
      <c r="G31" s="60"/>
      <c r="H31" s="60"/>
      <c r="I31" s="60"/>
      <c r="J31" s="60"/>
      <c r="K31" s="60"/>
      <c r="L31" s="60"/>
      <c r="M31" s="60"/>
      <c r="N31" s="60"/>
      <c r="O31" s="60"/>
    </row>
    <row r="32" spans="1:15" ht="15.6">
      <c r="A32" s="61"/>
      <c r="B32" s="60"/>
      <c r="C32" s="60"/>
      <c r="D32" s="60"/>
      <c r="E32" s="60"/>
      <c r="F32" s="61"/>
      <c r="G32" s="60"/>
      <c r="H32" s="60"/>
      <c r="I32" s="60"/>
      <c r="J32" s="60"/>
      <c r="K32" s="60"/>
      <c r="L32" s="60"/>
      <c r="M32" s="60"/>
      <c r="N32" s="60"/>
      <c r="O32" s="60"/>
    </row>
    <row r="33" spans="1:15" ht="15.6">
      <c r="A33" s="61"/>
      <c r="B33" s="60"/>
      <c r="C33" s="60"/>
      <c r="D33" s="60"/>
      <c r="E33" s="60"/>
      <c r="F33" s="61"/>
      <c r="G33" s="60"/>
      <c r="H33" s="60"/>
      <c r="I33" s="60"/>
      <c r="J33" s="60"/>
      <c r="K33" s="60"/>
      <c r="L33" s="60"/>
      <c r="M33" s="60"/>
      <c r="N33" s="60"/>
      <c r="O33" s="60"/>
    </row>
    <row r="34" spans="1:15" ht="15.6">
      <c r="A34" s="61"/>
      <c r="B34" s="60"/>
      <c r="C34" s="60"/>
      <c r="D34" s="60"/>
      <c r="E34" s="60"/>
      <c r="F34" s="61"/>
      <c r="G34" s="60"/>
      <c r="H34" s="60"/>
      <c r="I34" s="60"/>
      <c r="J34" s="60"/>
      <c r="K34" s="60"/>
      <c r="L34" s="60"/>
      <c r="M34" s="60"/>
      <c r="N34" s="60"/>
      <c r="O34" s="60"/>
    </row>
    <row r="35" spans="1:15" ht="15.6">
      <c r="A35" s="61"/>
      <c r="B35" s="60"/>
      <c r="C35" s="60"/>
      <c r="D35" s="60"/>
      <c r="E35" s="60"/>
      <c r="F35" s="61"/>
      <c r="G35" s="60"/>
      <c r="H35" s="60"/>
      <c r="I35" s="60"/>
      <c r="J35" s="60"/>
      <c r="K35" s="60"/>
      <c r="L35" s="60"/>
      <c r="M35" s="60"/>
      <c r="N35" s="60"/>
      <c r="O35" s="60"/>
    </row>
    <row r="36" spans="1:15" ht="15.6">
      <c r="A36" s="61"/>
      <c r="B36" s="60"/>
      <c r="C36" s="60"/>
      <c r="D36" s="60"/>
      <c r="E36" s="60"/>
      <c r="F36" s="61"/>
      <c r="G36" s="60"/>
      <c r="H36" s="60"/>
      <c r="I36" s="60"/>
      <c r="J36" s="60"/>
      <c r="K36" s="60"/>
      <c r="L36" s="60"/>
      <c r="M36" s="60"/>
      <c r="N36" s="60"/>
      <c r="O36" s="60"/>
    </row>
    <row r="37" spans="1:15" ht="15.6">
      <c r="A37" s="61"/>
      <c r="B37" s="60"/>
      <c r="C37" s="60"/>
      <c r="D37" s="60"/>
      <c r="E37" s="60"/>
      <c r="F37" s="61"/>
      <c r="G37" s="60"/>
      <c r="H37" s="60"/>
      <c r="I37" s="60"/>
      <c r="J37" s="60"/>
      <c r="K37" s="60"/>
      <c r="L37" s="60"/>
      <c r="M37" s="60"/>
      <c r="N37" s="60"/>
      <c r="O37" s="60"/>
    </row>
  </sheetData>
  <mergeCells count="1">
    <mergeCell ref="B5:D5"/>
  </mergeCells>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selection activeCell="E1" sqref="E1"/>
    </sheetView>
  </sheetViews>
  <sheetFormatPr defaultRowHeight="13.2"/>
  <cols>
    <col min="1" max="2" width="9.109375" style="1" customWidth="1"/>
    <col min="3" max="3" width="9.33203125" style="1" customWidth="1"/>
    <col min="4" max="4" width="10.88671875" style="1" customWidth="1"/>
    <col min="5" max="5" width="10.33203125" style="1" customWidth="1"/>
    <col min="6" max="6" width="8.6640625" style="1" bestFit="1" customWidth="1"/>
    <col min="7" max="7" width="10.109375" style="1" customWidth="1"/>
    <col min="8" max="8" width="9.88671875" style="1" customWidth="1"/>
    <col min="9" max="9" width="7.33203125" style="1" customWidth="1"/>
    <col min="10" max="16" width="9.109375" style="1" customWidth="1"/>
    <col min="18" max="18" width="9.109375" style="1" customWidth="1"/>
  </cols>
  <sheetData>
    <row r="1" spans="1:18" ht="24.6">
      <c r="A1" s="58" t="s">
        <v>43</v>
      </c>
    </row>
    <row r="3" spans="1:18">
      <c r="A3" s="5" t="s">
        <v>0</v>
      </c>
    </row>
    <row r="4" spans="1:18">
      <c r="A4" s="1" t="s">
        <v>14</v>
      </c>
      <c r="E4" s="45"/>
      <c r="F4" s="42" t="s">
        <v>34</v>
      </c>
    </row>
    <row r="5" spans="1:18">
      <c r="E5" s="47"/>
      <c r="F5" s="42" t="s">
        <v>35</v>
      </c>
    </row>
    <row r="6" spans="1:18">
      <c r="A6" s="1" t="s">
        <v>8</v>
      </c>
    </row>
    <row r="7" spans="1:18">
      <c r="A7" s="1" t="s">
        <v>5</v>
      </c>
    </row>
    <row r="9" spans="1:18">
      <c r="B9" s="6" t="s">
        <v>6</v>
      </c>
      <c r="C9" s="7"/>
      <c r="D9" s="8"/>
      <c r="F9" s="6"/>
      <c r="G9" s="7" t="s">
        <v>7</v>
      </c>
      <c r="H9" s="8"/>
    </row>
    <row r="10" spans="1:18" ht="52.8">
      <c r="A10" s="11"/>
      <c r="B10" s="15" t="s">
        <v>3</v>
      </c>
      <c r="C10" s="12" t="s">
        <v>2</v>
      </c>
      <c r="D10" s="12" t="s">
        <v>4</v>
      </c>
      <c r="E10" s="11" t="s">
        <v>42</v>
      </c>
      <c r="F10" s="15" t="s">
        <v>3</v>
      </c>
      <c r="G10" s="12" t="s">
        <v>2</v>
      </c>
      <c r="H10" s="12" t="s">
        <v>4</v>
      </c>
      <c r="R10" s="1" t="s">
        <v>19</v>
      </c>
    </row>
    <row r="11" spans="1:18">
      <c r="A11" s="11">
        <v>87</v>
      </c>
      <c r="B11" s="24">
        <f t="shared" ref="B11:B20" si="0">F11/1000000</f>
        <v>1.2934289999999999</v>
      </c>
      <c r="C11" s="24">
        <f t="shared" ref="C11:C20" si="1">G11/1000000</f>
        <v>9.7093959999999999</v>
      </c>
      <c r="D11" s="24">
        <f t="shared" ref="D11:D20" si="2">H11/1000000</f>
        <v>2.5000000000000001E-4</v>
      </c>
      <c r="E11" s="24">
        <f>SUM(C11:D11)</f>
        <v>9.7096459999999993</v>
      </c>
      <c r="F11" s="13">
        <v>1293429</v>
      </c>
      <c r="G11" s="13">
        <v>9709396</v>
      </c>
      <c r="H11" s="13">
        <v>250</v>
      </c>
      <c r="I11" s="78"/>
      <c r="R11" s="31">
        <f>B11+C11+D11</f>
        <v>11.003074999999999</v>
      </c>
    </row>
    <row r="12" spans="1:18">
      <c r="A12" s="11">
        <f t="shared" ref="A12:A20" si="3">A11+1</f>
        <v>88</v>
      </c>
      <c r="B12" s="24">
        <f t="shared" si="0"/>
        <v>0.94519200000000003</v>
      </c>
      <c r="C12" s="24">
        <f t="shared" si="1"/>
        <v>7.9271669999999999</v>
      </c>
      <c r="D12" s="24">
        <f t="shared" si="2"/>
        <v>1.824281</v>
      </c>
      <c r="E12" s="24">
        <f t="shared" ref="E12:E23" si="4">SUM(C12:D12)</f>
        <v>9.7514479999999999</v>
      </c>
      <c r="F12" s="13">
        <v>945192</v>
      </c>
      <c r="G12" s="13">
        <v>7927167</v>
      </c>
      <c r="H12" s="13">
        <v>1824281</v>
      </c>
      <c r="I12" s="78"/>
    </row>
    <row r="13" spans="1:18">
      <c r="A13" s="11">
        <f t="shared" si="3"/>
        <v>89</v>
      </c>
      <c r="B13" s="24">
        <f t="shared" si="0"/>
        <v>0.70712299999999995</v>
      </c>
      <c r="C13" s="24">
        <f t="shared" si="1"/>
        <v>6.5528560000000002</v>
      </c>
      <c r="D13" s="24">
        <f t="shared" si="2"/>
        <v>0.21618000000000001</v>
      </c>
      <c r="E13" s="24">
        <f t="shared" si="4"/>
        <v>6.7690359999999998</v>
      </c>
      <c r="F13" s="13">
        <v>707123</v>
      </c>
      <c r="G13" s="13">
        <v>6552856</v>
      </c>
      <c r="H13" s="13">
        <v>216180</v>
      </c>
      <c r="I13" s="78"/>
    </row>
    <row r="14" spans="1:18">
      <c r="A14" s="11">
        <f t="shared" si="3"/>
        <v>90</v>
      </c>
      <c r="B14" s="24">
        <f t="shared" si="0"/>
        <v>1.058856</v>
      </c>
      <c r="C14" s="24">
        <f t="shared" si="1"/>
        <v>5.449827</v>
      </c>
      <c r="D14" s="24">
        <f t="shared" si="2"/>
        <v>0.23263300000000001</v>
      </c>
      <c r="E14" s="24">
        <f t="shared" si="4"/>
        <v>5.6824599999999998</v>
      </c>
      <c r="F14" s="13">
        <v>1058856</v>
      </c>
      <c r="G14" s="13">
        <v>5449827</v>
      </c>
      <c r="H14" s="13">
        <v>232633</v>
      </c>
      <c r="I14" s="78"/>
    </row>
    <row r="15" spans="1:18">
      <c r="A15" s="11">
        <f t="shared" si="3"/>
        <v>91</v>
      </c>
      <c r="B15" s="24">
        <f t="shared" si="0"/>
        <v>1.4134310000000001</v>
      </c>
      <c r="C15" s="24">
        <f t="shared" si="1"/>
        <v>4.5431299999999997</v>
      </c>
      <c r="D15" s="24">
        <f t="shared" si="2"/>
        <v>0.32611800000000002</v>
      </c>
      <c r="E15" s="24">
        <f t="shared" si="4"/>
        <v>4.8692479999999998</v>
      </c>
      <c r="F15" s="13">
        <v>1413431</v>
      </c>
      <c r="G15" s="13">
        <v>4543130</v>
      </c>
      <c r="H15" s="13">
        <v>326118</v>
      </c>
      <c r="I15" s="78"/>
    </row>
    <row r="16" spans="1:18">
      <c r="A16" s="11">
        <f t="shared" si="3"/>
        <v>92</v>
      </c>
      <c r="B16" s="24">
        <f t="shared" si="0"/>
        <v>1.0102979999999999</v>
      </c>
      <c r="C16" s="24">
        <f t="shared" si="1"/>
        <v>3.5288620000000002</v>
      </c>
      <c r="D16" s="24">
        <f t="shared" si="2"/>
        <v>0.34640300000000002</v>
      </c>
      <c r="E16" s="24">
        <f t="shared" si="4"/>
        <v>3.8752650000000002</v>
      </c>
      <c r="F16" s="13">
        <v>1010298</v>
      </c>
      <c r="G16" s="13">
        <v>3528862</v>
      </c>
      <c r="H16" s="13">
        <v>346403</v>
      </c>
      <c r="I16" s="78"/>
    </row>
    <row r="17" spans="1:18">
      <c r="A17" s="11">
        <f t="shared" si="3"/>
        <v>93</v>
      </c>
      <c r="B17" s="24">
        <f t="shared" si="0"/>
        <v>1.120347</v>
      </c>
      <c r="C17" s="24">
        <f t="shared" si="1"/>
        <v>2.6183139999999998</v>
      </c>
      <c r="D17" s="24">
        <f t="shared" si="2"/>
        <v>0.28123100000000001</v>
      </c>
      <c r="E17" s="24">
        <f t="shared" si="4"/>
        <v>2.8995449999999998</v>
      </c>
      <c r="F17" s="13">
        <v>1120347</v>
      </c>
      <c r="G17" s="13">
        <v>2618314</v>
      </c>
      <c r="H17" s="13">
        <v>281231</v>
      </c>
      <c r="I17" s="78"/>
    </row>
    <row r="18" spans="1:18">
      <c r="A18" s="11">
        <f t="shared" si="3"/>
        <v>94</v>
      </c>
      <c r="B18" s="24">
        <f t="shared" si="0"/>
        <v>1.360228</v>
      </c>
      <c r="C18" s="24">
        <f t="shared" si="1"/>
        <v>2.1273070000000001</v>
      </c>
      <c r="D18" s="24">
        <f t="shared" si="2"/>
        <v>0.239542</v>
      </c>
      <c r="E18" s="24">
        <f t="shared" si="4"/>
        <v>2.3668490000000002</v>
      </c>
      <c r="F18" s="13">
        <v>1360228</v>
      </c>
      <c r="G18" s="13">
        <v>2127307</v>
      </c>
      <c r="H18" s="13">
        <v>239542</v>
      </c>
      <c r="I18" s="78"/>
    </row>
    <row r="19" spans="1:18">
      <c r="A19" s="11">
        <f t="shared" si="3"/>
        <v>95</v>
      </c>
      <c r="B19" s="24">
        <f t="shared" si="0"/>
        <v>1.774662</v>
      </c>
      <c r="C19" s="24">
        <f t="shared" si="1"/>
        <v>2.4251179999999999</v>
      </c>
      <c r="D19" s="24">
        <f t="shared" si="2"/>
        <v>0.200213</v>
      </c>
      <c r="E19" s="24">
        <f t="shared" si="4"/>
        <v>2.6253310000000001</v>
      </c>
      <c r="F19" s="13">
        <v>1774662</v>
      </c>
      <c r="G19" s="13">
        <v>2425118</v>
      </c>
      <c r="H19" s="13">
        <v>200213</v>
      </c>
      <c r="I19" s="78"/>
    </row>
    <row r="20" spans="1:18" ht="15" customHeight="1" thickBot="1">
      <c r="A20" s="11">
        <f t="shared" si="3"/>
        <v>96</v>
      </c>
      <c r="B20" s="24">
        <f t="shared" si="0"/>
        <v>1.9443649999999999</v>
      </c>
      <c r="C20" s="24">
        <f t="shared" si="1"/>
        <v>2.2672409999999998</v>
      </c>
      <c r="D20" s="24">
        <f t="shared" si="2"/>
        <v>0.245921</v>
      </c>
      <c r="E20" s="24">
        <f t="shared" si="4"/>
        <v>2.5131619999999999</v>
      </c>
      <c r="F20" s="13">
        <v>1944365</v>
      </c>
      <c r="G20" s="13">
        <v>2267241</v>
      </c>
      <c r="H20" s="13">
        <v>245921</v>
      </c>
      <c r="I20" s="78"/>
    </row>
    <row r="21" spans="1:18" ht="16.5" customHeight="1">
      <c r="A21" s="16">
        <v>97</v>
      </c>
      <c r="B21" s="39">
        <f t="shared" ref="B21:D23" si="5">F21/1000000</f>
        <v>3.5348799999999998</v>
      </c>
      <c r="C21" s="39">
        <f t="shared" si="5"/>
        <v>2.112819</v>
      </c>
      <c r="D21" s="39">
        <f t="shared" si="5"/>
        <v>0.21071400000000001</v>
      </c>
      <c r="E21" s="24">
        <f t="shared" si="4"/>
        <v>2.3235329999999998</v>
      </c>
      <c r="F21" s="20">
        <v>3534880</v>
      </c>
      <c r="G21" s="20">
        <v>2112819</v>
      </c>
      <c r="H21" s="20">
        <v>210714</v>
      </c>
      <c r="I21" s="78"/>
    </row>
    <row r="22" spans="1:18">
      <c r="A22" s="18">
        <v>98</v>
      </c>
      <c r="B22" s="40">
        <f t="shared" si="5"/>
        <v>2.2033480000000001</v>
      </c>
      <c r="C22" s="24">
        <f t="shared" si="5"/>
        <v>1.8499950000000001</v>
      </c>
      <c r="D22" s="24">
        <f t="shared" si="5"/>
        <v>0.33519900000000002</v>
      </c>
      <c r="E22" s="24">
        <f t="shared" si="4"/>
        <v>2.1851940000000001</v>
      </c>
      <c r="F22" s="21">
        <v>2203348</v>
      </c>
      <c r="G22" s="21">
        <v>1849995</v>
      </c>
      <c r="H22" s="21">
        <v>335199</v>
      </c>
      <c r="I22" s="78"/>
    </row>
    <row r="23" spans="1:18" ht="13.8" thickBot="1">
      <c r="A23" s="19">
        <v>99</v>
      </c>
      <c r="B23" s="41">
        <f t="shared" si="5"/>
        <v>1.6890099999999999</v>
      </c>
      <c r="C23" s="25">
        <f t="shared" si="5"/>
        <v>1.6144670000000001</v>
      </c>
      <c r="D23" s="25">
        <f t="shared" si="5"/>
        <v>1.029941</v>
      </c>
      <c r="E23" s="24">
        <f t="shared" si="4"/>
        <v>2.6444080000000003</v>
      </c>
      <c r="F23" s="46">
        <v>1689010</v>
      </c>
      <c r="G23" s="46">
        <v>1614467</v>
      </c>
      <c r="H23" s="46">
        <v>1029941</v>
      </c>
      <c r="I23" s="78"/>
      <c r="R23" s="31">
        <f>B23+C23+D23</f>
        <v>4.333418</v>
      </c>
    </row>
    <row r="24" spans="1:18">
      <c r="G24" s="44"/>
      <c r="H24" s="44"/>
      <c r="R24" s="32">
        <f>(R11-R23)/R11</f>
        <v>0.60616300443285165</v>
      </c>
    </row>
    <row r="25" spans="1:18" ht="26.4">
      <c r="B25" s="10" t="s">
        <v>9</v>
      </c>
      <c r="C25" s="10" t="s">
        <v>18</v>
      </c>
      <c r="D25" s="10" t="s">
        <v>16</v>
      </c>
      <c r="E25" s="10"/>
      <c r="F25" s="10" t="s">
        <v>9</v>
      </c>
      <c r="G25" s="10" t="s">
        <v>17</v>
      </c>
      <c r="H25" s="10" t="s">
        <v>16</v>
      </c>
      <c r="I25" s="10"/>
    </row>
    <row r="26" spans="1:18">
      <c r="A26" s="1">
        <v>87</v>
      </c>
      <c r="B26" s="9" t="s">
        <v>10</v>
      </c>
      <c r="C26" s="9" t="s">
        <v>10</v>
      </c>
      <c r="F26" s="9" t="s">
        <v>10</v>
      </c>
      <c r="G26" s="9" t="s">
        <v>10</v>
      </c>
      <c r="I26" s="78"/>
    </row>
    <row r="27" spans="1:18">
      <c r="A27" s="1">
        <f t="shared" ref="A27:A35" si="6">A26+1</f>
        <v>88</v>
      </c>
      <c r="B27" s="9" t="s">
        <v>10</v>
      </c>
      <c r="C27" s="9" t="s">
        <v>10</v>
      </c>
      <c r="F27" s="9" t="s">
        <v>10</v>
      </c>
      <c r="G27" s="9" t="s">
        <v>10</v>
      </c>
      <c r="I27" s="78"/>
    </row>
    <row r="28" spans="1:18">
      <c r="A28" s="1">
        <f t="shared" si="6"/>
        <v>89</v>
      </c>
      <c r="B28" s="9" t="s">
        <v>10</v>
      </c>
      <c r="C28" s="9" t="s">
        <v>10</v>
      </c>
      <c r="F28" s="9" t="s">
        <v>10</v>
      </c>
      <c r="G28" s="9" t="s">
        <v>10</v>
      </c>
      <c r="I28" s="78"/>
    </row>
    <row r="29" spans="1:18">
      <c r="A29" s="1">
        <f t="shared" si="6"/>
        <v>90</v>
      </c>
      <c r="B29" s="9" t="s">
        <v>10</v>
      </c>
      <c r="C29" s="9" t="s">
        <v>10</v>
      </c>
      <c r="F29" s="9" t="s">
        <v>10</v>
      </c>
      <c r="G29" s="9" t="s">
        <v>10</v>
      </c>
      <c r="I29" s="78"/>
    </row>
    <row r="30" spans="1:18">
      <c r="A30" s="1">
        <f t="shared" si="6"/>
        <v>91</v>
      </c>
      <c r="B30" s="26">
        <f t="shared" ref="B30:B38" si="7">F30/1000000</f>
        <v>2.0742600000000002</v>
      </c>
      <c r="C30" s="26">
        <f>G30*1000000</f>
        <v>6367581000000</v>
      </c>
      <c r="D30" s="26">
        <f t="shared" ref="D30:D38" si="8">H30/1000000</f>
        <v>0.29163600000000001</v>
      </c>
      <c r="F30" s="9">
        <v>2074260</v>
      </c>
      <c r="G30" s="4">
        <v>6367581</v>
      </c>
      <c r="H30" s="4">
        <v>291636</v>
      </c>
      <c r="I30" s="78"/>
    </row>
    <row r="31" spans="1:18">
      <c r="A31" s="1">
        <f t="shared" si="6"/>
        <v>92</v>
      </c>
      <c r="B31" s="26">
        <f t="shared" si="7"/>
        <v>2.1865380000000001</v>
      </c>
      <c r="C31" s="26">
        <f t="shared" ref="C31:C38" si="9">G31/1000000</f>
        <v>7.0437399999999997</v>
      </c>
      <c r="D31" s="26">
        <f t="shared" si="8"/>
        <v>0.39686700000000003</v>
      </c>
      <c r="F31" s="9">
        <v>2186538</v>
      </c>
      <c r="G31" s="4">
        <v>7043740</v>
      </c>
      <c r="H31" s="4">
        <v>396867</v>
      </c>
      <c r="I31" s="78"/>
    </row>
    <row r="32" spans="1:18">
      <c r="A32" s="1">
        <f t="shared" si="6"/>
        <v>93</v>
      </c>
      <c r="B32" s="26">
        <f t="shared" si="7"/>
        <v>1.648433</v>
      </c>
      <c r="C32" s="26">
        <f t="shared" si="9"/>
        <v>6.8697119999999998</v>
      </c>
      <c r="D32" s="26">
        <f t="shared" si="8"/>
        <v>0.41486499999999998</v>
      </c>
      <c r="F32" s="9">
        <v>1648433</v>
      </c>
      <c r="G32" s="4">
        <v>6869712</v>
      </c>
      <c r="H32" s="4">
        <v>414865</v>
      </c>
      <c r="I32" s="78"/>
    </row>
    <row r="33" spans="1:18">
      <c r="A33" s="1">
        <f t="shared" si="6"/>
        <v>94</v>
      </c>
      <c r="B33" s="26">
        <f t="shared" si="7"/>
        <v>1.61818</v>
      </c>
      <c r="C33" s="26">
        <f t="shared" si="9"/>
        <v>7.7875290000000001</v>
      </c>
      <c r="D33" s="26">
        <f t="shared" si="8"/>
        <v>0.16583100000000001</v>
      </c>
      <c r="F33" s="9">
        <v>1618180</v>
      </c>
      <c r="G33" s="4">
        <v>7787529</v>
      </c>
      <c r="H33" s="4">
        <v>165831</v>
      </c>
      <c r="I33" s="78"/>
    </row>
    <row r="34" spans="1:18">
      <c r="A34" s="1">
        <f t="shared" si="6"/>
        <v>95</v>
      </c>
      <c r="B34" s="26">
        <f t="shared" si="7"/>
        <v>2.0932559999999998</v>
      </c>
      <c r="C34" s="26">
        <f t="shared" si="9"/>
        <v>10.216619</v>
      </c>
      <c r="D34" s="26">
        <f t="shared" si="8"/>
        <v>0.16494400000000001</v>
      </c>
      <c r="F34" s="9">
        <v>2093256</v>
      </c>
      <c r="G34" s="4">
        <v>10216619</v>
      </c>
      <c r="H34" s="4">
        <v>164944</v>
      </c>
      <c r="I34" s="78"/>
    </row>
    <row r="35" spans="1:18" ht="13.8" thickBot="1">
      <c r="A35" s="1">
        <f t="shared" si="6"/>
        <v>96</v>
      </c>
      <c r="B35" s="26">
        <f t="shared" si="7"/>
        <v>1.3128850000000001</v>
      </c>
      <c r="C35" s="26">
        <f t="shared" si="9"/>
        <v>8.7088789999999996</v>
      </c>
      <c r="D35" s="26">
        <f t="shared" si="8"/>
        <v>0.16494400000000001</v>
      </c>
      <c r="F35" s="9">
        <v>1312885</v>
      </c>
      <c r="G35" s="4">
        <v>8708879</v>
      </c>
      <c r="H35" s="4">
        <v>164944</v>
      </c>
      <c r="I35" s="78"/>
    </row>
    <row r="36" spans="1:18" ht="12.75" customHeight="1">
      <c r="A36" s="16">
        <v>97</v>
      </c>
      <c r="B36" s="27">
        <f t="shared" si="7"/>
        <v>1.161867</v>
      </c>
      <c r="C36" s="27">
        <f t="shared" si="9"/>
        <v>10.533389</v>
      </c>
      <c r="D36" s="26">
        <f t="shared" si="8"/>
        <v>0.18099199999999999</v>
      </c>
      <c r="E36" s="17"/>
      <c r="F36" s="22">
        <v>1161867</v>
      </c>
      <c r="G36" s="4">
        <v>10533389</v>
      </c>
      <c r="H36" s="4">
        <v>180992</v>
      </c>
      <c r="I36" s="78"/>
    </row>
    <row r="37" spans="1:18">
      <c r="A37" s="18">
        <v>98</v>
      </c>
      <c r="B37" s="28">
        <f t="shared" si="7"/>
        <v>1.683411</v>
      </c>
      <c r="C37" s="28">
        <f t="shared" si="9"/>
        <v>7.6469649999999998</v>
      </c>
      <c r="D37" s="26">
        <f t="shared" si="8"/>
        <v>0.65049500000000005</v>
      </c>
      <c r="E37" s="11"/>
      <c r="F37" s="13">
        <v>1683411</v>
      </c>
      <c r="G37" s="4">
        <v>7646965</v>
      </c>
      <c r="H37" s="4">
        <v>650495</v>
      </c>
      <c r="I37" s="78"/>
    </row>
    <row r="38" spans="1:18" ht="13.8" thickBot="1">
      <c r="A38" s="19">
        <v>99</v>
      </c>
      <c r="B38" s="29">
        <f t="shared" si="7"/>
        <v>1.54192</v>
      </c>
      <c r="C38" s="29">
        <f t="shared" si="9"/>
        <v>13.526767</v>
      </c>
      <c r="D38" s="26">
        <f t="shared" si="8"/>
        <v>4.0025959999999996</v>
      </c>
      <c r="E38" s="14"/>
      <c r="F38" s="23">
        <v>1541920</v>
      </c>
      <c r="G38" s="4">
        <v>13526767</v>
      </c>
      <c r="H38" s="4">
        <v>4002596</v>
      </c>
      <c r="I38" s="78"/>
      <c r="R38" s="31">
        <f>B38+C38+D38</f>
        <v>19.071282999999998</v>
      </c>
    </row>
    <row r="41" spans="1:18">
      <c r="A41" s="42">
        <v>97</v>
      </c>
      <c r="B41" s="1">
        <f>F41/1000000</f>
        <v>2.6049470000000001</v>
      </c>
      <c r="C41" s="1">
        <f>G41/1000000</f>
        <v>2.1276760000000001</v>
      </c>
      <c r="D41" s="1">
        <f>H41/1000000</f>
        <v>0.19572100000000001</v>
      </c>
      <c r="F41" s="4">
        <v>2604947</v>
      </c>
      <c r="G41" s="4">
        <v>2127676</v>
      </c>
      <c r="H41" s="4">
        <v>195721</v>
      </c>
    </row>
    <row r="42" spans="1:18">
      <c r="A42" s="42"/>
      <c r="F42" s="4"/>
      <c r="G42" s="4"/>
      <c r="H42" s="4"/>
    </row>
    <row r="43" spans="1:18">
      <c r="A43" s="36" t="s">
        <v>28</v>
      </c>
    </row>
    <row r="44" spans="1:18" ht="13.8">
      <c r="A44" s="74" t="s">
        <v>20</v>
      </c>
      <c r="B44" s="74" t="s">
        <v>21</v>
      </c>
      <c r="C44" s="74"/>
      <c r="D44" s="74"/>
      <c r="E44" s="74"/>
      <c r="F44" s="74"/>
      <c r="G44" s="74"/>
      <c r="H44" s="74"/>
      <c r="I44" s="74"/>
      <c r="J44" s="74"/>
      <c r="K44" s="74"/>
      <c r="L44" s="76" t="s">
        <v>22</v>
      </c>
      <c r="M44" s="2" t="s">
        <v>29</v>
      </c>
      <c r="P44" s="2" t="s">
        <v>32</v>
      </c>
      <c r="Q44" s="2" t="s">
        <v>32</v>
      </c>
    </row>
    <row r="45" spans="1:18" ht="13.8">
      <c r="A45" s="75"/>
      <c r="B45" s="34" t="s">
        <v>23</v>
      </c>
      <c r="C45" s="34" t="s">
        <v>24</v>
      </c>
      <c r="D45" s="34" t="s">
        <v>25</v>
      </c>
      <c r="E45" s="35">
        <v>94536</v>
      </c>
      <c r="F45" s="35">
        <v>94538</v>
      </c>
      <c r="G45" s="35">
        <v>94539</v>
      </c>
      <c r="H45" s="35">
        <v>94560</v>
      </c>
      <c r="I45" s="35">
        <v>94587</v>
      </c>
      <c r="J45" s="34" t="s">
        <v>26</v>
      </c>
      <c r="K45" s="34" t="s">
        <v>27</v>
      </c>
      <c r="L45" s="77"/>
      <c r="M45" s="38" t="s">
        <v>30</v>
      </c>
      <c r="N45" s="36" t="s">
        <v>31</v>
      </c>
      <c r="P45" s="38" t="s">
        <v>33</v>
      </c>
      <c r="Q45" s="43" t="s">
        <v>29</v>
      </c>
    </row>
    <row r="46" spans="1:18" ht="13.8">
      <c r="A46" s="33">
        <v>1990</v>
      </c>
      <c r="B46">
        <v>1113481</v>
      </c>
      <c r="C46">
        <v>417036</v>
      </c>
      <c r="D46">
        <v>2000</v>
      </c>
      <c r="E46">
        <v>540</v>
      </c>
      <c r="F46">
        <v>1104246</v>
      </c>
      <c r="G46">
        <v>124171</v>
      </c>
      <c r="H46">
        <v>87881</v>
      </c>
      <c r="I46">
        <v>675491</v>
      </c>
      <c r="J46">
        <v>1379832</v>
      </c>
      <c r="K46">
        <v>1729685</v>
      </c>
      <c r="L46" s="35">
        <f>SUM(B46:K46)/1000000</f>
        <v>6.6343629999999996</v>
      </c>
      <c r="M46" s="31">
        <f t="shared" ref="M46:M52" si="10">SUM(B14:D14)</f>
        <v>6.7413159999999994</v>
      </c>
      <c r="N46" s="31">
        <f t="shared" ref="N46:N52" si="11">L46-M46</f>
        <v>-0.10695299999999985</v>
      </c>
      <c r="O46" s="32">
        <f>N46/L46</f>
        <v>-1.6121065428587471E-2</v>
      </c>
    </row>
    <row r="47" spans="1:18" ht="13.8">
      <c r="A47" s="33">
        <v>1991</v>
      </c>
      <c r="B47">
        <v>900712</v>
      </c>
      <c r="C47">
        <v>395301</v>
      </c>
      <c r="D47">
        <v>4900</v>
      </c>
      <c r="E47">
        <v>1300</v>
      </c>
      <c r="F47">
        <v>1084854</v>
      </c>
      <c r="G47">
        <v>37796</v>
      </c>
      <c r="H47">
        <v>63083</v>
      </c>
      <c r="I47">
        <v>1080123</v>
      </c>
      <c r="J47">
        <v>1508206</v>
      </c>
      <c r="K47">
        <v>1167419</v>
      </c>
      <c r="L47" s="35">
        <f t="shared" ref="L47:L56" si="12">SUM(B47:K47)/1000000</f>
        <v>6.2436939999999996</v>
      </c>
      <c r="M47" s="31">
        <f t="shared" si="10"/>
        <v>6.2826789999999999</v>
      </c>
      <c r="N47" s="31">
        <f t="shared" si="11"/>
        <v>-3.8985000000000269E-2</v>
      </c>
      <c r="O47" s="32">
        <f t="shared" ref="O47:O55" si="13">N47/L47</f>
        <v>-6.243899845187844E-3</v>
      </c>
    </row>
    <row r="48" spans="1:18" ht="13.8">
      <c r="A48" s="33">
        <v>1992</v>
      </c>
      <c r="B48">
        <v>668959</v>
      </c>
      <c r="C48">
        <v>315867</v>
      </c>
      <c r="D48">
        <v>2800</v>
      </c>
      <c r="E48">
        <v>1805</v>
      </c>
      <c r="F48">
        <v>1077641</v>
      </c>
      <c r="G48">
        <v>2967</v>
      </c>
      <c r="H48">
        <v>62254</v>
      </c>
      <c r="I48">
        <v>918844</v>
      </c>
      <c r="J48">
        <v>1021620</v>
      </c>
      <c r="K48">
        <v>801992</v>
      </c>
      <c r="L48" s="35">
        <f t="shared" si="12"/>
        <v>4.8747490000000004</v>
      </c>
      <c r="M48" s="31">
        <f t="shared" si="10"/>
        <v>4.8855629999999994</v>
      </c>
      <c r="N48" s="31">
        <f t="shared" si="11"/>
        <v>-1.0813999999998991E-2</v>
      </c>
      <c r="O48" s="32">
        <f t="shared" si="13"/>
        <v>-2.218370627902891E-3</v>
      </c>
    </row>
    <row r="49" spans="1:18" ht="13.8">
      <c r="A49" s="33">
        <v>1993</v>
      </c>
      <c r="B49">
        <v>865604</v>
      </c>
      <c r="C49">
        <v>47766</v>
      </c>
      <c r="D49">
        <v>1650</v>
      </c>
      <c r="E49">
        <v>0</v>
      </c>
      <c r="F49">
        <v>780902</v>
      </c>
      <c r="G49">
        <v>1510</v>
      </c>
      <c r="H49">
        <v>55344</v>
      </c>
      <c r="I49">
        <v>716628</v>
      </c>
      <c r="J49">
        <v>989681</v>
      </c>
      <c r="K49">
        <v>597101</v>
      </c>
      <c r="L49" s="35">
        <f t="shared" si="12"/>
        <v>4.0561860000000003</v>
      </c>
      <c r="M49" s="31">
        <f t="shared" si="10"/>
        <v>4.0198919999999996</v>
      </c>
      <c r="N49" s="31">
        <f t="shared" si="11"/>
        <v>3.6294000000000715E-2</v>
      </c>
      <c r="O49" s="32">
        <f t="shared" si="13"/>
        <v>8.9478145232986632E-3</v>
      </c>
    </row>
    <row r="50" spans="1:18" ht="13.8">
      <c r="A50" s="33">
        <v>1994</v>
      </c>
      <c r="B50">
        <v>798968</v>
      </c>
      <c r="C50">
        <v>34786</v>
      </c>
      <c r="D50">
        <v>1260</v>
      </c>
      <c r="E50">
        <v>0</v>
      </c>
      <c r="F50">
        <v>809242</v>
      </c>
      <c r="G50">
        <v>1010</v>
      </c>
      <c r="H50">
        <v>69946</v>
      </c>
      <c r="I50">
        <v>516509</v>
      </c>
      <c r="J50">
        <v>540173</v>
      </c>
      <c r="K50">
        <v>538652</v>
      </c>
      <c r="L50" s="35">
        <f t="shared" si="12"/>
        <v>3.310546</v>
      </c>
      <c r="M50" s="31">
        <f t="shared" si="10"/>
        <v>3.7270770000000004</v>
      </c>
      <c r="N50" s="31">
        <f t="shared" si="11"/>
        <v>-0.41653100000000043</v>
      </c>
      <c r="O50" s="32">
        <f t="shared" si="13"/>
        <v>-0.12581942676525276</v>
      </c>
    </row>
    <row r="51" spans="1:18" ht="13.8">
      <c r="A51" s="33">
        <v>1995</v>
      </c>
      <c r="B51">
        <v>629729</v>
      </c>
      <c r="C51">
        <v>89211</v>
      </c>
      <c r="D51">
        <v>1110</v>
      </c>
      <c r="E51">
        <v>0</v>
      </c>
      <c r="F51">
        <v>744094</v>
      </c>
      <c r="G51">
        <v>1000</v>
      </c>
      <c r="H51">
        <v>23798</v>
      </c>
      <c r="I51">
        <v>1212757</v>
      </c>
      <c r="J51">
        <v>197140</v>
      </c>
      <c r="K51">
        <v>1049030</v>
      </c>
      <c r="L51" s="35">
        <f t="shared" si="12"/>
        <v>3.9478689999999999</v>
      </c>
      <c r="M51" s="31">
        <f t="shared" si="10"/>
        <v>4.3999929999999994</v>
      </c>
      <c r="N51" s="31">
        <f t="shared" si="11"/>
        <v>-0.45212399999999953</v>
      </c>
      <c r="O51" s="32">
        <f t="shared" si="13"/>
        <v>-0.11452355688600598</v>
      </c>
    </row>
    <row r="52" spans="1:18" ht="13.8">
      <c r="A52" s="33">
        <v>1996</v>
      </c>
      <c r="B52">
        <v>506181</v>
      </c>
      <c r="C52">
        <v>26294</v>
      </c>
      <c r="D52">
        <v>1100</v>
      </c>
      <c r="E52">
        <v>0</v>
      </c>
      <c r="F52">
        <v>814522</v>
      </c>
      <c r="G52">
        <v>1471</v>
      </c>
      <c r="H52">
        <v>21153</v>
      </c>
      <c r="I52">
        <v>762065</v>
      </c>
      <c r="J52">
        <v>695283</v>
      </c>
      <c r="K52">
        <v>1002608</v>
      </c>
      <c r="L52" s="35">
        <f t="shared" si="12"/>
        <v>3.8306770000000001</v>
      </c>
      <c r="M52" s="31">
        <f t="shared" si="10"/>
        <v>4.4575269999999998</v>
      </c>
      <c r="N52" s="31">
        <f t="shared" si="11"/>
        <v>-0.62684999999999969</v>
      </c>
      <c r="O52" s="32">
        <f t="shared" si="13"/>
        <v>-0.16363948200278949</v>
      </c>
    </row>
    <row r="53" spans="1:18" ht="13.8">
      <c r="A53" s="33">
        <v>1997</v>
      </c>
      <c r="B53">
        <v>659715</v>
      </c>
      <c r="C53">
        <v>62913</v>
      </c>
      <c r="D53">
        <v>1110</v>
      </c>
      <c r="E53">
        <v>0</v>
      </c>
      <c r="F53">
        <v>762183</v>
      </c>
      <c r="G53">
        <v>7081</v>
      </c>
      <c r="H53">
        <v>33953</v>
      </c>
      <c r="I53">
        <v>642468</v>
      </c>
      <c r="J53">
        <v>602788</v>
      </c>
      <c r="K53">
        <v>805965</v>
      </c>
      <c r="L53" s="35">
        <f t="shared" si="12"/>
        <v>3.578176</v>
      </c>
      <c r="M53" s="31">
        <f>SUM(B21:D21)</f>
        <v>5.8584129999999996</v>
      </c>
      <c r="N53" s="31">
        <f>L53-M53</f>
        <v>-2.2802369999999996</v>
      </c>
      <c r="O53" s="32">
        <f t="shared" si="13"/>
        <v>-0.6372623929063298</v>
      </c>
    </row>
    <row r="54" spans="1:18" ht="13.8">
      <c r="A54" s="33">
        <v>1998</v>
      </c>
      <c r="B54">
        <v>438505</v>
      </c>
      <c r="C54">
        <v>611920</v>
      </c>
      <c r="D54">
        <v>700</v>
      </c>
      <c r="E54">
        <v>0</v>
      </c>
      <c r="F54">
        <v>777798</v>
      </c>
      <c r="G54">
        <v>7003</v>
      </c>
      <c r="H54">
        <v>90993</v>
      </c>
      <c r="I54">
        <v>773662</v>
      </c>
      <c r="J54">
        <v>448702</v>
      </c>
      <c r="K54">
        <v>638762</v>
      </c>
      <c r="L54" s="35">
        <f t="shared" si="12"/>
        <v>3.7880449999999999</v>
      </c>
      <c r="M54" s="31">
        <f>SUM(B22:D22)</f>
        <v>4.3885420000000002</v>
      </c>
      <c r="N54" s="31">
        <f>L54-M54</f>
        <v>-0.60049700000000028</v>
      </c>
      <c r="O54" s="32">
        <f t="shared" si="13"/>
        <v>-0.15852425195582426</v>
      </c>
    </row>
    <row r="55" spans="1:18" ht="13.8">
      <c r="A55" s="33">
        <v>1999</v>
      </c>
      <c r="B55">
        <v>451529</v>
      </c>
      <c r="C55">
        <v>281694</v>
      </c>
      <c r="D55">
        <v>1225</v>
      </c>
      <c r="E55">
        <v>0</v>
      </c>
      <c r="F55">
        <v>1958912</v>
      </c>
      <c r="G55">
        <v>7476</v>
      </c>
      <c r="H55">
        <v>62114</v>
      </c>
      <c r="I55">
        <v>546980</v>
      </c>
      <c r="J55">
        <v>335540</v>
      </c>
      <c r="K55">
        <v>603009</v>
      </c>
      <c r="L55" s="35">
        <f t="shared" si="12"/>
        <v>4.2484789999999997</v>
      </c>
      <c r="M55" s="31">
        <f>SUM(B23:D23)</f>
        <v>4.333418</v>
      </c>
      <c r="N55" s="31">
        <f>L55-M55</f>
        <v>-8.493900000000032E-2</v>
      </c>
      <c r="O55" s="32">
        <f t="shared" si="13"/>
        <v>-1.999280212989174E-2</v>
      </c>
      <c r="P55" s="1">
        <v>95</v>
      </c>
      <c r="Q55">
        <v>95</v>
      </c>
      <c r="R55" s="1">
        <f>N55*1000000</f>
        <v>-84939.00000000032</v>
      </c>
    </row>
    <row r="56" spans="1:18" ht="13.8">
      <c r="A56" s="33">
        <v>2000</v>
      </c>
      <c r="B56">
        <v>389439</v>
      </c>
      <c r="C56">
        <v>41656</v>
      </c>
      <c r="D56">
        <v>0</v>
      </c>
      <c r="E56">
        <v>0</v>
      </c>
      <c r="F56">
        <v>2798425</v>
      </c>
      <c r="G56">
        <v>25391</v>
      </c>
      <c r="H56">
        <v>57596</v>
      </c>
      <c r="I56">
        <v>884743</v>
      </c>
      <c r="J56">
        <v>435165</v>
      </c>
      <c r="K56">
        <v>148733</v>
      </c>
      <c r="L56" s="35">
        <f t="shared" si="12"/>
        <v>4.781148</v>
      </c>
      <c r="M56" s="31"/>
      <c r="N56" s="31"/>
      <c r="O56" s="32"/>
    </row>
    <row r="57" spans="1:18" ht="13.8">
      <c r="A57" s="33"/>
      <c r="B57"/>
      <c r="C57"/>
      <c r="D57"/>
      <c r="E57"/>
      <c r="F57"/>
      <c r="G57"/>
      <c r="H57"/>
      <c r="I57"/>
      <c r="J57"/>
      <c r="K57"/>
      <c r="L57" s="35"/>
      <c r="M57" s="31"/>
      <c r="N57" s="31"/>
      <c r="O57" s="32"/>
    </row>
    <row r="58" spans="1:18" ht="13.8">
      <c r="A58" s="52" t="s">
        <v>41</v>
      </c>
      <c r="B58"/>
      <c r="C58"/>
      <c r="D58"/>
      <c r="E58"/>
      <c r="F58"/>
      <c r="G58"/>
      <c r="H58"/>
      <c r="I58"/>
      <c r="J58"/>
      <c r="K58"/>
      <c r="L58" s="35"/>
      <c r="M58" s="31"/>
      <c r="N58" s="31"/>
      <c r="O58" s="32"/>
    </row>
    <row r="59" spans="1:18">
      <c r="B59" s="49" t="s">
        <v>38</v>
      </c>
      <c r="C59" s="49" t="s">
        <v>39</v>
      </c>
      <c r="D59" s="49" t="s">
        <v>40</v>
      </c>
      <c r="E59" s="53" t="s">
        <v>29</v>
      </c>
      <c r="F59" s="56" t="s">
        <v>33</v>
      </c>
    </row>
    <row r="60" spans="1:18">
      <c r="A60" s="48" t="s">
        <v>23</v>
      </c>
      <c r="B60" s="4">
        <v>57523</v>
      </c>
      <c r="C60" s="4"/>
      <c r="D60" s="4">
        <v>91090</v>
      </c>
      <c r="E60" s="54">
        <v>148613</v>
      </c>
      <c r="F60" s="57">
        <f>B55</f>
        <v>451529</v>
      </c>
    </row>
    <row r="61" spans="1:18">
      <c r="A61" s="48" t="s">
        <v>24</v>
      </c>
      <c r="B61" s="4">
        <v>20335</v>
      </c>
      <c r="C61" s="4"/>
      <c r="D61" s="4">
        <v>0</v>
      </c>
      <c r="E61" s="54">
        <v>20335</v>
      </c>
      <c r="F61" s="57">
        <f>C55</f>
        <v>281694</v>
      </c>
    </row>
    <row r="62" spans="1:18">
      <c r="A62" s="48" t="s">
        <v>25</v>
      </c>
      <c r="B62" s="4">
        <v>1225</v>
      </c>
      <c r="C62" s="4"/>
      <c r="D62" s="4">
        <v>255</v>
      </c>
      <c r="E62" s="54">
        <v>1480</v>
      </c>
      <c r="F62" s="57">
        <f>D55</f>
        <v>1225</v>
      </c>
    </row>
    <row r="63" spans="1:18">
      <c r="A63" s="48">
        <v>94536</v>
      </c>
      <c r="B63" s="4"/>
      <c r="C63" s="4"/>
      <c r="D63" s="4"/>
      <c r="E63" s="54">
        <v>0</v>
      </c>
      <c r="F63" s="57">
        <f>E55</f>
        <v>0</v>
      </c>
    </row>
    <row r="64" spans="1:18">
      <c r="A64" s="48">
        <v>94538</v>
      </c>
      <c r="B64" s="4">
        <v>603370</v>
      </c>
      <c r="C64" s="4"/>
      <c r="D64" s="4">
        <v>49673</v>
      </c>
      <c r="E64" s="54">
        <v>653043</v>
      </c>
      <c r="F64" s="57">
        <f>F55</f>
        <v>1958912</v>
      </c>
    </row>
    <row r="65" spans="1:6">
      <c r="A65" s="48">
        <v>94539</v>
      </c>
      <c r="B65" s="4">
        <v>7476</v>
      </c>
      <c r="C65" s="4"/>
      <c r="D65" s="4">
        <v>885</v>
      </c>
      <c r="E65" s="54">
        <v>8361</v>
      </c>
      <c r="F65" s="57">
        <f>G55</f>
        <v>7476</v>
      </c>
    </row>
    <row r="66" spans="1:6">
      <c r="A66" s="48">
        <v>94560</v>
      </c>
      <c r="B66" s="4">
        <v>40114</v>
      </c>
      <c r="C66" s="4"/>
      <c r="D66" s="4">
        <v>509</v>
      </c>
      <c r="E66" s="54">
        <v>40623</v>
      </c>
      <c r="F66" s="57">
        <f>H55</f>
        <v>62114</v>
      </c>
    </row>
    <row r="67" spans="1:6">
      <c r="A67" s="48">
        <v>94587</v>
      </c>
      <c r="B67" s="4">
        <v>26753</v>
      </c>
      <c r="C67" s="4">
        <v>390466</v>
      </c>
      <c r="D67" s="4" t="s">
        <v>36</v>
      </c>
      <c r="E67" s="54">
        <v>417219</v>
      </c>
      <c r="F67" s="57">
        <f>I55</f>
        <v>546980</v>
      </c>
    </row>
    <row r="68" spans="1:6">
      <c r="A68" s="48" t="s">
        <v>26</v>
      </c>
      <c r="B68" s="4">
        <v>263903</v>
      </c>
      <c r="C68" s="4"/>
      <c r="D68" s="4">
        <v>884793</v>
      </c>
      <c r="E68" s="54">
        <v>1148696</v>
      </c>
      <c r="F68" s="57">
        <f>J55</f>
        <v>335540</v>
      </c>
    </row>
    <row r="69" spans="1:6">
      <c r="A69" s="48" t="s">
        <v>27</v>
      </c>
      <c r="B69" s="4">
        <v>551348</v>
      </c>
      <c r="C69" s="4"/>
      <c r="D69" s="4">
        <v>580631</v>
      </c>
      <c r="E69" s="54">
        <v>1131979</v>
      </c>
      <c r="F69" s="57">
        <f>K55</f>
        <v>603009</v>
      </c>
    </row>
    <row r="70" spans="1:6">
      <c r="A70" s="48">
        <v>95538</v>
      </c>
      <c r="B70" s="4">
        <v>42420</v>
      </c>
      <c r="C70" s="4">
        <v>639475</v>
      </c>
      <c r="D70" s="4">
        <v>81174</v>
      </c>
      <c r="E70" s="54">
        <v>763069</v>
      </c>
      <c r="F70" s="57"/>
    </row>
    <row r="71" spans="1:6">
      <c r="A71" s="50" t="s">
        <v>37</v>
      </c>
      <c r="B71" s="51">
        <f>SUM(B60:B70)</f>
        <v>1614467</v>
      </c>
      <c r="C71" s="51">
        <f>SUM(C60:C70)</f>
        <v>1029941</v>
      </c>
      <c r="D71" s="51">
        <f>SUM(D60:D70)</f>
        <v>1689010</v>
      </c>
      <c r="E71" s="55">
        <f>SUM(E60:E70)</f>
        <v>4333418</v>
      </c>
      <c r="F71" s="37">
        <f>SUM(F60:F70)</f>
        <v>4248479</v>
      </c>
    </row>
  </sheetData>
  <mergeCells count="7">
    <mergeCell ref="A44:A45"/>
    <mergeCell ref="B44:K44"/>
    <mergeCell ref="L44:L45"/>
    <mergeCell ref="I11:I20"/>
    <mergeCell ref="I21:I23"/>
    <mergeCell ref="I26:I35"/>
    <mergeCell ref="I36:I38"/>
  </mergeCells>
  <phoneticPr fontId="0" type="noConversion"/>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C4" sqref="C4:C12"/>
    </sheetView>
  </sheetViews>
  <sheetFormatPr defaultRowHeight="13.2"/>
  <cols>
    <col min="3" max="3" width="10.109375" bestFit="1" customWidth="1"/>
  </cols>
  <sheetData>
    <row r="1" spans="1:5">
      <c r="B1" t="s">
        <v>13</v>
      </c>
      <c r="C1" t="s">
        <v>12</v>
      </c>
      <c r="E1" t="s">
        <v>15</v>
      </c>
    </row>
    <row r="4" spans="1:5">
      <c r="A4">
        <v>1991</v>
      </c>
      <c r="B4">
        <v>291636</v>
      </c>
      <c r="C4" s="30">
        <f t="shared" ref="C4:C9" si="0">E4-B4</f>
        <v>6367581</v>
      </c>
      <c r="E4" s="9">
        <v>6659217</v>
      </c>
    </row>
    <row r="5" spans="1:5">
      <c r="A5">
        <v>1992</v>
      </c>
      <c r="B5">
        <v>396867</v>
      </c>
      <c r="C5" s="30">
        <f t="shared" si="0"/>
        <v>7043740</v>
      </c>
      <c r="E5" s="9">
        <v>7440607</v>
      </c>
    </row>
    <row r="6" spans="1:5">
      <c r="A6">
        <v>1993</v>
      </c>
      <c r="B6">
        <v>414865</v>
      </c>
      <c r="C6" s="30">
        <f t="shared" si="0"/>
        <v>6869712</v>
      </c>
      <c r="E6" s="9">
        <v>7284577</v>
      </c>
    </row>
    <row r="7" spans="1:5">
      <c r="A7">
        <v>1994</v>
      </c>
      <c r="B7">
        <v>165831</v>
      </c>
      <c r="C7" s="30">
        <f t="shared" si="0"/>
        <v>7787529</v>
      </c>
      <c r="E7" s="9">
        <v>7953360</v>
      </c>
    </row>
    <row r="8" spans="1:5">
      <c r="A8">
        <v>1995</v>
      </c>
      <c r="B8">
        <v>164944</v>
      </c>
      <c r="C8" s="30">
        <f t="shared" si="0"/>
        <v>10216619</v>
      </c>
      <c r="E8" s="9">
        <v>10381563</v>
      </c>
    </row>
    <row r="9" spans="1:5" ht="13.8" thickBot="1">
      <c r="A9">
        <v>1996</v>
      </c>
      <c r="B9">
        <v>164944</v>
      </c>
      <c r="C9" s="30">
        <f t="shared" si="0"/>
        <v>8708879</v>
      </c>
      <c r="E9" s="9">
        <v>8873823</v>
      </c>
    </row>
    <row r="10" spans="1:5">
      <c r="A10">
        <v>1997</v>
      </c>
      <c r="B10" s="30">
        <v>180992</v>
      </c>
      <c r="C10" s="30">
        <v>10533389</v>
      </c>
      <c r="E10" s="22">
        <v>10714381</v>
      </c>
    </row>
    <row r="11" spans="1:5">
      <c r="A11">
        <v>1998</v>
      </c>
      <c r="B11" s="30">
        <v>650495</v>
      </c>
      <c r="C11" s="30">
        <v>7646965</v>
      </c>
      <c r="E11" s="13">
        <v>8297460</v>
      </c>
    </row>
    <row r="12" spans="1:5" ht="13.8" thickBot="1">
      <c r="A12">
        <v>1999</v>
      </c>
      <c r="B12" s="30">
        <v>4002596</v>
      </c>
      <c r="C12" s="30">
        <v>13526767</v>
      </c>
      <c r="E12" s="23">
        <v>17529363</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sqref="A1:D6"/>
    </sheetView>
  </sheetViews>
  <sheetFormatPr defaultRowHeight="13.2"/>
  <cols>
    <col min="2" max="2" width="9.88671875" customWidth="1"/>
    <col min="3" max="3" width="10.5546875" bestFit="1" customWidth="1"/>
    <col min="4" max="4" width="10.109375" bestFit="1" customWidth="1"/>
  </cols>
  <sheetData>
    <row r="1" spans="1:3">
      <c r="B1" t="s">
        <v>13</v>
      </c>
      <c r="C1" t="s">
        <v>12</v>
      </c>
    </row>
    <row r="2" spans="1:3">
      <c r="A2">
        <v>1997</v>
      </c>
      <c r="B2" s="30">
        <v>180992</v>
      </c>
      <c r="C2" s="30">
        <v>10533389</v>
      </c>
    </row>
    <row r="3" spans="1:3">
      <c r="A3">
        <v>1998</v>
      </c>
      <c r="B3" s="30">
        <v>650495</v>
      </c>
      <c r="C3" s="30">
        <v>7646965</v>
      </c>
    </row>
    <row r="4" spans="1:3">
      <c r="A4">
        <v>1999</v>
      </c>
      <c r="B4" s="30">
        <v>4002596</v>
      </c>
      <c r="C4" s="30">
        <v>13526767</v>
      </c>
    </row>
  </sheetData>
  <phoneticPr fontId="0" type="noConversion"/>
  <pageMargins left="0.75" right="0.75" top="1" bottom="1" header="0.5" footer="0.5"/>
  <pageSetup orientation="portrait" vertic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workbookViewId="0">
      <selection activeCell="A19" sqref="A19"/>
    </sheetView>
  </sheetViews>
  <sheetFormatPr defaultRowHeight="13.2"/>
  <cols>
    <col min="1" max="2" width="9.109375" style="1" customWidth="1"/>
    <col min="3" max="3" width="10.88671875" style="1" customWidth="1"/>
    <col min="4" max="4" width="9.109375" style="1" customWidth="1"/>
    <col min="5" max="5" width="3" style="1" customWidth="1"/>
    <col min="6" max="6" width="9.109375" style="1" customWidth="1"/>
    <col min="7" max="7" width="10.109375" style="1" customWidth="1"/>
    <col min="8" max="16" width="9.109375" style="1" customWidth="1"/>
  </cols>
  <sheetData>
    <row r="1" spans="1:8">
      <c r="A1" s="5" t="s">
        <v>0</v>
      </c>
    </row>
    <row r="2" spans="1:8">
      <c r="A2" s="1" t="s">
        <v>1</v>
      </c>
    </row>
    <row r="4" spans="1:8">
      <c r="A4" s="1" t="s">
        <v>8</v>
      </c>
    </row>
    <row r="5" spans="1:8">
      <c r="A5" s="1" t="s">
        <v>5</v>
      </c>
    </row>
    <row r="7" spans="1:8">
      <c r="B7" s="6" t="s">
        <v>6</v>
      </c>
      <c r="C7" s="7"/>
      <c r="D7" s="8"/>
      <c r="F7" s="6"/>
      <c r="G7" s="7" t="s">
        <v>7</v>
      </c>
      <c r="H7" s="8"/>
    </row>
    <row r="8" spans="1:8">
      <c r="B8" s="3" t="s">
        <v>3</v>
      </c>
      <c r="C8" s="2" t="s">
        <v>2</v>
      </c>
      <c r="D8" s="2" t="s">
        <v>4</v>
      </c>
      <c r="F8" s="3" t="s">
        <v>3</v>
      </c>
      <c r="G8" s="2" t="s">
        <v>2</v>
      </c>
      <c r="H8" s="2" t="s">
        <v>4</v>
      </c>
    </row>
    <row r="9" spans="1:8">
      <c r="A9" s="1">
        <v>87</v>
      </c>
      <c r="B9" s="1">
        <f>F9/1000000</f>
        <v>1.2934289999999999</v>
      </c>
      <c r="C9" s="1">
        <f t="shared" ref="C9:C19" si="0">G9/1000000</f>
        <v>9.7093959999999999</v>
      </c>
      <c r="D9" s="1">
        <f t="shared" ref="D9:D19" si="1">H9/1000000</f>
        <v>2.5000000000000001E-4</v>
      </c>
      <c r="F9" s="4">
        <v>1293429</v>
      </c>
      <c r="G9" s="4">
        <v>9709396</v>
      </c>
      <c r="H9" s="4">
        <v>250</v>
      </c>
    </row>
    <row r="10" spans="1:8">
      <c r="A10" s="1">
        <f>A9+1</f>
        <v>88</v>
      </c>
      <c r="B10" s="1">
        <f t="shared" ref="B10:B19" si="2">F10/1000000</f>
        <v>0.94519200000000003</v>
      </c>
      <c r="C10" s="1">
        <f t="shared" si="0"/>
        <v>7.9271669999999999</v>
      </c>
      <c r="D10" s="1">
        <f t="shared" si="1"/>
        <v>1.824281</v>
      </c>
      <c r="F10" s="4">
        <v>945192</v>
      </c>
      <c r="G10" s="4">
        <v>7927167</v>
      </c>
      <c r="H10" s="4">
        <v>1824281</v>
      </c>
    </row>
    <row r="11" spans="1:8">
      <c r="A11" s="1">
        <f t="shared" ref="A11:A19" si="3">A10+1</f>
        <v>89</v>
      </c>
      <c r="B11" s="1">
        <f t="shared" si="2"/>
        <v>0.70712299999999995</v>
      </c>
      <c r="C11" s="1">
        <f t="shared" si="0"/>
        <v>6.5528560000000002</v>
      </c>
      <c r="D11" s="1">
        <f t="shared" si="1"/>
        <v>0.21618000000000001</v>
      </c>
      <c r="F11" s="4">
        <v>707123</v>
      </c>
      <c r="G11" s="4">
        <v>6552856</v>
      </c>
      <c r="H11" s="4">
        <v>216180</v>
      </c>
    </row>
    <row r="12" spans="1:8">
      <c r="A12" s="1">
        <f t="shared" si="3"/>
        <v>90</v>
      </c>
      <c r="B12" s="1">
        <f t="shared" si="2"/>
        <v>1.058856</v>
      </c>
      <c r="C12" s="1">
        <f t="shared" si="0"/>
        <v>5.449827</v>
      </c>
      <c r="D12" s="1">
        <f t="shared" si="1"/>
        <v>0.23263300000000001</v>
      </c>
      <c r="F12" s="4">
        <v>1058856</v>
      </c>
      <c r="G12" s="4">
        <v>5449827</v>
      </c>
      <c r="H12" s="4">
        <v>232633</v>
      </c>
    </row>
    <row r="13" spans="1:8">
      <c r="A13" s="1">
        <f t="shared" si="3"/>
        <v>91</v>
      </c>
      <c r="B13" s="1">
        <f t="shared" si="2"/>
        <v>1.4134310000000001</v>
      </c>
      <c r="C13" s="1">
        <f t="shared" si="0"/>
        <v>4.5431299999999997</v>
      </c>
      <c r="D13" s="1">
        <f t="shared" si="1"/>
        <v>0.32611800000000002</v>
      </c>
      <c r="F13" s="4">
        <v>1413431</v>
      </c>
      <c r="G13" s="4">
        <v>4543130</v>
      </c>
      <c r="H13" s="4">
        <v>326118</v>
      </c>
    </row>
    <row r="14" spans="1:8">
      <c r="A14" s="1">
        <f t="shared" si="3"/>
        <v>92</v>
      </c>
      <c r="B14" s="1">
        <f t="shared" si="2"/>
        <v>1.0102979999999999</v>
      </c>
      <c r="C14" s="1">
        <f t="shared" si="0"/>
        <v>3.5288620000000002</v>
      </c>
      <c r="D14" s="1">
        <f t="shared" si="1"/>
        <v>0.34640300000000002</v>
      </c>
      <c r="F14" s="4">
        <v>1010298</v>
      </c>
      <c r="G14" s="4">
        <v>3528862</v>
      </c>
      <c r="H14" s="4">
        <v>346403</v>
      </c>
    </row>
    <row r="15" spans="1:8">
      <c r="A15" s="1">
        <f t="shared" si="3"/>
        <v>93</v>
      </c>
      <c r="B15" s="1">
        <f t="shared" si="2"/>
        <v>1.120347</v>
      </c>
      <c r="C15" s="1">
        <f t="shared" si="0"/>
        <v>2.6183139999999998</v>
      </c>
      <c r="D15" s="1">
        <f t="shared" si="1"/>
        <v>0.28123100000000001</v>
      </c>
      <c r="F15" s="4">
        <v>1120347</v>
      </c>
      <c r="G15" s="4">
        <v>2618314</v>
      </c>
      <c r="H15" s="4">
        <v>281231</v>
      </c>
    </row>
    <row r="16" spans="1:8">
      <c r="A16" s="1">
        <f t="shared" si="3"/>
        <v>94</v>
      </c>
      <c r="B16" s="1">
        <f t="shared" si="2"/>
        <v>1.360228</v>
      </c>
      <c r="C16" s="1">
        <f t="shared" si="0"/>
        <v>2.1273070000000001</v>
      </c>
      <c r="D16" s="1">
        <f t="shared" si="1"/>
        <v>0.239542</v>
      </c>
      <c r="F16" s="4">
        <v>1360228</v>
      </c>
      <c r="G16" s="4">
        <v>2127307</v>
      </c>
      <c r="H16" s="4">
        <v>239542</v>
      </c>
    </row>
    <row r="17" spans="1:9">
      <c r="A17" s="1">
        <f t="shared" si="3"/>
        <v>95</v>
      </c>
      <c r="B17" s="1">
        <f t="shared" si="2"/>
        <v>1.774662</v>
      </c>
      <c r="C17" s="1">
        <f t="shared" si="0"/>
        <v>2.4251179999999999</v>
      </c>
      <c r="D17" s="1">
        <f t="shared" si="1"/>
        <v>0.200213</v>
      </c>
      <c r="F17" s="4">
        <v>1774662</v>
      </c>
      <c r="G17" s="4">
        <v>2425118</v>
      </c>
      <c r="H17" s="4">
        <v>200213</v>
      </c>
    </row>
    <row r="18" spans="1:9">
      <c r="A18" s="1">
        <f t="shared" si="3"/>
        <v>96</v>
      </c>
      <c r="B18" s="1">
        <f t="shared" si="2"/>
        <v>1.9443649999999999</v>
      </c>
      <c r="C18" s="1">
        <f t="shared" si="0"/>
        <v>2.2672409999999998</v>
      </c>
      <c r="D18" s="1">
        <f t="shared" si="1"/>
        <v>0.245921</v>
      </c>
      <c r="F18" s="4">
        <v>1944365</v>
      </c>
      <c r="G18" s="4">
        <v>2267241</v>
      </c>
      <c r="H18" s="4">
        <v>245921</v>
      </c>
    </row>
    <row r="19" spans="1:9">
      <c r="A19" s="1">
        <f t="shared" si="3"/>
        <v>97</v>
      </c>
      <c r="B19" s="1">
        <f t="shared" si="2"/>
        <v>2.6049470000000001</v>
      </c>
      <c r="C19" s="1">
        <f t="shared" si="0"/>
        <v>2.1276760000000001</v>
      </c>
      <c r="D19" s="1">
        <f t="shared" si="1"/>
        <v>0.19572100000000001</v>
      </c>
      <c r="F19" s="4">
        <v>2604947</v>
      </c>
      <c r="G19" s="4">
        <v>2127676</v>
      </c>
      <c r="H19" s="4">
        <v>195721</v>
      </c>
    </row>
    <row r="20" spans="1:9">
      <c r="A20" s="1">
        <v>98</v>
      </c>
    </row>
    <row r="21" spans="1:9">
      <c r="A21" s="1">
        <v>99</v>
      </c>
    </row>
    <row r="24" spans="1:9" ht="52.8">
      <c r="B24" s="10" t="s">
        <v>9</v>
      </c>
      <c r="C24" s="10" t="s">
        <v>11</v>
      </c>
      <c r="D24" s="10"/>
      <c r="E24" s="10"/>
      <c r="F24" s="10" t="s">
        <v>9</v>
      </c>
      <c r="G24" s="10" t="s">
        <v>11</v>
      </c>
      <c r="H24" s="10"/>
      <c r="I24" s="10"/>
    </row>
    <row r="25" spans="1:9">
      <c r="A25" s="1">
        <v>87</v>
      </c>
      <c r="B25" s="9" t="s">
        <v>10</v>
      </c>
      <c r="C25" s="9" t="s">
        <v>10</v>
      </c>
      <c r="F25" s="9" t="s">
        <v>10</v>
      </c>
      <c r="G25" s="9" t="s">
        <v>10</v>
      </c>
    </row>
    <row r="26" spans="1:9">
      <c r="A26" s="1">
        <f>A25+1</f>
        <v>88</v>
      </c>
      <c r="B26" s="9" t="s">
        <v>10</v>
      </c>
      <c r="C26" s="9" t="s">
        <v>10</v>
      </c>
      <c r="F26" s="9" t="s">
        <v>10</v>
      </c>
      <c r="G26" s="9" t="s">
        <v>10</v>
      </c>
    </row>
    <row r="27" spans="1:9">
      <c r="A27" s="1">
        <f t="shared" ref="A27:A35" si="4">A26+1</f>
        <v>89</v>
      </c>
      <c r="B27" s="9" t="s">
        <v>10</v>
      </c>
      <c r="C27" s="9" t="s">
        <v>10</v>
      </c>
      <c r="F27" s="9" t="s">
        <v>10</v>
      </c>
      <c r="G27" s="9" t="s">
        <v>10</v>
      </c>
    </row>
    <row r="28" spans="1:9">
      <c r="A28" s="1">
        <f t="shared" si="4"/>
        <v>90</v>
      </c>
      <c r="B28" s="9" t="s">
        <v>10</v>
      </c>
      <c r="C28" s="9" t="s">
        <v>10</v>
      </c>
      <c r="F28" s="9" t="s">
        <v>10</v>
      </c>
      <c r="G28" s="9" t="s">
        <v>10</v>
      </c>
    </row>
    <row r="29" spans="1:9">
      <c r="A29" s="1">
        <f t="shared" si="4"/>
        <v>91</v>
      </c>
      <c r="B29" s="1">
        <f>F29/1000000</f>
        <v>2.0742600000000002</v>
      </c>
      <c r="C29" s="1">
        <f t="shared" ref="C29:C35" si="5">G29/1000000</f>
        <v>6.6592169999999999</v>
      </c>
      <c r="F29" s="9">
        <v>2074260</v>
      </c>
      <c r="G29" s="9">
        <v>6659217</v>
      </c>
    </row>
    <row r="30" spans="1:9">
      <c r="A30" s="1">
        <f t="shared" si="4"/>
        <v>92</v>
      </c>
      <c r="B30" s="1">
        <f t="shared" ref="B30:B35" si="6">F30/1000000</f>
        <v>2.1865380000000001</v>
      </c>
      <c r="C30" s="1">
        <f t="shared" si="5"/>
        <v>7.440607</v>
      </c>
      <c r="F30" s="9">
        <v>2186538</v>
      </c>
      <c r="G30" s="9">
        <v>7440607</v>
      </c>
    </row>
    <row r="31" spans="1:9">
      <c r="A31" s="1">
        <f t="shared" si="4"/>
        <v>93</v>
      </c>
      <c r="B31" s="1">
        <f t="shared" si="6"/>
        <v>1.648433</v>
      </c>
      <c r="C31" s="1">
        <f t="shared" si="5"/>
        <v>7.2845769999999996</v>
      </c>
      <c r="F31" s="9">
        <v>1648433</v>
      </c>
      <c r="G31" s="9">
        <v>7284577</v>
      </c>
    </row>
    <row r="32" spans="1:9">
      <c r="A32" s="1">
        <f t="shared" si="4"/>
        <v>94</v>
      </c>
      <c r="B32" s="1">
        <f t="shared" si="6"/>
        <v>1.61818</v>
      </c>
      <c r="C32" s="1">
        <f t="shared" si="5"/>
        <v>7.95336</v>
      </c>
      <c r="F32" s="9">
        <v>1618180</v>
      </c>
      <c r="G32" s="9">
        <v>7953360</v>
      </c>
    </row>
    <row r="33" spans="1:7">
      <c r="A33" s="1">
        <f t="shared" si="4"/>
        <v>95</v>
      </c>
      <c r="B33" s="1">
        <f t="shared" si="6"/>
        <v>2.0932559999999998</v>
      </c>
      <c r="C33" s="1">
        <f t="shared" si="5"/>
        <v>10.381563</v>
      </c>
      <c r="F33" s="9">
        <v>2093256</v>
      </c>
      <c r="G33" s="9">
        <v>10381563</v>
      </c>
    </row>
    <row r="34" spans="1:7">
      <c r="A34" s="1">
        <f t="shared" si="4"/>
        <v>96</v>
      </c>
      <c r="B34" s="1">
        <f t="shared" si="6"/>
        <v>1.3128850000000001</v>
      </c>
      <c r="C34" s="1">
        <f t="shared" si="5"/>
        <v>8.8738229999999998</v>
      </c>
      <c r="F34" s="9">
        <v>1312885</v>
      </c>
      <c r="G34" s="9">
        <v>8873823</v>
      </c>
    </row>
    <row r="35" spans="1:7">
      <c r="A35" s="1">
        <f t="shared" si="4"/>
        <v>97</v>
      </c>
      <c r="B35" s="1">
        <f t="shared" si="6"/>
        <v>1.623462</v>
      </c>
      <c r="C35" s="1">
        <f t="shared" si="5"/>
        <v>12.175143</v>
      </c>
      <c r="F35" s="9">
        <v>1623462</v>
      </c>
      <c r="G35" s="9">
        <v>12175143</v>
      </c>
    </row>
  </sheetData>
  <phoneticPr fontId="0"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2003 Report</vt:lpstr>
      <vt:lpstr>2002 Report</vt:lpstr>
      <vt:lpstr>data</vt:lpstr>
      <vt:lpstr>notes</vt:lpstr>
      <vt:lpstr>1999 Report</vt:lpstr>
    </vt:vector>
  </TitlesOfParts>
  <Company>sv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Dorlene Colvin Russell</dc:creator>
  <cp:lastModifiedBy>Aniket Gupta</cp:lastModifiedBy>
  <dcterms:created xsi:type="dcterms:W3CDTF">1999-05-16T03:33:41Z</dcterms:created>
  <dcterms:modified xsi:type="dcterms:W3CDTF">2024-02-03T22:31:06Z</dcterms:modified>
</cp:coreProperties>
</file>