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231"/>
  <workbookPr/>
  <mc:AlternateContent xmlns:mc="http://schemas.openxmlformats.org/markup-compatibility/2006">
    <mc:Choice Requires="x15">
      <x15ac:absPath xmlns:x15ac="http://schemas.microsoft.com/office/spreadsheetml/2010/11/ac" url="C:\Users\anike\OneDrive\Documents\UCSD\ERSP\Script\spreadsheets\inventory\original\"/>
    </mc:Choice>
  </mc:AlternateContent>
  <xr:revisionPtr revIDLastSave="0" documentId="8_{A72CB7E4-EC26-4436-836E-FA5396B9F54A}" xr6:coauthVersionLast="47" xr6:coauthVersionMax="47" xr10:uidLastSave="{00000000-0000-0000-0000-000000000000}"/>
  <bookViews>
    <workbookView xWindow="3348" yWindow="3348" windowWidth="17280" windowHeight="8880"/>
  </bookViews>
  <sheets>
    <sheet name="Sheet1" sheetId="1" r:id="rId1"/>
    <sheet name="Sheet2" sheetId="2" r:id="rId2"/>
    <sheet name="Sheet3" sheetId="3" r:id="rId3"/>
  </sheets>
  <definedNames>
    <definedName name="unnamed">Sheet1!$K$3:$K$23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3" i="1" l="1"/>
  <c r="R3" i="1"/>
  <c r="V3" i="1"/>
  <c r="N4" i="1"/>
  <c r="R4" i="1"/>
  <c r="Q5" i="1" s="1"/>
  <c r="Q26" i="1" s="1"/>
  <c r="V4" i="1"/>
  <c r="U5" i="1" s="1"/>
  <c r="B5" i="1"/>
  <c r="C5" i="1"/>
  <c r="D5" i="1"/>
  <c r="F5" i="1"/>
  <c r="G5" i="1"/>
  <c r="H5" i="1"/>
  <c r="L5" i="1"/>
  <c r="N5" i="1" s="1"/>
  <c r="M5" i="1"/>
  <c r="P5" i="1"/>
  <c r="R5" i="1" s="1"/>
  <c r="R26" i="1" s="1"/>
  <c r="T5" i="1"/>
  <c r="R6" i="1"/>
  <c r="R7" i="1" s="1"/>
  <c r="L7" i="1"/>
  <c r="M7" i="1"/>
  <c r="M25" i="1" s="1"/>
  <c r="N7" i="1"/>
  <c r="P7" i="1"/>
  <c r="T7" i="1"/>
  <c r="U7" i="1"/>
  <c r="V7" i="1"/>
  <c r="N8" i="1"/>
  <c r="R8" i="1"/>
  <c r="V8" i="1"/>
  <c r="B9" i="1"/>
  <c r="F9" i="1"/>
  <c r="N9" i="1"/>
  <c r="R9" i="1"/>
  <c r="V9" i="1"/>
  <c r="B10" i="1"/>
  <c r="C10" i="1"/>
  <c r="D10" i="1"/>
  <c r="F10" i="1"/>
  <c r="G10" i="1"/>
  <c r="H10" i="1"/>
  <c r="N10" i="1"/>
  <c r="N24" i="1" s="1"/>
  <c r="L52" i="1" s="1"/>
  <c r="R10" i="1"/>
  <c r="R24" i="1" s="1"/>
  <c r="V10" i="1"/>
  <c r="N11" i="1"/>
  <c r="N29" i="1" s="1"/>
  <c r="L55" i="1" s="1"/>
  <c r="R11" i="1"/>
  <c r="V11" i="1"/>
  <c r="N12" i="1"/>
  <c r="R12" i="1"/>
  <c r="V12" i="1"/>
  <c r="F13" i="1"/>
  <c r="G13" i="1"/>
  <c r="G15" i="1" s="1"/>
  <c r="N13" i="1"/>
  <c r="N28" i="1" s="1"/>
  <c r="L60" i="1" s="1"/>
  <c r="R13" i="1"/>
  <c r="V13" i="1"/>
  <c r="N14" i="1"/>
  <c r="R14" i="1"/>
  <c r="V14" i="1"/>
  <c r="B15" i="1"/>
  <c r="C15" i="1"/>
  <c r="F15" i="1"/>
  <c r="L15" i="1"/>
  <c r="M15" i="1"/>
  <c r="N15" i="1"/>
  <c r="P15" i="1"/>
  <c r="R15" i="1" s="1"/>
  <c r="Q15" i="1"/>
  <c r="T15" i="1"/>
  <c r="V15" i="1" s="1"/>
  <c r="U15" i="1"/>
  <c r="L16" i="1"/>
  <c r="M16" i="1"/>
  <c r="P16" i="1"/>
  <c r="T16" i="1"/>
  <c r="B17" i="1"/>
  <c r="C17" i="1"/>
  <c r="D17" i="1"/>
  <c r="F17" i="1"/>
  <c r="G17" i="1"/>
  <c r="G20" i="1" s="1"/>
  <c r="H17" i="1"/>
  <c r="N17" i="1"/>
  <c r="R17" i="1"/>
  <c r="R28" i="1" s="1"/>
  <c r="V17" i="1"/>
  <c r="B18" i="1"/>
  <c r="C18" i="1"/>
  <c r="F18" i="1"/>
  <c r="G18" i="1"/>
  <c r="N18" i="1"/>
  <c r="R18" i="1"/>
  <c r="V18" i="1"/>
  <c r="M19" i="1"/>
  <c r="N19" i="1" s="1"/>
  <c r="Q19" i="1"/>
  <c r="R19" i="1"/>
  <c r="U19" i="1"/>
  <c r="V19" i="1"/>
  <c r="B20" i="1"/>
  <c r="C20" i="1"/>
  <c r="F20" i="1"/>
  <c r="N20" i="1"/>
  <c r="Q20" i="1"/>
  <c r="R20" i="1"/>
  <c r="V20" i="1"/>
  <c r="N21" i="1"/>
  <c r="R21" i="1"/>
  <c r="V21" i="1"/>
  <c r="B23" i="1"/>
  <c r="C23" i="1"/>
  <c r="D23" i="1"/>
  <c r="F23" i="1"/>
  <c r="F24" i="1" s="1"/>
  <c r="G23" i="1"/>
  <c r="H23" i="1"/>
  <c r="L23" i="1"/>
  <c r="M23" i="1"/>
  <c r="N23" i="1"/>
  <c r="P23" i="1"/>
  <c r="Q23" i="1"/>
  <c r="R23" i="1"/>
  <c r="T23" i="1"/>
  <c r="U23" i="1"/>
  <c r="V23" i="1"/>
  <c r="B24" i="1"/>
  <c r="C24" i="1"/>
  <c r="D24" i="1"/>
  <c r="G24" i="1"/>
  <c r="H24" i="1"/>
  <c r="L24" i="1"/>
  <c r="M24" i="1"/>
  <c r="P24" i="1"/>
  <c r="Q24" i="1"/>
  <c r="T24" i="1"/>
  <c r="U24" i="1"/>
  <c r="V24" i="1"/>
  <c r="L25" i="1"/>
  <c r="N25" i="1"/>
  <c r="P25" i="1"/>
  <c r="Q25" i="1"/>
  <c r="T25" i="1"/>
  <c r="U25" i="1"/>
  <c r="V25" i="1"/>
  <c r="U52" i="1" s="1"/>
  <c r="B26" i="1"/>
  <c r="C26" i="1"/>
  <c r="D26" i="1"/>
  <c r="F26" i="1"/>
  <c r="G26" i="1"/>
  <c r="G34" i="1" s="1"/>
  <c r="H26" i="1"/>
  <c r="H34" i="1" s="1"/>
  <c r="L26" i="1"/>
  <c r="M26" i="1"/>
  <c r="T26" i="1"/>
  <c r="L27" i="1"/>
  <c r="M27" i="1"/>
  <c r="P27" i="1"/>
  <c r="Q27" i="1"/>
  <c r="R27" i="1"/>
  <c r="T27" i="1"/>
  <c r="U27" i="1"/>
  <c r="V27" i="1"/>
  <c r="U60" i="1" s="1"/>
  <c r="W60" i="1" s="1"/>
  <c r="B28" i="1"/>
  <c r="C28" i="1"/>
  <c r="D28" i="1"/>
  <c r="F28" i="1"/>
  <c r="G28" i="1"/>
  <c r="H28" i="1"/>
  <c r="L28" i="1"/>
  <c r="M28" i="1"/>
  <c r="P28" i="1"/>
  <c r="Q28" i="1"/>
  <c r="T28" i="1"/>
  <c r="U28" i="1"/>
  <c r="V28" i="1"/>
  <c r="L29" i="1"/>
  <c r="M29" i="1"/>
  <c r="P29" i="1"/>
  <c r="Q29" i="1"/>
  <c r="U29" i="1"/>
  <c r="L30" i="1"/>
  <c r="M30" i="1"/>
  <c r="P30" i="1"/>
  <c r="Q30" i="1"/>
  <c r="U30" i="1"/>
  <c r="F31" i="1"/>
  <c r="G31" i="1"/>
  <c r="H31" i="1"/>
  <c r="L31" i="1"/>
  <c r="M31" i="1"/>
  <c r="N31" i="1"/>
  <c r="P31" i="1"/>
  <c r="Q31" i="1"/>
  <c r="U31" i="1"/>
  <c r="B32" i="1"/>
  <c r="C32" i="1"/>
  <c r="D32" i="1"/>
  <c r="F32" i="1"/>
  <c r="G32" i="1"/>
  <c r="H32" i="1"/>
  <c r="L32" i="1"/>
  <c r="M32" i="1"/>
  <c r="N32" i="1"/>
  <c r="P32" i="1"/>
  <c r="Q32" i="1"/>
  <c r="U32" i="1"/>
  <c r="B34" i="1"/>
  <c r="B36" i="1" s="1"/>
  <c r="C34" i="1"/>
  <c r="C36" i="1" s="1"/>
  <c r="D34" i="1"/>
  <c r="F34" i="1"/>
  <c r="F36" i="1" s="1"/>
  <c r="L34" i="1"/>
  <c r="M34" i="1"/>
  <c r="P34" i="1"/>
  <c r="Q34" i="1"/>
  <c r="R34" i="1"/>
  <c r="R35" i="1" s="1"/>
  <c r="T34" i="1"/>
  <c r="U34" i="1"/>
  <c r="V34" i="1"/>
  <c r="B35" i="1"/>
  <c r="C35" i="1"/>
  <c r="C55" i="1" s="1"/>
  <c r="D35" i="1"/>
  <c r="D55" i="1" s="1"/>
  <c r="F35" i="1"/>
  <c r="G35" i="1"/>
  <c r="G47" i="1" s="1"/>
  <c r="H35" i="1"/>
  <c r="L35" i="1"/>
  <c r="M35" i="1"/>
  <c r="P35" i="1"/>
  <c r="Q35" i="1"/>
  <c r="T35" i="1"/>
  <c r="U35" i="1"/>
  <c r="V35" i="1"/>
  <c r="D36" i="1"/>
  <c r="L36" i="1"/>
  <c r="M36" i="1"/>
  <c r="P36" i="1"/>
  <c r="Q36" i="1"/>
  <c r="U36" i="1"/>
  <c r="L37" i="1"/>
  <c r="M37" i="1"/>
  <c r="N37" i="1"/>
  <c r="P37" i="1"/>
  <c r="T37" i="1"/>
  <c r="T39" i="1" s="1"/>
  <c r="L38" i="1"/>
  <c r="P38" i="1"/>
  <c r="P39" i="1" s="1"/>
  <c r="R38" i="1"/>
  <c r="T38" i="1"/>
  <c r="U38" i="1"/>
  <c r="V38" i="1"/>
  <c r="L39" i="1"/>
  <c r="L40" i="1"/>
  <c r="L45" i="1"/>
  <c r="M45" i="1"/>
  <c r="N45" i="1"/>
  <c r="B47" i="1"/>
  <c r="F47" i="1"/>
  <c r="F48" i="1" s="1"/>
  <c r="H47" i="1"/>
  <c r="H48" i="1" s="1"/>
  <c r="B48" i="1"/>
  <c r="L49" i="1"/>
  <c r="U49" i="1"/>
  <c r="V49" i="1"/>
  <c r="W49" i="1"/>
  <c r="M50" i="1"/>
  <c r="V50" i="1"/>
  <c r="C51" i="1"/>
  <c r="C57" i="1" s="1"/>
  <c r="C59" i="1" s="1"/>
  <c r="C66" i="1" s="1"/>
  <c r="D51" i="1"/>
  <c r="D57" i="1" s="1"/>
  <c r="D59" i="1" s="1"/>
  <c r="D66" i="1" s="1"/>
  <c r="C65" i="1" s="1"/>
  <c r="M51" i="1"/>
  <c r="U51" i="1"/>
  <c r="D53" i="1"/>
  <c r="L53" i="1"/>
  <c r="B55" i="1"/>
  <c r="F55" i="1"/>
  <c r="H55" i="1"/>
  <c r="L57" i="1"/>
  <c r="B58" i="1"/>
  <c r="C58" i="1"/>
  <c r="D58" i="1"/>
  <c r="F58" i="1"/>
  <c r="G58" i="1"/>
  <c r="H58" i="1"/>
  <c r="L58" i="1"/>
  <c r="U59" i="1"/>
  <c r="V60" i="1"/>
  <c r="D61" i="1"/>
  <c r="H61" i="1"/>
  <c r="M61" i="1"/>
  <c r="B62" i="1"/>
  <c r="F62" i="1"/>
  <c r="U62" i="1"/>
  <c r="V30" i="1" l="1"/>
  <c r="U55" i="1" s="1"/>
  <c r="V36" i="1"/>
  <c r="U63" i="1" s="1"/>
  <c r="U48" i="1"/>
  <c r="W48" i="1" s="1"/>
  <c r="V37" i="1"/>
  <c r="V39" i="1" s="1"/>
  <c r="V29" i="1"/>
  <c r="U54" i="1" s="1"/>
  <c r="U16" i="1"/>
  <c r="U37" i="1" s="1"/>
  <c r="U39" i="1" s="1"/>
  <c r="V32" i="1"/>
  <c r="U57" i="1" s="1"/>
  <c r="N36" i="1"/>
  <c r="L64" i="1" s="1"/>
  <c r="M49" i="1"/>
  <c r="M54" i="1" s="1"/>
  <c r="R31" i="1"/>
  <c r="R29" i="1"/>
  <c r="Q16" i="1"/>
  <c r="Q37" i="1" s="1"/>
  <c r="R30" i="1"/>
  <c r="R36" i="1"/>
  <c r="V48" i="1"/>
  <c r="V53" i="1" s="1"/>
  <c r="R37" i="1"/>
  <c r="V5" i="1"/>
  <c r="U26" i="1"/>
  <c r="M60" i="1"/>
  <c r="V59" i="1"/>
  <c r="W59" i="1" s="1"/>
  <c r="W62" i="1"/>
  <c r="G48" i="1"/>
  <c r="G62" i="1"/>
  <c r="M63" i="1"/>
  <c r="V62" i="1"/>
  <c r="H51" i="1"/>
  <c r="H36" i="1"/>
  <c r="W51" i="1"/>
  <c r="M52" i="1"/>
  <c r="N52" i="1" s="1"/>
  <c r="V51" i="1"/>
  <c r="N49" i="1"/>
  <c r="B65" i="1"/>
  <c r="C67" i="1"/>
  <c r="V31" i="1"/>
  <c r="U56" i="1" s="1"/>
  <c r="N26" i="1"/>
  <c r="L51" i="1"/>
  <c r="G51" i="1"/>
  <c r="G36" i="1"/>
  <c r="R32" i="1"/>
  <c r="R39" i="1"/>
  <c r="N60" i="1"/>
  <c r="R25" i="1"/>
  <c r="C53" i="1"/>
  <c r="F51" i="1"/>
  <c r="Q38" i="1"/>
  <c r="T36" i="1"/>
  <c r="T30" i="1"/>
  <c r="L50" i="1"/>
  <c r="N50" i="1" s="1"/>
  <c r="T29" i="1"/>
  <c r="N34" i="1"/>
  <c r="H62" i="1"/>
  <c r="G61" i="1" s="1"/>
  <c r="G55" i="1"/>
  <c r="B51" i="1"/>
  <c r="D47" i="1"/>
  <c r="T31" i="1"/>
  <c r="N30" i="1"/>
  <c r="L56" i="1" s="1"/>
  <c r="C47" i="1"/>
  <c r="T32" i="1"/>
  <c r="N27" i="1"/>
  <c r="L61" i="1" s="1"/>
  <c r="N61" i="1" s="1"/>
  <c r="P26" i="1"/>
  <c r="M38" i="1" l="1"/>
  <c r="M39" i="1" s="1"/>
  <c r="N38" i="1"/>
  <c r="N39" i="1" s="1"/>
  <c r="L54" i="1"/>
  <c r="N54" i="1" s="1"/>
  <c r="N51" i="1"/>
  <c r="C48" i="1"/>
  <c r="C62" i="1"/>
  <c r="V55" i="1"/>
  <c r="M56" i="1"/>
  <c r="N56" i="1" s="1"/>
  <c r="M53" i="1"/>
  <c r="N53" i="1" s="1"/>
  <c r="V52" i="1"/>
  <c r="W52" i="1" s="1"/>
  <c r="W54" i="1"/>
  <c r="V54" i="1"/>
  <c r="M55" i="1"/>
  <c r="N55" i="1" s="1"/>
  <c r="D48" i="1"/>
  <c r="D62" i="1"/>
  <c r="C61" i="1" s="1"/>
  <c r="M57" i="1"/>
  <c r="N57" i="1" s="1"/>
  <c r="V56" i="1"/>
  <c r="W56" i="1"/>
  <c r="H53" i="1"/>
  <c r="H57" i="1"/>
  <c r="H59" i="1" s="1"/>
  <c r="H66" i="1" s="1"/>
  <c r="G65" i="1" s="1"/>
  <c r="Q39" i="1"/>
  <c r="M58" i="1"/>
  <c r="N58" i="1" s="1"/>
  <c r="V57" i="1"/>
  <c r="W57" i="1" s="1"/>
  <c r="U50" i="1"/>
  <c r="V26" i="1"/>
  <c r="M64" i="1"/>
  <c r="V63" i="1"/>
  <c r="W63" i="1" s="1"/>
  <c r="B57" i="1"/>
  <c r="B59" i="1" s="1"/>
  <c r="B66" i="1" s="1"/>
  <c r="B67" i="1" s="1"/>
  <c r="B53" i="1"/>
  <c r="F53" i="1"/>
  <c r="F57" i="1"/>
  <c r="F59" i="1" s="1"/>
  <c r="F66" i="1" s="1"/>
  <c r="F61" i="1"/>
  <c r="F63" i="1" s="1"/>
  <c r="G63" i="1"/>
  <c r="N35" i="1"/>
  <c r="L63" i="1" s="1"/>
  <c r="N63" i="1" s="1"/>
  <c r="W55" i="1"/>
  <c r="G53" i="1"/>
  <c r="G57" i="1"/>
  <c r="G59" i="1" s="1"/>
  <c r="G66" i="1" s="1"/>
  <c r="N64" i="1"/>
  <c r="C63" i="1" l="1"/>
  <c r="C69" i="1" s="1"/>
  <c r="B61" i="1"/>
  <c r="B63" i="1" s="1"/>
  <c r="B69" i="1"/>
  <c r="G67" i="1"/>
  <c r="G69" i="1" s="1"/>
  <c r="F65" i="1"/>
  <c r="F67" i="1" s="1"/>
  <c r="F69" i="1" s="1"/>
  <c r="W50" i="1"/>
  <c r="U53" i="1"/>
  <c r="W53" i="1" s="1"/>
</calcChain>
</file>

<file path=xl/sharedStrings.xml><?xml version="1.0" encoding="utf-8"?>
<sst xmlns="http://schemas.openxmlformats.org/spreadsheetml/2006/main" count="174" uniqueCount="174">
  <si>
    <t>Albertsons</t>
  </si>
  <si>
    <t>Safeway</t>
  </si>
  <si>
    <t>HPQ</t>
  </si>
  <si>
    <t>Dell</t>
  </si>
  <si>
    <t>HPQ++</t>
  </si>
  <si>
    <t>8/2003</t>
  </si>
  <si>
    <t>5/2003</t>
  </si>
  <si>
    <t xml:space="preserve"> </t>
  </si>
  <si>
    <t>8/2003</t>
  </si>
  <si>
    <t>5/2003</t>
  </si>
  <si>
    <t xml:space="preserve"> </t>
  </si>
  <si>
    <t>8/2003</t>
  </si>
  <si>
    <t>5/2003</t>
  </si>
  <si>
    <t>Current Assets</t>
  </si>
  <si>
    <t>Current Assets</t>
  </si>
  <si>
    <t>Current Liabilities</t>
  </si>
  <si>
    <t>Total Assets</t>
  </si>
  <si>
    <t>Current Ratio</t>
  </si>
  <si>
    <t>Beginning Assets</t>
  </si>
  <si>
    <t>Ending Inventory</t>
  </si>
  <si>
    <t>Receivables</t>
  </si>
  <si>
    <t>Beginning Inventory</t>
  </si>
  <si>
    <t>Revenue for Period</t>
  </si>
  <si>
    <t>Cost of Sales</t>
  </si>
  <si>
    <t>Days in period</t>
  </si>
  <si>
    <t>Current Liabilities</t>
  </si>
  <si>
    <t>DSO</t>
  </si>
  <si>
    <t>Days in period</t>
  </si>
  <si>
    <t>Gross Profit</t>
  </si>
  <si>
    <t>Cost of Sales</t>
  </si>
  <si>
    <t>Receivables</t>
  </si>
  <si>
    <t>Beginning Inventory</t>
  </si>
  <si>
    <t>n/a</t>
  </si>
  <si>
    <t>n/a</t>
  </si>
  <si>
    <t>Reported Net Earnings</t>
  </si>
  <si>
    <t>Ending Inventory</t>
  </si>
  <si>
    <t>Revenue for Period</t>
  </si>
  <si>
    <t>Inventory Turnover</t>
  </si>
  <si>
    <t>Sales</t>
  </si>
  <si>
    <t>Sales [n-1]th year</t>
  </si>
  <si>
    <t>Revenue for Period</t>
  </si>
  <si>
    <t>Shareholders Equity</t>
  </si>
  <si>
    <t>Beginning Assets</t>
  </si>
  <si>
    <t>n/a</t>
  </si>
  <si>
    <t>n/a</t>
  </si>
  <si>
    <t>SG&amp;A</t>
  </si>
  <si>
    <t>Ending Assets</t>
  </si>
  <si>
    <t>Price [12/31/200X]</t>
  </si>
  <si>
    <t>Asset Turnover</t>
  </si>
  <si>
    <t>Shares</t>
  </si>
  <si>
    <t>R&amp;D costs</t>
  </si>
  <si>
    <t>Reported Net Earnings</t>
  </si>
  <si>
    <t>Ending Assets</t>
  </si>
  <si>
    <t>Curr A/Curr Lia</t>
  </si>
  <si>
    <t>Current Ratio</t>
  </si>
  <si>
    <t xml:space="preserve"> </t>
  </si>
  <si>
    <t>ROA</t>
  </si>
  <si>
    <t>AR/revenue * Days</t>
  </si>
  <si>
    <t>DaysReceivable</t>
  </si>
  <si>
    <t xml:space="preserve"> </t>
  </si>
  <si>
    <t>2*COGS/(avg inv)</t>
  </si>
  <si>
    <t>Inventory Turnover</t>
  </si>
  <si>
    <t>Reported Net Earnings</t>
  </si>
  <si>
    <t>2*rev/(avg assets)</t>
  </si>
  <si>
    <t>Asset Turnover</t>
  </si>
  <si>
    <t>Shareholders Equity</t>
  </si>
  <si>
    <t>Net ear/assets</t>
  </si>
  <si>
    <t>ROA</t>
  </si>
  <si>
    <t>ROE</t>
  </si>
  <si>
    <t>Net ear/equity</t>
  </si>
  <si>
    <t>ROE</t>
  </si>
  <si>
    <t>Gross profit/sales</t>
  </si>
  <si>
    <t>Gross Margin %</t>
  </si>
  <si>
    <t>Gross Profit</t>
  </si>
  <si>
    <t>Net ear/sales</t>
  </si>
  <si>
    <t>Profit Margin %</t>
  </si>
  <si>
    <t>Sales</t>
  </si>
  <si>
    <t>G&amp;A/sales</t>
  </si>
  <si>
    <t>G&amp;A %</t>
  </si>
  <si>
    <t>Gross Margin %</t>
  </si>
  <si>
    <t>R&amp;D%</t>
  </si>
  <si>
    <t>Marketing %</t>
  </si>
  <si>
    <t>Reported Net Earnings</t>
  </si>
  <si>
    <t>Net ear/shares</t>
  </si>
  <si>
    <t>EPS</t>
  </si>
  <si>
    <t>Sales</t>
  </si>
  <si>
    <t>price/eps</t>
  </si>
  <si>
    <t>P/E</t>
  </si>
  <si>
    <t>Profit Margin %</t>
  </si>
  <si>
    <t>price/sales per share</t>
  </si>
  <si>
    <t>P/S</t>
  </si>
  <si>
    <t>(sales[n]-sales[n-1])/sales[n-1]</t>
  </si>
  <si>
    <t>Sales Growth</t>
  </si>
  <si>
    <t>R&amp;D</t>
  </si>
  <si>
    <t>eps[n]-eps[n-1]/eps[n-1]</t>
  </si>
  <si>
    <t>Profit Growth Rate</t>
  </si>
  <si>
    <t>Sales</t>
  </si>
  <si>
    <t>Profit gro/sales growth</t>
  </si>
  <si>
    <t>Earnings Leverage</t>
  </si>
  <si>
    <t>R&amp;D Expense</t>
  </si>
  <si>
    <t>Market Cap</t>
  </si>
  <si>
    <t>Marketing</t>
  </si>
  <si>
    <t>Sales</t>
  </si>
  <si>
    <t>During the three and six months ended August 1, 2003, selling, general and administrative expenses increased in absolute dollars when compared to the same periods last year. This increase was commensurate with the corresponding increase in net revenue as Dell continues to invest in global expansion efforts as part of its strategy to profitably gain market share. However, due to strong revenue growth Dell was able to achieve lower selling, general and administrative expenses as a percentage of net revenue of 8.4% during the second quarter of fiscal 2004, down from 8.6% in the second quarter of fiscal 2003.</t>
  </si>
  <si>
    <t>G&amp;A</t>
  </si>
  <si>
    <t>Sales</t>
  </si>
  <si>
    <t>(Avg over 2 Qtrs)</t>
  </si>
  <si>
    <t>HPQ</t>
  </si>
  <si>
    <t>DELL</t>
  </si>
  <si>
    <t>Ratios</t>
  </si>
  <si>
    <t>G&amp;A %</t>
  </si>
  <si>
    <t>(Avg over 2 Qtrs)</t>
  </si>
  <si>
    <t>HPQ</t>
  </si>
  <si>
    <t>DELL</t>
  </si>
  <si>
    <t>Ratios</t>
  </si>
  <si>
    <t>Sales</t>
  </si>
  <si>
    <t>Sales</t>
  </si>
  <si>
    <t>Net Income</t>
  </si>
  <si>
    <t>Price</t>
  </si>
  <si>
    <t>Net Income</t>
  </si>
  <si>
    <t>Assets</t>
  </si>
  <si>
    <t>Reported Net Earnings</t>
  </si>
  <si>
    <t>Assets</t>
  </si>
  <si>
    <t>Days Receivable</t>
  </si>
  <si>
    <t>Shares</t>
  </si>
  <si>
    <t>Days Receivable</t>
  </si>
  <si>
    <t>Inventory Turnover</t>
  </si>
  <si>
    <t>P/E</t>
  </si>
  <si>
    <t>Inventory Turnover</t>
  </si>
  <si>
    <t>Asset/Sales</t>
  </si>
  <si>
    <t xml:space="preserve"> </t>
  </si>
  <si>
    <t>Asset/Sales</t>
  </si>
  <si>
    <t>Gross Margin %</t>
  </si>
  <si>
    <t>P/S</t>
  </si>
  <si>
    <t>Gross Margin %</t>
  </si>
  <si>
    <t>Profit Margin %</t>
  </si>
  <si>
    <t xml:space="preserve"> </t>
  </si>
  <si>
    <t>Profit Margin %</t>
  </si>
  <si>
    <t>SG&amp;A %</t>
  </si>
  <si>
    <t>Reported Net Earnings</t>
  </si>
  <si>
    <t>SG&amp;A %</t>
  </si>
  <si>
    <t>R&amp;D%</t>
  </si>
  <si>
    <t>Shares</t>
  </si>
  <si>
    <t>R&amp;D%</t>
  </si>
  <si>
    <t>EPS</t>
  </si>
  <si>
    <t>ROE</t>
  </si>
  <si>
    <t>ROE</t>
  </si>
  <si>
    <t>ROA</t>
  </si>
  <si>
    <t>Sales [n-1]</t>
  </si>
  <si>
    <t>ROA</t>
  </si>
  <si>
    <t xml:space="preserve"> </t>
  </si>
  <si>
    <t>Sales [n]</t>
  </si>
  <si>
    <t>(Trailing) P/E</t>
  </si>
  <si>
    <t>Sales Growth</t>
  </si>
  <si>
    <t xml:space="preserve"> </t>
  </si>
  <si>
    <t xml:space="preserve"> </t>
  </si>
  <si>
    <t>(Trailing) P/E</t>
  </si>
  <si>
    <t>(Trailing) P/S</t>
  </si>
  <si>
    <t>(Trailing) P/S</t>
  </si>
  <si>
    <t>EPS [n-1]</t>
  </si>
  <si>
    <t>EPS [n]</t>
  </si>
  <si>
    <t>Profit Growth Rate</t>
  </si>
  <si>
    <t>Earnings Leverage</t>
  </si>
  <si>
    <t xml:space="preserve"> </t>
  </si>
  <si>
    <t xml:space="preserve"> </t>
  </si>
  <si>
    <t>WMT</t>
  </si>
  <si>
    <t>TGT</t>
  </si>
  <si>
    <t>ROE</t>
  </si>
  <si>
    <t>ROA</t>
  </si>
  <si>
    <t>Profit Margin</t>
  </si>
  <si>
    <t>Current Ratio</t>
  </si>
  <si>
    <t>Sales</t>
  </si>
  <si>
    <t>Net Income</t>
  </si>
  <si>
    <t>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</si>
</sst>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2" formatCode="0.0"/>
    <numFmt numFmtId="173" formatCode="0.0%"/>
  </numFmts>
  <fonts count="9">
    <font>
      <sz val="10"/>
      <name val="Arial"/>
    </font>
    <font>
      <b/>
      <sz val="16"/>
      <color indexed="8"/>
      <name val="Albany"/>
      <family val="2"/>
    </font>
    <font>
      <sz val="10"/>
      <color indexed="8"/>
      <name val="Arial"/>
    </font>
    <font>
      <b/>
      <sz val="14"/>
      <color indexed="8"/>
      <name val="Albany"/>
      <family val="2"/>
    </font>
    <font>
      <b/>
      <sz val="10"/>
      <color indexed="8"/>
      <name val="Albany"/>
      <family val="2"/>
    </font>
    <font>
      <b/>
      <sz val="10"/>
      <color indexed="8"/>
      <name val="Verdana"/>
    </font>
    <font>
      <sz val="10"/>
      <color indexed="8"/>
      <name val="Albany"/>
      <family val="2"/>
    </font>
    <font>
      <i/>
      <sz val="10"/>
      <color indexed="8"/>
      <name val="Arial"/>
    </font>
    <font>
      <b/>
      <sz val="10"/>
      <color indexed="8"/>
      <name val="Arial"/>
    </font>
  </fonts>
  <fills count="8">
    <fill>
      <patternFill patternType="none"/>
    </fill>
    <fill>
      <patternFill patternType="gray125"/>
    </fill>
    <fill>
      <patternFill patternType="solid">
        <fgColor indexed="9"/>
        <bgColor indexed="12"/>
      </patternFill>
    </fill>
    <fill>
      <patternFill patternType="solid">
        <fgColor indexed="14"/>
        <bgColor indexed="15"/>
      </patternFill>
    </fill>
    <fill>
      <patternFill patternType="solid">
        <fgColor indexed="10"/>
        <bgColor indexed="12"/>
      </patternFill>
    </fill>
    <fill>
      <patternFill patternType="solid">
        <fgColor indexed="12"/>
        <bgColor indexed="10"/>
      </patternFill>
    </fill>
    <fill>
      <patternFill patternType="solid">
        <fgColor indexed="13"/>
        <bgColor indexed="10"/>
      </patternFill>
    </fill>
    <fill>
      <patternFill patternType="solid">
        <fgColor indexed="11"/>
        <bgColor indexed="13"/>
      </patternFill>
    </fill>
  </fills>
  <borders count="9">
    <border>
      <left/>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top/>
      <bottom/>
      <diagonal/>
    </border>
    <border>
      <left/>
      <right style="thin">
        <color indexed="8"/>
      </right>
      <top/>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s>
  <cellStyleXfs count="1">
    <xf numFmtId="0" fontId="0" fillId="0" borderId="0"/>
  </cellStyleXfs>
  <cellXfs count="31">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applyAlignment="1">
      <alignment wrapText="1"/>
    </xf>
    <xf numFmtId="0" fontId="6" fillId="0" borderId="0" xfId="0" applyFont="1"/>
    <xf numFmtId="0" fontId="4" fillId="2" borderId="0" xfId="0" applyFont="1" applyFill="1"/>
    <xf numFmtId="0" fontId="6" fillId="3" borderId="0" xfId="0" applyFont="1" applyFill="1"/>
    <xf numFmtId="10" fontId="6" fillId="3" borderId="0" xfId="0" applyNumberFormat="1" applyFont="1" applyFill="1"/>
    <xf numFmtId="0" fontId="2" fillId="4" borderId="1" xfId="0" applyFont="1" applyFill="1" applyBorder="1"/>
    <xf numFmtId="0" fontId="4" fillId="5" borderId="2" xfId="0" applyFont="1" applyFill="1" applyBorder="1" applyAlignment="1">
      <alignment horizontal="center"/>
    </xf>
    <xf numFmtId="0" fontId="4" fillId="6" borderId="2" xfId="0" applyFont="1" applyFill="1" applyBorder="1" applyAlignment="1">
      <alignment horizontal="center"/>
    </xf>
    <xf numFmtId="0" fontId="4" fillId="7" borderId="3" xfId="0" applyFont="1" applyFill="1" applyBorder="1" applyAlignment="1">
      <alignment horizontal="center"/>
    </xf>
    <xf numFmtId="0" fontId="7" fillId="4" borderId="4" xfId="0" applyFont="1" applyFill="1" applyBorder="1" applyAlignment="1">
      <alignment horizontal="right"/>
    </xf>
    <xf numFmtId="0" fontId="2" fillId="5" borderId="0" xfId="0" applyFont="1" applyFill="1"/>
    <xf numFmtId="0" fontId="2" fillId="6" borderId="0" xfId="0" applyFont="1" applyFill="1"/>
    <xf numFmtId="0" fontId="2" fillId="7" borderId="5" xfId="0" applyFont="1" applyFill="1" applyBorder="1"/>
    <xf numFmtId="172" fontId="2" fillId="5" borderId="0" xfId="0" applyNumberFormat="1" applyFont="1" applyFill="1"/>
    <xf numFmtId="172" fontId="2" fillId="6" borderId="0" xfId="0" applyNumberFormat="1" applyFont="1" applyFill="1"/>
    <xf numFmtId="172" fontId="6" fillId="5" borderId="0" xfId="0" applyNumberFormat="1" applyFont="1" applyFill="1"/>
    <xf numFmtId="172" fontId="6" fillId="6" borderId="0" xfId="0" applyNumberFormat="1" applyFont="1" applyFill="1"/>
    <xf numFmtId="173" fontId="6" fillId="5" borderId="0" xfId="0" applyNumberFormat="1" applyFont="1" applyFill="1"/>
    <xf numFmtId="173" fontId="6" fillId="6" borderId="0" xfId="0" applyNumberFormat="1" applyFont="1" applyFill="1"/>
    <xf numFmtId="173" fontId="2" fillId="5" borderId="0" xfId="0" applyNumberFormat="1" applyFont="1" applyFill="1"/>
    <xf numFmtId="173" fontId="2" fillId="6" borderId="0" xfId="0" applyNumberFormat="1" applyFont="1" applyFill="1"/>
    <xf numFmtId="0" fontId="7" fillId="4" borderId="6" xfId="0" applyFont="1" applyFill="1" applyBorder="1" applyAlignment="1">
      <alignment horizontal="right"/>
    </xf>
    <xf numFmtId="172" fontId="2" fillId="5" borderId="7" xfId="0" applyNumberFormat="1" applyFont="1" applyFill="1" applyBorder="1"/>
    <xf numFmtId="172" fontId="2" fillId="6" borderId="7" xfId="0" applyNumberFormat="1" applyFont="1" applyFill="1" applyBorder="1"/>
    <xf numFmtId="0" fontId="2" fillId="7" borderId="8" xfId="0" applyFont="1" applyFill="1" applyBorder="1"/>
    <xf numFmtId="0" fontId="8" fillId="0" borderId="0" xfId="0" applyFont="1"/>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CCFFFF"/>
      <rgbColor rgb="00D9D9D9"/>
      <rgbColor rgb="00E6E64C"/>
      <rgbColor rgb="00E6E6FF"/>
      <rgbColor rgb="00FFCC99"/>
      <rgbColor rgb="00FFFFCC"/>
      <rgbColor rgb="00FF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U69"/>
  <sheetViews>
    <sheetView tabSelected="1" topLeftCell="J1" workbookViewId="0">
      <selection activeCell="O26" sqref="O26"/>
    </sheetView>
  </sheetViews>
  <sheetFormatPr defaultRowHeight="13.2"/>
  <cols>
    <col min="1" max="10" width="11.21875" customWidth="1"/>
    <col min="11" max="11" width="17.21875" customWidth="1"/>
    <col min="12" max="12" width="11.21875" customWidth="1"/>
    <col min="13" max="13" width="9.33203125" customWidth="1"/>
    <col min="14" max="14" width="8.5546875" customWidth="1"/>
    <col min="15" max="256" width="11.21875" customWidth="1"/>
  </cols>
  <sheetData>
    <row r="1" spans="1:255" s="2" customFormat="1" ht="21">
      <c r="A1" s="1"/>
      <c r="B1" s="1" t="s">
        <v>0</v>
      </c>
      <c r="C1" s="1"/>
      <c r="D1" s="1"/>
      <c r="E1" s="1"/>
      <c r="F1" s="1" t="s">
        <v>1</v>
      </c>
      <c r="G1" s="1"/>
      <c r="H1" s="1"/>
      <c r="I1" s="1"/>
      <c r="J1" s="1"/>
      <c r="K1" s="1"/>
      <c r="L1" s="1" t="s">
        <v>2</v>
      </c>
      <c r="M1" s="1"/>
      <c r="N1" s="1"/>
      <c r="O1" s="1"/>
      <c r="P1" s="1" t="s">
        <v>3</v>
      </c>
      <c r="Q1" s="1"/>
      <c r="R1" s="1"/>
      <c r="S1" s="1"/>
      <c r="T1" s="1" t="s">
        <v>4</v>
      </c>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row>
    <row r="2" spans="1:255" s="2" customFormat="1" ht="21">
      <c r="B2" s="1">
        <v>2003</v>
      </c>
      <c r="C2" s="1">
        <v>2002</v>
      </c>
      <c r="D2" s="1">
        <v>2001</v>
      </c>
      <c r="E2" s="1"/>
      <c r="F2" s="1">
        <v>2003</v>
      </c>
      <c r="G2" s="1">
        <v>2002</v>
      </c>
      <c r="H2" s="1">
        <v>2001</v>
      </c>
      <c r="J2" s="1"/>
      <c r="K2" s="1"/>
      <c r="L2" s="3" t="s">
        <v>5</v>
      </c>
      <c r="M2" s="3" t="s">
        <v>6</v>
      </c>
      <c r="N2" s="1" t="s">
        <v>7</v>
      </c>
      <c r="O2" s="1"/>
      <c r="P2" s="3" t="s">
        <v>8</v>
      </c>
      <c r="Q2" s="3" t="s">
        <v>9</v>
      </c>
      <c r="R2" s="1" t="s">
        <v>10</v>
      </c>
      <c r="S2" s="1"/>
      <c r="T2" s="3" t="s">
        <v>11</v>
      </c>
      <c r="U2" s="3" t="s">
        <v>12</v>
      </c>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row>
    <row r="3" spans="1:255" s="2" customFormat="1">
      <c r="A3" s="2" t="s">
        <v>13</v>
      </c>
      <c r="B3" s="2">
        <v>4268</v>
      </c>
      <c r="C3" s="2">
        <v>4623</v>
      </c>
      <c r="D3" s="2">
        <v>4300</v>
      </c>
      <c r="F3" s="2">
        <v>4259.1000000000004</v>
      </c>
      <c r="G3" s="2">
        <v>3311.8</v>
      </c>
      <c r="H3" s="2">
        <v>3223.5</v>
      </c>
      <c r="K3" s="2" t="s">
        <v>14</v>
      </c>
      <c r="L3" s="2">
        <v>37248</v>
      </c>
      <c r="M3" s="2">
        <v>38439</v>
      </c>
      <c r="N3" s="2">
        <f>(L3+M3)/2</f>
        <v>37843.5</v>
      </c>
      <c r="P3" s="2">
        <v>9607</v>
      </c>
      <c r="Q3" s="2">
        <v>9020</v>
      </c>
      <c r="R3" s="2">
        <f>(P3+Q3)/2</f>
        <v>9313.5</v>
      </c>
      <c r="T3" s="2">
        <v>37248</v>
      </c>
      <c r="U3" s="2">
        <v>38439</v>
      </c>
      <c r="V3" s="2">
        <f>(T3+U3)/2</f>
        <v>37843.5</v>
      </c>
    </row>
    <row r="4" spans="1:255" s="2" customFormat="1">
      <c r="A4" s="2" t="s">
        <v>15</v>
      </c>
      <c r="B4" s="2">
        <v>3448</v>
      </c>
      <c r="C4" s="2">
        <v>3596</v>
      </c>
      <c r="D4" s="2">
        <v>3395</v>
      </c>
      <c r="F4" s="2">
        <v>3936.3</v>
      </c>
      <c r="G4" s="2">
        <v>3882.6</v>
      </c>
      <c r="H4" s="2">
        <v>3779.5</v>
      </c>
      <c r="K4" s="2" t="s">
        <v>16</v>
      </c>
      <c r="L4" s="2">
        <v>71539</v>
      </c>
      <c r="M4" s="2">
        <v>72839</v>
      </c>
      <c r="N4" s="2">
        <f>(L4+M4)/2</f>
        <v>72189</v>
      </c>
      <c r="P4" s="2">
        <v>16540</v>
      </c>
      <c r="Q4" s="2">
        <v>15712</v>
      </c>
      <c r="R4" s="2">
        <f>(P4+Q4)/2</f>
        <v>16126</v>
      </c>
      <c r="T4" s="2">
        <v>71539</v>
      </c>
      <c r="U4" s="2">
        <v>72839</v>
      </c>
      <c r="V4" s="2">
        <f>(T4+U4)/2</f>
        <v>72189</v>
      </c>
    </row>
    <row r="5" spans="1:255" s="2" customFormat="1">
      <c r="A5" s="4" t="s">
        <v>17</v>
      </c>
      <c r="B5" s="5">
        <f>B3/B4</f>
        <v>1.2378190255220418</v>
      </c>
      <c r="C5" s="5">
        <f>C3/C4</f>
        <v>1.28559510567297</v>
      </c>
      <c r="D5" s="5">
        <f>D3/D4</f>
        <v>1.2665684830633284</v>
      </c>
      <c r="E5" s="4"/>
      <c r="F5" s="5">
        <f>F3/F4</f>
        <v>1.0820059446688515</v>
      </c>
      <c r="G5" s="5">
        <f>G3/G4</f>
        <v>0.8529851130685624</v>
      </c>
      <c r="H5" s="5">
        <f>H3/H4</f>
        <v>0.85289059399391454</v>
      </c>
      <c r="I5" s="4"/>
      <c r="J5" s="4"/>
      <c r="K5" s="2" t="s">
        <v>18</v>
      </c>
      <c r="L5" s="6">
        <f>M4</f>
        <v>72839</v>
      </c>
      <c r="M5" s="6">
        <f>N4</f>
        <v>72189</v>
      </c>
      <c r="N5" s="2">
        <f>(L5+M5)/2</f>
        <v>72514</v>
      </c>
      <c r="O5" s="6"/>
      <c r="P5" s="6">
        <f>Q4</f>
        <v>15712</v>
      </c>
      <c r="Q5" s="6">
        <f>R4</f>
        <v>16126</v>
      </c>
      <c r="R5" s="2">
        <f>(P5+Q5)/2</f>
        <v>15919</v>
      </c>
      <c r="S5" s="4"/>
      <c r="T5" s="6">
        <f>U4</f>
        <v>72839</v>
      </c>
      <c r="U5" s="6">
        <f>V4</f>
        <v>72189</v>
      </c>
      <c r="V5" s="2">
        <f>(T5+U5)/2</f>
        <v>72514</v>
      </c>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c r="BO5" s="4"/>
      <c r="BP5" s="4"/>
      <c r="BQ5" s="4"/>
      <c r="BR5" s="4"/>
      <c r="BS5" s="4"/>
      <c r="BT5" s="4"/>
      <c r="BU5" s="4"/>
      <c r="BV5" s="4"/>
      <c r="BW5" s="4"/>
      <c r="BX5" s="4"/>
      <c r="BY5" s="4"/>
      <c r="BZ5" s="4"/>
      <c r="CA5" s="4"/>
      <c r="CB5" s="4"/>
      <c r="CC5" s="4"/>
      <c r="CD5" s="4"/>
      <c r="CE5" s="4"/>
      <c r="CF5" s="4"/>
      <c r="CG5" s="4"/>
      <c r="CH5" s="4"/>
      <c r="CI5" s="4"/>
      <c r="CJ5" s="4"/>
      <c r="CK5" s="4"/>
      <c r="CL5" s="4"/>
      <c r="CM5" s="4"/>
      <c r="CN5" s="4"/>
      <c r="CO5" s="4"/>
      <c r="CP5" s="4"/>
      <c r="CQ5" s="4"/>
      <c r="CR5" s="4"/>
      <c r="CS5" s="4"/>
      <c r="CT5" s="4"/>
      <c r="CU5" s="4"/>
      <c r="CV5" s="4"/>
      <c r="CW5" s="4"/>
      <c r="CX5" s="4"/>
      <c r="CY5" s="4"/>
      <c r="CZ5" s="4"/>
      <c r="DA5" s="4"/>
      <c r="DB5" s="4"/>
      <c r="DC5" s="4"/>
      <c r="DD5" s="4"/>
      <c r="DE5" s="4"/>
      <c r="DF5" s="4"/>
      <c r="DG5" s="4"/>
      <c r="DH5" s="4"/>
      <c r="DI5" s="4"/>
      <c r="DJ5" s="4"/>
      <c r="DK5" s="4"/>
      <c r="DL5" s="4"/>
      <c r="DM5" s="4"/>
      <c r="DN5" s="4"/>
      <c r="DO5" s="4"/>
      <c r="DP5" s="4"/>
      <c r="DQ5" s="4"/>
      <c r="DR5" s="4"/>
      <c r="DS5" s="4"/>
      <c r="DT5" s="4"/>
      <c r="DU5" s="4"/>
      <c r="DV5" s="4"/>
      <c r="DW5" s="4"/>
      <c r="DX5" s="4"/>
      <c r="DY5" s="4"/>
      <c r="DZ5" s="4"/>
      <c r="EA5" s="4"/>
      <c r="EB5" s="4"/>
      <c r="EC5" s="4"/>
      <c r="ED5" s="4"/>
      <c r="EE5" s="4"/>
      <c r="EF5" s="4"/>
      <c r="EG5" s="4"/>
      <c r="EH5" s="4"/>
      <c r="EI5" s="4"/>
      <c r="EJ5" s="4"/>
      <c r="EK5" s="4"/>
      <c r="EL5" s="4"/>
      <c r="EM5" s="4"/>
      <c r="EN5" s="4"/>
      <c r="EO5" s="4"/>
      <c r="EP5" s="4"/>
      <c r="EQ5" s="4"/>
      <c r="ER5" s="4"/>
      <c r="ES5" s="4"/>
      <c r="ET5" s="4"/>
      <c r="EU5" s="4"/>
      <c r="EV5" s="4"/>
      <c r="EW5" s="4"/>
      <c r="EX5" s="4"/>
      <c r="EY5" s="4"/>
      <c r="EZ5" s="4"/>
      <c r="FA5" s="4"/>
      <c r="FB5" s="4"/>
      <c r="FC5" s="4"/>
      <c r="FD5" s="4"/>
      <c r="FE5" s="4"/>
      <c r="FF5" s="4"/>
      <c r="FG5" s="4"/>
      <c r="FH5" s="4"/>
      <c r="FI5" s="4"/>
      <c r="FJ5" s="4"/>
      <c r="FK5" s="4"/>
      <c r="FL5" s="4"/>
      <c r="FM5" s="4"/>
      <c r="FN5" s="4"/>
      <c r="FO5" s="4"/>
      <c r="FP5" s="4"/>
      <c r="FQ5" s="4"/>
      <c r="FR5" s="4"/>
      <c r="FS5" s="4"/>
      <c r="FT5" s="4"/>
      <c r="FU5" s="4"/>
      <c r="FV5" s="4"/>
      <c r="FW5" s="4"/>
      <c r="FX5" s="4"/>
      <c r="FY5" s="4"/>
      <c r="FZ5" s="4"/>
      <c r="GA5" s="4"/>
      <c r="GB5" s="4"/>
      <c r="GC5" s="4"/>
      <c r="GD5" s="4"/>
      <c r="GE5" s="4"/>
      <c r="GF5" s="4"/>
      <c r="GG5" s="4"/>
      <c r="GH5" s="4"/>
      <c r="GI5" s="4"/>
      <c r="GJ5" s="4"/>
      <c r="GK5" s="4"/>
      <c r="GL5" s="4"/>
      <c r="GM5" s="4"/>
      <c r="GN5" s="4"/>
      <c r="GO5" s="4"/>
      <c r="GP5" s="4"/>
      <c r="GQ5" s="4"/>
      <c r="GR5" s="4"/>
      <c r="GS5" s="4"/>
      <c r="GT5" s="4"/>
      <c r="GU5" s="4"/>
      <c r="GV5" s="4"/>
      <c r="GW5" s="4"/>
      <c r="GX5" s="4"/>
      <c r="GY5" s="4"/>
      <c r="GZ5" s="4"/>
      <c r="HA5" s="4"/>
      <c r="HB5" s="4"/>
      <c r="HC5" s="4"/>
      <c r="HD5" s="4"/>
      <c r="HE5" s="4"/>
      <c r="HF5" s="4"/>
      <c r="HG5" s="4"/>
      <c r="HH5" s="4"/>
      <c r="HI5" s="4"/>
      <c r="HJ5" s="4"/>
      <c r="HK5" s="4"/>
      <c r="HL5" s="4"/>
      <c r="HM5" s="4"/>
      <c r="HN5" s="4"/>
      <c r="HO5" s="4"/>
      <c r="HP5" s="4"/>
      <c r="HQ5" s="4"/>
      <c r="HR5" s="4"/>
      <c r="HS5" s="4"/>
      <c r="HT5" s="4"/>
      <c r="HU5" s="4"/>
      <c r="HV5" s="4"/>
      <c r="HW5" s="4"/>
      <c r="HX5" s="4"/>
      <c r="HY5" s="4"/>
      <c r="HZ5" s="4"/>
      <c r="IA5" s="4"/>
      <c r="IB5" s="4"/>
      <c r="IC5" s="4"/>
      <c r="ID5" s="4"/>
      <c r="IE5" s="4"/>
      <c r="IF5" s="4"/>
      <c r="IG5" s="4"/>
      <c r="IH5" s="4"/>
      <c r="II5" s="4"/>
      <c r="IJ5" s="4"/>
      <c r="IK5" s="4"/>
      <c r="IL5" s="4"/>
      <c r="IM5" s="4"/>
      <c r="IN5" s="4"/>
      <c r="IO5" s="4"/>
      <c r="IP5" s="4"/>
      <c r="IQ5" s="4"/>
      <c r="IR5" s="4"/>
      <c r="IS5" s="4"/>
      <c r="IT5" s="4"/>
      <c r="IU5" s="4"/>
    </row>
    <row r="6" spans="1:255" s="2" customFormat="1">
      <c r="K6" s="2" t="s">
        <v>19</v>
      </c>
      <c r="L6" s="6">
        <v>6142</v>
      </c>
      <c r="M6" s="6">
        <v>5743</v>
      </c>
      <c r="N6" s="6">
        <v>5797</v>
      </c>
      <c r="O6" s="6"/>
      <c r="P6" s="6">
        <v>358</v>
      </c>
      <c r="Q6" s="6">
        <v>264</v>
      </c>
      <c r="R6" s="6">
        <f>Q6</f>
        <v>264</v>
      </c>
      <c r="T6" s="6">
        <v>6142</v>
      </c>
      <c r="U6" s="6">
        <v>5743</v>
      </c>
      <c r="V6" s="6">
        <v>5797</v>
      </c>
    </row>
    <row r="7" spans="1:255" s="2" customFormat="1">
      <c r="A7" s="2" t="s">
        <v>20</v>
      </c>
      <c r="B7" s="2">
        <v>647</v>
      </c>
      <c r="C7" s="2">
        <v>681</v>
      </c>
      <c r="D7" s="2">
        <v>547</v>
      </c>
      <c r="F7" s="2">
        <v>413.1</v>
      </c>
      <c r="G7" s="2">
        <v>391.4</v>
      </c>
      <c r="H7" s="2">
        <v>374.5</v>
      </c>
      <c r="K7" s="2" t="s">
        <v>21</v>
      </c>
      <c r="L7" s="6">
        <f>M6</f>
        <v>5743</v>
      </c>
      <c r="M7" s="6">
        <f>N6</f>
        <v>5797</v>
      </c>
      <c r="N7" s="6">
        <f>N6</f>
        <v>5797</v>
      </c>
      <c r="O7" s="6"/>
      <c r="P7" s="6">
        <f>Q6</f>
        <v>264</v>
      </c>
      <c r="Q7" s="6">
        <v>306</v>
      </c>
      <c r="R7" s="6">
        <f>R6</f>
        <v>264</v>
      </c>
      <c r="T7" s="6">
        <f>U6</f>
        <v>5743</v>
      </c>
      <c r="U7" s="6">
        <f>V6</f>
        <v>5797</v>
      </c>
      <c r="V7" s="6">
        <f>V6</f>
        <v>5797</v>
      </c>
    </row>
    <row r="8" spans="1:255" s="2" customFormat="1">
      <c r="A8" s="2" t="s">
        <v>22</v>
      </c>
      <c r="B8" s="2">
        <v>35626</v>
      </c>
      <c r="C8" s="6">
        <v>37931</v>
      </c>
      <c r="D8" s="2">
        <v>36762</v>
      </c>
      <c r="F8" s="2">
        <v>32399.200000000001</v>
      </c>
      <c r="G8" s="6">
        <v>34301</v>
      </c>
      <c r="H8" s="2">
        <v>31976.9</v>
      </c>
      <c r="K8" s="2" t="s">
        <v>23</v>
      </c>
      <c r="L8" s="6">
        <v>12809</v>
      </c>
      <c r="M8" s="6">
        <v>13103</v>
      </c>
      <c r="N8" s="6">
        <f>L8+M8</f>
        <v>25912</v>
      </c>
      <c r="O8" s="6"/>
      <c r="P8" s="6">
        <v>8000</v>
      </c>
      <c r="Q8" s="6">
        <v>7784</v>
      </c>
      <c r="R8" s="6">
        <f>P8+Q8</f>
        <v>15784</v>
      </c>
      <c r="T8" s="6">
        <v>12809</v>
      </c>
      <c r="U8" s="6">
        <v>13103</v>
      </c>
      <c r="V8" s="6">
        <f>T8+U8</f>
        <v>25912</v>
      </c>
    </row>
    <row r="9" spans="1:255" s="2" customFormat="1">
      <c r="A9" s="2" t="s">
        <v>24</v>
      </c>
      <c r="B9" s="2">
        <f>52*7</f>
        <v>364</v>
      </c>
      <c r="C9" s="2">
        <v>364</v>
      </c>
      <c r="D9" s="2">
        <v>364</v>
      </c>
      <c r="F9" s="2">
        <f>52*7</f>
        <v>364</v>
      </c>
      <c r="G9" s="2">
        <v>364</v>
      </c>
      <c r="H9" s="2">
        <v>364</v>
      </c>
      <c r="K9" s="2" t="s">
        <v>25</v>
      </c>
      <c r="L9" s="6">
        <v>24097</v>
      </c>
      <c r="M9" s="6">
        <v>25179</v>
      </c>
      <c r="N9" s="2">
        <f>(L9+M9)/2</f>
        <v>24638</v>
      </c>
      <c r="O9" s="6"/>
      <c r="P9" s="6">
        <v>9264</v>
      </c>
      <c r="Q9" s="6">
        <v>8869</v>
      </c>
      <c r="R9" s="2">
        <f>(P9+Q9)/2</f>
        <v>9066.5</v>
      </c>
      <c r="T9" s="6">
        <v>24097</v>
      </c>
      <c r="U9" s="6">
        <v>25179</v>
      </c>
      <c r="V9" s="2">
        <f>(T9+U9)/2</f>
        <v>24638</v>
      </c>
    </row>
    <row r="10" spans="1:255" s="2" customFormat="1">
      <c r="A10" s="4" t="s">
        <v>26</v>
      </c>
      <c r="B10" s="4">
        <f>(B7/B8)*B9</f>
        <v>6.6105653174647729</v>
      </c>
      <c r="C10" s="4">
        <f>(C7/C8)*C9</f>
        <v>6.5351295773905242</v>
      </c>
      <c r="D10" s="4">
        <f>(D7/D8)*D9</f>
        <v>5.4161362276263532</v>
      </c>
      <c r="E10" s="4"/>
      <c r="F10" s="4">
        <f>(F7/F8)*F9</f>
        <v>4.6411145954221098</v>
      </c>
      <c r="G10" s="4">
        <f>(G7/G8)*G9</f>
        <v>4.153511559429754</v>
      </c>
      <c r="H10" s="4">
        <f>(H7/H8)*H9</f>
        <v>4.2630148638548446</v>
      </c>
      <c r="I10" s="4"/>
      <c r="J10" s="4"/>
      <c r="K10" s="2" t="s">
        <v>27</v>
      </c>
      <c r="L10" s="6">
        <v>90</v>
      </c>
      <c r="M10" s="6">
        <v>90</v>
      </c>
      <c r="N10" s="6">
        <f>L10+M10</f>
        <v>180</v>
      </c>
      <c r="O10" s="6"/>
      <c r="P10" s="6">
        <v>90</v>
      </c>
      <c r="Q10" s="6">
        <v>90</v>
      </c>
      <c r="R10" s="6">
        <f>P10+Q10</f>
        <v>180</v>
      </c>
      <c r="S10" s="4"/>
      <c r="T10" s="6">
        <v>90</v>
      </c>
      <c r="U10" s="6">
        <v>90</v>
      </c>
      <c r="V10" s="6">
        <f>T10+U10</f>
        <v>180</v>
      </c>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4"/>
      <c r="DK10" s="4"/>
      <c r="DL10" s="4"/>
      <c r="DM10" s="4"/>
      <c r="DN10" s="4"/>
      <c r="DO10" s="4"/>
      <c r="DP10" s="4"/>
      <c r="DQ10" s="4"/>
      <c r="DR10" s="4"/>
      <c r="DS10" s="4"/>
      <c r="DT10" s="4"/>
      <c r="DU10" s="4"/>
      <c r="DV10" s="4"/>
      <c r="DW10" s="4"/>
      <c r="DX10" s="4"/>
      <c r="DY10" s="4"/>
      <c r="DZ10" s="4"/>
      <c r="EA10" s="4"/>
      <c r="EB10" s="4"/>
      <c r="EC10" s="4"/>
      <c r="ED10" s="4"/>
      <c r="EE10" s="4"/>
      <c r="EF10" s="4"/>
      <c r="EG10" s="4"/>
      <c r="EH10" s="4"/>
      <c r="EI10" s="4"/>
      <c r="EJ10" s="4"/>
      <c r="EK10" s="4"/>
      <c r="EL10" s="4"/>
      <c r="EM10" s="4"/>
      <c r="EN10" s="4"/>
      <c r="EO10" s="4"/>
      <c r="EP10" s="4"/>
      <c r="EQ10" s="4"/>
      <c r="ER10" s="4"/>
      <c r="ES10" s="4"/>
      <c r="ET10" s="4"/>
      <c r="EU10" s="4"/>
      <c r="EV10" s="4"/>
      <c r="EW10" s="4"/>
      <c r="EX10" s="4"/>
      <c r="EY10" s="4"/>
      <c r="EZ10" s="4"/>
      <c r="FA10" s="4"/>
      <c r="FB10" s="4"/>
      <c r="FC10" s="4"/>
      <c r="FD10" s="4"/>
      <c r="FE10" s="4"/>
      <c r="FF10" s="4"/>
      <c r="FG10" s="4"/>
      <c r="FH10" s="4"/>
      <c r="FI10" s="4"/>
      <c r="FJ10" s="4"/>
      <c r="FK10" s="4"/>
      <c r="FL10" s="4"/>
      <c r="FM10" s="4"/>
      <c r="FN10" s="4"/>
      <c r="FO10" s="4"/>
      <c r="FP10" s="4"/>
      <c r="FQ10" s="4"/>
      <c r="FR10" s="4"/>
      <c r="FS10" s="4"/>
      <c r="FT10" s="4"/>
      <c r="FU10" s="4"/>
      <c r="FV10" s="4"/>
      <c r="FW10" s="4"/>
      <c r="FX10" s="4"/>
      <c r="FY10" s="4"/>
      <c r="FZ10" s="4"/>
      <c r="GA10" s="4"/>
      <c r="GB10" s="4"/>
      <c r="GC10" s="4"/>
      <c r="GD10" s="4"/>
      <c r="GE10" s="4"/>
      <c r="GF10" s="4"/>
      <c r="GG10" s="4"/>
      <c r="GH10" s="4"/>
      <c r="GI10" s="4"/>
      <c r="GJ10" s="4"/>
      <c r="GK10" s="4"/>
      <c r="GL10" s="4"/>
      <c r="GM10" s="4"/>
      <c r="GN10" s="4"/>
      <c r="GO10" s="4"/>
      <c r="GP10" s="4"/>
      <c r="GQ10" s="4"/>
      <c r="GR10" s="4"/>
      <c r="GS10" s="4"/>
      <c r="GT10" s="4"/>
      <c r="GU10" s="4"/>
      <c r="GV10" s="4"/>
      <c r="GW10" s="4"/>
      <c r="GX10" s="4"/>
      <c r="GY10" s="4"/>
      <c r="GZ10" s="4"/>
      <c r="HA10" s="4"/>
      <c r="HB10" s="4"/>
      <c r="HC10" s="4"/>
      <c r="HD10" s="4"/>
      <c r="HE10" s="4"/>
      <c r="HF10" s="4"/>
      <c r="HG10" s="4"/>
      <c r="HH10" s="4"/>
      <c r="HI10" s="4"/>
      <c r="HJ10" s="4"/>
      <c r="HK10" s="4"/>
      <c r="HL10" s="4"/>
      <c r="HM10" s="4"/>
      <c r="HN10" s="4"/>
      <c r="HO10" s="4"/>
      <c r="HP10" s="4"/>
      <c r="HQ10" s="4"/>
      <c r="HR10" s="4"/>
      <c r="HS10" s="4"/>
      <c r="HT10" s="4"/>
      <c r="HU10" s="4"/>
      <c r="HV10" s="4"/>
      <c r="HW10" s="4"/>
      <c r="HX10" s="4"/>
      <c r="HY10" s="4"/>
      <c r="HZ10" s="4"/>
      <c r="IA10" s="4"/>
      <c r="IB10" s="4"/>
      <c r="IC10" s="4"/>
      <c r="ID10" s="4"/>
      <c r="IE10" s="4"/>
      <c r="IF10" s="4"/>
      <c r="IG10" s="4"/>
      <c r="IH10" s="4"/>
      <c r="II10" s="4"/>
      <c r="IJ10" s="4"/>
      <c r="IK10" s="4"/>
      <c r="IL10" s="4"/>
      <c r="IM10" s="4"/>
      <c r="IN10" s="4"/>
      <c r="IO10" s="4"/>
      <c r="IP10" s="4"/>
      <c r="IQ10" s="4"/>
      <c r="IR10" s="4"/>
      <c r="IS10" s="4"/>
      <c r="IT10" s="4"/>
      <c r="IU10" s="4"/>
    </row>
    <row r="11" spans="1:255" s="2" customFormat="1">
      <c r="K11" s="2" t="s">
        <v>28</v>
      </c>
      <c r="L11" s="6">
        <v>4539</v>
      </c>
      <c r="M11" s="6">
        <v>4563</v>
      </c>
      <c r="N11" s="6">
        <f>L11+M11</f>
        <v>9102</v>
      </c>
      <c r="O11" s="6"/>
      <c r="P11" s="6">
        <v>1778</v>
      </c>
      <c r="Q11" s="6">
        <v>1748</v>
      </c>
      <c r="R11" s="6">
        <f>P11+Q11</f>
        <v>3526</v>
      </c>
      <c r="T11" s="6">
        <v>4539</v>
      </c>
      <c r="U11" s="6">
        <v>4563</v>
      </c>
      <c r="V11" s="6">
        <f>T11+U11</f>
        <v>9102</v>
      </c>
    </row>
    <row r="12" spans="1:255" s="2" customFormat="1">
      <c r="A12" s="2" t="s">
        <v>29</v>
      </c>
      <c r="B12" s="2">
        <v>24276</v>
      </c>
      <c r="C12" s="2">
        <v>26129</v>
      </c>
      <c r="D12" s="2">
        <v>25335</v>
      </c>
      <c r="F12" s="2">
        <v>21482.5</v>
      </c>
      <c r="G12" s="2">
        <v>22891.4</v>
      </c>
      <c r="H12" s="2">
        <v>21770.9</v>
      </c>
      <c r="K12" s="2" t="s">
        <v>30</v>
      </c>
      <c r="L12" s="6">
        <v>7629</v>
      </c>
      <c r="M12" s="6">
        <v>7900</v>
      </c>
      <c r="N12" s="2">
        <f>(L12+M12)/2</f>
        <v>7764.5</v>
      </c>
      <c r="O12" s="6"/>
      <c r="P12" s="6">
        <v>2883</v>
      </c>
      <c r="Q12" s="6">
        <v>2656</v>
      </c>
      <c r="R12" s="2">
        <f>(P12+Q12)/2</f>
        <v>2769.5</v>
      </c>
      <c r="T12" s="6">
        <v>7629</v>
      </c>
      <c r="U12" s="6">
        <v>7900</v>
      </c>
      <c r="V12" s="2">
        <f>(T12+U12)/2</f>
        <v>7764.5</v>
      </c>
    </row>
    <row r="13" spans="1:255" s="2" customFormat="1">
      <c r="A13" s="2" t="s">
        <v>31</v>
      </c>
      <c r="B13" s="2">
        <v>3196</v>
      </c>
      <c r="C13" s="2">
        <v>3364</v>
      </c>
      <c r="D13" s="2" t="s">
        <v>32</v>
      </c>
      <c r="F13" s="2">
        <f>G14</f>
        <v>2576.8000000000002</v>
      </c>
      <c r="G13" s="2">
        <f>H14</f>
        <v>2508.1999999999998</v>
      </c>
      <c r="H13" s="2" t="s">
        <v>33</v>
      </c>
      <c r="K13" s="2" t="s">
        <v>34</v>
      </c>
      <c r="L13" s="6">
        <v>297</v>
      </c>
      <c r="M13" s="6">
        <v>659</v>
      </c>
      <c r="N13" s="6">
        <f>L13+M13</f>
        <v>956</v>
      </c>
      <c r="O13" s="6"/>
      <c r="P13" s="6">
        <v>621</v>
      </c>
      <c r="Q13" s="6">
        <v>598</v>
      </c>
      <c r="R13" s="6">
        <f>P13+Q13</f>
        <v>1219</v>
      </c>
      <c r="T13" s="6">
        <v>279</v>
      </c>
      <c r="U13" s="6">
        <v>659</v>
      </c>
      <c r="V13" s="6">
        <f>T13+U13</f>
        <v>938</v>
      </c>
    </row>
    <row r="14" spans="1:255" s="2" customFormat="1">
      <c r="A14" s="2" t="s">
        <v>35</v>
      </c>
      <c r="B14" s="2">
        <v>2973</v>
      </c>
      <c r="C14" s="2">
        <v>3196</v>
      </c>
      <c r="D14" s="2">
        <v>3364</v>
      </c>
      <c r="F14" s="2">
        <v>2493</v>
      </c>
      <c r="G14" s="2">
        <v>2576.8000000000002</v>
      </c>
      <c r="H14" s="2">
        <v>2508.1999999999998</v>
      </c>
      <c r="K14" s="2" t="s">
        <v>36</v>
      </c>
      <c r="L14" s="6">
        <v>17348</v>
      </c>
      <c r="M14" s="6">
        <v>17983</v>
      </c>
      <c r="N14" s="6">
        <f>L14+M14</f>
        <v>35331</v>
      </c>
      <c r="O14" s="6"/>
      <c r="P14" s="6">
        <v>9778</v>
      </c>
      <c r="Q14" s="6">
        <v>9532</v>
      </c>
      <c r="R14" s="6">
        <f>P14+Q14</f>
        <v>19310</v>
      </c>
      <c r="T14" s="6">
        <v>17348</v>
      </c>
      <c r="U14" s="6">
        <v>17983</v>
      </c>
      <c r="V14" s="6">
        <f>T14+U14</f>
        <v>35331</v>
      </c>
    </row>
    <row r="15" spans="1:255" s="2" customFormat="1">
      <c r="A15" s="4" t="s">
        <v>37</v>
      </c>
      <c r="B15" s="4">
        <f>(2*B12)/(B13+B14)</f>
        <v>7.8703193386286268</v>
      </c>
      <c r="C15" s="4">
        <f>(2*C12)/(C13+C14)</f>
        <v>7.9661585365853655</v>
      </c>
      <c r="D15" s="4"/>
      <c r="E15" s="4"/>
      <c r="F15" s="4">
        <f>(2*F12)/(F13+F14)</f>
        <v>8.4746932817862639</v>
      </c>
      <c r="G15" s="4">
        <f>(2*G12)/(G13+G14)</f>
        <v>9.003500491642086</v>
      </c>
      <c r="H15" s="4"/>
      <c r="I15" s="4"/>
      <c r="J15" s="4"/>
      <c r="K15" s="2" t="s">
        <v>38</v>
      </c>
      <c r="L15" s="6">
        <f>L14</f>
        <v>17348</v>
      </c>
      <c r="M15" s="6">
        <f>M14</f>
        <v>17983</v>
      </c>
      <c r="N15" s="6">
        <f>L15+M15</f>
        <v>35331</v>
      </c>
      <c r="O15" s="6"/>
      <c r="P15" s="6">
        <f>P14</f>
        <v>9778</v>
      </c>
      <c r="Q15" s="6">
        <f>Q14</f>
        <v>9532</v>
      </c>
      <c r="R15" s="6">
        <f>P15+Q15</f>
        <v>19310</v>
      </c>
      <c r="S15" s="4"/>
      <c r="T15" s="6">
        <f>T14</f>
        <v>17348</v>
      </c>
      <c r="U15" s="6">
        <f>U14</f>
        <v>17983</v>
      </c>
      <c r="V15" s="6">
        <f>T15+U15</f>
        <v>35331</v>
      </c>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c r="BL15" s="4"/>
      <c r="BM15" s="4"/>
      <c r="BN15" s="4"/>
      <c r="BO15" s="4"/>
      <c r="BP15" s="4"/>
      <c r="BQ15" s="4"/>
      <c r="BR15" s="4"/>
      <c r="BS15" s="4"/>
      <c r="BT15" s="4"/>
      <c r="BU15" s="4"/>
      <c r="BV15" s="4"/>
      <c r="BW15" s="4"/>
      <c r="BX15" s="4"/>
      <c r="BY15" s="4"/>
      <c r="BZ15" s="4"/>
      <c r="CA15" s="4"/>
      <c r="CB15" s="4"/>
      <c r="CC15" s="4"/>
      <c r="CD15" s="4"/>
      <c r="CE15" s="4"/>
      <c r="CF15" s="4"/>
      <c r="CG15" s="4"/>
      <c r="CH15" s="4"/>
      <c r="CI15" s="4"/>
      <c r="CJ15" s="4"/>
      <c r="CK15" s="4"/>
      <c r="CL15" s="4"/>
      <c r="CM15" s="4"/>
      <c r="CN15" s="4"/>
      <c r="CO15" s="4"/>
      <c r="CP15" s="4"/>
      <c r="CQ15" s="4"/>
      <c r="CR15" s="4"/>
      <c r="CS15" s="4"/>
      <c r="CT15" s="4"/>
      <c r="CU15" s="4"/>
      <c r="CV15" s="4"/>
      <c r="CW15" s="4"/>
      <c r="CX15" s="4"/>
      <c r="CY15" s="4"/>
      <c r="CZ15" s="4"/>
      <c r="DA15" s="4"/>
      <c r="DB15" s="4"/>
      <c r="DC15" s="4"/>
      <c r="DD15" s="4"/>
      <c r="DE15" s="4"/>
      <c r="DF15" s="4"/>
      <c r="DG15" s="4"/>
      <c r="DH15" s="4"/>
      <c r="DI15" s="4"/>
      <c r="DJ15" s="4"/>
      <c r="DK15" s="4"/>
      <c r="DL15" s="4"/>
      <c r="DM15" s="4"/>
      <c r="DN15" s="4"/>
      <c r="DO15" s="4"/>
      <c r="DP15" s="4"/>
      <c r="DQ15" s="4"/>
      <c r="DR15" s="4"/>
      <c r="DS15" s="4"/>
      <c r="DT15" s="4"/>
      <c r="DU15" s="4"/>
      <c r="DV15" s="4"/>
      <c r="DW15" s="4"/>
      <c r="DX15" s="4"/>
      <c r="DY15" s="4"/>
      <c r="DZ15" s="4"/>
      <c r="EA15" s="4"/>
      <c r="EB15" s="4"/>
      <c r="EC15" s="4"/>
      <c r="ED15" s="4"/>
      <c r="EE15" s="4"/>
      <c r="EF15" s="4"/>
      <c r="EG15" s="4"/>
      <c r="EH15" s="4"/>
      <c r="EI15" s="4"/>
      <c r="EJ15" s="4"/>
      <c r="EK15" s="4"/>
      <c r="EL15" s="4"/>
      <c r="EM15" s="4"/>
      <c r="EN15" s="4"/>
      <c r="EO15" s="4"/>
      <c r="EP15" s="4"/>
      <c r="EQ15" s="4"/>
      <c r="ER15" s="4"/>
      <c r="ES15" s="4"/>
      <c r="ET15" s="4"/>
      <c r="EU15" s="4"/>
      <c r="EV15" s="4"/>
      <c r="EW15" s="4"/>
      <c r="EX15" s="4"/>
      <c r="EY15" s="4"/>
      <c r="EZ15" s="4"/>
      <c r="FA15" s="4"/>
      <c r="FB15" s="4"/>
      <c r="FC15" s="4"/>
      <c r="FD15" s="4"/>
      <c r="FE15" s="4"/>
      <c r="FF15" s="4"/>
      <c r="FG15" s="4"/>
      <c r="FH15" s="4"/>
      <c r="FI15" s="4"/>
      <c r="FJ15" s="4"/>
      <c r="FK15" s="4"/>
      <c r="FL15" s="4"/>
      <c r="FM15" s="4"/>
      <c r="FN15" s="4"/>
      <c r="FO15" s="4"/>
      <c r="FP15" s="4"/>
      <c r="FQ15" s="4"/>
      <c r="FR15" s="4"/>
      <c r="FS15" s="4"/>
      <c r="FT15" s="4"/>
      <c r="FU15" s="4"/>
      <c r="FV15" s="4"/>
      <c r="FW15" s="4"/>
      <c r="FX15" s="4"/>
      <c r="FY15" s="4"/>
      <c r="FZ15" s="4"/>
      <c r="GA15" s="4"/>
      <c r="GB15" s="4"/>
      <c r="GC15" s="4"/>
      <c r="GD15" s="4"/>
      <c r="GE15" s="4"/>
      <c r="GF15" s="4"/>
      <c r="GG15" s="4"/>
      <c r="GH15" s="4"/>
      <c r="GI15" s="4"/>
      <c r="GJ15" s="4"/>
      <c r="GK15" s="4"/>
      <c r="GL15" s="4"/>
      <c r="GM15" s="4"/>
      <c r="GN15" s="4"/>
      <c r="GO15" s="4"/>
      <c r="GP15" s="4"/>
      <c r="GQ15" s="4"/>
      <c r="GR15" s="4"/>
      <c r="GS15" s="4"/>
      <c r="GT15" s="4"/>
      <c r="GU15" s="4"/>
      <c r="GV15" s="4"/>
      <c r="GW15" s="4"/>
      <c r="GX15" s="4"/>
      <c r="GY15" s="4"/>
      <c r="GZ15" s="4"/>
      <c r="HA15" s="4"/>
      <c r="HB15" s="4"/>
      <c r="HC15" s="4"/>
      <c r="HD15" s="4"/>
      <c r="HE15" s="4"/>
      <c r="HF15" s="4"/>
      <c r="HG15" s="4"/>
      <c r="HH15" s="4"/>
      <c r="HI15" s="4"/>
      <c r="HJ15" s="4"/>
      <c r="HK15" s="4"/>
      <c r="HL15" s="4"/>
      <c r="HM15" s="4"/>
      <c r="HN15" s="4"/>
      <c r="HO15" s="4"/>
      <c r="HP15" s="4"/>
      <c r="HQ15" s="4"/>
      <c r="HR15" s="4"/>
      <c r="HS15" s="4"/>
      <c r="HT15" s="4"/>
      <c r="HU15" s="4"/>
      <c r="HV15" s="4"/>
      <c r="HW15" s="4"/>
      <c r="HX15" s="4"/>
      <c r="HY15" s="4"/>
      <c r="HZ15" s="4"/>
      <c r="IA15" s="4"/>
      <c r="IB15" s="4"/>
      <c r="IC15" s="4"/>
      <c r="ID15" s="4"/>
      <c r="IE15" s="4"/>
      <c r="IF15" s="4"/>
      <c r="IG15" s="4"/>
      <c r="IH15" s="4"/>
      <c r="II15" s="4"/>
      <c r="IJ15" s="4"/>
      <c r="IK15" s="4"/>
      <c r="IL15" s="4"/>
      <c r="IM15" s="4"/>
      <c r="IN15" s="4"/>
      <c r="IO15" s="4"/>
      <c r="IP15" s="4"/>
      <c r="IQ15" s="4"/>
      <c r="IR15" s="4"/>
      <c r="IS15" s="4"/>
      <c r="IT15" s="4"/>
      <c r="IU15" s="4"/>
    </row>
    <row r="16" spans="1:255" s="2" customFormat="1">
      <c r="K16" s="2" t="s">
        <v>39</v>
      </c>
      <c r="L16" s="6">
        <f>M15</f>
        <v>17983</v>
      </c>
      <c r="M16" s="6">
        <f>N15</f>
        <v>35331</v>
      </c>
      <c r="N16" s="6"/>
      <c r="O16" s="6"/>
      <c r="P16" s="6">
        <f>Q15</f>
        <v>9532</v>
      </c>
      <c r="Q16" s="6">
        <f>R15</f>
        <v>19310</v>
      </c>
      <c r="R16" s="6"/>
      <c r="T16" s="6">
        <f>U15</f>
        <v>17983</v>
      </c>
      <c r="U16" s="6">
        <f>V15</f>
        <v>35331</v>
      </c>
      <c r="V16" s="6"/>
    </row>
    <row r="17" spans="1:255" s="2" customFormat="1">
      <c r="A17" s="2" t="s">
        <v>40</v>
      </c>
      <c r="B17" s="2">
        <f>B8</f>
        <v>35626</v>
      </c>
      <c r="C17" s="2">
        <f>C8</f>
        <v>37931</v>
      </c>
      <c r="D17" s="2">
        <f>D8</f>
        <v>36762</v>
      </c>
      <c r="F17" s="2">
        <f>F8</f>
        <v>32399.200000000001</v>
      </c>
      <c r="G17" s="2">
        <f>G8</f>
        <v>34301</v>
      </c>
      <c r="H17" s="2">
        <f>H8</f>
        <v>31976.9</v>
      </c>
      <c r="K17" s="2" t="s">
        <v>41</v>
      </c>
      <c r="L17" s="6">
        <v>36866</v>
      </c>
      <c r="M17" s="6">
        <v>36892</v>
      </c>
      <c r="N17" s="2">
        <f>(L17+M17)/2</f>
        <v>36879</v>
      </c>
      <c r="O17" s="6"/>
      <c r="P17" s="6">
        <v>5506</v>
      </c>
      <c r="Q17" s="6">
        <v>5076</v>
      </c>
      <c r="R17" s="2">
        <f>(P17+Q17)/2</f>
        <v>5291</v>
      </c>
      <c r="T17" s="6">
        <v>36866</v>
      </c>
      <c r="U17" s="6">
        <v>36892</v>
      </c>
      <c r="V17" s="2">
        <f>(T17+U17)/2</f>
        <v>36879</v>
      </c>
    </row>
    <row r="18" spans="1:255" s="2" customFormat="1">
      <c r="A18" s="2" t="s">
        <v>42</v>
      </c>
      <c r="B18" s="2">
        <f>C19</f>
        <v>15967</v>
      </c>
      <c r="C18" s="2">
        <f>D19</f>
        <v>16078</v>
      </c>
      <c r="D18" s="2" t="s">
        <v>43</v>
      </c>
      <c r="F18" s="2">
        <f>G19</f>
        <v>17462.599999999999</v>
      </c>
      <c r="G18" s="2">
        <f>H19</f>
        <v>15965.3</v>
      </c>
      <c r="H18" s="2" t="s">
        <v>44</v>
      </c>
      <c r="K18" s="2" t="s">
        <v>45</v>
      </c>
      <c r="L18" s="6">
        <v>2785</v>
      </c>
      <c r="M18" s="6">
        <v>2795</v>
      </c>
      <c r="N18" s="6">
        <f>L18+M18</f>
        <v>5580</v>
      </c>
      <c r="O18" s="6"/>
      <c r="P18" s="6">
        <v>822</v>
      </c>
      <c r="Q18" s="6">
        <v>826</v>
      </c>
      <c r="R18" s="6">
        <f>P18+Q18</f>
        <v>1648</v>
      </c>
      <c r="T18" s="6">
        <v>2785</v>
      </c>
      <c r="U18" s="6">
        <v>2795</v>
      </c>
      <c r="V18" s="6">
        <f>T18+U18</f>
        <v>5580</v>
      </c>
    </row>
    <row r="19" spans="1:255" s="2" customFormat="1">
      <c r="A19" s="2" t="s">
        <v>46</v>
      </c>
      <c r="B19" s="2">
        <v>15211</v>
      </c>
      <c r="C19" s="2">
        <v>15967</v>
      </c>
      <c r="D19" s="2">
        <v>16078</v>
      </c>
      <c r="F19" s="2">
        <v>16047.3</v>
      </c>
      <c r="G19" s="2">
        <v>17462.599999999999</v>
      </c>
      <c r="H19" s="2">
        <v>15965.3</v>
      </c>
      <c r="K19" s="2" t="s">
        <v>47</v>
      </c>
      <c r="L19" s="6">
        <v>20.64</v>
      </c>
      <c r="M19" s="6">
        <f>L19</f>
        <v>20.64</v>
      </c>
      <c r="N19" s="6">
        <f>M19</f>
        <v>20.64</v>
      </c>
      <c r="O19" s="6"/>
      <c r="P19" s="6">
        <v>34.04</v>
      </c>
      <c r="Q19" s="6">
        <f>P19</f>
        <v>34.04</v>
      </c>
      <c r="R19" s="6">
        <f>Q19</f>
        <v>34.04</v>
      </c>
      <c r="T19" s="6">
        <v>20.64</v>
      </c>
      <c r="U19" s="6">
        <f>T19</f>
        <v>20.64</v>
      </c>
      <c r="V19" s="6">
        <f>U19</f>
        <v>20.64</v>
      </c>
    </row>
    <row r="20" spans="1:255" s="2" customFormat="1">
      <c r="A20" s="4" t="s">
        <v>48</v>
      </c>
      <c r="B20" s="4">
        <f>(2*B17)/(B18+B19)</f>
        <v>2.2853293989351466</v>
      </c>
      <c r="C20" s="4">
        <f>(2*C17)/(C18+C19)</f>
        <v>2.3673584022468406</v>
      </c>
      <c r="D20" s="4"/>
      <c r="E20" s="4"/>
      <c r="F20" s="4">
        <f>(2*F17)/(F18+F19)</f>
        <v>1.9337091426712707</v>
      </c>
      <c r="G20" s="4">
        <f>(2*G17)/(G18+G19)</f>
        <v>2.0522378013575491</v>
      </c>
      <c r="H20" s="4"/>
      <c r="I20" s="4"/>
      <c r="J20" s="4"/>
      <c r="K20" s="2" t="s">
        <v>49</v>
      </c>
      <c r="L20" s="6">
        <v>3048</v>
      </c>
      <c r="M20" s="6">
        <v>3047</v>
      </c>
      <c r="N20" s="6">
        <f>M20</f>
        <v>3047</v>
      </c>
      <c r="O20" s="6"/>
      <c r="P20" s="2">
        <v>2563.7093770000001</v>
      </c>
      <c r="Q20" s="6">
        <f>P20</f>
        <v>2563.7093770000001</v>
      </c>
      <c r="R20" s="6">
        <f>Q20</f>
        <v>2563.7093770000001</v>
      </c>
      <c r="S20" s="4"/>
      <c r="T20" s="6">
        <v>3048</v>
      </c>
      <c r="U20" s="6">
        <v>3047</v>
      </c>
      <c r="V20" s="6">
        <f>U20</f>
        <v>3047</v>
      </c>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c r="BH20" s="4"/>
      <c r="BI20" s="4"/>
      <c r="BJ20" s="4"/>
      <c r="BK20" s="4"/>
      <c r="BL20" s="4"/>
      <c r="BM20" s="4"/>
      <c r="BN20" s="4"/>
      <c r="BO20" s="4"/>
      <c r="BP20" s="4"/>
      <c r="BQ20" s="4"/>
      <c r="BR20" s="4"/>
      <c r="BS20" s="4"/>
      <c r="BT20" s="4"/>
      <c r="BU20" s="4"/>
      <c r="BV20" s="4"/>
      <c r="BW20" s="4"/>
      <c r="BX20" s="4"/>
      <c r="BY20" s="4"/>
      <c r="BZ20" s="4"/>
      <c r="CA20" s="4"/>
      <c r="CB20" s="4"/>
      <c r="CC20" s="4"/>
      <c r="CD20" s="4"/>
      <c r="CE20" s="4"/>
      <c r="CF20" s="4"/>
      <c r="CG20" s="4"/>
      <c r="CH20" s="4"/>
      <c r="CI20" s="4"/>
      <c r="CJ20" s="4"/>
      <c r="CK20" s="4"/>
      <c r="CL20" s="4"/>
      <c r="CM20" s="4"/>
      <c r="CN20" s="4"/>
      <c r="CO20" s="4"/>
      <c r="CP20" s="4"/>
      <c r="CQ20" s="4"/>
      <c r="CR20" s="4"/>
      <c r="CS20" s="4"/>
      <c r="CT20" s="4"/>
      <c r="CU20" s="4"/>
      <c r="CV20" s="4"/>
      <c r="CW20" s="4"/>
      <c r="CX20" s="4"/>
      <c r="CY20" s="4"/>
      <c r="CZ20" s="4"/>
      <c r="DA20" s="4"/>
      <c r="DB20" s="4"/>
      <c r="DC20" s="4"/>
      <c r="DD20" s="4"/>
      <c r="DE20" s="4"/>
      <c r="DF20" s="4"/>
      <c r="DG20" s="4"/>
      <c r="DH20" s="4"/>
      <c r="DI20" s="4"/>
      <c r="DJ20" s="4"/>
      <c r="DK20" s="4"/>
      <c r="DL20" s="4"/>
      <c r="DM20" s="4"/>
      <c r="DN20" s="4"/>
      <c r="DO20" s="4"/>
      <c r="DP20" s="4"/>
      <c r="DQ20" s="4"/>
      <c r="DR20" s="4"/>
      <c r="DS20" s="4"/>
      <c r="DT20" s="4"/>
      <c r="DU20" s="4"/>
      <c r="DV20" s="4"/>
      <c r="DW20" s="4"/>
      <c r="DX20" s="4"/>
      <c r="DY20" s="4"/>
      <c r="DZ20" s="4"/>
      <c r="EA20" s="4"/>
      <c r="EB20" s="4"/>
      <c r="EC20" s="4"/>
      <c r="ED20" s="4"/>
      <c r="EE20" s="4"/>
      <c r="EF20" s="4"/>
      <c r="EG20" s="4"/>
      <c r="EH20" s="4"/>
      <c r="EI20" s="4"/>
      <c r="EJ20" s="4"/>
      <c r="EK20" s="4"/>
      <c r="EL20" s="4"/>
      <c r="EM20" s="4"/>
      <c r="EN20" s="4"/>
      <c r="EO20" s="4"/>
      <c r="EP20" s="4"/>
      <c r="EQ20" s="4"/>
      <c r="ER20" s="4"/>
      <c r="ES20" s="4"/>
      <c r="ET20" s="4"/>
      <c r="EU20" s="4"/>
      <c r="EV20" s="4"/>
      <c r="EW20" s="4"/>
      <c r="EX20" s="4"/>
      <c r="EY20" s="4"/>
      <c r="EZ20" s="4"/>
      <c r="FA20" s="4"/>
      <c r="FB20" s="4"/>
      <c r="FC20" s="4"/>
      <c r="FD20" s="4"/>
      <c r="FE20" s="4"/>
      <c r="FF20" s="4"/>
      <c r="FG20" s="4"/>
      <c r="FH20" s="4"/>
      <c r="FI20" s="4"/>
      <c r="FJ20" s="4"/>
      <c r="FK20" s="4"/>
      <c r="FL20" s="4"/>
      <c r="FM20" s="4"/>
      <c r="FN20" s="4"/>
      <c r="FO20" s="4"/>
      <c r="FP20" s="4"/>
      <c r="FQ20" s="4"/>
      <c r="FR20" s="4"/>
      <c r="FS20" s="4"/>
      <c r="FT20" s="4"/>
      <c r="FU20" s="4"/>
      <c r="FV20" s="4"/>
      <c r="FW20" s="4"/>
      <c r="FX20" s="4"/>
      <c r="FY20" s="4"/>
      <c r="FZ20" s="4"/>
      <c r="GA20" s="4"/>
      <c r="GB20" s="4"/>
      <c r="GC20" s="4"/>
      <c r="GD20" s="4"/>
      <c r="GE20" s="4"/>
      <c r="GF20" s="4"/>
      <c r="GG20" s="4"/>
      <c r="GH20" s="4"/>
      <c r="GI20" s="4"/>
      <c r="GJ20" s="4"/>
      <c r="GK20" s="4"/>
      <c r="GL20" s="4"/>
      <c r="GM20" s="4"/>
      <c r="GN20" s="4"/>
      <c r="GO20" s="4"/>
      <c r="GP20" s="4"/>
      <c r="GQ20" s="4"/>
      <c r="GR20" s="4"/>
      <c r="GS20" s="4"/>
      <c r="GT20" s="4"/>
      <c r="GU20" s="4"/>
      <c r="GV20" s="4"/>
      <c r="GW20" s="4"/>
      <c r="GX20" s="4"/>
      <c r="GY20" s="4"/>
      <c r="GZ20" s="4"/>
      <c r="HA20" s="4"/>
      <c r="HB20" s="4"/>
      <c r="HC20" s="4"/>
      <c r="HD20" s="4"/>
      <c r="HE20" s="4"/>
      <c r="HF20" s="4"/>
      <c r="HG20" s="4"/>
      <c r="HH20" s="4"/>
      <c r="HI20" s="4"/>
      <c r="HJ20" s="4"/>
      <c r="HK20" s="4"/>
      <c r="HL20" s="4"/>
      <c r="HM20" s="4"/>
      <c r="HN20" s="4"/>
      <c r="HO20" s="4"/>
      <c r="HP20" s="4"/>
      <c r="HQ20" s="4"/>
      <c r="HR20" s="4"/>
      <c r="HS20" s="4"/>
      <c r="HT20" s="4"/>
      <c r="HU20" s="4"/>
      <c r="HV20" s="4"/>
      <c r="HW20" s="4"/>
      <c r="HX20" s="4"/>
      <c r="HY20" s="4"/>
      <c r="HZ20" s="4"/>
      <c r="IA20" s="4"/>
      <c r="IB20" s="4"/>
      <c r="IC20" s="4"/>
      <c r="ID20" s="4"/>
      <c r="IE20" s="4"/>
      <c r="IF20" s="4"/>
      <c r="IG20" s="4"/>
      <c r="IH20" s="4"/>
      <c r="II20" s="4"/>
      <c r="IJ20" s="4"/>
      <c r="IK20" s="4"/>
      <c r="IL20" s="4"/>
      <c r="IM20" s="4"/>
      <c r="IN20" s="4"/>
      <c r="IO20" s="4"/>
      <c r="IP20" s="4"/>
      <c r="IQ20" s="4"/>
      <c r="IR20" s="4"/>
      <c r="IS20" s="4"/>
      <c r="IT20" s="4"/>
      <c r="IU20" s="4"/>
    </row>
    <row r="21" spans="1:255" s="2" customFormat="1">
      <c r="K21" s="2" t="s">
        <v>50</v>
      </c>
      <c r="L21" s="6">
        <v>896</v>
      </c>
      <c r="M21" s="6">
        <v>941</v>
      </c>
      <c r="N21" s="6">
        <f>L21+M21</f>
        <v>1837</v>
      </c>
      <c r="O21" s="6"/>
      <c r="P21" s="6">
        <v>116</v>
      </c>
      <c r="Q21" s="6">
        <v>111</v>
      </c>
      <c r="R21" s="6">
        <f>P21+Q21</f>
        <v>227</v>
      </c>
      <c r="T21" s="6">
        <v>896</v>
      </c>
      <c r="U21" s="6">
        <v>941</v>
      </c>
      <c r="V21" s="6">
        <f>T21+U21</f>
        <v>1837</v>
      </c>
    </row>
    <row r="22" spans="1:255" s="2" customFormat="1">
      <c r="A22" s="2" t="s">
        <v>51</v>
      </c>
      <c r="B22" s="2">
        <v>485</v>
      </c>
      <c r="C22" s="2">
        <v>501</v>
      </c>
      <c r="D22" s="2">
        <v>765</v>
      </c>
      <c r="F22" s="2">
        <v>-828.1</v>
      </c>
      <c r="G22" s="2">
        <v>1253.9000000000001</v>
      </c>
      <c r="H22" s="2">
        <v>1091.9000000000001</v>
      </c>
      <c r="L22" s="6"/>
      <c r="M22" s="6"/>
      <c r="N22" s="6"/>
      <c r="O22" s="6"/>
      <c r="P22" s="6"/>
      <c r="Q22" s="6"/>
      <c r="R22" s="6"/>
      <c r="T22" s="6"/>
      <c r="U22" s="6"/>
      <c r="V22" s="6"/>
    </row>
    <row r="23" spans="1:255" s="2" customFormat="1">
      <c r="A23" s="2" t="s">
        <v>52</v>
      </c>
      <c r="B23" s="2">
        <f>B19</f>
        <v>15211</v>
      </c>
      <c r="C23" s="2">
        <f>C19</f>
        <v>15967</v>
      </c>
      <c r="D23" s="2">
        <f>D19</f>
        <v>16078</v>
      </c>
      <c r="F23" s="2">
        <f>F19</f>
        <v>16047.3</v>
      </c>
      <c r="G23" s="2">
        <f>G19</f>
        <v>17462.599999999999</v>
      </c>
      <c r="H23" s="2">
        <f>H19</f>
        <v>15965.3</v>
      </c>
      <c r="J23" s="2" t="s">
        <v>53</v>
      </c>
      <c r="K23" s="7" t="s">
        <v>54</v>
      </c>
      <c r="L23" s="8">
        <f>L3/L9</f>
        <v>1.5457525833091257</v>
      </c>
      <c r="M23" s="8">
        <f>M3/M9</f>
        <v>1.5266293339687835</v>
      </c>
      <c r="N23" s="8">
        <f>N3/N9</f>
        <v>1.5359810049517006</v>
      </c>
      <c r="O23" s="8" t="s">
        <v>55</v>
      </c>
      <c r="P23" s="8">
        <f>P3/P9</f>
        <v>1.0370250431778929</v>
      </c>
      <c r="Q23" s="8">
        <f>Q3/Q9</f>
        <v>1.017025594768294</v>
      </c>
      <c r="R23" s="8">
        <f>R3/R9</f>
        <v>1.0272431478519826</v>
      </c>
      <c r="T23" s="8">
        <f>T3/T9</f>
        <v>1.5457525833091257</v>
      </c>
      <c r="U23" s="8">
        <f>U3/U9</f>
        <v>1.5266293339687835</v>
      </c>
      <c r="V23" s="8">
        <f>V3/V9</f>
        <v>1.5359810049517006</v>
      </c>
    </row>
    <row r="24" spans="1:255" s="2" customFormat="1">
      <c r="A24" s="4" t="s">
        <v>56</v>
      </c>
      <c r="B24" s="4">
        <f>B22/B23*100</f>
        <v>3.1884820195910852</v>
      </c>
      <c r="C24" s="4">
        <f>C22/C23*100</f>
        <v>3.1377215506983149</v>
      </c>
      <c r="D24" s="4">
        <f>D22/D23*100</f>
        <v>4.7580544843886052</v>
      </c>
      <c r="E24" s="4"/>
      <c r="F24" s="4">
        <f>F22/F23*100</f>
        <v>-5.1603696572009001</v>
      </c>
      <c r="G24" s="4">
        <f>G22/G23*100</f>
        <v>7.1804885870374413</v>
      </c>
      <c r="H24" s="4">
        <f>H22/H23*100</f>
        <v>6.8392075313335816</v>
      </c>
      <c r="I24" s="4"/>
      <c r="J24" s="2" t="s">
        <v>57</v>
      </c>
      <c r="K24" s="7" t="s">
        <v>58</v>
      </c>
      <c r="L24" s="8">
        <f>(L12/L14)*L10</f>
        <v>39.578625778187693</v>
      </c>
      <c r="M24" s="8">
        <f>(M12/M14)*L10</f>
        <v>39.537340821887341</v>
      </c>
      <c r="N24" s="8">
        <f>(N12/N14)*N10</f>
        <v>39.557612295151571</v>
      </c>
      <c r="O24" s="8" t="s">
        <v>59</v>
      </c>
      <c r="P24" s="8">
        <f>(P12/P14)*P10</f>
        <v>26.53610145223972</v>
      </c>
      <c r="Q24" s="8">
        <f>(Q12/Q14)*Q10</f>
        <v>25.077633235417544</v>
      </c>
      <c r="R24" s="8">
        <f>(R12/R14)*R10</f>
        <v>25.816157431382702</v>
      </c>
      <c r="S24" s="4"/>
      <c r="T24" s="8">
        <f>(T12/T14)*T10</f>
        <v>39.578625778187693</v>
      </c>
      <c r="U24" s="8">
        <f>(U12/U14)*T10</f>
        <v>39.537340821887341</v>
      </c>
      <c r="V24" s="8">
        <f>(V12/V14)*V10</f>
        <v>39.557612295151571</v>
      </c>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c r="AY24" s="4"/>
      <c r="AZ24" s="4"/>
      <c r="BA24" s="4"/>
      <c r="BB24" s="4"/>
      <c r="BC24" s="4"/>
      <c r="BD24" s="4"/>
      <c r="BE24" s="4"/>
      <c r="BF24" s="4"/>
      <c r="BG24" s="4"/>
      <c r="BH24" s="4"/>
      <c r="BI24" s="4"/>
      <c r="BJ24" s="4"/>
      <c r="BK24" s="4"/>
      <c r="BL24" s="4"/>
      <c r="BM24" s="4"/>
      <c r="BN24" s="4"/>
      <c r="BO24" s="4"/>
      <c r="BP24" s="4"/>
      <c r="BQ24" s="4"/>
      <c r="BR24" s="4"/>
      <c r="BS24" s="4"/>
      <c r="BT24" s="4"/>
      <c r="BU24" s="4"/>
      <c r="BV24" s="4"/>
      <c r="BW24" s="4"/>
      <c r="BX24" s="4"/>
      <c r="BY24" s="4"/>
      <c r="BZ24" s="4"/>
      <c r="CA24" s="4"/>
      <c r="CB24" s="4"/>
      <c r="CC24" s="4"/>
      <c r="CD24" s="4"/>
      <c r="CE24" s="4"/>
      <c r="CF24" s="4"/>
      <c r="CG24" s="4"/>
      <c r="CH24" s="4"/>
      <c r="CI24" s="4"/>
      <c r="CJ24" s="4"/>
      <c r="CK24" s="4"/>
      <c r="CL24" s="4"/>
      <c r="CM24" s="4"/>
      <c r="CN24" s="4"/>
      <c r="CO24" s="4"/>
      <c r="CP24" s="4"/>
      <c r="CQ24" s="4"/>
      <c r="CR24" s="4"/>
      <c r="CS24" s="4"/>
      <c r="CT24" s="4"/>
      <c r="CU24" s="4"/>
      <c r="CV24" s="4"/>
      <c r="CW24" s="4"/>
      <c r="CX24" s="4"/>
      <c r="CY24" s="4"/>
      <c r="CZ24" s="4"/>
      <c r="DA24" s="4"/>
      <c r="DB24" s="4"/>
      <c r="DC24" s="4"/>
      <c r="DD24" s="4"/>
      <c r="DE24" s="4"/>
      <c r="DF24" s="4"/>
      <c r="DG24" s="4"/>
      <c r="DH24" s="4"/>
      <c r="DI24" s="4"/>
      <c r="DJ24" s="4"/>
      <c r="DK24" s="4"/>
      <c r="DL24" s="4"/>
      <c r="DM24" s="4"/>
      <c r="DN24" s="4"/>
      <c r="DO24" s="4"/>
      <c r="DP24" s="4"/>
      <c r="DQ24" s="4"/>
      <c r="DR24" s="4"/>
      <c r="DS24" s="4"/>
      <c r="DT24" s="4"/>
      <c r="DU24" s="4"/>
      <c r="DV24" s="4"/>
      <c r="DW24" s="4"/>
      <c r="DX24" s="4"/>
      <c r="DY24" s="4"/>
      <c r="DZ24" s="4"/>
      <c r="EA24" s="4"/>
      <c r="EB24" s="4"/>
      <c r="EC24" s="4"/>
      <c r="ED24" s="4"/>
      <c r="EE24" s="4"/>
      <c r="EF24" s="4"/>
      <c r="EG24" s="4"/>
      <c r="EH24" s="4"/>
      <c r="EI24" s="4"/>
      <c r="EJ24" s="4"/>
      <c r="EK24" s="4"/>
      <c r="EL24" s="4"/>
      <c r="EM24" s="4"/>
      <c r="EN24" s="4"/>
      <c r="EO24" s="4"/>
      <c r="EP24" s="4"/>
      <c r="EQ24" s="4"/>
      <c r="ER24" s="4"/>
      <c r="ES24" s="4"/>
      <c r="ET24" s="4"/>
      <c r="EU24" s="4"/>
      <c r="EV24" s="4"/>
      <c r="EW24" s="4"/>
      <c r="EX24" s="4"/>
      <c r="EY24" s="4"/>
      <c r="EZ24" s="4"/>
      <c r="FA24" s="4"/>
      <c r="FB24" s="4"/>
      <c r="FC24" s="4"/>
      <c r="FD24" s="4"/>
      <c r="FE24" s="4"/>
      <c r="FF24" s="4"/>
      <c r="FG24" s="4"/>
      <c r="FH24" s="4"/>
      <c r="FI24" s="4"/>
      <c r="FJ24" s="4"/>
      <c r="FK24" s="4"/>
      <c r="FL24" s="4"/>
      <c r="FM24" s="4"/>
      <c r="FN24" s="4"/>
      <c r="FO24" s="4"/>
      <c r="FP24" s="4"/>
      <c r="FQ24" s="4"/>
      <c r="FR24" s="4"/>
      <c r="FS24" s="4"/>
      <c r="FT24" s="4"/>
      <c r="FU24" s="4"/>
      <c r="FV24" s="4"/>
      <c r="FW24" s="4"/>
      <c r="FX24" s="4"/>
      <c r="FY24" s="4"/>
      <c r="FZ24" s="4"/>
      <c r="GA24" s="4"/>
      <c r="GB24" s="4"/>
      <c r="GC24" s="4"/>
      <c r="GD24" s="4"/>
      <c r="GE24" s="4"/>
      <c r="GF24" s="4"/>
      <c r="GG24" s="4"/>
      <c r="GH24" s="4"/>
      <c r="GI24" s="4"/>
      <c r="GJ24" s="4"/>
      <c r="GK24" s="4"/>
      <c r="GL24" s="4"/>
      <c r="GM24" s="4"/>
      <c r="GN24" s="4"/>
      <c r="GO24" s="4"/>
      <c r="GP24" s="4"/>
      <c r="GQ24" s="4"/>
      <c r="GR24" s="4"/>
      <c r="GS24" s="4"/>
      <c r="GT24" s="4"/>
      <c r="GU24" s="4"/>
      <c r="GV24" s="4"/>
      <c r="GW24" s="4"/>
      <c r="GX24" s="4"/>
      <c r="GY24" s="4"/>
      <c r="GZ24" s="4"/>
      <c r="HA24" s="4"/>
      <c r="HB24" s="4"/>
      <c r="HC24" s="4"/>
      <c r="HD24" s="4"/>
      <c r="HE24" s="4"/>
      <c r="HF24" s="4"/>
      <c r="HG24" s="4"/>
      <c r="HH24" s="4"/>
      <c r="HI24" s="4"/>
      <c r="HJ24" s="4"/>
      <c r="HK24" s="4"/>
      <c r="HL24" s="4"/>
      <c r="HM24" s="4"/>
      <c r="HN24" s="4"/>
      <c r="HO24" s="4"/>
      <c r="HP24" s="4"/>
      <c r="HQ24" s="4"/>
      <c r="HR24" s="4"/>
      <c r="HS24" s="4"/>
      <c r="HT24" s="4"/>
      <c r="HU24" s="4"/>
      <c r="HV24" s="4"/>
      <c r="HW24" s="4"/>
      <c r="HX24" s="4"/>
      <c r="HY24" s="4"/>
      <c r="HZ24" s="4"/>
      <c r="IA24" s="4"/>
      <c r="IB24" s="4"/>
      <c r="IC24" s="4"/>
      <c r="ID24" s="4"/>
      <c r="IE24" s="4"/>
      <c r="IF24" s="4"/>
      <c r="IG24" s="4"/>
      <c r="IH24" s="4"/>
      <c r="II24" s="4"/>
      <c r="IJ24" s="4"/>
      <c r="IK24" s="4"/>
      <c r="IL24" s="4"/>
      <c r="IM24" s="4"/>
      <c r="IN24" s="4"/>
      <c r="IO24" s="4"/>
      <c r="IP24" s="4"/>
      <c r="IQ24" s="4"/>
      <c r="IR24" s="4"/>
      <c r="IS24" s="4"/>
      <c r="IT24" s="4"/>
      <c r="IU24" s="4"/>
    </row>
    <row r="25" spans="1:255" s="2" customFormat="1">
      <c r="J25" s="6" t="s">
        <v>60</v>
      </c>
      <c r="K25" s="7" t="s">
        <v>61</v>
      </c>
      <c r="L25" s="8">
        <f>(2*L8)/(L6+L7)</f>
        <v>2.1554901135885571</v>
      </c>
      <c r="M25" s="8">
        <f>(2*M8)/(M6+M7)</f>
        <v>2.2708838821490467</v>
      </c>
      <c r="N25" s="8">
        <f>(2*N8)/(N6+N7)</f>
        <v>4.4698982232189062</v>
      </c>
      <c r="O25" s="8"/>
      <c r="P25" s="8">
        <f>(2*P8)/(P6+P7)</f>
        <v>25.723472668810288</v>
      </c>
      <c r="Q25" s="8">
        <f>(2*Q8)/(Q6+Q7)</f>
        <v>27.312280701754386</v>
      </c>
      <c r="R25" s="8">
        <f>(2*R8)/(R6+R7)</f>
        <v>59.787878787878789</v>
      </c>
      <c r="T25" s="8">
        <f>(2*T8)/(T6+T7)</f>
        <v>2.1554901135885571</v>
      </c>
      <c r="U25" s="8">
        <f>(2*U8)/(U6+U7)</f>
        <v>2.2708838821490467</v>
      </c>
      <c r="V25" s="8">
        <f>(2*V8)/(V6+V7)</f>
        <v>4.4698982232189062</v>
      </c>
    </row>
    <row r="26" spans="1:255" s="2" customFormat="1">
      <c r="A26" s="2" t="s">
        <v>62</v>
      </c>
      <c r="B26" s="2">
        <f>B22</f>
        <v>485</v>
      </c>
      <c r="C26" s="2">
        <f>C22</f>
        <v>501</v>
      </c>
      <c r="D26" s="2">
        <f>D22</f>
        <v>765</v>
      </c>
      <c r="F26" s="2">
        <f>F22</f>
        <v>-828.1</v>
      </c>
      <c r="G26" s="2">
        <f>G22</f>
        <v>1253.9000000000001</v>
      </c>
      <c r="H26" s="2">
        <f>H22</f>
        <v>1091.9000000000001</v>
      </c>
      <c r="J26" s="6" t="s">
        <v>63</v>
      </c>
      <c r="K26" s="7" t="s">
        <v>64</v>
      </c>
      <c r="L26" s="8">
        <f>(2*L14)/(L4+L5)</f>
        <v>0.24031362118882379</v>
      </c>
      <c r="M26" s="8">
        <f>(2*M14)/(M4+M5)</f>
        <v>0.24799349091209974</v>
      </c>
      <c r="N26" s="8">
        <f>(2*N14)/(N4+N5)</f>
        <v>0.48832436093239256</v>
      </c>
      <c r="O26" s="8"/>
      <c r="P26" s="8">
        <f>(2*P14)/(P4+P5)</f>
        <v>0.60634999379883414</v>
      </c>
      <c r="Q26" s="8">
        <f>(2*Q14)/(Q4+Q5)</f>
        <v>0.59878133048558324</v>
      </c>
      <c r="R26" s="8">
        <f>(2*R14)/(R4+R5)</f>
        <v>1.2051802153222031</v>
      </c>
      <c r="T26" s="8">
        <f>(2*T14)/(T4+T5)</f>
        <v>0.24031362118882379</v>
      </c>
      <c r="U26" s="8">
        <f>(2*U14)/(U4+U5)</f>
        <v>0.24799349091209974</v>
      </c>
      <c r="V26" s="8">
        <f>(2*V14)/(V4+V5)</f>
        <v>0.48832436093239256</v>
      </c>
    </row>
    <row r="27" spans="1:255" s="2" customFormat="1">
      <c r="A27" s="2" t="s">
        <v>65</v>
      </c>
      <c r="B27" s="2">
        <v>5197</v>
      </c>
      <c r="C27" s="2">
        <v>5915</v>
      </c>
      <c r="D27" s="2">
        <v>6594</v>
      </c>
      <c r="F27" s="2">
        <v>3627.5</v>
      </c>
      <c r="G27" s="2">
        <v>5889.6</v>
      </c>
      <c r="H27" s="2">
        <v>5389.8</v>
      </c>
      <c r="J27" s="2" t="s">
        <v>66</v>
      </c>
      <c r="K27" s="7" t="s">
        <v>67</v>
      </c>
      <c r="L27" s="9">
        <f>L13/L4</f>
        <v>4.1515816547617384E-3</v>
      </c>
      <c r="M27" s="9">
        <f>M13/M4</f>
        <v>9.0473510070154719E-3</v>
      </c>
      <c r="N27" s="9">
        <f>N13/N4</f>
        <v>1.3243014863760406E-2</v>
      </c>
      <c r="O27" s="9"/>
      <c r="P27" s="9">
        <f>P13/P4</f>
        <v>3.7545344619105199E-2</v>
      </c>
      <c r="Q27" s="9">
        <f>Q13/Q4</f>
        <v>3.8060081466395113E-2</v>
      </c>
      <c r="R27" s="9">
        <f>R13/R4</f>
        <v>7.5592211335731116E-2</v>
      </c>
      <c r="T27" s="9">
        <f>T13/T4</f>
        <v>3.899970645382239E-3</v>
      </c>
      <c r="U27" s="9">
        <f>U13/U4</f>
        <v>9.0473510070154719E-3</v>
      </c>
      <c r="V27" s="9">
        <f>V13/V4</f>
        <v>1.2993669395614291E-2</v>
      </c>
    </row>
    <row r="28" spans="1:255" s="2" customFormat="1">
      <c r="A28" s="4" t="s">
        <v>68</v>
      </c>
      <c r="B28" s="4">
        <f>B26/B27*100</f>
        <v>9.3323071002501443</v>
      </c>
      <c r="C28" s="4">
        <f>C26/C27*100</f>
        <v>8.4699915469146241</v>
      </c>
      <c r="D28" s="4">
        <f>D26/D27*100</f>
        <v>11.601455868971792</v>
      </c>
      <c r="E28" s="4"/>
      <c r="F28" s="4">
        <f>F26/F27*100</f>
        <v>-22.828394210889041</v>
      </c>
      <c r="G28" s="4">
        <f>G26/G27*100</f>
        <v>21.290070632980168</v>
      </c>
      <c r="H28" s="4">
        <f>H26/H27*100</f>
        <v>20.258636684107017</v>
      </c>
      <c r="I28" s="4"/>
      <c r="J28" s="2" t="s">
        <v>69</v>
      </c>
      <c r="K28" s="7" t="s">
        <v>70</v>
      </c>
      <c r="L28" s="9">
        <f>L13/L17</f>
        <v>8.0562035479845931E-3</v>
      </c>
      <c r="M28" s="9">
        <f>M13/M17</f>
        <v>1.7862951317358777E-2</v>
      </c>
      <c r="N28" s="9">
        <f>N13/N17</f>
        <v>2.5922611784484396E-2</v>
      </c>
      <c r="O28" s="9"/>
      <c r="P28" s="9">
        <f>P13/P17</f>
        <v>0.11278605158009444</v>
      </c>
      <c r="Q28" s="9">
        <f>Q13/Q17</f>
        <v>0.11780929866036249</v>
      </c>
      <c r="R28" s="9">
        <f>R13/R17</f>
        <v>0.23039123039123038</v>
      </c>
      <c r="S28" s="4"/>
      <c r="T28" s="9">
        <f>T13/T17</f>
        <v>7.5679487875006781E-3</v>
      </c>
      <c r="U28" s="9">
        <f>U13/U17</f>
        <v>1.7862951317358777E-2</v>
      </c>
      <c r="V28" s="9">
        <f>V13/V17</f>
        <v>2.5434529135822555E-2</v>
      </c>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c r="BH28" s="4"/>
      <c r="BI28" s="4"/>
      <c r="BJ28" s="4"/>
      <c r="BK28" s="4"/>
      <c r="BL28" s="4"/>
      <c r="BM28" s="4"/>
      <c r="BN28" s="4"/>
      <c r="BO28" s="4"/>
      <c r="BP28" s="4"/>
      <c r="BQ28" s="4"/>
      <c r="BR28" s="4"/>
      <c r="BS28" s="4"/>
      <c r="BT28" s="4"/>
      <c r="BU28" s="4"/>
      <c r="BV28" s="4"/>
      <c r="BW28" s="4"/>
      <c r="BX28" s="4"/>
      <c r="BY28" s="4"/>
      <c r="BZ28" s="4"/>
      <c r="CA28" s="4"/>
      <c r="CB28" s="4"/>
      <c r="CC28" s="4"/>
      <c r="CD28" s="4"/>
      <c r="CE28" s="4"/>
      <c r="CF28" s="4"/>
      <c r="CG28" s="4"/>
      <c r="CH28" s="4"/>
      <c r="CI28" s="4"/>
      <c r="CJ28" s="4"/>
      <c r="CK28" s="4"/>
      <c r="CL28" s="4"/>
      <c r="CM28" s="4"/>
      <c r="CN28" s="4"/>
      <c r="CO28" s="4"/>
      <c r="CP28" s="4"/>
      <c r="CQ28" s="4"/>
      <c r="CR28" s="4"/>
      <c r="CS28" s="4"/>
      <c r="CT28" s="4"/>
      <c r="CU28" s="4"/>
      <c r="CV28" s="4"/>
      <c r="CW28" s="4"/>
      <c r="CX28" s="4"/>
      <c r="CY28" s="4"/>
      <c r="CZ28" s="4"/>
      <c r="DA28" s="4"/>
      <c r="DB28" s="4"/>
      <c r="DC28" s="4"/>
      <c r="DD28" s="4"/>
      <c r="DE28" s="4"/>
      <c r="DF28" s="4"/>
      <c r="DG28" s="4"/>
      <c r="DH28" s="4"/>
      <c r="DI28" s="4"/>
      <c r="DJ28" s="4"/>
      <c r="DK28" s="4"/>
      <c r="DL28" s="4"/>
      <c r="DM28" s="4"/>
      <c r="DN28" s="4"/>
      <c r="DO28" s="4"/>
      <c r="DP28" s="4"/>
      <c r="DQ28" s="4"/>
      <c r="DR28" s="4"/>
      <c r="DS28" s="4"/>
      <c r="DT28" s="4"/>
      <c r="DU28" s="4"/>
      <c r="DV28" s="4"/>
      <c r="DW28" s="4"/>
      <c r="DX28" s="4"/>
      <c r="DY28" s="4"/>
      <c r="DZ28" s="4"/>
      <c r="EA28" s="4"/>
      <c r="EB28" s="4"/>
      <c r="EC28" s="4"/>
      <c r="ED28" s="4"/>
      <c r="EE28" s="4"/>
      <c r="EF28" s="4"/>
      <c r="EG28" s="4"/>
      <c r="EH28" s="4"/>
      <c r="EI28" s="4"/>
      <c r="EJ28" s="4"/>
      <c r="EK28" s="4"/>
      <c r="EL28" s="4"/>
      <c r="EM28" s="4"/>
      <c r="EN28" s="4"/>
      <c r="EO28" s="4"/>
      <c r="EP28" s="4"/>
      <c r="EQ28" s="4"/>
      <c r="ER28" s="4"/>
      <c r="ES28" s="4"/>
      <c r="ET28" s="4"/>
      <c r="EU28" s="4"/>
      <c r="EV28" s="4"/>
      <c r="EW28" s="4"/>
      <c r="EX28" s="4"/>
      <c r="EY28" s="4"/>
      <c r="EZ28" s="4"/>
      <c r="FA28" s="4"/>
      <c r="FB28" s="4"/>
      <c r="FC28" s="4"/>
      <c r="FD28" s="4"/>
      <c r="FE28" s="4"/>
      <c r="FF28" s="4"/>
      <c r="FG28" s="4"/>
      <c r="FH28" s="4"/>
      <c r="FI28" s="4"/>
      <c r="FJ28" s="4"/>
      <c r="FK28" s="4"/>
      <c r="FL28" s="4"/>
      <c r="FM28" s="4"/>
      <c r="FN28" s="4"/>
      <c r="FO28" s="4"/>
      <c r="FP28" s="4"/>
      <c r="FQ28" s="4"/>
      <c r="FR28" s="4"/>
      <c r="FS28" s="4"/>
      <c r="FT28" s="4"/>
      <c r="FU28" s="4"/>
      <c r="FV28" s="4"/>
      <c r="FW28" s="4"/>
      <c r="FX28" s="4"/>
      <c r="FY28" s="4"/>
      <c r="FZ28" s="4"/>
      <c r="GA28" s="4"/>
      <c r="GB28" s="4"/>
      <c r="GC28" s="4"/>
      <c r="GD28" s="4"/>
      <c r="GE28" s="4"/>
      <c r="GF28" s="4"/>
      <c r="GG28" s="4"/>
      <c r="GH28" s="4"/>
      <c r="GI28" s="4"/>
      <c r="GJ28" s="4"/>
      <c r="GK28" s="4"/>
      <c r="GL28" s="4"/>
      <c r="GM28" s="4"/>
      <c r="GN28" s="4"/>
      <c r="GO28" s="4"/>
      <c r="GP28" s="4"/>
      <c r="GQ28" s="4"/>
      <c r="GR28" s="4"/>
      <c r="GS28" s="4"/>
      <c r="GT28" s="4"/>
      <c r="GU28" s="4"/>
      <c r="GV28" s="4"/>
      <c r="GW28" s="4"/>
      <c r="GX28" s="4"/>
      <c r="GY28" s="4"/>
      <c r="GZ28" s="4"/>
      <c r="HA28" s="4"/>
      <c r="HB28" s="4"/>
      <c r="HC28" s="4"/>
      <c r="HD28" s="4"/>
      <c r="HE28" s="4"/>
      <c r="HF28" s="4"/>
      <c r="HG28" s="4"/>
      <c r="HH28" s="4"/>
      <c r="HI28" s="4"/>
      <c r="HJ28" s="4"/>
      <c r="HK28" s="4"/>
      <c r="HL28" s="4"/>
      <c r="HM28" s="4"/>
      <c r="HN28" s="4"/>
      <c r="HO28" s="4"/>
      <c r="HP28" s="4"/>
      <c r="HQ28" s="4"/>
      <c r="HR28" s="4"/>
      <c r="HS28" s="4"/>
      <c r="HT28" s="4"/>
      <c r="HU28" s="4"/>
      <c r="HV28" s="4"/>
      <c r="HW28" s="4"/>
      <c r="HX28" s="4"/>
      <c r="HY28" s="4"/>
      <c r="HZ28" s="4"/>
      <c r="IA28" s="4"/>
      <c r="IB28" s="4"/>
      <c r="IC28" s="4"/>
      <c r="ID28" s="4"/>
      <c r="IE28" s="4"/>
      <c r="IF28" s="4"/>
      <c r="IG28" s="4"/>
      <c r="IH28" s="4"/>
      <c r="II28" s="4"/>
      <c r="IJ28" s="4"/>
      <c r="IK28" s="4"/>
      <c r="IL28" s="4"/>
      <c r="IM28" s="4"/>
      <c r="IN28" s="4"/>
      <c r="IO28" s="4"/>
      <c r="IP28" s="4"/>
      <c r="IQ28" s="4"/>
      <c r="IR28" s="4"/>
      <c r="IS28" s="4"/>
      <c r="IT28" s="4"/>
      <c r="IU28" s="4"/>
    </row>
    <row r="29" spans="1:255" s="2" customFormat="1">
      <c r="J29" s="2" t="s">
        <v>71</v>
      </c>
      <c r="K29" s="7" t="s">
        <v>72</v>
      </c>
      <c r="L29" s="9">
        <f>L11/L15</f>
        <v>0.26164399354392437</v>
      </c>
      <c r="M29" s="9">
        <f>M11/M15</f>
        <v>0.25373964299616303</v>
      </c>
      <c r="N29" s="9">
        <f>N11/N15</f>
        <v>0.25762078627833912</v>
      </c>
      <c r="O29" s="9"/>
      <c r="P29" s="9">
        <f>P11/P15</f>
        <v>0.18183677643689916</v>
      </c>
      <c r="Q29" s="9">
        <f>Q11/Q15</f>
        <v>0.18338229122954258</v>
      </c>
      <c r="R29" s="9">
        <f>R11/R15</f>
        <v>0.18259968928016571</v>
      </c>
      <c r="T29" s="9">
        <f>T11/T15</f>
        <v>0.26164399354392437</v>
      </c>
      <c r="U29" s="9">
        <f>U11/U15</f>
        <v>0.25373964299616303</v>
      </c>
      <c r="V29" s="9">
        <f>V11/V15</f>
        <v>0.25762078627833912</v>
      </c>
    </row>
    <row r="30" spans="1:255" s="2" customFormat="1">
      <c r="A30" s="2" t="s">
        <v>73</v>
      </c>
      <c r="B30" s="2">
        <v>11350</v>
      </c>
      <c r="C30" s="2">
        <v>11802</v>
      </c>
      <c r="D30" s="2">
        <v>11427</v>
      </c>
      <c r="F30" s="2">
        <v>10916.7</v>
      </c>
      <c r="G30" s="2">
        <v>11409.6</v>
      </c>
      <c r="H30" s="2">
        <v>10206</v>
      </c>
      <c r="J30" s="6" t="s">
        <v>74</v>
      </c>
      <c r="K30" s="7" t="s">
        <v>75</v>
      </c>
      <c r="L30" s="9">
        <f>L13/L15</f>
        <v>1.7120129121512565E-2</v>
      </c>
      <c r="M30" s="9">
        <f>M13/M15</f>
        <v>3.6645720958683202E-2</v>
      </c>
      <c r="N30" s="9">
        <f>N13/N15</f>
        <v>2.7058390648439047E-2</v>
      </c>
      <c r="O30" s="9"/>
      <c r="P30" s="9">
        <f>P13/P15</f>
        <v>6.3509920229085706E-2</v>
      </c>
      <c r="Q30" s="9">
        <f>Q13/Q15</f>
        <v>6.2736046999580367E-2</v>
      </c>
      <c r="R30" s="9">
        <f>R13/R15</f>
        <v>6.3127912998446403E-2</v>
      </c>
      <c r="T30" s="9">
        <f>T13/T15</f>
        <v>1.6082545538390593E-2</v>
      </c>
      <c r="U30" s="9">
        <f>U13/U15</f>
        <v>3.6645720958683202E-2</v>
      </c>
      <c r="V30" s="9">
        <f>V13/V15</f>
        <v>2.6548923042087686E-2</v>
      </c>
    </row>
    <row r="31" spans="1:255" s="2" customFormat="1">
      <c r="A31" s="2" t="s">
        <v>76</v>
      </c>
      <c r="B31" s="2">
        <v>35626</v>
      </c>
      <c r="C31" s="2">
        <v>37931</v>
      </c>
      <c r="D31" s="2">
        <v>36762</v>
      </c>
      <c r="F31" s="2">
        <f>F17</f>
        <v>32399.200000000001</v>
      </c>
      <c r="G31" s="2">
        <f>G17</f>
        <v>34301</v>
      </c>
      <c r="H31" s="2">
        <f>H17</f>
        <v>31976.9</v>
      </c>
      <c r="J31" s="2" t="s">
        <v>77</v>
      </c>
      <c r="K31" s="7" t="s">
        <v>78</v>
      </c>
      <c r="L31" s="9">
        <f>L18/L15</f>
        <v>0.1605372377219276</v>
      </c>
      <c r="M31" s="9">
        <f>M18/M15</f>
        <v>0.15542456764722237</v>
      </c>
      <c r="N31" s="9">
        <f>N18/N15</f>
        <v>0.15793495796892248</v>
      </c>
      <c r="O31" s="9"/>
      <c r="P31" s="9">
        <f>P18/P15</f>
        <v>8.4066271221108615E-2</v>
      </c>
      <c r="Q31" s="9">
        <f>Q18/Q15</f>
        <v>8.6655476290390263E-2</v>
      </c>
      <c r="R31" s="9">
        <f>R18/R15</f>
        <v>8.534438114966339E-2</v>
      </c>
      <c r="T31" s="9">
        <f>T18/T15</f>
        <v>0.1605372377219276</v>
      </c>
      <c r="U31" s="9">
        <f>U18/U15</f>
        <v>0.15542456764722237</v>
      </c>
      <c r="V31" s="9">
        <f>V18/V15</f>
        <v>0.15793495796892248</v>
      </c>
    </row>
    <row r="32" spans="1:255" s="2" customFormat="1">
      <c r="A32" s="4" t="s">
        <v>79</v>
      </c>
      <c r="B32" s="4">
        <f>B30/B31*100</f>
        <v>31.85875484196935</v>
      </c>
      <c r="C32" s="4">
        <f>C30/C31*100</f>
        <v>31.114391922174473</v>
      </c>
      <c r="D32" s="4">
        <f>D30/D31*100</f>
        <v>31.08372776236331</v>
      </c>
      <c r="E32" s="4"/>
      <c r="F32" s="4">
        <f>F30/F31*100</f>
        <v>33.694350477789577</v>
      </c>
      <c r="G32" s="4">
        <f>G30/G31*100</f>
        <v>33.263170169965889</v>
      </c>
      <c r="H32" s="4">
        <f>H30/H31*100</f>
        <v>31.916789932732691</v>
      </c>
      <c r="I32" s="4"/>
      <c r="K32" s="7" t="s">
        <v>80</v>
      </c>
      <c r="L32" s="9">
        <f>L21/L15</f>
        <v>5.1648605026516026E-2</v>
      </c>
      <c r="M32" s="9">
        <f>M21/M15</f>
        <v>5.2327197909136404E-2</v>
      </c>
      <c r="N32" s="9">
        <f>N21/N15</f>
        <v>5.1993999603747419E-2</v>
      </c>
      <c r="O32" s="9"/>
      <c r="P32" s="9">
        <f>P21/P15</f>
        <v>1.1863366741664962E-2</v>
      </c>
      <c r="Q32" s="9">
        <f>Q21/Q15</f>
        <v>1.1644985312631138E-2</v>
      </c>
      <c r="R32" s="9">
        <f>R21/R15</f>
        <v>1.1755567063697566E-2</v>
      </c>
      <c r="S32" s="4"/>
      <c r="T32" s="9">
        <f>T21/T15</f>
        <v>5.1648605026516026E-2</v>
      </c>
      <c r="U32" s="9">
        <f>U21/U15</f>
        <v>5.2327197909136404E-2</v>
      </c>
      <c r="V32" s="9">
        <f>V21/V15</f>
        <v>5.1993999603747419E-2</v>
      </c>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c r="BH32" s="4"/>
      <c r="BI32" s="4"/>
      <c r="BJ32" s="4"/>
      <c r="BK32" s="4"/>
      <c r="BL32" s="4"/>
      <c r="BM32" s="4"/>
      <c r="BN32" s="4"/>
      <c r="BO32" s="4"/>
      <c r="BP32" s="4"/>
      <c r="BQ32" s="4"/>
      <c r="BR32" s="4"/>
      <c r="BS32" s="4"/>
      <c r="BT32" s="4"/>
      <c r="BU32" s="4"/>
      <c r="BV32" s="4"/>
      <c r="BW32" s="4"/>
      <c r="BX32" s="4"/>
      <c r="BY32" s="4"/>
      <c r="BZ32" s="4"/>
      <c r="CA32" s="4"/>
      <c r="CB32" s="4"/>
      <c r="CC32" s="4"/>
      <c r="CD32" s="4"/>
      <c r="CE32" s="4"/>
      <c r="CF32" s="4"/>
      <c r="CG32" s="4"/>
      <c r="CH32" s="4"/>
      <c r="CI32" s="4"/>
      <c r="CJ32" s="4"/>
      <c r="CK32" s="4"/>
      <c r="CL32" s="4"/>
      <c r="CM32" s="4"/>
      <c r="CN32" s="4"/>
      <c r="CO32" s="4"/>
      <c r="CP32" s="4"/>
      <c r="CQ32" s="4"/>
      <c r="CR32" s="4"/>
      <c r="CS32" s="4"/>
      <c r="CT32" s="4"/>
      <c r="CU32" s="4"/>
      <c r="CV32" s="4"/>
      <c r="CW32" s="4"/>
      <c r="CX32" s="4"/>
      <c r="CY32" s="4"/>
      <c r="CZ32" s="4"/>
      <c r="DA32" s="4"/>
      <c r="DB32" s="4"/>
      <c r="DC32" s="4"/>
      <c r="DD32" s="4"/>
      <c r="DE32" s="4"/>
      <c r="DF32" s="4"/>
      <c r="DG32" s="4"/>
      <c r="DH32" s="4"/>
      <c r="DI32" s="4"/>
      <c r="DJ32" s="4"/>
      <c r="DK32" s="4"/>
      <c r="DL32" s="4"/>
      <c r="DM32" s="4"/>
      <c r="DN32" s="4"/>
      <c r="DO32" s="4"/>
      <c r="DP32" s="4"/>
      <c r="DQ32" s="4"/>
      <c r="DR32" s="4"/>
      <c r="DS32" s="4"/>
      <c r="DT32" s="4"/>
      <c r="DU32" s="4"/>
      <c r="DV32" s="4"/>
      <c r="DW32" s="4"/>
      <c r="DX32" s="4"/>
      <c r="DY32" s="4"/>
      <c r="DZ32" s="4"/>
      <c r="EA32" s="4"/>
      <c r="EB32" s="4"/>
      <c r="EC32" s="4"/>
      <c r="ED32" s="4"/>
      <c r="EE32" s="4"/>
      <c r="EF32" s="4"/>
      <c r="EG32" s="4"/>
      <c r="EH32" s="4"/>
      <c r="EI32" s="4"/>
      <c r="EJ32" s="4"/>
      <c r="EK32" s="4"/>
      <c r="EL32" s="4"/>
      <c r="EM32" s="4"/>
      <c r="EN32" s="4"/>
      <c r="EO32" s="4"/>
      <c r="EP32" s="4"/>
      <c r="EQ32" s="4"/>
      <c r="ER32" s="4"/>
      <c r="ES32" s="4"/>
      <c r="ET32" s="4"/>
      <c r="EU32" s="4"/>
      <c r="EV32" s="4"/>
      <c r="EW32" s="4"/>
      <c r="EX32" s="4"/>
      <c r="EY32" s="4"/>
      <c r="EZ32" s="4"/>
      <c r="FA32" s="4"/>
      <c r="FB32" s="4"/>
      <c r="FC32" s="4"/>
      <c r="FD32" s="4"/>
      <c r="FE32" s="4"/>
      <c r="FF32" s="4"/>
      <c r="FG32" s="4"/>
      <c r="FH32" s="4"/>
      <c r="FI32" s="4"/>
      <c r="FJ32" s="4"/>
      <c r="FK32" s="4"/>
      <c r="FL32" s="4"/>
      <c r="FM32" s="4"/>
      <c r="FN32" s="4"/>
      <c r="FO32" s="4"/>
      <c r="FP32" s="4"/>
      <c r="FQ32" s="4"/>
      <c r="FR32" s="4"/>
      <c r="FS32" s="4"/>
      <c r="FT32" s="4"/>
      <c r="FU32" s="4"/>
      <c r="FV32" s="4"/>
      <c r="FW32" s="4"/>
      <c r="FX32" s="4"/>
      <c r="FY32" s="4"/>
      <c r="FZ32" s="4"/>
      <c r="GA32" s="4"/>
      <c r="GB32" s="4"/>
      <c r="GC32" s="4"/>
      <c r="GD32" s="4"/>
      <c r="GE32" s="4"/>
      <c r="GF32" s="4"/>
      <c r="GG32" s="4"/>
      <c r="GH32" s="4"/>
      <c r="GI32" s="4"/>
      <c r="GJ32" s="4"/>
      <c r="GK32" s="4"/>
      <c r="GL32" s="4"/>
      <c r="GM32" s="4"/>
      <c r="GN32" s="4"/>
      <c r="GO32" s="4"/>
      <c r="GP32" s="4"/>
      <c r="GQ32" s="4"/>
      <c r="GR32" s="4"/>
      <c r="GS32" s="4"/>
      <c r="GT32" s="4"/>
      <c r="GU32" s="4"/>
      <c r="GV32" s="4"/>
      <c r="GW32" s="4"/>
      <c r="GX32" s="4"/>
      <c r="GY32" s="4"/>
      <c r="GZ32" s="4"/>
      <c r="HA32" s="4"/>
      <c r="HB32" s="4"/>
      <c r="HC32" s="4"/>
      <c r="HD32" s="4"/>
      <c r="HE32" s="4"/>
      <c r="HF32" s="4"/>
      <c r="HG32" s="4"/>
      <c r="HH32" s="4"/>
      <c r="HI32" s="4"/>
      <c r="HJ32" s="4"/>
      <c r="HK32" s="4"/>
      <c r="HL32" s="4"/>
      <c r="HM32" s="4"/>
      <c r="HN32" s="4"/>
      <c r="HO32" s="4"/>
      <c r="HP32" s="4"/>
      <c r="HQ32" s="4"/>
      <c r="HR32" s="4"/>
      <c r="HS32" s="4"/>
      <c r="HT32" s="4"/>
      <c r="HU32" s="4"/>
      <c r="HV32" s="4"/>
      <c r="HW32" s="4"/>
      <c r="HX32" s="4"/>
      <c r="HY32" s="4"/>
      <c r="HZ32" s="4"/>
      <c r="IA32" s="4"/>
      <c r="IB32" s="4"/>
      <c r="IC32" s="4"/>
      <c r="ID32" s="4"/>
      <c r="IE32" s="4"/>
      <c r="IF32" s="4"/>
      <c r="IG32" s="4"/>
      <c r="IH32" s="4"/>
      <c r="II32" s="4"/>
      <c r="IJ32" s="4"/>
      <c r="IK32" s="4"/>
      <c r="IL32" s="4"/>
      <c r="IM32" s="4"/>
      <c r="IN32" s="4"/>
      <c r="IO32" s="4"/>
      <c r="IP32" s="4"/>
      <c r="IQ32" s="4"/>
      <c r="IR32" s="4"/>
      <c r="IS32" s="4"/>
      <c r="IT32" s="4"/>
      <c r="IU32" s="4"/>
    </row>
    <row r="33" spans="1:255" s="2" customFormat="1">
      <c r="K33" s="7" t="s">
        <v>81</v>
      </c>
      <c r="L33" s="8"/>
      <c r="M33" s="8"/>
      <c r="N33" s="8"/>
      <c r="O33" s="8"/>
      <c r="P33" s="8"/>
      <c r="Q33" s="8"/>
      <c r="R33" s="8"/>
      <c r="T33" s="8"/>
      <c r="U33" s="8"/>
      <c r="V33" s="8"/>
    </row>
    <row r="34" spans="1:255" s="2" customFormat="1">
      <c r="A34" s="2" t="s">
        <v>82</v>
      </c>
      <c r="B34" s="2">
        <f>B26</f>
        <v>485</v>
      </c>
      <c r="C34" s="2">
        <f>C26</f>
        <v>501</v>
      </c>
      <c r="D34" s="2">
        <f>D26</f>
        <v>765</v>
      </c>
      <c r="F34" s="2">
        <f>F26</f>
        <v>-828.1</v>
      </c>
      <c r="G34" s="2">
        <f>G26</f>
        <v>1253.9000000000001</v>
      </c>
      <c r="H34" s="2">
        <f>H26</f>
        <v>1091.9000000000001</v>
      </c>
      <c r="J34" s="2" t="s">
        <v>83</v>
      </c>
      <c r="K34" s="7" t="s">
        <v>84</v>
      </c>
      <c r="L34" s="8">
        <f>L13/L20</f>
        <v>9.7440944881889757E-2</v>
      </c>
      <c r="M34" s="8">
        <f>M13/M20</f>
        <v>0.21627830653101413</v>
      </c>
      <c r="N34" s="8">
        <f>N13/N20</f>
        <v>0.31375123071873973</v>
      </c>
      <c r="O34" s="8"/>
      <c r="P34" s="8">
        <f>P13/P20</f>
        <v>0.24222714382964944</v>
      </c>
      <c r="Q34" s="8">
        <f>Q13/Q20</f>
        <v>0.23325576813225501</v>
      </c>
      <c r="R34" s="8">
        <f>R13/R20</f>
        <v>0.47548291196190445</v>
      </c>
      <c r="T34" s="8">
        <f>T13/T20</f>
        <v>9.1535433070866146E-2</v>
      </c>
      <c r="U34" s="8">
        <f>U13/U20</f>
        <v>0.21627830653101413</v>
      </c>
      <c r="V34" s="8">
        <f>V13/V20</f>
        <v>0.30784378076796848</v>
      </c>
    </row>
    <row r="35" spans="1:255" s="2" customFormat="1">
      <c r="A35" s="2" t="s">
        <v>85</v>
      </c>
      <c r="B35" s="2">
        <f>B31</f>
        <v>35626</v>
      </c>
      <c r="C35" s="2">
        <f>C31</f>
        <v>37931</v>
      </c>
      <c r="D35" s="2">
        <f>D31</f>
        <v>36762</v>
      </c>
      <c r="F35" s="2">
        <f>F31</f>
        <v>32399.200000000001</v>
      </c>
      <c r="G35" s="2">
        <f>G31</f>
        <v>34301</v>
      </c>
      <c r="H35" s="2">
        <f>H31</f>
        <v>31976.9</v>
      </c>
      <c r="J35" s="6" t="s">
        <v>86</v>
      </c>
      <c r="K35" s="7" t="s">
        <v>87</v>
      </c>
      <c r="L35" s="8">
        <f>L19/(L34*4)</f>
        <v>52.95515151515152</v>
      </c>
      <c r="M35" s="8">
        <f>M19/(M34*4)</f>
        <v>23.858148710166919</v>
      </c>
      <c r="N35" s="8">
        <f>N19/(N34*2)</f>
        <v>32.89230125523013</v>
      </c>
      <c r="O35" s="8"/>
      <c r="P35" s="8">
        <f>P19/(P34*4)</f>
        <v>35.132313684814818</v>
      </c>
      <c r="Q35" s="8">
        <f>Q19/(Q34*4)</f>
        <v>36.483556518846157</v>
      </c>
      <c r="R35" s="8">
        <f>R19/(R34*2)</f>
        <v>35.795187527924533</v>
      </c>
      <c r="T35" s="8">
        <f>T19/(T34*4)</f>
        <v>56.371612903225802</v>
      </c>
      <c r="U35" s="8">
        <f>U19/(U34*4)</f>
        <v>23.858148710166919</v>
      </c>
      <c r="V35" s="8">
        <f>V19/(V34*2)</f>
        <v>33.523496801705761</v>
      </c>
    </row>
    <row r="36" spans="1:255" s="2" customFormat="1">
      <c r="A36" s="4" t="s">
        <v>88</v>
      </c>
      <c r="B36" s="4">
        <f>B34/B35*100</f>
        <v>1.3613652950092627</v>
      </c>
      <c r="C36" s="4">
        <f>C34/C35*100</f>
        <v>1.3208193825630752</v>
      </c>
      <c r="D36" s="4">
        <f>D34/D35*100</f>
        <v>2.0809531581524401</v>
      </c>
      <c r="E36" s="4"/>
      <c r="F36" s="4">
        <f>F34/F35*100</f>
        <v>-2.5559273068470825</v>
      </c>
      <c r="G36" s="4">
        <f>G34/G35*100</f>
        <v>3.6555785545610919</v>
      </c>
      <c r="H36" s="4">
        <f>H34/H35*100</f>
        <v>3.4146524522389603</v>
      </c>
      <c r="I36" s="4"/>
      <c r="J36" s="2" t="s">
        <v>89</v>
      </c>
      <c r="K36" s="7" t="s">
        <v>90</v>
      </c>
      <c r="L36" s="8">
        <f>L19/(L15/L20)</f>
        <v>3.6263961263546229</v>
      </c>
      <c r="M36" s="8">
        <f>M19/(M15/M20)</f>
        <v>3.4971962408941781</v>
      </c>
      <c r="N36" s="8">
        <f>N19/(N15/N20)</f>
        <v>1.7800254733803176</v>
      </c>
      <c r="O36" s="8"/>
      <c r="P36" s="8">
        <f>P19/(P15/P20)</f>
        <v>8.9250017583432193</v>
      </c>
      <c r="Q36" s="8">
        <f>Q19/(Q15/Q20)</f>
        <v>9.1553364659127148</v>
      </c>
      <c r="R36" s="8">
        <f>R19/(R15/R20)</f>
        <v>4.5193509680517865</v>
      </c>
      <c r="S36" s="4"/>
      <c r="T36" s="8">
        <f>T19/(T15/T20)</f>
        <v>3.6263961263546229</v>
      </c>
      <c r="U36" s="8">
        <f>U19/(U15/U20)</f>
        <v>3.4971962408941781</v>
      </c>
      <c r="V36" s="8">
        <f>V19/(V15/V20)</f>
        <v>1.7800254733803176</v>
      </c>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c r="AY36" s="4"/>
      <c r="AZ36" s="4"/>
      <c r="BA36" s="4"/>
      <c r="BB36" s="4"/>
      <c r="BC36" s="4"/>
      <c r="BD36" s="4"/>
      <c r="BE36" s="4"/>
      <c r="BF36" s="4"/>
      <c r="BG36" s="4"/>
      <c r="BH36" s="4"/>
      <c r="BI36" s="4"/>
      <c r="BJ36" s="4"/>
      <c r="BK36" s="4"/>
      <c r="BL36" s="4"/>
      <c r="BM36" s="4"/>
      <c r="BN36" s="4"/>
      <c r="BO36" s="4"/>
      <c r="BP36" s="4"/>
      <c r="BQ36" s="4"/>
      <c r="BR36" s="4"/>
      <c r="BS36" s="4"/>
      <c r="BT36" s="4"/>
      <c r="BU36" s="4"/>
      <c r="BV36" s="4"/>
      <c r="BW36" s="4"/>
      <c r="BX36" s="4"/>
      <c r="BY36" s="4"/>
      <c r="BZ36" s="4"/>
      <c r="CA36" s="4"/>
      <c r="CB36" s="4"/>
      <c r="CC36" s="4"/>
      <c r="CD36" s="4"/>
      <c r="CE36" s="4"/>
      <c r="CF36" s="4"/>
      <c r="CG36" s="4"/>
      <c r="CH36" s="4"/>
      <c r="CI36" s="4"/>
      <c r="CJ36" s="4"/>
      <c r="CK36" s="4"/>
      <c r="CL36" s="4"/>
      <c r="CM36" s="4"/>
      <c r="CN36" s="4"/>
      <c r="CO36" s="4"/>
      <c r="CP36" s="4"/>
      <c r="CQ36" s="4"/>
      <c r="CR36" s="4"/>
      <c r="CS36" s="4"/>
      <c r="CT36" s="4"/>
      <c r="CU36" s="4"/>
      <c r="CV36" s="4"/>
      <c r="CW36" s="4"/>
      <c r="CX36" s="4"/>
      <c r="CY36" s="4"/>
      <c r="CZ36" s="4"/>
      <c r="DA36" s="4"/>
      <c r="DB36" s="4"/>
      <c r="DC36" s="4"/>
      <c r="DD36" s="4"/>
      <c r="DE36" s="4"/>
      <c r="DF36" s="4"/>
      <c r="DG36" s="4"/>
      <c r="DH36" s="4"/>
      <c r="DI36" s="4"/>
      <c r="DJ36" s="4"/>
      <c r="DK36" s="4"/>
      <c r="DL36" s="4"/>
      <c r="DM36" s="4"/>
      <c r="DN36" s="4"/>
      <c r="DO36" s="4"/>
      <c r="DP36" s="4"/>
      <c r="DQ36" s="4"/>
      <c r="DR36" s="4"/>
      <c r="DS36" s="4"/>
      <c r="DT36" s="4"/>
      <c r="DU36" s="4"/>
      <c r="DV36" s="4"/>
      <c r="DW36" s="4"/>
      <c r="DX36" s="4"/>
      <c r="DY36" s="4"/>
      <c r="DZ36" s="4"/>
      <c r="EA36" s="4"/>
      <c r="EB36" s="4"/>
      <c r="EC36" s="4"/>
      <c r="ED36" s="4"/>
      <c r="EE36" s="4"/>
      <c r="EF36" s="4"/>
      <c r="EG36" s="4"/>
      <c r="EH36" s="4"/>
      <c r="EI36" s="4"/>
      <c r="EJ36" s="4"/>
      <c r="EK36" s="4"/>
      <c r="EL36" s="4"/>
      <c r="EM36" s="4"/>
      <c r="EN36" s="4"/>
      <c r="EO36" s="4"/>
      <c r="EP36" s="4"/>
      <c r="EQ36" s="4"/>
      <c r="ER36" s="4"/>
      <c r="ES36" s="4"/>
      <c r="ET36" s="4"/>
      <c r="EU36" s="4"/>
      <c r="EV36" s="4"/>
      <c r="EW36" s="4"/>
      <c r="EX36" s="4"/>
      <c r="EY36" s="4"/>
      <c r="EZ36" s="4"/>
      <c r="FA36" s="4"/>
      <c r="FB36" s="4"/>
      <c r="FC36" s="4"/>
      <c r="FD36" s="4"/>
      <c r="FE36" s="4"/>
      <c r="FF36" s="4"/>
      <c r="FG36" s="4"/>
      <c r="FH36" s="4"/>
      <c r="FI36" s="4"/>
      <c r="FJ36" s="4"/>
      <c r="FK36" s="4"/>
      <c r="FL36" s="4"/>
      <c r="FM36" s="4"/>
      <c r="FN36" s="4"/>
      <c r="FO36" s="4"/>
      <c r="FP36" s="4"/>
      <c r="FQ36" s="4"/>
      <c r="FR36" s="4"/>
      <c r="FS36" s="4"/>
      <c r="FT36" s="4"/>
      <c r="FU36" s="4"/>
      <c r="FV36" s="4"/>
      <c r="FW36" s="4"/>
      <c r="FX36" s="4"/>
      <c r="FY36" s="4"/>
      <c r="FZ36" s="4"/>
      <c r="GA36" s="4"/>
      <c r="GB36" s="4"/>
      <c r="GC36" s="4"/>
      <c r="GD36" s="4"/>
      <c r="GE36" s="4"/>
      <c r="GF36" s="4"/>
      <c r="GG36" s="4"/>
      <c r="GH36" s="4"/>
      <c r="GI36" s="4"/>
      <c r="GJ36" s="4"/>
      <c r="GK36" s="4"/>
      <c r="GL36" s="4"/>
      <c r="GM36" s="4"/>
      <c r="GN36" s="4"/>
      <c r="GO36" s="4"/>
      <c r="GP36" s="4"/>
      <c r="GQ36" s="4"/>
      <c r="GR36" s="4"/>
      <c r="GS36" s="4"/>
      <c r="GT36" s="4"/>
      <c r="GU36" s="4"/>
      <c r="GV36" s="4"/>
      <c r="GW36" s="4"/>
      <c r="GX36" s="4"/>
      <c r="GY36" s="4"/>
      <c r="GZ36" s="4"/>
      <c r="HA36" s="4"/>
      <c r="HB36" s="4"/>
      <c r="HC36" s="4"/>
      <c r="HD36" s="4"/>
      <c r="HE36" s="4"/>
      <c r="HF36" s="4"/>
      <c r="HG36" s="4"/>
      <c r="HH36" s="4"/>
      <c r="HI36" s="4"/>
      <c r="HJ36" s="4"/>
      <c r="HK36" s="4"/>
      <c r="HL36" s="4"/>
      <c r="HM36" s="4"/>
      <c r="HN36" s="4"/>
      <c r="HO36" s="4"/>
      <c r="HP36" s="4"/>
      <c r="HQ36" s="4"/>
      <c r="HR36" s="4"/>
      <c r="HS36" s="4"/>
      <c r="HT36" s="4"/>
      <c r="HU36" s="4"/>
      <c r="HV36" s="4"/>
      <c r="HW36" s="4"/>
      <c r="HX36" s="4"/>
      <c r="HY36" s="4"/>
      <c r="HZ36" s="4"/>
      <c r="IA36" s="4"/>
      <c r="IB36" s="4"/>
      <c r="IC36" s="4"/>
      <c r="ID36" s="4"/>
      <c r="IE36" s="4"/>
      <c r="IF36" s="4"/>
      <c r="IG36" s="4"/>
      <c r="IH36" s="4"/>
      <c r="II36" s="4"/>
      <c r="IJ36" s="4"/>
      <c r="IK36" s="4"/>
      <c r="IL36" s="4"/>
      <c r="IM36" s="4"/>
      <c r="IN36" s="4"/>
      <c r="IO36" s="4"/>
      <c r="IP36" s="4"/>
      <c r="IQ36" s="4"/>
      <c r="IR36" s="4"/>
      <c r="IS36" s="4"/>
      <c r="IT36" s="4"/>
      <c r="IU36" s="4"/>
    </row>
    <row r="37" spans="1:255" s="2" customFormat="1">
      <c r="J37" s="2" t="s">
        <v>91</v>
      </c>
      <c r="K37" s="7" t="s">
        <v>92</v>
      </c>
      <c r="L37" s="9">
        <f>(L15-L16)/L16</f>
        <v>-3.531112717566591E-2</v>
      </c>
      <c r="M37" s="9">
        <f>(M15-M16)/M16</f>
        <v>-0.49101355749908016</v>
      </c>
      <c r="N37" s="9" t="e">
        <f>(N15-N16)/N16</f>
        <v>#DIV/0!</v>
      </c>
      <c r="O37" s="9"/>
      <c r="P37" s="9">
        <f>(P15-P16)/P16</f>
        <v>2.580780528745279E-2</v>
      </c>
      <c r="Q37" s="9">
        <f>(Q15-Q16)/Q16</f>
        <v>-0.50636975660279648</v>
      </c>
      <c r="R37" s="9" t="e">
        <f>(R15-R16)/R16</f>
        <v>#DIV/0!</v>
      </c>
      <c r="T37" s="9">
        <f>(T15-T16)/T16</f>
        <v>-3.531112717566591E-2</v>
      </c>
      <c r="U37" s="9">
        <f>(U15-U16)/U16</f>
        <v>-0.49101355749908016</v>
      </c>
      <c r="V37" s="9" t="e">
        <f>(V15-V16)/V16</f>
        <v>#DIV/0!</v>
      </c>
    </row>
    <row r="38" spans="1:255" s="2" customFormat="1">
      <c r="A38" s="2" t="s">
        <v>93</v>
      </c>
      <c r="J38" s="6" t="s">
        <v>94</v>
      </c>
      <c r="K38" s="7" t="s">
        <v>95</v>
      </c>
      <c r="L38" s="9">
        <f>(L34-M34)/M34</f>
        <v>-0.5494650090210651</v>
      </c>
      <c r="M38" s="9">
        <f>(M34-N34)/N34</f>
        <v>-0.31066945606694552</v>
      </c>
      <c r="N38" s="9" t="e">
        <f>(N34-O34)/O34</f>
        <v>#DIV/0!</v>
      </c>
      <c r="O38" s="9"/>
      <c r="P38" s="9">
        <f>(P34-Q34)/Q34</f>
        <v>3.8461538461538464E-2</v>
      </c>
      <c r="Q38" s="9">
        <f>(Q34-R34)/R34</f>
        <v>-0.50943396226415094</v>
      </c>
      <c r="R38" s="9" t="e">
        <f>(R34-S34)/S34</f>
        <v>#DIV/0!</v>
      </c>
      <c r="T38" s="9">
        <f>(T34-U34)/U34</f>
        <v>-0.57677015998948544</v>
      </c>
      <c r="U38" s="9">
        <f>(U34-V34)/V34</f>
        <v>-0.29744136460554366</v>
      </c>
      <c r="V38" s="9" t="e">
        <f>(V34-W34)/W34</f>
        <v>#DIV/0!</v>
      </c>
    </row>
    <row r="39" spans="1:255" s="2" customFormat="1">
      <c r="A39" s="2" t="s">
        <v>96</v>
      </c>
      <c r="J39" s="6" t="s">
        <v>97</v>
      </c>
      <c r="K39" s="7" t="s">
        <v>98</v>
      </c>
      <c r="L39" s="8">
        <f>L38/L37</f>
        <v>15.5606759956312</v>
      </c>
      <c r="M39" s="8">
        <f>M38/M37</f>
        <v>0.63271054601690402</v>
      </c>
      <c r="N39" s="8" t="e">
        <f>N38/N37</f>
        <v>#DIV/0!</v>
      </c>
      <c r="O39" s="8"/>
      <c r="P39" s="8">
        <f>P38/P37</f>
        <v>1.4903064415259537</v>
      </c>
      <c r="Q39" s="8">
        <f>Q38/Q37</f>
        <v>1.0060513204459762</v>
      </c>
      <c r="R39" s="8" t="e">
        <f>R38/R37</f>
        <v>#DIV/0!</v>
      </c>
      <c r="T39" s="8">
        <f>T38/T37</f>
        <v>16.333949271009317</v>
      </c>
      <c r="U39" s="8">
        <f>U38/U37</f>
        <v>0.60577016675573336</v>
      </c>
      <c r="V39" s="8" t="e">
        <f>V38/V37</f>
        <v>#DIV/0!</v>
      </c>
    </row>
    <row r="40" spans="1:255" s="2" customFormat="1">
      <c r="A40" s="2" t="s">
        <v>99</v>
      </c>
      <c r="K40" s="2" t="s">
        <v>100</v>
      </c>
      <c r="L40" s="2">
        <f>L20*L19</f>
        <v>62910.720000000001</v>
      </c>
    </row>
    <row r="41" spans="1:255" s="2" customFormat="1"/>
    <row r="42" spans="1:255" s="2" customFormat="1">
      <c r="A42" s="2" t="s">
        <v>101</v>
      </c>
    </row>
    <row r="43" spans="1:255" s="2" customFormat="1">
      <c r="A43" s="2" t="s">
        <v>102</v>
      </c>
      <c r="K43" s="2" t="s">
        <v>103</v>
      </c>
    </row>
    <row r="44" spans="1:255" s="2" customFormat="1"/>
    <row r="45" spans="1:255" s="2" customFormat="1">
      <c r="K45" s="2">
        <v>14768</v>
      </c>
      <c r="L45" s="2">
        <f>L5-K45</f>
        <v>58071</v>
      </c>
      <c r="M45" s="2">
        <f>N14</f>
        <v>35331</v>
      </c>
      <c r="N45" s="2">
        <f>L45/M45</f>
        <v>1.6436274093572216</v>
      </c>
    </row>
    <row r="46" spans="1:255" s="2" customFormat="1">
      <c r="A46" s="2" t="s">
        <v>104</v>
      </c>
      <c r="B46" s="2">
        <v>8604</v>
      </c>
      <c r="C46" s="2">
        <v>9064</v>
      </c>
      <c r="D46" s="2">
        <v>8740</v>
      </c>
      <c r="F46" s="2">
        <v>7718.9</v>
      </c>
      <c r="G46" s="2">
        <v>7875.1</v>
      </c>
      <c r="H46" s="2">
        <v>7086.6</v>
      </c>
      <c r="J46" s="4"/>
    </row>
    <row r="47" spans="1:255" s="2" customFormat="1">
      <c r="A47" s="2" t="s">
        <v>105</v>
      </c>
      <c r="B47" s="2">
        <f>B35</f>
        <v>35626</v>
      </c>
      <c r="C47" s="2">
        <f>C35</f>
        <v>37931</v>
      </c>
      <c r="D47" s="2">
        <f>D35</f>
        <v>36762</v>
      </c>
      <c r="F47" s="2">
        <f>F35</f>
        <v>32399.200000000001</v>
      </c>
      <c r="G47" s="2">
        <f>G35</f>
        <v>34301</v>
      </c>
      <c r="H47" s="2">
        <f>H35</f>
        <v>31976.9</v>
      </c>
      <c r="T47" s="10" t="s">
        <v>106</v>
      </c>
      <c r="U47" s="11" t="s">
        <v>107</v>
      </c>
      <c r="V47" s="12" t="s">
        <v>108</v>
      </c>
      <c r="W47" s="13" t="s">
        <v>109</v>
      </c>
    </row>
    <row r="48" spans="1:255" s="2" customFormat="1">
      <c r="A48" s="4" t="s">
        <v>110</v>
      </c>
      <c r="B48" s="4">
        <f>B46/B47*100</f>
        <v>24.150901027339582</v>
      </c>
      <c r="C48" s="4">
        <f>C46/C47*100</f>
        <v>23.896021723656112</v>
      </c>
      <c r="D48" s="4">
        <f>D46/D47*100</f>
        <v>23.774549806865785</v>
      </c>
      <c r="E48" s="4"/>
      <c r="F48" s="4">
        <f>F46/F47*100</f>
        <v>23.824353687745376</v>
      </c>
      <c r="G48" s="4">
        <f>G46/G47*100</f>
        <v>22.958805865718201</v>
      </c>
      <c r="H48" s="4">
        <f>H46/H47*100</f>
        <v>22.161622921546492</v>
      </c>
      <c r="I48" s="4"/>
      <c r="K48" s="10" t="s">
        <v>111</v>
      </c>
      <c r="L48" s="11" t="s">
        <v>112</v>
      </c>
      <c r="M48" s="12" t="s">
        <v>113</v>
      </c>
      <c r="N48" s="13" t="s">
        <v>114</v>
      </c>
      <c r="O48" s="4"/>
      <c r="P48" s="4"/>
      <c r="Q48" s="4"/>
      <c r="R48" s="4"/>
      <c r="S48" s="4"/>
      <c r="T48" s="14" t="s">
        <v>115</v>
      </c>
      <c r="U48" s="15">
        <f>V15</f>
        <v>35331</v>
      </c>
      <c r="V48" s="16">
        <f>R15</f>
        <v>19310</v>
      </c>
      <c r="W48" s="17">
        <f t="shared" ref="W48:W57" si="0">U48/V48</f>
        <v>1.8296737441740032</v>
      </c>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c r="AZ48" s="4"/>
      <c r="BA48" s="4"/>
      <c r="BB48" s="4"/>
      <c r="BC48" s="4"/>
      <c r="BD48" s="4"/>
      <c r="BE48" s="4"/>
      <c r="BF48" s="4"/>
      <c r="BG48" s="4"/>
      <c r="BH48" s="4"/>
      <c r="BI48" s="4"/>
      <c r="BJ48" s="4"/>
      <c r="BK48" s="4"/>
      <c r="BL48" s="4"/>
      <c r="BM48" s="4"/>
      <c r="BN48" s="4"/>
      <c r="BO48" s="4"/>
      <c r="BP48" s="4"/>
      <c r="BQ48" s="4"/>
      <c r="BR48" s="4"/>
      <c r="BS48" s="4"/>
      <c r="BT48" s="4"/>
      <c r="BU48" s="4"/>
      <c r="BV48" s="4"/>
      <c r="BW48" s="4"/>
      <c r="BX48" s="4"/>
      <c r="BY48" s="4"/>
      <c r="BZ48" s="4"/>
      <c r="CA48" s="4"/>
      <c r="CB48" s="4"/>
      <c r="CC48" s="4"/>
      <c r="CD48" s="4"/>
      <c r="CE48" s="4"/>
      <c r="CF48" s="4"/>
      <c r="CG48" s="4"/>
      <c r="CH48" s="4"/>
      <c r="CI48" s="4"/>
      <c r="CJ48" s="4"/>
      <c r="CK48" s="4"/>
      <c r="CL48" s="4"/>
      <c r="CM48" s="4"/>
      <c r="CN48" s="4"/>
      <c r="CO48" s="4"/>
      <c r="CP48" s="4"/>
      <c r="CQ48" s="4"/>
      <c r="CR48" s="4"/>
      <c r="CS48" s="4"/>
      <c r="CT48" s="4"/>
      <c r="CU48" s="4"/>
      <c r="CV48" s="4"/>
      <c r="CW48" s="4"/>
      <c r="CX48" s="4"/>
      <c r="CY48" s="4"/>
      <c r="CZ48" s="4"/>
      <c r="DA48" s="4"/>
      <c r="DB48" s="4"/>
      <c r="DC48" s="4"/>
      <c r="DD48" s="4"/>
      <c r="DE48" s="4"/>
      <c r="DF48" s="4"/>
      <c r="DG48" s="4"/>
      <c r="DH48" s="4"/>
      <c r="DI48" s="4"/>
      <c r="DJ48" s="4"/>
      <c r="DK48" s="4"/>
      <c r="DL48" s="4"/>
      <c r="DM48" s="4"/>
      <c r="DN48" s="4"/>
      <c r="DO48" s="4"/>
      <c r="DP48" s="4"/>
      <c r="DQ48" s="4"/>
      <c r="DR48" s="4"/>
      <c r="DS48" s="4"/>
      <c r="DT48" s="4"/>
      <c r="DU48" s="4"/>
      <c r="DV48" s="4"/>
      <c r="DW48" s="4"/>
      <c r="DX48" s="4"/>
      <c r="DY48" s="4"/>
      <c r="DZ48" s="4"/>
      <c r="EA48" s="4"/>
      <c r="EB48" s="4"/>
      <c r="EC48" s="4"/>
      <c r="ED48" s="4"/>
      <c r="EE48" s="4"/>
      <c r="EF48" s="4"/>
      <c r="EG48" s="4"/>
      <c r="EH48" s="4"/>
      <c r="EI48" s="4"/>
      <c r="EJ48" s="4"/>
      <c r="EK48" s="4"/>
      <c r="EL48" s="4"/>
      <c r="EM48" s="4"/>
      <c r="EN48" s="4"/>
      <c r="EO48" s="4"/>
      <c r="EP48" s="4"/>
      <c r="EQ48" s="4"/>
      <c r="ER48" s="4"/>
      <c r="ES48" s="4"/>
      <c r="ET48" s="4"/>
      <c r="EU48" s="4"/>
      <c r="EV48" s="4"/>
      <c r="EW48" s="4"/>
      <c r="EX48" s="4"/>
      <c r="EY48" s="4"/>
      <c r="EZ48" s="4"/>
      <c r="FA48" s="4"/>
      <c r="FB48" s="4"/>
      <c r="FC48" s="4"/>
      <c r="FD48" s="4"/>
      <c r="FE48" s="4"/>
      <c r="FF48" s="4"/>
      <c r="FG48" s="4"/>
      <c r="FH48" s="4"/>
      <c r="FI48" s="4"/>
      <c r="FJ48" s="4"/>
      <c r="FK48" s="4"/>
      <c r="FL48" s="4"/>
      <c r="FM48" s="4"/>
      <c r="FN48" s="4"/>
      <c r="FO48" s="4"/>
      <c r="FP48" s="4"/>
      <c r="FQ48" s="4"/>
      <c r="FR48" s="4"/>
      <c r="FS48" s="4"/>
      <c r="FT48" s="4"/>
      <c r="FU48" s="4"/>
      <c r="FV48" s="4"/>
      <c r="FW48" s="4"/>
      <c r="FX48" s="4"/>
      <c r="FY48" s="4"/>
      <c r="FZ48" s="4"/>
      <c r="GA48" s="4"/>
      <c r="GB48" s="4"/>
      <c r="GC48" s="4"/>
      <c r="GD48" s="4"/>
      <c r="GE48" s="4"/>
      <c r="GF48" s="4"/>
      <c r="GG48" s="4"/>
      <c r="GH48" s="4"/>
      <c r="GI48" s="4"/>
      <c r="GJ48" s="4"/>
      <c r="GK48" s="4"/>
      <c r="GL48" s="4"/>
      <c r="GM48" s="4"/>
      <c r="GN48" s="4"/>
      <c r="GO48" s="4"/>
      <c r="GP48" s="4"/>
      <c r="GQ48" s="4"/>
      <c r="GR48" s="4"/>
      <c r="GS48" s="4"/>
      <c r="GT48" s="4"/>
      <c r="GU48" s="4"/>
      <c r="GV48" s="4"/>
      <c r="GW48" s="4"/>
      <c r="GX48" s="4"/>
      <c r="GY48" s="4"/>
      <c r="GZ48" s="4"/>
      <c r="HA48" s="4"/>
      <c r="HB48" s="4"/>
      <c r="HC48" s="4"/>
      <c r="HD48" s="4"/>
      <c r="HE48" s="4"/>
      <c r="HF48" s="4"/>
      <c r="HG48" s="4"/>
      <c r="HH48" s="4"/>
      <c r="HI48" s="4"/>
      <c r="HJ48" s="4"/>
      <c r="HK48" s="4"/>
      <c r="HL48" s="4"/>
      <c r="HM48" s="4"/>
      <c r="HN48" s="4"/>
      <c r="HO48" s="4"/>
      <c r="HP48" s="4"/>
      <c r="HQ48" s="4"/>
      <c r="HR48" s="4"/>
      <c r="HS48" s="4"/>
      <c r="HT48" s="4"/>
      <c r="HU48" s="4"/>
      <c r="HV48" s="4"/>
      <c r="HW48" s="4"/>
      <c r="HX48" s="4"/>
      <c r="HY48" s="4"/>
      <c r="HZ48" s="4"/>
      <c r="IA48" s="4"/>
      <c r="IB48" s="4"/>
      <c r="IC48" s="4"/>
      <c r="ID48" s="4"/>
      <c r="IE48" s="4"/>
      <c r="IF48" s="4"/>
      <c r="IG48" s="4"/>
      <c r="IH48" s="4"/>
      <c r="II48" s="4"/>
      <c r="IJ48" s="4"/>
      <c r="IK48" s="4"/>
      <c r="IL48" s="4"/>
      <c r="IM48" s="4"/>
      <c r="IN48" s="4"/>
      <c r="IO48" s="4"/>
      <c r="IP48" s="4"/>
      <c r="IQ48" s="4"/>
      <c r="IR48" s="4"/>
      <c r="IS48" s="4"/>
      <c r="IT48" s="4"/>
      <c r="IU48" s="4"/>
    </row>
    <row r="49" spans="1:255" s="2" customFormat="1">
      <c r="K49" s="14" t="s">
        <v>116</v>
      </c>
      <c r="L49" s="15">
        <f>N15</f>
        <v>35331</v>
      </c>
      <c r="M49" s="16">
        <f>R15</f>
        <v>19310</v>
      </c>
      <c r="N49" s="17">
        <f t="shared" ref="N49:N58" si="1">L49/M49</f>
        <v>1.8296737441740032</v>
      </c>
      <c r="T49" s="14" t="s">
        <v>117</v>
      </c>
      <c r="U49" s="15">
        <f>V13</f>
        <v>938</v>
      </c>
      <c r="V49" s="16">
        <f>R12</f>
        <v>2769.5</v>
      </c>
      <c r="W49" s="17">
        <f t="shared" si="0"/>
        <v>0.3386892940964073</v>
      </c>
    </row>
    <row r="50" spans="1:255" s="2" customFormat="1">
      <c r="A50" s="2" t="s">
        <v>118</v>
      </c>
      <c r="B50" s="2">
        <v>21.98</v>
      </c>
      <c r="C50" s="2">
        <v>22</v>
      </c>
      <c r="D50" s="2">
        <v>22</v>
      </c>
      <c r="F50" s="2">
        <v>24.83</v>
      </c>
      <c r="G50" s="2">
        <v>25</v>
      </c>
      <c r="H50" s="2">
        <v>25</v>
      </c>
      <c r="K50" s="14" t="s">
        <v>119</v>
      </c>
      <c r="L50" s="15">
        <f>N13</f>
        <v>956</v>
      </c>
      <c r="M50" s="16">
        <f>R13</f>
        <v>1219</v>
      </c>
      <c r="N50" s="17">
        <f t="shared" si="1"/>
        <v>0.78424938474159145</v>
      </c>
      <c r="T50" s="14" t="s">
        <v>120</v>
      </c>
      <c r="U50" s="15">
        <f>V5</f>
        <v>72514</v>
      </c>
      <c r="V50" s="16">
        <f>R4</f>
        <v>16126</v>
      </c>
      <c r="W50" s="17">
        <f t="shared" si="0"/>
        <v>4.4967133821158374</v>
      </c>
    </row>
    <row r="51" spans="1:255" s="2" customFormat="1">
      <c r="A51" s="2" t="s">
        <v>121</v>
      </c>
      <c r="B51" s="2">
        <f>B34</f>
        <v>485</v>
      </c>
      <c r="C51" s="2">
        <f>C34</f>
        <v>501</v>
      </c>
      <c r="D51" s="2">
        <f>D34</f>
        <v>765</v>
      </c>
      <c r="F51" s="2">
        <f>F34</f>
        <v>-828.1</v>
      </c>
      <c r="G51" s="2">
        <f>G34</f>
        <v>1253.9000000000001</v>
      </c>
      <c r="H51" s="2">
        <f>H34</f>
        <v>1091.9000000000001</v>
      </c>
      <c r="J51" s="4"/>
      <c r="K51" s="14" t="s">
        <v>122</v>
      </c>
      <c r="L51" s="15">
        <f>N5</f>
        <v>72514</v>
      </c>
      <c r="M51" s="16">
        <f>R4</f>
        <v>16126</v>
      </c>
      <c r="N51" s="17">
        <f t="shared" si="1"/>
        <v>4.4967133821158374</v>
      </c>
      <c r="T51" s="14" t="s">
        <v>123</v>
      </c>
      <c r="U51" s="18">
        <f>V24</f>
        <v>39.557612295151571</v>
      </c>
      <c r="V51" s="19">
        <f>R24</f>
        <v>25.816157431382702</v>
      </c>
      <c r="W51" s="17">
        <f t="shared" si="0"/>
        <v>1.5322811847693665</v>
      </c>
    </row>
    <row r="52" spans="1:255" s="2" customFormat="1">
      <c r="A52" s="2" t="s">
        <v>124</v>
      </c>
      <c r="B52" s="2">
        <v>372</v>
      </c>
      <c r="C52" s="2">
        <v>407</v>
      </c>
      <c r="D52" s="2">
        <v>405</v>
      </c>
      <c r="F52" s="2">
        <v>441</v>
      </c>
      <c r="G52" s="2">
        <v>488.1</v>
      </c>
      <c r="H52" s="2">
        <v>568.4</v>
      </c>
      <c r="K52" s="14" t="s">
        <v>125</v>
      </c>
      <c r="L52" s="18">
        <f>N24</f>
        <v>39.557612295151571</v>
      </c>
      <c r="M52" s="19">
        <f>R24</f>
        <v>25.816157431382702</v>
      </c>
      <c r="N52" s="17">
        <f t="shared" si="1"/>
        <v>1.5322811847693665</v>
      </c>
      <c r="T52" s="14" t="s">
        <v>126</v>
      </c>
      <c r="U52" s="20">
        <f>V25</f>
        <v>4.4698982232189062</v>
      </c>
      <c r="V52" s="21">
        <f>R25</f>
        <v>59.787878787878789</v>
      </c>
      <c r="W52" s="17">
        <f t="shared" si="0"/>
        <v>7.4762615999099793E-2</v>
      </c>
    </row>
    <row r="53" spans="1:255" s="2" customFormat="1">
      <c r="A53" s="4" t="s">
        <v>127</v>
      </c>
      <c r="B53" s="4">
        <f>B50/(B51/B52)</f>
        <v>16.858886597938145</v>
      </c>
      <c r="C53" s="4">
        <f>C50/(C51/C52)</f>
        <v>17.872255489021956</v>
      </c>
      <c r="D53" s="4">
        <f>D50/(D51/D52)</f>
        <v>11.647058823529411</v>
      </c>
      <c r="E53" s="4"/>
      <c r="F53" s="4">
        <f>F50/(F51/F52)</f>
        <v>-13.223076923076922</v>
      </c>
      <c r="G53" s="4">
        <f>G50/(G51/G52)</f>
        <v>9.7316372916500509</v>
      </c>
      <c r="H53" s="4">
        <f>H50/(H51/H52)</f>
        <v>13.014012272186095</v>
      </c>
      <c r="I53" s="4"/>
      <c r="J53" s="4"/>
      <c r="K53" s="14" t="s">
        <v>128</v>
      </c>
      <c r="L53" s="20">
        <f>N25</f>
        <v>4.4698982232189062</v>
      </c>
      <c r="M53" s="21">
        <f>R25</f>
        <v>59.787878787878789</v>
      </c>
      <c r="N53" s="17">
        <f t="shared" si="1"/>
        <v>7.4762615999099793E-2</v>
      </c>
      <c r="O53" s="4"/>
      <c r="P53" s="4"/>
      <c r="Q53" s="4"/>
      <c r="R53" s="4"/>
      <c r="S53" s="4"/>
      <c r="T53" s="14" t="s">
        <v>129</v>
      </c>
      <c r="U53" s="15">
        <f>U50/U48</f>
        <v>2.0524185559423738</v>
      </c>
      <c r="V53" s="16">
        <f>V50/V48</f>
        <v>0.83511134127395137</v>
      </c>
      <c r="W53" s="17">
        <f t="shared" si="0"/>
        <v>2.4576585833590001</v>
      </c>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c r="AY53" s="4"/>
      <c r="AZ53" s="4"/>
      <c r="BA53" s="4"/>
      <c r="BB53" s="4"/>
      <c r="BC53" s="4"/>
      <c r="BD53" s="4"/>
      <c r="BE53" s="4"/>
      <c r="BF53" s="4"/>
      <c r="BG53" s="4"/>
      <c r="BH53" s="4"/>
      <c r="BI53" s="4"/>
      <c r="BJ53" s="4"/>
      <c r="BK53" s="4"/>
      <c r="BL53" s="4"/>
      <c r="BM53" s="4"/>
      <c r="BN53" s="4"/>
      <c r="BO53" s="4"/>
      <c r="BP53" s="4"/>
      <c r="BQ53" s="4"/>
      <c r="BR53" s="4"/>
      <c r="BS53" s="4"/>
      <c r="BT53" s="4"/>
      <c r="BU53" s="4"/>
      <c r="BV53" s="4"/>
      <c r="BW53" s="4"/>
      <c r="BX53" s="4"/>
      <c r="BY53" s="4"/>
      <c r="BZ53" s="4"/>
      <c r="CA53" s="4"/>
      <c r="CB53" s="4"/>
      <c r="CC53" s="4"/>
      <c r="CD53" s="4"/>
      <c r="CE53" s="4"/>
      <c r="CF53" s="4"/>
      <c r="CG53" s="4"/>
      <c r="CH53" s="4"/>
      <c r="CI53" s="4"/>
      <c r="CJ53" s="4"/>
      <c r="CK53" s="4"/>
      <c r="CL53" s="4"/>
      <c r="CM53" s="4"/>
      <c r="CN53" s="4"/>
      <c r="CO53" s="4"/>
      <c r="CP53" s="4"/>
      <c r="CQ53" s="4"/>
      <c r="CR53" s="4"/>
      <c r="CS53" s="4"/>
      <c r="CT53" s="4"/>
      <c r="CU53" s="4"/>
      <c r="CV53" s="4"/>
      <c r="CW53" s="4"/>
      <c r="CX53" s="4"/>
      <c r="CY53" s="4"/>
      <c r="CZ53" s="4"/>
      <c r="DA53" s="4"/>
      <c r="DB53" s="4"/>
      <c r="DC53" s="4"/>
      <c r="DD53" s="4"/>
      <c r="DE53" s="4"/>
      <c r="DF53" s="4"/>
      <c r="DG53" s="4"/>
      <c r="DH53" s="4"/>
      <c r="DI53" s="4"/>
      <c r="DJ53" s="4"/>
      <c r="DK53" s="4"/>
      <c r="DL53" s="4"/>
      <c r="DM53" s="4"/>
      <c r="DN53" s="4"/>
      <c r="DO53" s="4"/>
      <c r="DP53" s="4"/>
      <c r="DQ53" s="4"/>
      <c r="DR53" s="4"/>
      <c r="DS53" s="4"/>
      <c r="DT53" s="4"/>
      <c r="DU53" s="4"/>
      <c r="DV53" s="4"/>
      <c r="DW53" s="4"/>
      <c r="DX53" s="4"/>
      <c r="DY53" s="4"/>
      <c r="DZ53" s="4"/>
      <c r="EA53" s="4"/>
      <c r="EB53" s="4"/>
      <c r="EC53" s="4"/>
      <c r="ED53" s="4"/>
      <c r="EE53" s="4"/>
      <c r="EF53" s="4"/>
      <c r="EG53" s="4"/>
      <c r="EH53" s="4"/>
      <c r="EI53" s="4"/>
      <c r="EJ53" s="4"/>
      <c r="EK53" s="4"/>
      <c r="EL53" s="4"/>
      <c r="EM53" s="4"/>
      <c r="EN53" s="4"/>
      <c r="EO53" s="4"/>
      <c r="EP53" s="4"/>
      <c r="EQ53" s="4"/>
      <c r="ER53" s="4"/>
      <c r="ES53" s="4"/>
      <c r="ET53" s="4"/>
      <c r="EU53" s="4"/>
      <c r="EV53" s="4"/>
      <c r="EW53" s="4"/>
      <c r="EX53" s="4"/>
      <c r="EY53" s="4"/>
      <c r="EZ53" s="4"/>
      <c r="FA53" s="4"/>
      <c r="FB53" s="4"/>
      <c r="FC53" s="4"/>
      <c r="FD53" s="4"/>
      <c r="FE53" s="4"/>
      <c r="FF53" s="4"/>
      <c r="FG53" s="4"/>
      <c r="FH53" s="4"/>
      <c r="FI53" s="4"/>
      <c r="FJ53" s="4"/>
      <c r="FK53" s="4"/>
      <c r="FL53" s="4"/>
      <c r="FM53" s="4"/>
      <c r="FN53" s="4"/>
      <c r="FO53" s="4"/>
      <c r="FP53" s="4"/>
      <c r="FQ53" s="4"/>
      <c r="FR53" s="4"/>
      <c r="FS53" s="4"/>
      <c r="FT53" s="4"/>
      <c r="FU53" s="4"/>
      <c r="FV53" s="4"/>
      <c r="FW53" s="4"/>
      <c r="FX53" s="4"/>
      <c r="FY53" s="4"/>
      <c r="FZ53" s="4"/>
      <c r="GA53" s="4"/>
      <c r="GB53" s="4"/>
      <c r="GC53" s="4"/>
      <c r="GD53" s="4"/>
      <c r="GE53" s="4"/>
      <c r="GF53" s="4"/>
      <c r="GG53" s="4"/>
      <c r="GH53" s="4"/>
      <c r="GI53" s="4"/>
      <c r="GJ53" s="4"/>
      <c r="GK53" s="4"/>
      <c r="GL53" s="4"/>
      <c r="GM53" s="4"/>
      <c r="GN53" s="4"/>
      <c r="GO53" s="4"/>
      <c r="GP53" s="4"/>
      <c r="GQ53" s="4"/>
      <c r="GR53" s="4"/>
      <c r="GS53" s="4"/>
      <c r="GT53" s="4"/>
      <c r="GU53" s="4"/>
      <c r="GV53" s="4"/>
      <c r="GW53" s="4"/>
      <c r="GX53" s="4"/>
      <c r="GY53" s="4"/>
      <c r="GZ53" s="4"/>
      <c r="HA53" s="4"/>
      <c r="HB53" s="4"/>
      <c r="HC53" s="4"/>
      <c r="HD53" s="4"/>
      <c r="HE53" s="4"/>
      <c r="HF53" s="4"/>
      <c r="HG53" s="4"/>
      <c r="HH53" s="4"/>
      <c r="HI53" s="4"/>
      <c r="HJ53" s="4"/>
      <c r="HK53" s="4"/>
      <c r="HL53" s="4"/>
      <c r="HM53" s="4"/>
      <c r="HN53" s="4"/>
      <c r="HO53" s="4"/>
      <c r="HP53" s="4"/>
      <c r="HQ53" s="4"/>
      <c r="HR53" s="4"/>
      <c r="HS53" s="4"/>
      <c r="HT53" s="4"/>
      <c r="HU53" s="4"/>
      <c r="HV53" s="4"/>
      <c r="HW53" s="4"/>
      <c r="HX53" s="4"/>
      <c r="HY53" s="4"/>
      <c r="HZ53" s="4"/>
      <c r="IA53" s="4"/>
      <c r="IB53" s="4"/>
      <c r="IC53" s="4"/>
      <c r="ID53" s="4"/>
      <c r="IE53" s="4"/>
      <c r="IF53" s="4"/>
      <c r="IG53" s="4"/>
      <c r="IH53" s="4"/>
      <c r="II53" s="4"/>
      <c r="IJ53" s="4"/>
      <c r="IK53" s="4"/>
      <c r="IL53" s="4"/>
      <c r="IM53" s="4"/>
      <c r="IN53" s="4"/>
      <c r="IO53" s="4"/>
      <c r="IP53" s="4"/>
      <c r="IQ53" s="4"/>
      <c r="IR53" s="4"/>
      <c r="IS53" s="4"/>
      <c r="IT53" s="4"/>
      <c r="IU53" s="4"/>
    </row>
    <row r="54" spans="1:255" s="2" customFormat="1">
      <c r="A54" s="2" t="s">
        <v>130</v>
      </c>
      <c r="K54" s="14" t="s">
        <v>131</v>
      </c>
      <c r="L54" s="15">
        <f>L51/L49</f>
        <v>2.0524185559423738</v>
      </c>
      <c r="M54" s="16">
        <f>M51/M49</f>
        <v>0.83511134127395137</v>
      </c>
      <c r="N54" s="17">
        <f t="shared" si="1"/>
        <v>2.4576585833590001</v>
      </c>
      <c r="T54" s="14" t="s">
        <v>132</v>
      </c>
      <c r="U54" s="22">
        <f>V29</f>
        <v>0.25762078627833912</v>
      </c>
      <c r="V54" s="23">
        <f>R29</f>
        <v>0.18259968928016571</v>
      </c>
      <c r="W54" s="17">
        <f t="shared" si="0"/>
        <v>1.4108500802707682</v>
      </c>
    </row>
    <row r="55" spans="1:255" s="2" customFormat="1">
      <c r="A55" s="4" t="s">
        <v>133</v>
      </c>
      <c r="B55" s="4">
        <f>B50/(B35/B52)</f>
        <v>0.22951103126929773</v>
      </c>
      <c r="C55" s="4">
        <f>C50/(C35/C52)</f>
        <v>0.23606021460019508</v>
      </c>
      <c r="D55" s="4">
        <f>D50/(D35/D52)</f>
        <v>0.2423698384201077</v>
      </c>
      <c r="E55" s="4"/>
      <c r="F55" s="4">
        <f>F50/(F35/F52)</f>
        <v>0.33797223388231806</v>
      </c>
      <c r="G55" s="4">
        <f>G50/(G35/G52)</f>
        <v>0.35574764584122914</v>
      </c>
      <c r="H55" s="4">
        <f>H50/(H35/H52)</f>
        <v>0.44438328918688169</v>
      </c>
      <c r="I55" s="4"/>
      <c r="K55" s="14" t="s">
        <v>134</v>
      </c>
      <c r="L55" s="22">
        <f>N29</f>
        <v>0.25762078627833912</v>
      </c>
      <c r="M55" s="23">
        <f>R29</f>
        <v>0.18259968928016571</v>
      </c>
      <c r="N55" s="17">
        <f t="shared" si="1"/>
        <v>1.4108500802707682</v>
      </c>
      <c r="O55" s="4"/>
      <c r="P55" s="4"/>
      <c r="Q55" s="4"/>
      <c r="R55" s="4"/>
      <c r="S55" s="4"/>
      <c r="T55" s="14" t="s">
        <v>135</v>
      </c>
      <c r="U55" s="24">
        <f>V30</f>
        <v>2.6548923042087686E-2</v>
      </c>
      <c r="V55" s="25">
        <f>R30</f>
        <v>6.3127912998446403E-2</v>
      </c>
      <c r="W55" s="17">
        <f t="shared" si="0"/>
        <v>0.42055759142142179</v>
      </c>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4"/>
      <c r="BA55" s="4"/>
      <c r="BB55" s="4"/>
      <c r="BC55" s="4"/>
      <c r="BD55" s="4"/>
      <c r="BE55" s="4"/>
      <c r="BF55" s="4"/>
      <c r="BG55" s="4"/>
      <c r="BH55" s="4"/>
      <c r="BI55" s="4"/>
      <c r="BJ55" s="4"/>
      <c r="BK55" s="4"/>
      <c r="BL55" s="4"/>
      <c r="BM55" s="4"/>
      <c r="BN55" s="4"/>
      <c r="BO55" s="4"/>
      <c r="BP55" s="4"/>
      <c r="BQ55" s="4"/>
      <c r="BR55" s="4"/>
      <c r="BS55" s="4"/>
      <c r="BT55" s="4"/>
      <c r="BU55" s="4"/>
      <c r="BV55" s="4"/>
      <c r="BW55" s="4"/>
      <c r="BX55" s="4"/>
      <c r="BY55" s="4"/>
      <c r="BZ55" s="4"/>
      <c r="CA55" s="4"/>
      <c r="CB55" s="4"/>
      <c r="CC55" s="4"/>
      <c r="CD55" s="4"/>
      <c r="CE55" s="4"/>
      <c r="CF55" s="4"/>
      <c r="CG55" s="4"/>
      <c r="CH55" s="4"/>
      <c r="CI55" s="4"/>
      <c r="CJ55" s="4"/>
      <c r="CK55" s="4"/>
      <c r="CL55" s="4"/>
      <c r="CM55" s="4"/>
      <c r="CN55" s="4"/>
      <c r="CO55" s="4"/>
      <c r="CP55" s="4"/>
      <c r="CQ55" s="4"/>
      <c r="CR55" s="4"/>
      <c r="CS55" s="4"/>
      <c r="CT55" s="4"/>
      <c r="CU55" s="4"/>
      <c r="CV55" s="4"/>
      <c r="CW55" s="4"/>
      <c r="CX55" s="4"/>
      <c r="CY55" s="4"/>
      <c r="CZ55" s="4"/>
      <c r="DA55" s="4"/>
      <c r="DB55" s="4"/>
      <c r="DC55" s="4"/>
      <c r="DD55" s="4"/>
      <c r="DE55" s="4"/>
      <c r="DF55" s="4"/>
      <c r="DG55" s="4"/>
      <c r="DH55" s="4"/>
      <c r="DI55" s="4"/>
      <c r="DJ55" s="4"/>
      <c r="DK55" s="4"/>
      <c r="DL55" s="4"/>
      <c r="DM55" s="4"/>
      <c r="DN55" s="4"/>
      <c r="DO55" s="4"/>
      <c r="DP55" s="4"/>
      <c r="DQ55" s="4"/>
      <c r="DR55" s="4"/>
      <c r="DS55" s="4"/>
      <c r="DT55" s="4"/>
      <c r="DU55" s="4"/>
      <c r="DV55" s="4"/>
      <c r="DW55" s="4"/>
      <c r="DX55" s="4"/>
      <c r="DY55" s="4"/>
      <c r="DZ55" s="4"/>
      <c r="EA55" s="4"/>
      <c r="EB55" s="4"/>
      <c r="EC55" s="4"/>
      <c r="ED55" s="4"/>
      <c r="EE55" s="4"/>
      <c r="EF55" s="4"/>
      <c r="EG55" s="4"/>
      <c r="EH55" s="4"/>
      <c r="EI55" s="4"/>
      <c r="EJ55" s="4"/>
      <c r="EK55" s="4"/>
      <c r="EL55" s="4"/>
      <c r="EM55" s="4"/>
      <c r="EN55" s="4"/>
      <c r="EO55" s="4"/>
      <c r="EP55" s="4"/>
      <c r="EQ55" s="4"/>
      <c r="ER55" s="4"/>
      <c r="ES55" s="4"/>
      <c r="ET55" s="4"/>
      <c r="EU55" s="4"/>
      <c r="EV55" s="4"/>
      <c r="EW55" s="4"/>
      <c r="EX55" s="4"/>
      <c r="EY55" s="4"/>
      <c r="EZ55" s="4"/>
      <c r="FA55" s="4"/>
      <c r="FB55" s="4"/>
      <c r="FC55" s="4"/>
      <c r="FD55" s="4"/>
      <c r="FE55" s="4"/>
      <c r="FF55" s="4"/>
      <c r="FG55" s="4"/>
      <c r="FH55" s="4"/>
      <c r="FI55" s="4"/>
      <c r="FJ55" s="4"/>
      <c r="FK55" s="4"/>
      <c r="FL55" s="4"/>
      <c r="FM55" s="4"/>
      <c r="FN55" s="4"/>
      <c r="FO55" s="4"/>
      <c r="FP55" s="4"/>
      <c r="FQ55" s="4"/>
      <c r="FR55" s="4"/>
      <c r="FS55" s="4"/>
      <c r="FT55" s="4"/>
      <c r="FU55" s="4"/>
      <c r="FV55" s="4"/>
      <c r="FW55" s="4"/>
      <c r="FX55" s="4"/>
      <c r="FY55" s="4"/>
      <c r="FZ55" s="4"/>
      <c r="GA55" s="4"/>
      <c r="GB55" s="4"/>
      <c r="GC55" s="4"/>
      <c r="GD55" s="4"/>
      <c r="GE55" s="4"/>
      <c r="GF55" s="4"/>
      <c r="GG55" s="4"/>
      <c r="GH55" s="4"/>
      <c r="GI55" s="4"/>
      <c r="GJ55" s="4"/>
      <c r="GK55" s="4"/>
      <c r="GL55" s="4"/>
      <c r="GM55" s="4"/>
      <c r="GN55" s="4"/>
      <c r="GO55" s="4"/>
      <c r="GP55" s="4"/>
      <c r="GQ55" s="4"/>
      <c r="GR55" s="4"/>
      <c r="GS55" s="4"/>
      <c r="GT55" s="4"/>
      <c r="GU55" s="4"/>
      <c r="GV55" s="4"/>
      <c r="GW55" s="4"/>
      <c r="GX55" s="4"/>
      <c r="GY55" s="4"/>
      <c r="GZ55" s="4"/>
      <c r="HA55" s="4"/>
      <c r="HB55" s="4"/>
      <c r="HC55" s="4"/>
      <c r="HD55" s="4"/>
      <c r="HE55" s="4"/>
      <c r="HF55" s="4"/>
      <c r="HG55" s="4"/>
      <c r="HH55" s="4"/>
      <c r="HI55" s="4"/>
      <c r="HJ55" s="4"/>
      <c r="HK55" s="4"/>
      <c r="HL55" s="4"/>
      <c r="HM55" s="4"/>
      <c r="HN55" s="4"/>
      <c r="HO55" s="4"/>
      <c r="HP55" s="4"/>
      <c r="HQ55" s="4"/>
      <c r="HR55" s="4"/>
      <c r="HS55" s="4"/>
      <c r="HT55" s="4"/>
      <c r="HU55" s="4"/>
      <c r="HV55" s="4"/>
      <c r="HW55" s="4"/>
      <c r="HX55" s="4"/>
      <c r="HY55" s="4"/>
      <c r="HZ55" s="4"/>
      <c r="IA55" s="4"/>
      <c r="IB55" s="4"/>
      <c r="IC55" s="4"/>
      <c r="ID55" s="4"/>
      <c r="IE55" s="4"/>
      <c r="IF55" s="4"/>
      <c r="IG55" s="4"/>
      <c r="IH55" s="4"/>
      <c r="II55" s="4"/>
      <c r="IJ55" s="4"/>
      <c r="IK55" s="4"/>
      <c r="IL55" s="4"/>
      <c r="IM55" s="4"/>
      <c r="IN55" s="4"/>
      <c r="IO55" s="4"/>
      <c r="IP55" s="4"/>
      <c r="IQ55" s="4"/>
      <c r="IR55" s="4"/>
      <c r="IS55" s="4"/>
      <c r="IT55" s="4"/>
      <c r="IU55" s="4"/>
    </row>
    <row r="56" spans="1:255" s="2" customFormat="1">
      <c r="A56" s="2" t="s">
        <v>136</v>
      </c>
      <c r="K56" s="14" t="s">
        <v>137</v>
      </c>
      <c r="L56" s="24">
        <f>N30</f>
        <v>2.7058390648439047E-2</v>
      </c>
      <c r="M56" s="25">
        <f>R30</f>
        <v>6.3127912998446403E-2</v>
      </c>
      <c r="N56" s="17">
        <f t="shared" si="1"/>
        <v>0.42862799296255782</v>
      </c>
      <c r="T56" s="14" t="s">
        <v>138</v>
      </c>
      <c r="U56" s="24">
        <f>V31</f>
        <v>0.15793495796892248</v>
      </c>
      <c r="V56" s="25">
        <f>R31</f>
        <v>8.534438114966339E-2</v>
      </c>
      <c r="W56" s="17">
        <f t="shared" si="0"/>
        <v>1.8505607029004205</v>
      </c>
    </row>
    <row r="57" spans="1:255" s="2" customFormat="1">
      <c r="A57" s="2" t="s">
        <v>139</v>
      </c>
      <c r="B57" s="2">
        <f t="shared" ref="B57:D58" si="2">B51</f>
        <v>485</v>
      </c>
      <c r="C57" s="2">
        <f t="shared" si="2"/>
        <v>501</v>
      </c>
      <c r="D57" s="2">
        <f t="shared" si="2"/>
        <v>765</v>
      </c>
      <c r="F57" s="2">
        <f t="shared" ref="F57:H58" si="3">F51</f>
        <v>-828.1</v>
      </c>
      <c r="G57" s="2">
        <f t="shared" si="3"/>
        <v>1253.9000000000001</v>
      </c>
      <c r="H57" s="2">
        <f t="shared" si="3"/>
        <v>1091.9000000000001</v>
      </c>
      <c r="J57" s="4"/>
      <c r="K57" s="14" t="s">
        <v>140</v>
      </c>
      <c r="L57" s="24">
        <f>N31</f>
        <v>0.15793495796892248</v>
      </c>
      <c r="M57" s="25">
        <f>R31</f>
        <v>8.534438114966339E-2</v>
      </c>
      <c r="N57" s="17">
        <f t="shared" si="1"/>
        <v>1.8505607029004205</v>
      </c>
      <c r="T57" s="14" t="s">
        <v>141</v>
      </c>
      <c r="U57" s="24">
        <f>V32</f>
        <v>5.1993999603747419E-2</v>
      </c>
      <c r="V57" s="25">
        <f>R32</f>
        <v>1.1755567063697566E-2</v>
      </c>
      <c r="W57" s="17">
        <f t="shared" si="0"/>
        <v>4.4229256931645935</v>
      </c>
    </row>
    <row r="58" spans="1:255" s="2" customFormat="1">
      <c r="A58" s="2" t="s">
        <v>142</v>
      </c>
      <c r="B58" s="2">
        <f t="shared" si="2"/>
        <v>372</v>
      </c>
      <c r="C58" s="2">
        <f t="shared" si="2"/>
        <v>407</v>
      </c>
      <c r="D58" s="2">
        <f t="shared" si="2"/>
        <v>405</v>
      </c>
      <c r="F58" s="2">
        <f t="shared" si="3"/>
        <v>441</v>
      </c>
      <c r="G58" s="2">
        <f t="shared" si="3"/>
        <v>488.1</v>
      </c>
      <c r="H58" s="2">
        <f t="shared" si="3"/>
        <v>568.4</v>
      </c>
      <c r="K58" s="14" t="s">
        <v>143</v>
      </c>
      <c r="L58" s="24">
        <f>N32</f>
        <v>5.1993999603747419E-2</v>
      </c>
      <c r="M58" s="25">
        <f>R32</f>
        <v>1.1755567063697566E-2</v>
      </c>
      <c r="N58" s="17">
        <f t="shared" si="1"/>
        <v>4.4229256931645935</v>
      </c>
      <c r="T58" s="14"/>
      <c r="U58" s="22"/>
      <c r="V58" s="23"/>
      <c r="W58" s="17"/>
    </row>
    <row r="59" spans="1:255" s="2" customFormat="1">
      <c r="A59" s="4" t="s">
        <v>144</v>
      </c>
      <c r="B59" s="4">
        <f>B57/B58</f>
        <v>1.303763440860215</v>
      </c>
      <c r="C59" s="4">
        <f>C57/C58</f>
        <v>1.230958230958231</v>
      </c>
      <c r="D59" s="4">
        <f>D57/D58</f>
        <v>1.8888888888888888</v>
      </c>
      <c r="E59" s="4"/>
      <c r="F59" s="4">
        <f>F57/F58</f>
        <v>-1.8777777777777778</v>
      </c>
      <c r="G59" s="4">
        <f>G57/G58</f>
        <v>2.5689407908215531</v>
      </c>
      <c r="H59" s="4">
        <f>H57/H58</f>
        <v>1.9210063335679102</v>
      </c>
      <c r="I59" s="4"/>
      <c r="K59" s="14"/>
      <c r="L59" s="22"/>
      <c r="M59" s="23"/>
      <c r="N59" s="17"/>
      <c r="O59" s="4"/>
      <c r="P59" s="4"/>
      <c r="Q59" s="4"/>
      <c r="R59" s="4"/>
      <c r="S59" s="4"/>
      <c r="T59" s="14" t="s">
        <v>145</v>
      </c>
      <c r="U59" s="24">
        <f>V28</f>
        <v>2.5434529135822555E-2</v>
      </c>
      <c r="V59" s="25">
        <f>R28</f>
        <v>0.23039123039123038</v>
      </c>
      <c r="W59" s="17">
        <f>U59/V59</f>
        <v>0.11039712359117075</v>
      </c>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c r="AY59" s="4"/>
      <c r="AZ59" s="4"/>
      <c r="BA59" s="4"/>
      <c r="BB59" s="4"/>
      <c r="BC59" s="4"/>
      <c r="BD59" s="4"/>
      <c r="BE59" s="4"/>
      <c r="BF59" s="4"/>
      <c r="BG59" s="4"/>
      <c r="BH59" s="4"/>
      <c r="BI59" s="4"/>
      <c r="BJ59" s="4"/>
      <c r="BK59" s="4"/>
      <c r="BL59" s="4"/>
      <c r="BM59" s="4"/>
      <c r="BN59" s="4"/>
      <c r="BO59" s="4"/>
      <c r="BP59" s="4"/>
      <c r="BQ59" s="4"/>
      <c r="BR59" s="4"/>
      <c r="BS59" s="4"/>
      <c r="BT59" s="4"/>
      <c r="BU59" s="4"/>
      <c r="BV59" s="4"/>
      <c r="BW59" s="4"/>
      <c r="BX59" s="4"/>
      <c r="BY59" s="4"/>
      <c r="BZ59" s="4"/>
      <c r="CA59" s="4"/>
      <c r="CB59" s="4"/>
      <c r="CC59" s="4"/>
      <c r="CD59" s="4"/>
      <c r="CE59" s="4"/>
      <c r="CF59" s="4"/>
      <c r="CG59" s="4"/>
      <c r="CH59" s="4"/>
      <c r="CI59" s="4"/>
      <c r="CJ59" s="4"/>
      <c r="CK59" s="4"/>
      <c r="CL59" s="4"/>
      <c r="CM59" s="4"/>
      <c r="CN59" s="4"/>
      <c r="CO59" s="4"/>
      <c r="CP59" s="4"/>
      <c r="CQ59" s="4"/>
      <c r="CR59" s="4"/>
      <c r="CS59" s="4"/>
      <c r="CT59" s="4"/>
      <c r="CU59" s="4"/>
      <c r="CV59" s="4"/>
      <c r="CW59" s="4"/>
      <c r="CX59" s="4"/>
      <c r="CY59" s="4"/>
      <c r="CZ59" s="4"/>
      <c r="DA59" s="4"/>
      <c r="DB59" s="4"/>
      <c r="DC59" s="4"/>
      <c r="DD59" s="4"/>
      <c r="DE59" s="4"/>
      <c r="DF59" s="4"/>
      <c r="DG59" s="4"/>
      <c r="DH59" s="4"/>
      <c r="DI59" s="4"/>
      <c r="DJ59" s="4"/>
      <c r="DK59" s="4"/>
      <c r="DL59" s="4"/>
      <c r="DM59" s="4"/>
      <c r="DN59" s="4"/>
      <c r="DO59" s="4"/>
      <c r="DP59" s="4"/>
      <c r="DQ59" s="4"/>
      <c r="DR59" s="4"/>
      <c r="DS59" s="4"/>
      <c r="DT59" s="4"/>
      <c r="DU59" s="4"/>
      <c r="DV59" s="4"/>
      <c r="DW59" s="4"/>
      <c r="DX59" s="4"/>
      <c r="DY59" s="4"/>
      <c r="DZ59" s="4"/>
      <c r="EA59" s="4"/>
      <c r="EB59" s="4"/>
      <c r="EC59" s="4"/>
      <c r="ED59" s="4"/>
      <c r="EE59" s="4"/>
      <c r="EF59" s="4"/>
      <c r="EG59" s="4"/>
      <c r="EH59" s="4"/>
      <c r="EI59" s="4"/>
      <c r="EJ59" s="4"/>
      <c r="EK59" s="4"/>
      <c r="EL59" s="4"/>
      <c r="EM59" s="4"/>
      <c r="EN59" s="4"/>
      <c r="EO59" s="4"/>
      <c r="EP59" s="4"/>
      <c r="EQ59" s="4"/>
      <c r="ER59" s="4"/>
      <c r="ES59" s="4"/>
      <c r="ET59" s="4"/>
      <c r="EU59" s="4"/>
      <c r="EV59" s="4"/>
      <c r="EW59" s="4"/>
      <c r="EX59" s="4"/>
      <c r="EY59" s="4"/>
      <c r="EZ59" s="4"/>
      <c r="FA59" s="4"/>
      <c r="FB59" s="4"/>
      <c r="FC59" s="4"/>
      <c r="FD59" s="4"/>
      <c r="FE59" s="4"/>
      <c r="FF59" s="4"/>
      <c r="FG59" s="4"/>
      <c r="FH59" s="4"/>
      <c r="FI59" s="4"/>
      <c r="FJ59" s="4"/>
      <c r="FK59" s="4"/>
      <c r="FL59" s="4"/>
      <c r="FM59" s="4"/>
      <c r="FN59" s="4"/>
      <c r="FO59" s="4"/>
      <c r="FP59" s="4"/>
      <c r="FQ59" s="4"/>
      <c r="FR59" s="4"/>
      <c r="FS59" s="4"/>
      <c r="FT59" s="4"/>
      <c r="FU59" s="4"/>
      <c r="FV59" s="4"/>
      <c r="FW59" s="4"/>
      <c r="FX59" s="4"/>
      <c r="FY59" s="4"/>
      <c r="FZ59" s="4"/>
      <c r="GA59" s="4"/>
      <c r="GB59" s="4"/>
      <c r="GC59" s="4"/>
      <c r="GD59" s="4"/>
      <c r="GE59" s="4"/>
      <c r="GF59" s="4"/>
      <c r="GG59" s="4"/>
      <c r="GH59" s="4"/>
      <c r="GI59" s="4"/>
      <c r="GJ59" s="4"/>
      <c r="GK59" s="4"/>
      <c r="GL59" s="4"/>
      <c r="GM59" s="4"/>
      <c r="GN59" s="4"/>
      <c r="GO59" s="4"/>
      <c r="GP59" s="4"/>
      <c r="GQ59" s="4"/>
      <c r="GR59" s="4"/>
      <c r="GS59" s="4"/>
      <c r="GT59" s="4"/>
      <c r="GU59" s="4"/>
      <c r="GV59" s="4"/>
      <c r="GW59" s="4"/>
      <c r="GX59" s="4"/>
      <c r="GY59" s="4"/>
      <c r="GZ59" s="4"/>
      <c r="HA59" s="4"/>
      <c r="HB59" s="4"/>
      <c r="HC59" s="4"/>
      <c r="HD59" s="4"/>
      <c r="HE59" s="4"/>
      <c r="HF59" s="4"/>
      <c r="HG59" s="4"/>
      <c r="HH59" s="4"/>
      <c r="HI59" s="4"/>
      <c r="HJ59" s="4"/>
      <c r="HK59" s="4"/>
      <c r="HL59" s="4"/>
      <c r="HM59" s="4"/>
      <c r="HN59" s="4"/>
      <c r="HO59" s="4"/>
      <c r="HP59" s="4"/>
      <c r="HQ59" s="4"/>
      <c r="HR59" s="4"/>
      <c r="HS59" s="4"/>
      <c r="HT59" s="4"/>
      <c r="HU59" s="4"/>
      <c r="HV59" s="4"/>
      <c r="HW59" s="4"/>
      <c r="HX59" s="4"/>
      <c r="HY59" s="4"/>
      <c r="HZ59" s="4"/>
      <c r="IA59" s="4"/>
      <c r="IB59" s="4"/>
      <c r="IC59" s="4"/>
      <c r="ID59" s="4"/>
      <c r="IE59" s="4"/>
      <c r="IF59" s="4"/>
      <c r="IG59" s="4"/>
      <c r="IH59" s="4"/>
      <c r="II59" s="4"/>
      <c r="IJ59" s="4"/>
      <c r="IK59" s="4"/>
      <c r="IL59" s="4"/>
      <c r="IM59" s="4"/>
      <c r="IN59" s="4"/>
      <c r="IO59" s="4"/>
      <c r="IP59" s="4"/>
      <c r="IQ59" s="4"/>
      <c r="IR59" s="4"/>
      <c r="IS59" s="4"/>
      <c r="IT59" s="4"/>
      <c r="IU59" s="4"/>
    </row>
    <row r="60" spans="1:255" s="2" customFormat="1">
      <c r="K60" s="14" t="s">
        <v>146</v>
      </c>
      <c r="L60" s="24">
        <f>N28</f>
        <v>2.5922611784484396E-2</v>
      </c>
      <c r="M60" s="25">
        <f>R28</f>
        <v>0.23039123039123038</v>
      </c>
      <c r="N60" s="17">
        <f>L60/M60</f>
        <v>0.11251561850016976</v>
      </c>
      <c r="T60" s="14" t="s">
        <v>147</v>
      </c>
      <c r="U60" s="24">
        <f>V27</f>
        <v>1.2993669395614291E-2</v>
      </c>
      <c r="V60" s="25">
        <f>R27</f>
        <v>7.5592211335731116E-2</v>
      </c>
      <c r="W60" s="17">
        <f>U60/V60</f>
        <v>0.17189164288242498</v>
      </c>
    </row>
    <row r="61" spans="1:255" s="2" customFormat="1">
      <c r="A61" s="2" t="s">
        <v>148</v>
      </c>
      <c r="B61" s="2">
        <f>C62</f>
        <v>37931</v>
      </c>
      <c r="C61" s="2">
        <f>D62</f>
        <v>36762</v>
      </c>
      <c r="D61" s="2">
        <f>E62</f>
        <v>0</v>
      </c>
      <c r="F61" s="2">
        <f>G62</f>
        <v>34301</v>
      </c>
      <c r="G61" s="2">
        <f>H62</f>
        <v>31976.9</v>
      </c>
      <c r="H61" s="2">
        <f>I62</f>
        <v>0</v>
      </c>
      <c r="J61" s="4"/>
      <c r="K61" s="14" t="s">
        <v>149</v>
      </c>
      <c r="L61" s="24">
        <f>N27</f>
        <v>1.3243014863760406E-2</v>
      </c>
      <c r="M61" s="25">
        <f>R27</f>
        <v>7.5592211335731116E-2</v>
      </c>
      <c r="N61" s="17">
        <f>L61/M61</f>
        <v>0.17519020319360157</v>
      </c>
      <c r="O61" s="2" t="s">
        <v>150</v>
      </c>
      <c r="T61" s="14"/>
      <c r="U61" s="15"/>
      <c r="V61" s="16"/>
      <c r="W61" s="17"/>
    </row>
    <row r="62" spans="1:255" s="2" customFormat="1">
      <c r="A62" s="2" t="s">
        <v>151</v>
      </c>
      <c r="B62" s="2">
        <f>B47</f>
        <v>35626</v>
      </c>
      <c r="C62" s="2">
        <f>C47</f>
        <v>37931</v>
      </c>
      <c r="D62" s="2">
        <f>D47</f>
        <v>36762</v>
      </c>
      <c r="F62" s="2">
        <f>F47</f>
        <v>32399.200000000001</v>
      </c>
      <c r="G62" s="2">
        <f>G47</f>
        <v>34301</v>
      </c>
      <c r="H62" s="2">
        <f>H47</f>
        <v>31976.9</v>
      </c>
      <c r="K62" s="14"/>
      <c r="L62" s="15"/>
      <c r="M62" s="16"/>
      <c r="N62" s="17"/>
      <c r="T62" s="14" t="s">
        <v>152</v>
      </c>
      <c r="U62" s="20">
        <f>V35</f>
        <v>33.523496801705761</v>
      </c>
      <c r="V62" s="21">
        <f>R35</f>
        <v>35.795187527924533</v>
      </c>
      <c r="W62" s="17">
        <f>U62/V62</f>
        <v>0.93653642058875708</v>
      </c>
    </row>
    <row r="63" spans="1:255" s="2" customFormat="1">
      <c r="A63" s="4" t="s">
        <v>153</v>
      </c>
      <c r="B63" s="4">
        <f>(B62-B61)/B61*100</f>
        <v>-6.0768237062033696</v>
      </c>
      <c r="C63" s="4">
        <f>(C62-C61)/C61*100</f>
        <v>3.179914041673467</v>
      </c>
      <c r="D63" s="4" t="s">
        <v>154</v>
      </c>
      <c r="E63" s="4"/>
      <c r="F63" s="4">
        <f>(F62-F61)/F61*100</f>
        <v>-5.5444447683740972</v>
      </c>
      <c r="G63" s="4">
        <f>(G62-G61)/G61*100</f>
        <v>7.2680591301845965</v>
      </c>
      <c r="H63" s="4" t="s">
        <v>155</v>
      </c>
      <c r="I63" s="4"/>
      <c r="K63" s="14" t="s">
        <v>156</v>
      </c>
      <c r="L63" s="20">
        <f>N35</f>
        <v>32.89230125523013</v>
      </c>
      <c r="M63" s="21">
        <f>R35</f>
        <v>35.795187527924533</v>
      </c>
      <c r="N63" s="17">
        <f>L63/M63</f>
        <v>0.9189028896571696</v>
      </c>
      <c r="O63" s="4"/>
      <c r="P63" s="4"/>
      <c r="Q63" s="4"/>
      <c r="R63" s="4"/>
      <c r="S63" s="4"/>
      <c r="T63" s="26" t="s">
        <v>157</v>
      </c>
      <c r="U63" s="27">
        <f>V36</f>
        <v>1.7800254733803176</v>
      </c>
      <c r="V63" s="28">
        <f>R36</f>
        <v>4.5193509680517865</v>
      </c>
      <c r="W63" s="29">
        <f>U63/V63</f>
        <v>0.39386750132124737</v>
      </c>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c r="AY63" s="4"/>
      <c r="AZ63" s="4"/>
      <c r="BA63" s="4"/>
      <c r="BB63" s="4"/>
      <c r="BC63" s="4"/>
      <c r="BD63" s="4"/>
      <c r="BE63" s="4"/>
      <c r="BF63" s="4"/>
      <c r="BG63" s="4"/>
      <c r="BH63" s="4"/>
      <c r="BI63" s="4"/>
      <c r="BJ63" s="4"/>
      <c r="BK63" s="4"/>
      <c r="BL63" s="4"/>
      <c r="BM63" s="4"/>
      <c r="BN63" s="4"/>
      <c r="BO63" s="4"/>
      <c r="BP63" s="4"/>
      <c r="BQ63" s="4"/>
      <c r="BR63" s="4"/>
      <c r="BS63" s="4"/>
      <c r="BT63" s="4"/>
      <c r="BU63" s="4"/>
      <c r="BV63" s="4"/>
      <c r="BW63" s="4"/>
      <c r="BX63" s="4"/>
      <c r="BY63" s="4"/>
      <c r="BZ63" s="4"/>
      <c r="CA63" s="4"/>
      <c r="CB63" s="4"/>
      <c r="CC63" s="4"/>
      <c r="CD63" s="4"/>
      <c r="CE63" s="4"/>
      <c r="CF63" s="4"/>
      <c r="CG63" s="4"/>
      <c r="CH63" s="4"/>
      <c r="CI63" s="4"/>
      <c r="CJ63" s="4"/>
      <c r="CK63" s="4"/>
      <c r="CL63" s="4"/>
      <c r="CM63" s="4"/>
      <c r="CN63" s="4"/>
      <c r="CO63" s="4"/>
      <c r="CP63" s="4"/>
      <c r="CQ63" s="4"/>
      <c r="CR63" s="4"/>
      <c r="CS63" s="4"/>
      <c r="CT63" s="4"/>
      <c r="CU63" s="4"/>
      <c r="CV63" s="4"/>
      <c r="CW63" s="4"/>
      <c r="CX63" s="4"/>
      <c r="CY63" s="4"/>
      <c r="CZ63" s="4"/>
      <c r="DA63" s="4"/>
      <c r="DB63" s="4"/>
      <c r="DC63" s="4"/>
      <c r="DD63" s="4"/>
      <c r="DE63" s="4"/>
      <c r="DF63" s="4"/>
      <c r="DG63" s="4"/>
      <c r="DH63" s="4"/>
      <c r="DI63" s="4"/>
      <c r="DJ63" s="4"/>
      <c r="DK63" s="4"/>
      <c r="DL63" s="4"/>
      <c r="DM63" s="4"/>
      <c r="DN63" s="4"/>
      <c r="DO63" s="4"/>
      <c r="DP63" s="4"/>
      <c r="DQ63" s="4"/>
      <c r="DR63" s="4"/>
      <c r="DS63" s="4"/>
      <c r="DT63" s="4"/>
      <c r="DU63" s="4"/>
      <c r="DV63" s="4"/>
      <c r="DW63" s="4"/>
      <c r="DX63" s="4"/>
      <c r="DY63" s="4"/>
      <c r="DZ63" s="4"/>
      <c r="EA63" s="4"/>
      <c r="EB63" s="4"/>
      <c r="EC63" s="4"/>
      <c r="ED63" s="4"/>
      <c r="EE63" s="4"/>
      <c r="EF63" s="4"/>
      <c r="EG63" s="4"/>
      <c r="EH63" s="4"/>
      <c r="EI63" s="4"/>
      <c r="EJ63" s="4"/>
      <c r="EK63" s="4"/>
      <c r="EL63" s="4"/>
      <c r="EM63" s="4"/>
      <c r="EN63" s="4"/>
      <c r="EO63" s="4"/>
      <c r="EP63" s="4"/>
      <c r="EQ63" s="4"/>
      <c r="ER63" s="4"/>
      <c r="ES63" s="4"/>
      <c r="ET63" s="4"/>
      <c r="EU63" s="4"/>
      <c r="EV63" s="4"/>
      <c r="EW63" s="4"/>
      <c r="EX63" s="4"/>
      <c r="EY63" s="4"/>
      <c r="EZ63" s="4"/>
      <c r="FA63" s="4"/>
      <c r="FB63" s="4"/>
      <c r="FC63" s="4"/>
      <c r="FD63" s="4"/>
      <c r="FE63" s="4"/>
      <c r="FF63" s="4"/>
      <c r="FG63" s="4"/>
      <c r="FH63" s="4"/>
      <c r="FI63" s="4"/>
      <c r="FJ63" s="4"/>
      <c r="FK63" s="4"/>
      <c r="FL63" s="4"/>
      <c r="FM63" s="4"/>
      <c r="FN63" s="4"/>
      <c r="FO63" s="4"/>
      <c r="FP63" s="4"/>
      <c r="FQ63" s="4"/>
      <c r="FR63" s="4"/>
      <c r="FS63" s="4"/>
      <c r="FT63" s="4"/>
      <c r="FU63" s="4"/>
      <c r="FV63" s="4"/>
      <c r="FW63" s="4"/>
      <c r="FX63" s="4"/>
      <c r="FY63" s="4"/>
      <c r="FZ63" s="4"/>
      <c r="GA63" s="4"/>
      <c r="GB63" s="4"/>
      <c r="GC63" s="4"/>
      <c r="GD63" s="4"/>
      <c r="GE63" s="4"/>
      <c r="GF63" s="4"/>
      <c r="GG63" s="4"/>
      <c r="GH63" s="4"/>
      <c r="GI63" s="4"/>
      <c r="GJ63" s="4"/>
      <c r="GK63" s="4"/>
      <c r="GL63" s="4"/>
      <c r="GM63" s="4"/>
      <c r="GN63" s="4"/>
      <c r="GO63" s="4"/>
      <c r="GP63" s="4"/>
      <c r="GQ63" s="4"/>
      <c r="GR63" s="4"/>
      <c r="GS63" s="4"/>
      <c r="GT63" s="4"/>
      <c r="GU63" s="4"/>
      <c r="GV63" s="4"/>
      <c r="GW63" s="4"/>
      <c r="GX63" s="4"/>
      <c r="GY63" s="4"/>
      <c r="GZ63" s="4"/>
      <c r="HA63" s="4"/>
      <c r="HB63" s="4"/>
      <c r="HC63" s="4"/>
      <c r="HD63" s="4"/>
      <c r="HE63" s="4"/>
      <c r="HF63" s="4"/>
      <c r="HG63" s="4"/>
      <c r="HH63" s="4"/>
      <c r="HI63" s="4"/>
      <c r="HJ63" s="4"/>
      <c r="HK63" s="4"/>
      <c r="HL63" s="4"/>
      <c r="HM63" s="4"/>
      <c r="HN63" s="4"/>
      <c r="HO63" s="4"/>
      <c r="HP63" s="4"/>
      <c r="HQ63" s="4"/>
      <c r="HR63" s="4"/>
      <c r="HS63" s="4"/>
      <c r="HT63" s="4"/>
      <c r="HU63" s="4"/>
      <c r="HV63" s="4"/>
      <c r="HW63" s="4"/>
      <c r="HX63" s="4"/>
      <c r="HY63" s="4"/>
      <c r="HZ63" s="4"/>
      <c r="IA63" s="4"/>
      <c r="IB63" s="4"/>
      <c r="IC63" s="4"/>
      <c r="ID63" s="4"/>
      <c r="IE63" s="4"/>
      <c r="IF63" s="4"/>
      <c r="IG63" s="4"/>
      <c r="IH63" s="4"/>
      <c r="II63" s="4"/>
      <c r="IJ63" s="4"/>
      <c r="IK63" s="4"/>
      <c r="IL63" s="4"/>
      <c r="IM63" s="4"/>
      <c r="IN63" s="4"/>
      <c r="IO63" s="4"/>
      <c r="IP63" s="4"/>
      <c r="IQ63" s="4"/>
      <c r="IR63" s="4"/>
      <c r="IS63" s="4"/>
      <c r="IT63" s="4"/>
      <c r="IU63" s="4"/>
    </row>
    <row r="64" spans="1:255" s="2" customFormat="1">
      <c r="K64" s="26" t="s">
        <v>158</v>
      </c>
      <c r="L64" s="27">
        <f>N36</f>
        <v>1.7800254733803176</v>
      </c>
      <c r="M64" s="28">
        <f>R36</f>
        <v>4.5193509680517865</v>
      </c>
      <c r="N64" s="29">
        <f>L64/M64</f>
        <v>0.39386750132124737</v>
      </c>
    </row>
    <row r="65" spans="1:255" s="2" customFormat="1">
      <c r="A65" s="2" t="s">
        <v>159</v>
      </c>
      <c r="B65" s="2">
        <f>C66</f>
        <v>1.230958230958231</v>
      </c>
      <c r="C65" s="2">
        <f>D66</f>
        <v>1.8888888888888888</v>
      </c>
      <c r="F65" s="2">
        <f>G66</f>
        <v>2.5689407908215531</v>
      </c>
      <c r="G65" s="2">
        <f>H66</f>
        <v>1.9210063335679102</v>
      </c>
      <c r="J65" s="4"/>
    </row>
    <row r="66" spans="1:255" s="2" customFormat="1">
      <c r="A66" s="2" t="s">
        <v>160</v>
      </c>
      <c r="B66" s="2">
        <f>B59</f>
        <v>1.303763440860215</v>
      </c>
      <c r="C66" s="2">
        <f>C59</f>
        <v>1.230958230958231</v>
      </c>
      <c r="D66" s="2">
        <f>D59</f>
        <v>1.8888888888888888</v>
      </c>
      <c r="F66" s="2">
        <f>F59</f>
        <v>-1.8777777777777778</v>
      </c>
      <c r="G66" s="2">
        <f>G59</f>
        <v>2.5689407908215531</v>
      </c>
      <c r="H66" s="2">
        <f>H59</f>
        <v>1.9210063335679102</v>
      </c>
    </row>
    <row r="67" spans="1:255" s="2" customFormat="1">
      <c r="A67" s="4" t="s">
        <v>161</v>
      </c>
      <c r="B67" s="4">
        <f>(B66-B65)/B65*100</f>
        <v>5.9145150559096802</v>
      </c>
      <c r="C67" s="4">
        <f>(C66-C65)/C65*100</f>
        <v>-34.831623066917182</v>
      </c>
      <c r="D67" s="4"/>
      <c r="E67" s="4"/>
      <c r="F67" s="4">
        <f>(F66-F65)/F65*100</f>
        <v>-173.09540899061594</v>
      </c>
      <c r="G67" s="4">
        <f>(G66-G65)/G65*100</f>
        <v>33.728907913084591</v>
      </c>
      <c r="H67" s="4"/>
      <c r="I67" s="4"/>
      <c r="J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c r="AY67" s="4"/>
      <c r="AZ67" s="4"/>
      <c r="BA67" s="4"/>
      <c r="BB67" s="4"/>
      <c r="BC67" s="4"/>
      <c r="BD67" s="4"/>
      <c r="BE67" s="4"/>
      <c r="BF67" s="4"/>
      <c r="BG67" s="4"/>
      <c r="BH67" s="4"/>
      <c r="BI67" s="4"/>
      <c r="BJ67" s="4"/>
      <c r="BK67" s="4"/>
      <c r="BL67" s="4"/>
      <c r="BM67" s="4"/>
      <c r="BN67" s="4"/>
      <c r="BO67" s="4"/>
      <c r="BP67" s="4"/>
      <c r="BQ67" s="4"/>
      <c r="BR67" s="4"/>
      <c r="BS67" s="4"/>
      <c r="BT67" s="4"/>
      <c r="BU67" s="4"/>
      <c r="BV67" s="4"/>
      <c r="BW67" s="4"/>
      <c r="BX67" s="4"/>
      <c r="BY67" s="4"/>
      <c r="BZ67" s="4"/>
      <c r="CA67" s="4"/>
      <c r="CB67" s="4"/>
      <c r="CC67" s="4"/>
      <c r="CD67" s="4"/>
      <c r="CE67" s="4"/>
      <c r="CF67" s="4"/>
      <c r="CG67" s="4"/>
      <c r="CH67" s="4"/>
      <c r="CI67" s="4"/>
      <c r="CJ67" s="4"/>
      <c r="CK67" s="4"/>
      <c r="CL67" s="4"/>
      <c r="CM67" s="4"/>
      <c r="CN67" s="4"/>
      <c r="CO67" s="4"/>
      <c r="CP67" s="4"/>
      <c r="CQ67" s="4"/>
      <c r="CR67" s="4"/>
      <c r="CS67" s="4"/>
      <c r="CT67" s="4"/>
      <c r="CU67" s="4"/>
      <c r="CV67" s="4"/>
      <c r="CW67" s="4"/>
      <c r="CX67" s="4"/>
      <c r="CY67" s="4"/>
      <c r="CZ67" s="4"/>
      <c r="DA67" s="4"/>
      <c r="DB67" s="4"/>
      <c r="DC67" s="4"/>
      <c r="DD67" s="4"/>
      <c r="DE67" s="4"/>
      <c r="DF67" s="4"/>
      <c r="DG67" s="4"/>
      <c r="DH67" s="4"/>
      <c r="DI67" s="4"/>
      <c r="DJ67" s="4"/>
      <c r="DK67" s="4"/>
      <c r="DL67" s="4"/>
      <c r="DM67" s="4"/>
      <c r="DN67" s="4"/>
      <c r="DO67" s="4"/>
      <c r="DP67" s="4"/>
      <c r="DQ67" s="4"/>
      <c r="DR67" s="4"/>
      <c r="DS67" s="4"/>
      <c r="DT67" s="4"/>
      <c r="DU67" s="4"/>
      <c r="DV67" s="4"/>
      <c r="DW67" s="4"/>
      <c r="DX67" s="4"/>
      <c r="DY67" s="4"/>
      <c r="DZ67" s="4"/>
      <c r="EA67" s="4"/>
      <c r="EB67" s="4"/>
      <c r="EC67" s="4"/>
      <c r="ED67" s="4"/>
      <c r="EE67" s="4"/>
      <c r="EF67" s="4"/>
      <c r="EG67" s="4"/>
      <c r="EH67" s="4"/>
      <c r="EI67" s="4"/>
      <c r="EJ67" s="4"/>
      <c r="EK67" s="4"/>
      <c r="EL67" s="4"/>
      <c r="EM67" s="4"/>
      <c r="EN67" s="4"/>
      <c r="EO67" s="4"/>
      <c r="EP67" s="4"/>
      <c r="EQ67" s="4"/>
      <c r="ER67" s="4"/>
      <c r="ES67" s="4"/>
      <c r="ET67" s="4"/>
      <c r="EU67" s="4"/>
      <c r="EV67" s="4"/>
      <c r="EW67" s="4"/>
      <c r="EX67" s="4"/>
      <c r="EY67" s="4"/>
      <c r="EZ67" s="4"/>
      <c r="FA67" s="4"/>
      <c r="FB67" s="4"/>
      <c r="FC67" s="4"/>
      <c r="FD67" s="4"/>
      <c r="FE67" s="4"/>
      <c r="FF67" s="4"/>
      <c r="FG67" s="4"/>
      <c r="FH67" s="4"/>
      <c r="FI67" s="4"/>
      <c r="FJ67" s="4"/>
      <c r="FK67" s="4"/>
      <c r="FL67" s="4"/>
      <c r="FM67" s="4"/>
      <c r="FN67" s="4"/>
      <c r="FO67" s="4"/>
      <c r="FP67" s="4"/>
      <c r="FQ67" s="4"/>
      <c r="FR67" s="4"/>
      <c r="FS67" s="4"/>
      <c r="FT67" s="4"/>
      <c r="FU67" s="4"/>
      <c r="FV67" s="4"/>
      <c r="FW67" s="4"/>
      <c r="FX67" s="4"/>
      <c r="FY67" s="4"/>
      <c r="FZ67" s="4"/>
      <c r="GA67" s="4"/>
      <c r="GB67" s="4"/>
      <c r="GC67" s="4"/>
      <c r="GD67" s="4"/>
      <c r="GE67" s="4"/>
      <c r="GF67" s="4"/>
      <c r="GG67" s="4"/>
      <c r="GH67" s="4"/>
      <c r="GI67" s="4"/>
      <c r="GJ67" s="4"/>
      <c r="GK67" s="4"/>
      <c r="GL67" s="4"/>
      <c r="GM67" s="4"/>
      <c r="GN67" s="4"/>
      <c r="GO67" s="4"/>
      <c r="GP67" s="4"/>
      <c r="GQ67" s="4"/>
      <c r="GR67" s="4"/>
      <c r="GS67" s="4"/>
      <c r="GT67" s="4"/>
      <c r="GU67" s="4"/>
      <c r="GV67" s="4"/>
      <c r="GW67" s="4"/>
      <c r="GX67" s="4"/>
      <c r="GY67" s="4"/>
      <c r="GZ67" s="4"/>
      <c r="HA67" s="4"/>
      <c r="HB67" s="4"/>
      <c r="HC67" s="4"/>
      <c r="HD67" s="4"/>
      <c r="HE67" s="4"/>
      <c r="HF67" s="4"/>
      <c r="HG67" s="4"/>
      <c r="HH67" s="4"/>
      <c r="HI67" s="4"/>
      <c r="HJ67" s="4"/>
      <c r="HK67" s="4"/>
      <c r="HL67" s="4"/>
      <c r="HM67" s="4"/>
      <c r="HN67" s="4"/>
      <c r="HO67" s="4"/>
      <c r="HP67" s="4"/>
      <c r="HQ67" s="4"/>
      <c r="HR67" s="4"/>
      <c r="HS67" s="4"/>
      <c r="HT67" s="4"/>
      <c r="HU67" s="4"/>
      <c r="HV67" s="4"/>
      <c r="HW67" s="4"/>
      <c r="HX67" s="4"/>
      <c r="HY67" s="4"/>
      <c r="HZ67" s="4"/>
      <c r="IA67" s="4"/>
      <c r="IB67" s="4"/>
      <c r="IC67" s="4"/>
      <c r="ID67" s="4"/>
      <c r="IE67" s="4"/>
      <c r="IF67" s="4"/>
      <c r="IG67" s="4"/>
      <c r="IH67" s="4"/>
      <c r="II67" s="4"/>
      <c r="IJ67" s="4"/>
      <c r="IK67" s="4"/>
      <c r="IL67" s="4"/>
      <c r="IM67" s="4"/>
      <c r="IN67" s="4"/>
      <c r="IO67" s="4"/>
      <c r="IP67" s="4"/>
      <c r="IQ67" s="4"/>
      <c r="IR67" s="4"/>
      <c r="IS67" s="4"/>
      <c r="IT67" s="4"/>
      <c r="IU67" s="4"/>
    </row>
    <row r="68" spans="1:255" s="2" customFormat="1"/>
    <row r="69" spans="1:255" s="2" customFormat="1">
      <c r="A69" s="4" t="s">
        <v>162</v>
      </c>
      <c r="B69" s="4">
        <f>B67/B63</f>
        <v>-0.97329054484039079</v>
      </c>
      <c r="C69" s="4">
        <f>C67/C63</f>
        <v>-10.953636673960732</v>
      </c>
      <c r="D69" s="4" t="s">
        <v>163</v>
      </c>
      <c r="E69" s="4"/>
      <c r="F69" s="4">
        <f>F67/F63</f>
        <v>31.219611020018508</v>
      </c>
      <c r="G69" s="4">
        <f>G67/G63</f>
        <v>4.6407035645880788</v>
      </c>
      <c r="H69" s="4" t="s">
        <v>164</v>
      </c>
      <c r="I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c r="AY69" s="4"/>
      <c r="AZ69" s="4"/>
      <c r="BA69" s="4"/>
      <c r="BB69" s="4"/>
      <c r="BC69" s="4"/>
      <c r="BD69" s="4"/>
      <c r="BE69" s="4"/>
      <c r="BF69" s="4"/>
      <c r="BG69" s="4"/>
      <c r="BH69" s="4"/>
      <c r="BI69" s="4"/>
      <c r="BJ69" s="4"/>
      <c r="BK69" s="4"/>
      <c r="BL69" s="4"/>
      <c r="BM69" s="4"/>
      <c r="BN69" s="4"/>
      <c r="BO69" s="4"/>
      <c r="BP69" s="4"/>
      <c r="BQ69" s="4"/>
      <c r="BR69" s="4"/>
      <c r="BS69" s="4"/>
      <c r="BT69" s="4"/>
      <c r="BU69" s="4"/>
      <c r="BV69" s="4"/>
      <c r="BW69" s="4"/>
      <c r="BX69" s="4"/>
      <c r="BY69" s="4"/>
      <c r="BZ69" s="4"/>
      <c r="CA69" s="4"/>
      <c r="CB69" s="4"/>
      <c r="CC69" s="4"/>
      <c r="CD69" s="4"/>
      <c r="CE69" s="4"/>
      <c r="CF69" s="4"/>
      <c r="CG69" s="4"/>
      <c r="CH69" s="4"/>
      <c r="CI69" s="4"/>
      <c r="CJ69" s="4"/>
      <c r="CK69" s="4"/>
      <c r="CL69" s="4"/>
      <c r="CM69" s="4"/>
      <c r="CN69" s="4"/>
      <c r="CO69" s="4"/>
      <c r="CP69" s="4"/>
      <c r="CQ69" s="4"/>
      <c r="CR69" s="4"/>
      <c r="CS69" s="4"/>
      <c r="CT69" s="4"/>
      <c r="CU69" s="4"/>
      <c r="CV69" s="4"/>
      <c r="CW69" s="4"/>
      <c r="CX69" s="4"/>
      <c r="CY69" s="4"/>
      <c r="CZ69" s="4"/>
      <c r="DA69" s="4"/>
      <c r="DB69" s="4"/>
      <c r="DC69" s="4"/>
      <c r="DD69" s="4"/>
      <c r="DE69" s="4"/>
      <c r="DF69" s="4"/>
      <c r="DG69" s="4"/>
      <c r="DH69" s="4"/>
      <c r="DI69" s="4"/>
      <c r="DJ69" s="4"/>
      <c r="DK69" s="4"/>
      <c r="DL69" s="4"/>
      <c r="DM69" s="4"/>
      <c r="DN69" s="4"/>
      <c r="DO69" s="4"/>
      <c r="DP69" s="4"/>
      <c r="DQ69" s="4"/>
      <c r="DR69" s="4"/>
      <c r="DS69" s="4"/>
      <c r="DT69" s="4"/>
      <c r="DU69" s="4"/>
      <c r="DV69" s="4"/>
      <c r="DW69" s="4"/>
      <c r="DX69" s="4"/>
      <c r="DY69" s="4"/>
      <c r="DZ69" s="4"/>
      <c r="EA69" s="4"/>
      <c r="EB69" s="4"/>
      <c r="EC69" s="4"/>
      <c r="ED69" s="4"/>
      <c r="EE69" s="4"/>
      <c r="EF69" s="4"/>
      <c r="EG69" s="4"/>
      <c r="EH69" s="4"/>
      <c r="EI69" s="4"/>
      <c r="EJ69" s="4"/>
      <c r="EK69" s="4"/>
      <c r="EL69" s="4"/>
      <c r="EM69" s="4"/>
      <c r="EN69" s="4"/>
      <c r="EO69" s="4"/>
      <c r="EP69" s="4"/>
      <c r="EQ69" s="4"/>
      <c r="ER69" s="4"/>
      <c r="ES69" s="4"/>
      <c r="ET69" s="4"/>
      <c r="EU69" s="4"/>
      <c r="EV69" s="4"/>
      <c r="EW69" s="4"/>
      <c r="EX69" s="4"/>
      <c r="EY69" s="4"/>
      <c r="EZ69" s="4"/>
      <c r="FA69" s="4"/>
      <c r="FB69" s="4"/>
      <c r="FC69" s="4"/>
      <c r="FD69" s="4"/>
      <c r="FE69" s="4"/>
      <c r="FF69" s="4"/>
      <c r="FG69" s="4"/>
      <c r="FH69" s="4"/>
      <c r="FI69" s="4"/>
      <c r="FJ69" s="4"/>
      <c r="FK69" s="4"/>
      <c r="FL69" s="4"/>
      <c r="FM69" s="4"/>
      <c r="FN69" s="4"/>
      <c r="FO69" s="4"/>
      <c r="FP69" s="4"/>
      <c r="FQ69" s="4"/>
      <c r="FR69" s="4"/>
      <c r="FS69" s="4"/>
      <c r="FT69" s="4"/>
      <c r="FU69" s="4"/>
      <c r="FV69" s="4"/>
      <c r="FW69" s="4"/>
      <c r="FX69" s="4"/>
      <c r="FY69" s="4"/>
      <c r="FZ69" s="4"/>
      <c r="GA69" s="4"/>
      <c r="GB69" s="4"/>
      <c r="GC69" s="4"/>
      <c r="GD69" s="4"/>
      <c r="GE69" s="4"/>
      <c r="GF69" s="4"/>
      <c r="GG69" s="4"/>
      <c r="GH69" s="4"/>
      <c r="GI69" s="4"/>
      <c r="GJ69" s="4"/>
      <c r="GK69" s="4"/>
      <c r="GL69" s="4"/>
      <c r="GM69" s="4"/>
      <c r="GN69" s="4"/>
      <c r="GO69" s="4"/>
      <c r="GP69" s="4"/>
      <c r="GQ69" s="4"/>
      <c r="GR69" s="4"/>
      <c r="GS69" s="4"/>
      <c r="GT69" s="4"/>
      <c r="GU69" s="4"/>
      <c r="GV69" s="4"/>
      <c r="GW69" s="4"/>
      <c r="GX69" s="4"/>
      <c r="GY69" s="4"/>
      <c r="GZ69" s="4"/>
      <c r="HA69" s="4"/>
      <c r="HB69" s="4"/>
      <c r="HC69" s="4"/>
      <c r="HD69" s="4"/>
      <c r="HE69" s="4"/>
      <c r="HF69" s="4"/>
      <c r="HG69" s="4"/>
      <c r="HH69" s="4"/>
      <c r="HI69" s="4"/>
      <c r="HJ69" s="4"/>
      <c r="HK69" s="4"/>
      <c r="HL69" s="4"/>
      <c r="HM69" s="4"/>
      <c r="HN69" s="4"/>
      <c r="HO69" s="4"/>
      <c r="HP69" s="4"/>
      <c r="HQ69" s="4"/>
      <c r="HR69" s="4"/>
      <c r="HS69" s="4"/>
      <c r="HT69" s="4"/>
      <c r="HU69" s="4"/>
      <c r="HV69" s="4"/>
      <c r="HW69" s="4"/>
      <c r="HX69" s="4"/>
      <c r="HY69" s="4"/>
      <c r="HZ69" s="4"/>
      <c r="IA69" s="4"/>
      <c r="IB69" s="4"/>
      <c r="IC69" s="4"/>
      <c r="ID69" s="4"/>
      <c r="IE69" s="4"/>
      <c r="IF69" s="4"/>
      <c r="IG69" s="4"/>
      <c r="IH69" s="4"/>
      <c r="II69" s="4"/>
      <c r="IJ69" s="4"/>
      <c r="IK69" s="4"/>
      <c r="IL69" s="4"/>
      <c r="IM69" s="4"/>
      <c r="IN69" s="4"/>
      <c r="IO69" s="4"/>
      <c r="IP69" s="4"/>
      <c r="IQ69" s="4"/>
      <c r="IR69" s="4"/>
      <c r="IS69" s="4"/>
      <c r="IT69" s="4"/>
      <c r="IU69" s="4"/>
    </row>
  </sheetData>
  <pageMargins left="0.78749999999999998" right="0.78749999999999998" top="0.78749999999999998" bottom="0.78749999999999998" header="0.5" footer="0.5"/>
  <pageSetup orientation="portrait" useFirstPageNumber="1" horizontalDpi="300" verticalDpi="300"/>
  <headerFooter alignWithMargins="0">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activeCell="D3" sqref="D3"/>
    </sheetView>
  </sheetViews>
  <sheetFormatPr defaultRowHeight="13.2"/>
  <cols>
    <col min="1" max="256" width="11.21875" customWidth="1"/>
  </cols>
  <sheetData>
    <row r="1" spans="1:4" s="2" customFormat="1"/>
    <row r="2" spans="1:4" s="2" customFormat="1"/>
    <row r="3" spans="1:4" s="2" customFormat="1">
      <c r="B3" s="30" t="s">
        <v>165</v>
      </c>
      <c r="C3" s="30"/>
      <c r="D3" s="30" t="s">
        <v>166</v>
      </c>
    </row>
    <row r="4" spans="1:4" s="2" customFormat="1"/>
    <row r="5" spans="1:4" s="2" customFormat="1">
      <c r="A5" s="2" t="s">
        <v>167</v>
      </c>
      <c r="B5" s="2">
        <v>21.45</v>
      </c>
      <c r="D5" s="2">
        <v>17.97</v>
      </c>
    </row>
    <row r="6" spans="1:4" s="2" customFormat="1">
      <c r="A6" s="2" t="s">
        <v>168</v>
      </c>
      <c r="B6" s="2">
        <v>9.1199999999999992</v>
      </c>
      <c r="D6" s="2">
        <v>5.83</v>
      </c>
    </row>
    <row r="7" spans="1:4" s="2" customFormat="1">
      <c r="A7" s="2" t="s">
        <v>169</v>
      </c>
      <c r="B7" s="2">
        <v>3.44</v>
      </c>
      <c r="D7" s="2">
        <v>3.67</v>
      </c>
    </row>
    <row r="8" spans="1:4" s="2" customFormat="1">
      <c r="A8" s="2" t="s">
        <v>170</v>
      </c>
      <c r="B8" s="2">
        <v>0.97899999999999998</v>
      </c>
      <c r="D8" s="2">
        <v>1.72</v>
      </c>
    </row>
    <row r="9" spans="1:4" s="2" customFormat="1">
      <c r="A9" s="2" t="s">
        <v>171</v>
      </c>
      <c r="B9" s="2">
        <v>246.52</v>
      </c>
      <c r="D9" s="2">
        <v>43920</v>
      </c>
    </row>
    <row r="10" spans="1:4" s="2" customFormat="1">
      <c r="A10" s="2" t="s">
        <v>172</v>
      </c>
      <c r="B10" s="2">
        <v>8.4600000000000009</v>
      </c>
      <c r="D10" s="2">
        <v>1670</v>
      </c>
    </row>
    <row r="11" spans="1:4" s="2" customFormat="1">
      <c r="A11" s="2" t="s">
        <v>173</v>
      </c>
      <c r="B11" s="2">
        <v>29.9</v>
      </c>
      <c r="D11" s="2">
        <v>21.4</v>
      </c>
    </row>
  </sheetData>
  <pageMargins left="0.78749999999999998" right="0.78749999999999998" top="0.78749999999999998" bottom="0.78749999999999998" header="0.5" footer="0.5"/>
  <pageSetup firstPageNumber="0" orientation="portrait" horizontalDpi="300" verticalDpi="300"/>
  <headerFooter alignWithMargins="0">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cols>
    <col min="1" max="256" width="11.21875" customWidth="1"/>
  </cols>
  <sheetData>
    <row r="1" s="2" customFormat="1"/>
  </sheetData>
  <pageMargins left="0.78749999999999998" right="0.78749999999999998" top="0.78749999999999998" bottom="0.78749999999999998" header="0.5" footer="0.5"/>
  <pageSetup firstPageNumber="0" orientation="portrait" horizontalDpi="300" verticalDpi="300"/>
  <headerFooter alignWithMargins="0">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685</TotalTime>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unnamed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Aniket Gupta</cp:lastModifiedBy>
  <cp:revision>12</cp:revision>
  <cp:lastPrinted>1601-01-01T04:00:00Z</cp:lastPrinted>
  <dcterms:created xsi:type="dcterms:W3CDTF">2003-09-15T19:38:04Z</dcterms:created>
  <dcterms:modified xsi:type="dcterms:W3CDTF">2024-02-03T22:29:02Z</dcterms:modified>
</cp:coreProperties>
</file>