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2135348-0533-42A6-85CE-3C8222B9DA2F}" xr6:coauthVersionLast="47" xr6:coauthVersionMax="47" xr10:uidLastSave="{00000000-0000-0000-0000-000000000000}"/>
  <bookViews>
    <workbookView xWindow="3348" yWindow="3348" windowWidth="17280" windowHeight="8880" firstSheet="11" activeTab="18"/>
  </bookViews>
  <sheets>
    <sheet name="Figure titles" sheetId="43" r:id="rId1"/>
    <sheet name="fig 1" sheetId="1" r:id="rId2"/>
    <sheet name="fig 2" sheetId="2" r:id="rId3"/>
    <sheet name="fig 3" sheetId="3" r:id="rId4"/>
    <sheet name="fig 4" sheetId="15" r:id="rId5"/>
    <sheet name="fig 5" sheetId="14" r:id="rId6"/>
    <sheet name="fig 6" sheetId="13" r:id="rId7"/>
    <sheet name="fig 7" sheetId="12" r:id="rId8"/>
    <sheet name="fig 8" sheetId="11" r:id="rId9"/>
    <sheet name="fig 9" sheetId="6" r:id="rId10"/>
    <sheet name="fig 10" sheetId="5" r:id="rId11"/>
    <sheet name="fig 11" sheetId="9" r:id="rId12"/>
    <sheet name="fig 12" sheetId="8" r:id="rId13"/>
    <sheet name="fig 13" sheetId="7" r:id="rId14"/>
    <sheet name="fig 14" sheetId="21" r:id="rId15"/>
    <sheet name="fig 15" sheetId="20" r:id="rId16"/>
    <sheet name="fig 16" sheetId="19" r:id="rId17"/>
    <sheet name="fig 17" sheetId="18" r:id="rId18"/>
    <sheet name="fig 18" sheetId="17" r:id="rId19"/>
    <sheet name="fig 19" sheetId="16" r:id="rId20"/>
    <sheet name="fig 20" sheetId="4" r:id="rId21"/>
    <sheet name="fig 21" sheetId="30" r:id="rId22"/>
    <sheet name="fig 22" sheetId="29" r:id="rId23"/>
    <sheet name="fig 23" sheetId="28" r:id="rId24"/>
    <sheet name="fig 24abc" sheetId="27" r:id="rId25"/>
    <sheet name="fig 25abc" sheetId="26" r:id="rId26"/>
    <sheet name="fig 26" sheetId="25" r:id="rId27"/>
    <sheet name="fig 27" sheetId="24" r:id="rId28"/>
    <sheet name="fig 28" sheetId="23" r:id="rId29"/>
    <sheet name="fig 29" sheetId="37" r:id="rId30"/>
    <sheet name="fig 30" sheetId="36" r:id="rId31"/>
    <sheet name="fig 31" sheetId="35" r:id="rId32"/>
    <sheet name="fig 32" sheetId="34" r:id="rId33"/>
    <sheet name="fig 33" sheetId="33" r:id="rId34"/>
    <sheet name="fig 34" sheetId="42" r:id="rId35"/>
    <sheet name="fig 35" sheetId="41" r:id="rId36"/>
    <sheet name="fig 36" sheetId="40" r:id="rId37"/>
    <sheet name="fig 37" sheetId="32" r:id="rId38"/>
    <sheet name="fig 38" sheetId="31" r:id="rId39"/>
    <sheet name="fig 39" sheetId="22" r:id="rId40"/>
    <sheet name="fig 40" sheetId="39" r:id="rId41"/>
    <sheet name="fig 41" sheetId="38" r:id="rId42"/>
  </sheets>
  <definedNames>
    <definedName name="OLE_LINK1" localSheetId="0">'Figure titles'!#REF!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C8" i="5"/>
  <c r="C9" i="9"/>
  <c r="C16" i="9" s="1"/>
  <c r="C10" i="9"/>
  <c r="C9" i="8"/>
  <c r="C18" i="8" s="1"/>
  <c r="C10" i="8"/>
  <c r="B10" i="8" s="1"/>
  <c r="B7" i="7"/>
  <c r="C8" i="7"/>
  <c r="B8" i="7" s="1"/>
  <c r="C9" i="7"/>
  <c r="B4" i="7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C5" i="3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C9" i="6"/>
  <c r="C17" i="6" s="1"/>
  <c r="B5" i="9" l="1"/>
  <c r="B6" i="9"/>
  <c r="B7" i="9"/>
  <c r="B8" i="9"/>
  <c r="B10" i="9"/>
  <c r="B4" i="9"/>
  <c r="B3" i="6"/>
  <c r="B11" i="6"/>
  <c r="B4" i="6"/>
  <c r="B12" i="6"/>
  <c r="B6" i="6"/>
  <c r="B5" i="6"/>
  <c r="B8" i="6"/>
  <c r="B7" i="6"/>
  <c r="B4" i="8"/>
  <c r="B5" i="8"/>
  <c r="B6" i="8"/>
  <c r="B7" i="8"/>
  <c r="B8" i="8"/>
  <c r="B9" i="8"/>
  <c r="B9" i="6"/>
  <c r="B6" i="7"/>
  <c r="B5" i="7"/>
  <c r="B9" i="9"/>
</calcChain>
</file>

<file path=xl/sharedStrings.xml><?xml version="1.0" encoding="utf-8"?>
<sst xmlns="http://schemas.openxmlformats.org/spreadsheetml/2006/main" count="600" uniqueCount="326">
  <si>
    <t>Forest land</t>
  </si>
  <si>
    <t>forest</t>
  </si>
  <si>
    <t xml:space="preserve">    Connecticut     </t>
  </si>
  <si>
    <t xml:space="preserve">    Delaware        </t>
  </si>
  <si>
    <t xml:space="preserve">    Maine           </t>
  </si>
  <si>
    <t xml:space="preserve">    Maryland       </t>
  </si>
  <si>
    <t xml:space="preserve">    Massachusetts   </t>
  </si>
  <si>
    <t xml:space="preserve">    New Hampshire   </t>
  </si>
  <si>
    <t xml:space="preserve">    New Jersey      </t>
  </si>
  <si>
    <t xml:space="preserve">    New York        </t>
  </si>
  <si>
    <t xml:space="preserve">    Pennsylvania    </t>
  </si>
  <si>
    <t xml:space="preserve">    Rhode Island    </t>
  </si>
  <si>
    <t xml:space="preserve">    Vermont         </t>
  </si>
  <si>
    <t xml:space="preserve">    West Virginia   </t>
  </si>
  <si>
    <t xml:space="preserve">    Illinois        </t>
  </si>
  <si>
    <t xml:space="preserve">    Indiana         </t>
  </si>
  <si>
    <t xml:space="preserve">    Iowa            </t>
  </si>
  <si>
    <t xml:space="preserve">    Michigan        </t>
  </si>
  <si>
    <t xml:space="preserve">    Minnesota       </t>
  </si>
  <si>
    <t xml:space="preserve">    Missouri        </t>
  </si>
  <si>
    <t xml:space="preserve">    Ohio            </t>
  </si>
  <si>
    <t xml:space="preserve">    Wisconsin       </t>
  </si>
  <si>
    <t xml:space="preserve">  Southeast:</t>
  </si>
  <si>
    <t xml:space="preserve">    Florida         </t>
  </si>
  <si>
    <t xml:space="preserve">    Georgia         </t>
  </si>
  <si>
    <t xml:space="preserve">    North Carolina  </t>
  </si>
  <si>
    <t xml:space="preserve">    South Carolina  </t>
  </si>
  <si>
    <t xml:space="preserve">    Virginia        </t>
  </si>
  <si>
    <t xml:space="preserve">    Alabama         </t>
  </si>
  <si>
    <t xml:space="preserve">    Arkansas        </t>
  </si>
  <si>
    <t xml:space="preserve">    Kentucky        </t>
  </si>
  <si>
    <t xml:space="preserve">    Louisiana       </t>
  </si>
  <si>
    <t xml:space="preserve">    Mississippi     </t>
  </si>
  <si>
    <t xml:space="preserve">    Oklahoma        </t>
  </si>
  <si>
    <t xml:space="preserve">    Tennessee       </t>
  </si>
  <si>
    <t xml:space="preserve">    Texas           </t>
  </si>
  <si>
    <t xml:space="preserve">    Kansas          </t>
  </si>
  <si>
    <t xml:space="preserve">    Nebraska        </t>
  </si>
  <si>
    <t xml:space="preserve">    North Dakota    </t>
  </si>
  <si>
    <t xml:space="preserve">    South Dakota    </t>
  </si>
  <si>
    <t xml:space="preserve">    Arizona         </t>
  </si>
  <si>
    <t xml:space="preserve">    Colorado        </t>
  </si>
  <si>
    <t xml:space="preserve">    Idaho           </t>
  </si>
  <si>
    <t xml:space="preserve">    Montana         </t>
  </si>
  <si>
    <t xml:space="preserve">    Nevada          </t>
  </si>
  <si>
    <t xml:space="preserve">    New Mexico      </t>
  </si>
  <si>
    <t xml:space="preserve">    Utah            </t>
  </si>
  <si>
    <t xml:space="preserve">    Wyoming         </t>
  </si>
  <si>
    <t xml:space="preserve">    Alaska          </t>
  </si>
  <si>
    <t xml:space="preserve">    Oregon          </t>
  </si>
  <si>
    <t xml:space="preserve">    Washington      </t>
  </si>
  <si>
    <t xml:space="preserve">    California      </t>
  </si>
  <si>
    <t xml:space="preserve">    Hawaii          </t>
  </si>
  <si>
    <t xml:space="preserve"> United States:     </t>
  </si>
  <si>
    <t>Figure 1. – Forest Resource Reporting Regions and Subregions of the United States</t>
  </si>
  <si>
    <t>Forest area</t>
  </si>
  <si>
    <t>thou acres</t>
  </si>
  <si>
    <t xml:space="preserve">Percent </t>
  </si>
  <si>
    <t>Land area</t>
  </si>
  <si>
    <t>North</t>
  </si>
  <si>
    <t>State</t>
  </si>
  <si>
    <t>Figure 2.- Percent of land area in forest by State</t>
  </si>
  <si>
    <t>EAST</t>
  </si>
  <si>
    <t xml:space="preserve">  Northeast</t>
  </si>
  <si>
    <t xml:space="preserve">  North Central     </t>
  </si>
  <si>
    <t>South</t>
  </si>
  <si>
    <t xml:space="preserve">  South Central</t>
  </si>
  <si>
    <t>Rocky Mountains</t>
  </si>
  <si>
    <t xml:space="preserve">  Great Plains</t>
  </si>
  <si>
    <t xml:space="preserve">  Intermountain</t>
  </si>
  <si>
    <t>Pacific Coast</t>
  </si>
  <si>
    <t xml:space="preserve">  Pacific Northwest</t>
  </si>
  <si>
    <t xml:space="preserve">  Pacific Southwest</t>
  </si>
  <si>
    <t>WEST</t>
  </si>
  <si>
    <t>Figure 3.- Land and forest area distribution in the United States</t>
  </si>
  <si>
    <t>Pie data</t>
  </si>
  <si>
    <t>Bar data</t>
  </si>
  <si>
    <t>Forest</t>
  </si>
  <si>
    <t>Nonforest</t>
  </si>
  <si>
    <t>Area</t>
  </si>
  <si>
    <t>Timberland</t>
  </si>
  <si>
    <t>Reserved forest</t>
  </si>
  <si>
    <t>Other forest</t>
  </si>
  <si>
    <t>mill. acres</t>
  </si>
  <si>
    <t>Rocky Mountain</t>
  </si>
  <si>
    <t>Public</t>
  </si>
  <si>
    <t>Private</t>
  </si>
  <si>
    <t>Figure 4. Distribution of forest land by major region and ownership group</t>
  </si>
  <si>
    <t>million acres</t>
  </si>
  <si>
    <t>U.S.</t>
  </si>
  <si>
    <t>Year</t>
  </si>
  <si>
    <t>Figure 6.- Trends in reserved forest land by major region, 1953-1997</t>
  </si>
  <si>
    <r>
      <t xml:space="preserve">Figure 5. - </t>
    </r>
    <r>
      <rPr>
        <b/>
        <sz val="10"/>
        <color indexed="8"/>
        <rFont val="Arial"/>
        <family val="2"/>
      </rPr>
      <t>Forest Area of the United States by major Region, 1630-1997</t>
    </r>
  </si>
  <si>
    <t xml:space="preserve">     20 to 50</t>
  </si>
  <si>
    <t xml:space="preserve">     50 to 85</t>
  </si>
  <si>
    <t xml:space="preserve">     85 to 120</t>
  </si>
  <si>
    <t xml:space="preserve">     120 +</t>
  </si>
  <si>
    <t>Figure 7.- Distribution of timberland by Region and productivity class</t>
  </si>
  <si>
    <t>Productivity</t>
  </si>
  <si>
    <t>class cf/ac/yr</t>
  </si>
  <si>
    <t>Figure 8.- Distribution of timberland in the Pacific Northwest and South Central subregions by productivity class</t>
  </si>
  <si>
    <t>South Central</t>
  </si>
  <si>
    <t>Pacific Northwest</t>
  </si>
  <si>
    <t xml:space="preserve">     20 to 50       </t>
  </si>
  <si>
    <t xml:space="preserve">     50 to 85      </t>
  </si>
  <si>
    <t xml:space="preserve">     85 to 120     </t>
  </si>
  <si>
    <t xml:space="preserve">     120 +               </t>
  </si>
  <si>
    <t xml:space="preserve">  Western white pine</t>
  </si>
  <si>
    <t xml:space="preserve">  Hemlock-Sitka spruce</t>
  </si>
  <si>
    <t xml:space="preserve">  Larch</t>
  </si>
  <si>
    <t xml:space="preserve">  Lodgepole pine</t>
  </si>
  <si>
    <t xml:space="preserve">  Redwood</t>
  </si>
  <si>
    <t xml:space="preserve">  Other softwoods</t>
  </si>
  <si>
    <t xml:space="preserve">  Nonstocked</t>
  </si>
  <si>
    <r>
      <t xml:space="preserve">  Unknown</t>
    </r>
    <r>
      <rPr>
        <i/>
        <vertAlign val="superscript"/>
        <sz val="8"/>
        <rFont val="Arial"/>
        <family val="2"/>
      </rPr>
      <t>a</t>
    </r>
  </si>
  <si>
    <t>Alaska</t>
  </si>
  <si>
    <t>Figure 11 .-  Ecozones and forest cover distributions of the Rocky Mountain Region</t>
  </si>
  <si>
    <t>Million acres</t>
  </si>
  <si>
    <t>Figure 12 .-  Ecozones and forest cover distributions of the Pacific Coast Region</t>
  </si>
  <si>
    <t>Figure 13 .-  Ecozones and forest cover distributions of the Alaska</t>
  </si>
  <si>
    <t>plus chapparral</t>
  </si>
  <si>
    <t>TOTAL</t>
  </si>
  <si>
    <t>Million acres/percent</t>
  </si>
  <si>
    <t>Other types</t>
  </si>
  <si>
    <t>ECOZONES</t>
  </si>
  <si>
    <t>Temperate Arid</t>
  </si>
  <si>
    <t>Temperate Oceanic</t>
  </si>
  <si>
    <t>Subtropical Dry summer</t>
  </si>
  <si>
    <t>Subtropical Semi-arid</t>
  </si>
  <si>
    <t>Subtropical Arid</t>
  </si>
  <si>
    <t>Temperate Humid</t>
  </si>
  <si>
    <t>Temperate Semi-arid</t>
  </si>
  <si>
    <t>Subtropical Humid</t>
  </si>
  <si>
    <t>% cover</t>
  </si>
  <si>
    <t>Boreal</t>
  </si>
  <si>
    <t>Polar</t>
  </si>
  <si>
    <t>Other</t>
  </si>
  <si>
    <t xml:space="preserve">  White-red-jack pine</t>
  </si>
  <si>
    <t xml:space="preserve">  Spruce-fir</t>
  </si>
  <si>
    <t xml:space="preserve">  Longleaf-slash pine</t>
  </si>
  <si>
    <t xml:space="preserve">  Loblolly-shortleaf pine</t>
  </si>
  <si>
    <t xml:space="preserve">  Oak-pine</t>
  </si>
  <si>
    <t xml:space="preserve">  Oak-gum-cypress</t>
  </si>
  <si>
    <t xml:space="preserve">  Elm-ash-cottonwood</t>
  </si>
  <si>
    <t xml:space="preserve">  Maple-beech-birch</t>
  </si>
  <si>
    <t xml:space="preserve">  Aspen-birch</t>
  </si>
  <si>
    <t xml:space="preserve">  Other forest types</t>
  </si>
  <si>
    <t>White-red-jack pine</t>
  </si>
  <si>
    <t>Spruce-fir</t>
  </si>
  <si>
    <t>Oak-hickory</t>
  </si>
  <si>
    <t>Elm-ash-cottonwood</t>
  </si>
  <si>
    <t>Maple-beech-birch</t>
  </si>
  <si>
    <t>Aspen-birch</t>
  </si>
  <si>
    <t>Figure 9 .-  Ecozones and forest cover distributions of the North</t>
  </si>
  <si>
    <r>
      <t xml:space="preserve">  Unknown</t>
    </r>
    <r>
      <rPr>
        <i/>
        <vertAlign val="superscript"/>
        <sz val="10"/>
        <rFont val="Arial"/>
        <family val="2"/>
      </rPr>
      <t>a</t>
    </r>
  </si>
  <si>
    <t>Longleaf-slash pine</t>
  </si>
  <si>
    <t>Loblolly-shortleaf pine</t>
  </si>
  <si>
    <t>Oak-pine</t>
  </si>
  <si>
    <t>Oak-gum-cypress</t>
  </si>
  <si>
    <t>Douglas-fir</t>
  </si>
  <si>
    <t>Ponderosa pine</t>
  </si>
  <si>
    <t>Fir-spruce</t>
  </si>
  <si>
    <t>Lodgepole pine</t>
  </si>
  <si>
    <t>Western hardwoods</t>
  </si>
  <si>
    <t>Pinyon-juniper</t>
  </si>
  <si>
    <t>Hemlock-Sitka spruce</t>
  </si>
  <si>
    <t>Pinyon-juniper &amp; chapparral</t>
  </si>
  <si>
    <t>Other softwoods</t>
  </si>
  <si>
    <t>Figure 14.- Trend in timberland area for selected eastern forest type groups, 1953-1997</t>
  </si>
  <si>
    <t>Loblolly/shortleaf pine</t>
  </si>
  <si>
    <t>Lowland hardwoods</t>
  </si>
  <si>
    <t>Aspen birch</t>
  </si>
  <si>
    <t>Longleaf/Slash pine</t>
  </si>
  <si>
    <t>Forest type</t>
  </si>
  <si>
    <t>Figure 15.- Forest land in the West by forest type group and land class, 1997</t>
  </si>
  <si>
    <t>Reserved</t>
  </si>
  <si>
    <t>Nonstocked</t>
  </si>
  <si>
    <t>Chaparral</t>
  </si>
  <si>
    <t>W. Hardwoods</t>
  </si>
  <si>
    <t>Figure 16.- Forest land in the East by forest type group and land class, 1997</t>
  </si>
  <si>
    <t>Maple-beech birch</t>
  </si>
  <si>
    <t>Longleaf/slash pine</t>
  </si>
  <si>
    <t>Red/white/jack pine</t>
  </si>
  <si>
    <t>Figure 17.- Forest land in the U.S. by urban population proximity</t>
  </si>
  <si>
    <t>Urban influence class</t>
  </si>
  <si>
    <t>Forest land in counties with urban centers over 20,000 persons</t>
  </si>
  <si>
    <t>Forest land in counties with urban centers of 2,500 to 20,000 persons</t>
  </si>
  <si>
    <t>Forest land in counties with no urban center greater than 2,500 persons</t>
  </si>
  <si>
    <t>Figure 18.- Forest land planted annually in the U.S., 1952-1996</t>
  </si>
  <si>
    <t>West</t>
  </si>
  <si>
    <t>thousand acres</t>
  </si>
  <si>
    <t>Figure 19.- Change in forest area by land class and region, 1987-1997</t>
  </si>
  <si>
    <t>Region</t>
  </si>
  <si>
    <t>Figure 20.- Area of timberland by major region and ownership group</t>
  </si>
  <si>
    <t>National Forest</t>
  </si>
  <si>
    <t>Other public</t>
  </si>
  <si>
    <t>Forest Industry</t>
  </si>
  <si>
    <t>Nonindustrial private</t>
  </si>
  <si>
    <t>Owner</t>
  </si>
  <si>
    <t>Figure 21.- Trends in area of timberland in the East by stand-size class, 1953-1997</t>
  </si>
  <si>
    <t>Sawtimber</t>
  </si>
  <si>
    <t>Poletimber</t>
  </si>
  <si>
    <t>Seedling/sapling</t>
  </si>
  <si>
    <t>Stand-size class</t>
  </si>
  <si>
    <t>Figure 22.- Trends in area of timberland in the West by stand-size class, 1953-1997</t>
  </si>
  <si>
    <t>Figure 23.- Distribution of standing volume on timberland by class of timber</t>
  </si>
  <si>
    <t>Growing stock trees</t>
  </si>
  <si>
    <t>Cull trees</t>
  </si>
  <si>
    <t>Sound dead trees</t>
  </si>
  <si>
    <t>billion cubic feet</t>
  </si>
  <si>
    <t>volume</t>
  </si>
  <si>
    <t>Figure 24a.- Trends in average growing stock volume per acre on timberland by region</t>
  </si>
  <si>
    <t>cubic feet per acre</t>
  </si>
  <si>
    <t>Figure 24b.- Trend in total softwood growing stock inventory on timberland by region</t>
  </si>
  <si>
    <t>Softwoods</t>
  </si>
  <si>
    <t>All owners</t>
  </si>
  <si>
    <t>Figure 24c.- Trend in total hardwood growing stock inventory on timberland by region</t>
  </si>
  <si>
    <t>Hardwoods</t>
  </si>
  <si>
    <t>Figure 25a.- Trends in average growing stock volume per acre on timberland by owner group</t>
  </si>
  <si>
    <t>Figure 25b.- Trend in total softwood inventory on timberland by owner group</t>
  </si>
  <si>
    <t>Figure 25c.- Trend in total hardwood inventory on timberland by owner group</t>
  </si>
  <si>
    <t>Other Public</t>
  </si>
  <si>
    <t>Nonidustrial private</t>
  </si>
  <si>
    <t>Forest industry</t>
  </si>
  <si>
    <t>All regions</t>
  </si>
  <si>
    <t>Figure 26.- Ten softwood species groups with most growing stock volume, 1997</t>
  </si>
  <si>
    <t>Beech</t>
  </si>
  <si>
    <t>Tupelo &amp; black gum</t>
  </si>
  <si>
    <t>Cottonwood &amp; aspen</t>
  </si>
  <si>
    <t>Sweetgum</t>
  </si>
  <si>
    <t>Hickory</t>
  </si>
  <si>
    <t>Yellow poplar</t>
  </si>
  <si>
    <t>Hard maple</t>
  </si>
  <si>
    <t>Soft maple</t>
  </si>
  <si>
    <t>White oaks</t>
  </si>
  <si>
    <t>Red oaks</t>
  </si>
  <si>
    <t>Figure 27.- Ten hardwood species groups with most growing stock volume, 1997</t>
  </si>
  <si>
    <t>Other Yellow pines</t>
  </si>
  <si>
    <t>Spruce/balsam fir</t>
  </si>
  <si>
    <t>White/red pines</t>
  </si>
  <si>
    <t>Engelmann/other spruce</t>
  </si>
  <si>
    <t>Western hemlock</t>
  </si>
  <si>
    <t>Ponderosa/Jeffrey pine</t>
  </si>
  <si>
    <t>True fir</t>
  </si>
  <si>
    <t>Loblolly/shortleaf pines</t>
  </si>
  <si>
    <t>Species group</t>
  </si>
  <si>
    <t>29+</t>
  </si>
  <si>
    <t>Figure 28.- Distribution of softwood growing stock volume by diameter class, 1953, 1977, and 1997</t>
  </si>
  <si>
    <t>bilion cubic feet</t>
  </si>
  <si>
    <t>DBH class</t>
  </si>
  <si>
    <t>Figure 29.- Distribution of hardwood growing stock volume by diameter class, 1953, 1977, and 1997</t>
  </si>
  <si>
    <t>Figure 30.- Distribution of growing stock volume by Region and diameter class, 1997</t>
  </si>
  <si>
    <t>Figure 31.- Mortality as a percent of growing stock volume by Region, 1997</t>
  </si>
  <si>
    <t>Year/Region</t>
  </si>
  <si>
    <t>percent</t>
  </si>
  <si>
    <t>Figure 32.- Mortality as a percent of growing stock volume by owner group, 1997</t>
  </si>
  <si>
    <t>Figure 33.- Average annual growing stock growth per acre by owner group, 1952-1996</t>
  </si>
  <si>
    <t>Figure 34.- Average annual growing stock growth per acre by Region, 1952-1996</t>
  </si>
  <si>
    <t>cubic feet per acre per year</t>
  </si>
  <si>
    <t>Figure 35.- Trends in timber removals from growing stock by Region, 1962-1996</t>
  </si>
  <si>
    <t>Figure 36.- Trends in timber removals from growing stock by major owner group, 1962-1996</t>
  </si>
  <si>
    <t>Nonindustrial Private</t>
  </si>
  <si>
    <t>Figure 40.- Growing stock harvested for products, 1952-1996</t>
  </si>
  <si>
    <t xml:space="preserve">  Sawlogs</t>
  </si>
  <si>
    <t xml:space="preserve">  Veneer logs</t>
  </si>
  <si>
    <t xml:space="preserve">  Pulpwood*</t>
  </si>
  <si>
    <t>Other products</t>
  </si>
  <si>
    <t>* Includes composite products</t>
  </si>
  <si>
    <t>Figure 41.- Disposition of growing stock harvested for products, 1962-1996</t>
  </si>
  <si>
    <t>Roundwood products</t>
  </si>
  <si>
    <t>Logging residues</t>
  </si>
  <si>
    <t>Other removals</t>
  </si>
  <si>
    <t>Disposition category</t>
  </si>
  <si>
    <t>National Forests</t>
  </si>
  <si>
    <t>Figure 37.- Growth-removal ratios by softwoods and hardwoods, 1952-1996</t>
  </si>
  <si>
    <t>ratio</t>
  </si>
  <si>
    <t>United States</t>
  </si>
  <si>
    <t>Figure 38.- Growth-removal ratios by major region, 1952-1996</t>
  </si>
  <si>
    <t>Figure 39.- Growth-removal ratios by timberland ownership group, 1952-1996</t>
  </si>
  <si>
    <t>All species</t>
  </si>
  <si>
    <t>RPA Figure titles</t>
  </si>
  <si>
    <t>Figure 1.-Forest Resource Reporting Regions and Subregions of the United States.</t>
  </si>
  <si>
    <t>Figure 2.--Percent of land area in forest by State.</t>
  </si>
  <si>
    <t>Figure 3.-Land and forest area distribution in the United States.</t>
  </si>
  <si>
    <t>Figure 4.-Distribution of forest land by major region and ownership group.</t>
  </si>
  <si>
    <t>Figure 5.-Forest area of the United States by major Region, 1630-1997.</t>
  </si>
  <si>
    <t>Figure 6.-Trends in reserved forest land by major region, 1953-1997.</t>
  </si>
  <si>
    <t>Figure 7.-Distribution of timberland by Region and productivity class.</t>
  </si>
  <si>
    <t>Figure 8.-Distribution of timberland in the Pacific Northwest and South Central subregions by productivity class.</t>
  </si>
  <si>
    <t>Figure 9.-Ecozones and forest cover distributions of the North.</t>
  </si>
  <si>
    <t>Figure 10.-Ecozones and forest cover distributions of the South.</t>
  </si>
  <si>
    <t>Figure 11.-Ecozones and forest cover distributions of the Rocky Mountain Region.</t>
  </si>
  <si>
    <t>Figure 12.-Ecozones and forest cover distributions of the Pacific Coast Region (excluding Alaska and Hawaii).</t>
  </si>
  <si>
    <t>Figure 13.-Ecozones and forest cover distributions of Alaska.</t>
  </si>
  <si>
    <t>Figure 14.-Trend in timberland area for selected eastern forest types, 1953-1997.</t>
  </si>
  <si>
    <t>Figure 15.-Forest land in the West by forest type and land class, 1997.</t>
  </si>
  <si>
    <t>Figure 16.-Forest land area in the East by forest type and land class, 1997.</t>
  </si>
  <si>
    <t>Figure 17.-Forest land in the United States by urban population proximity.</t>
  </si>
  <si>
    <t>Figure 18.-Forest land planted annually in the United States, 1952-1996.</t>
  </si>
  <si>
    <t>Figure 19.-Change in forest area by land class and Region, 1987 to 1997.</t>
  </si>
  <si>
    <t>Figure 20.-Area of timberland by major region and ownership group.</t>
  </si>
  <si>
    <t>Figure 21.-Trends in area of timberland in the East by Stand-size class, 1953-1997.</t>
  </si>
  <si>
    <t>Figure 22.-Trends in area of timberland in the West by stand-size class, 1953-1997.</t>
  </si>
  <si>
    <t>Figure 23.-Distribution of standing volume on timberland by class of timber.</t>
  </si>
  <si>
    <t>Figure 24a.-Trends in average growing stock volume per acre on timberland by region.</t>
  </si>
  <si>
    <t>Figure 24b.-Trend in total softwood growing stock inventory on timberland by region.</t>
  </si>
  <si>
    <t>Figure 24c.-Trend in total hardwood growing stock inventory on timberland by region.</t>
  </si>
  <si>
    <t>Figure 25a.-Trends in average growing stock volume per acre on timberland by owner group.</t>
  </si>
  <si>
    <t>Figure 25b.-Trend in total softwood growing stock inventory on timberland by owner group.</t>
  </si>
  <si>
    <t>Figure 25c.-Trend in total hardwood growing stock inventory on timberland by owner group.</t>
  </si>
  <si>
    <t>Figure 26.-Ten softwood species groups with most growing stock volume, 1997.</t>
  </si>
  <si>
    <t>Figure 27.-Ten hardwood species groups with most growing stock volume, 1997.</t>
  </si>
  <si>
    <t>Figure 28.-Distribution of softwood growing stock volume by diameter class, 1953, 1977, and 1997.</t>
  </si>
  <si>
    <t>Figure 29.-Distribution of hardwood growing stock volume by diameter class, 1953, 1977, and 1997.</t>
  </si>
  <si>
    <t>Figure 30.-Distribution of growing stock volume by region and diameter class, 1997.</t>
  </si>
  <si>
    <t>Figure 31.-Mortality as a percent of growing stock volume by Region, 1997.</t>
  </si>
  <si>
    <t>Figure 32.-Mortality as a percent of growing stock volume by owner group, 1997.</t>
  </si>
  <si>
    <t>Figure 33.-Average annual growing stock growth per acre by owner group, 1952-1996.</t>
  </si>
  <si>
    <t>Figure 34.-Average annual growing stock growth per acre by Region, 1952-1996.</t>
  </si>
  <si>
    <t xml:space="preserve">Figure 35.-Trends in timber removals from growing stock by Region, 1962-1996. </t>
  </si>
  <si>
    <t>Figure 36.-Trends in timber removals from growing stock by major owner group, 1962-1996.</t>
  </si>
  <si>
    <t>Figure 37.-Growth-removal ratios by softwoods and hardwoods.</t>
  </si>
  <si>
    <t>Figure 38.-Growth-removal ratios by region.</t>
  </si>
  <si>
    <t>Figure 39.-Growth-removal ratios by ownership.</t>
  </si>
  <si>
    <t>Figure 40.-Growing stock harvested for products, 1952-1996.</t>
  </si>
  <si>
    <t>Figure 41.-Disposition of growing stock harvested for products, 1962-1996.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</si>
</sst>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.0_);_(* \(#,##0.0\);_(* &quot;-&quot;??_);_(@_)"/>
    <numFmt numFmtId="168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i/>
      <vertAlign val="superscript"/>
      <sz val="8"/>
      <name val="Arial"/>
      <family val="2"/>
    </font>
    <font>
      <i/>
      <vertAlign val="superscript"/>
      <sz val="10"/>
      <name val="Arial"/>
      <family val="2"/>
    </font>
    <font>
      <b/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9" fontId="4" fillId="0" borderId="0" xfId="2" applyFont="1" applyAlignment="1">
      <alignment horizontal="center"/>
    </xf>
    <xf numFmtId="3" fontId="4" fillId="0" borderId="0" xfId="1" applyNumberFormat="1" applyFont="1" applyAlignment="1">
      <alignment horizontal="right"/>
    </xf>
    <xf numFmtId="0" fontId="5" fillId="0" borderId="0" xfId="0" applyFont="1"/>
    <xf numFmtId="168" fontId="0" fillId="0" borderId="0" xfId="1" applyNumberFormat="1" applyFont="1"/>
    <xf numFmtId="0" fontId="4" fillId="0" borderId="0" xfId="0" applyFont="1" applyAlignment="1">
      <alignment horizontal="right"/>
    </xf>
    <xf numFmtId="168" fontId="4" fillId="0" borderId="0" xfId="1" applyNumberFormat="1" applyFont="1"/>
    <xf numFmtId="168" fontId="4" fillId="0" borderId="1" xfId="1" applyNumberFormat="1" applyFont="1" applyBorder="1" applyAlignment="1">
      <alignment horizontal="right"/>
    </xf>
    <xf numFmtId="168" fontId="4" fillId="0" borderId="1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8" fontId="4" fillId="0" borderId="0" xfId="1" applyNumberFormat="1" applyFont="1" applyAlignment="1">
      <alignment horizontal="center"/>
    </xf>
    <xf numFmtId="168" fontId="4" fillId="0" borderId="0" xfId="1" applyNumberFormat="1" applyFont="1" applyAlignment="1"/>
    <xf numFmtId="168" fontId="6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 applyAlignment="1">
      <alignment horizontal="right"/>
    </xf>
    <xf numFmtId="0" fontId="4" fillId="0" borderId="0" xfId="0" quotePrefix="1" applyFont="1" applyAlignment="1">
      <alignment horizontal="left"/>
    </xf>
    <xf numFmtId="168" fontId="6" fillId="0" borderId="0" xfId="1" applyNumberFormat="1" applyFont="1" applyAlignment="1">
      <alignment horizontal="center"/>
    </xf>
    <xf numFmtId="168" fontId="6" fillId="0" borderId="0" xfId="1" applyNumberFormat="1" applyFont="1" applyAlignment="1">
      <alignment horizontal="right"/>
    </xf>
    <xf numFmtId="9" fontId="6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8" fontId="6" fillId="0" borderId="0" xfId="0" applyNumberFormat="1" applyFont="1"/>
    <xf numFmtId="0" fontId="10" fillId="0" borderId="0" xfId="0" applyFont="1"/>
    <xf numFmtId="9" fontId="4" fillId="0" borderId="0" xfId="0" applyNumberFormat="1" applyFont="1"/>
    <xf numFmtId="0" fontId="6" fillId="0" borderId="0" xfId="0" quotePrefix="1" applyFont="1" applyAlignment="1">
      <alignment horizontal="left"/>
    </xf>
    <xf numFmtId="168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43" fontId="4" fillId="0" borderId="0" xfId="1" applyFont="1"/>
    <xf numFmtId="10" fontId="0" fillId="0" borderId="0" xfId="2" applyNumberFormat="1" applyFont="1"/>
    <xf numFmtId="167" fontId="0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43" fontId="0" fillId="0" borderId="0" xfId="1" applyNumberFormat="1" applyFont="1"/>
    <xf numFmtId="43" fontId="4" fillId="0" borderId="0" xfId="1" applyFont="1" applyAlignment="1">
      <alignment horizontal="right"/>
    </xf>
    <xf numFmtId="0" fontId="1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99802514168812"/>
          <c:y val="0.10453281978107237"/>
          <c:w val="0.77848090901376688"/>
          <c:h val="0.58886821810004109"/>
        </c:manualLayout>
      </c:layout>
      <c:lineChart>
        <c:grouping val="standard"/>
        <c:varyColors val="0"/>
        <c:ser>
          <c:idx val="0"/>
          <c:order val="0"/>
          <c:tx>
            <c:strRef>
              <c:f>'fig 5'!$B$5</c:f>
              <c:strCache>
                <c:ptCount val="1"/>
                <c:pt idx="0">
                  <c:v> North 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 5'!$A$6:$A$42</c:f>
              <c:numCache>
                <c:formatCode>General</c:formatCode>
                <c:ptCount val="37"/>
                <c:pt idx="0">
                  <c:v>1630</c:v>
                </c:pt>
                <c:pt idx="1">
                  <c:v>1640</c:v>
                </c:pt>
                <c:pt idx="2">
                  <c:v>1650</c:v>
                </c:pt>
                <c:pt idx="3">
                  <c:v>1660</c:v>
                </c:pt>
                <c:pt idx="4">
                  <c:v>1670</c:v>
                </c:pt>
                <c:pt idx="5">
                  <c:v>1680</c:v>
                </c:pt>
                <c:pt idx="6">
                  <c:v>1690</c:v>
                </c:pt>
                <c:pt idx="7">
                  <c:v>1700</c:v>
                </c:pt>
                <c:pt idx="8">
                  <c:v>1710</c:v>
                </c:pt>
                <c:pt idx="9">
                  <c:v>1720</c:v>
                </c:pt>
                <c:pt idx="10">
                  <c:v>1730</c:v>
                </c:pt>
                <c:pt idx="11">
                  <c:v>1740</c:v>
                </c:pt>
                <c:pt idx="12">
                  <c:v>1750</c:v>
                </c:pt>
                <c:pt idx="13">
                  <c:v>1760</c:v>
                </c:pt>
                <c:pt idx="14">
                  <c:v>1770</c:v>
                </c:pt>
                <c:pt idx="15">
                  <c:v>1780</c:v>
                </c:pt>
                <c:pt idx="16">
                  <c:v>1790</c:v>
                </c:pt>
                <c:pt idx="17">
                  <c:v>1800</c:v>
                </c:pt>
                <c:pt idx="18">
                  <c:v>1810</c:v>
                </c:pt>
                <c:pt idx="19">
                  <c:v>1820</c:v>
                </c:pt>
                <c:pt idx="20">
                  <c:v>1830</c:v>
                </c:pt>
                <c:pt idx="21">
                  <c:v>1840</c:v>
                </c:pt>
                <c:pt idx="22">
                  <c:v>1850</c:v>
                </c:pt>
                <c:pt idx="23">
                  <c:v>1860</c:v>
                </c:pt>
                <c:pt idx="24">
                  <c:v>1870</c:v>
                </c:pt>
                <c:pt idx="25">
                  <c:v>1880</c:v>
                </c:pt>
                <c:pt idx="26">
                  <c:v>1890</c:v>
                </c:pt>
                <c:pt idx="27">
                  <c:v>1900</c:v>
                </c:pt>
                <c:pt idx="28">
                  <c:v>1907</c:v>
                </c:pt>
                <c:pt idx="29">
                  <c:v>1920</c:v>
                </c:pt>
                <c:pt idx="30">
                  <c:v>1938</c:v>
                </c:pt>
                <c:pt idx="31">
                  <c:v>1953</c:v>
                </c:pt>
                <c:pt idx="32">
                  <c:v>1963</c:v>
                </c:pt>
                <c:pt idx="33">
                  <c:v>1977</c:v>
                </c:pt>
                <c:pt idx="34">
                  <c:v>1987</c:v>
                </c:pt>
                <c:pt idx="35">
                  <c:v>1997</c:v>
                </c:pt>
              </c:numCache>
            </c:numRef>
          </c:cat>
          <c:val>
            <c:numRef>
              <c:f>'fig 5'!$B$6:$B$42</c:f>
              <c:numCache>
                <c:formatCode>_(* #,##0_);_(* \(#,##0\);_(* "-"??_);_(@_)</c:formatCode>
                <c:ptCount val="37"/>
                <c:pt idx="0">
                  <c:v>297.99471515187452</c:v>
                </c:pt>
                <c:pt idx="1">
                  <c:v>297.96829091124715</c:v>
                </c:pt>
                <c:pt idx="2">
                  <c:v>297.91544242999242</c:v>
                </c:pt>
                <c:pt idx="3">
                  <c:v>297.83616970811033</c:v>
                </c:pt>
                <c:pt idx="4">
                  <c:v>297.71778911009977</c:v>
                </c:pt>
                <c:pt idx="5">
                  <c:v>297.55924366633559</c:v>
                </c:pt>
                <c:pt idx="6">
                  <c:v>297.33728004506577</c:v>
                </c:pt>
                <c:pt idx="7">
                  <c:v>297.07198066916703</c:v>
                </c:pt>
                <c:pt idx="8">
                  <c:v>296.70204130038394</c:v>
                </c:pt>
                <c:pt idx="9">
                  <c:v>296.2094934550899</c:v>
                </c:pt>
                <c:pt idx="10">
                  <c:v>295.25187897475428</c:v>
                </c:pt>
                <c:pt idx="11">
                  <c:v>294.14206086840505</c:v>
                </c:pt>
                <c:pt idx="12">
                  <c:v>292.9043494374194</c:v>
                </c:pt>
                <c:pt idx="13">
                  <c:v>291.14977985976253</c:v>
                </c:pt>
                <c:pt idx="14">
                  <c:v>288.87940910505955</c:v>
                </c:pt>
                <c:pt idx="15">
                  <c:v>285.94103354729685</c:v>
                </c:pt>
                <c:pt idx="16">
                  <c:v>281.78819989030052</c:v>
                </c:pt>
                <c:pt idx="17">
                  <c:v>276.1778051202989</c:v>
                </c:pt>
                <c:pt idx="18">
                  <c:v>268.5253450346147</c:v>
                </c:pt>
                <c:pt idx="19">
                  <c:v>258.33827178795389</c:v>
                </c:pt>
                <c:pt idx="20">
                  <c:v>244.73930059148799</c:v>
                </c:pt>
                <c:pt idx="21">
                  <c:v>226.7</c:v>
                </c:pt>
                <c:pt idx="22">
                  <c:v>226.7</c:v>
                </c:pt>
                <c:pt idx="23">
                  <c:v>205.6</c:v>
                </c:pt>
                <c:pt idx="24">
                  <c:v>191</c:v>
                </c:pt>
                <c:pt idx="25">
                  <c:v>164.5</c:v>
                </c:pt>
                <c:pt idx="26">
                  <c:v>156</c:v>
                </c:pt>
                <c:pt idx="27">
                  <c:v>144.1</c:v>
                </c:pt>
                <c:pt idx="28">
                  <c:v>138.69999999999999</c:v>
                </c:pt>
                <c:pt idx="29">
                  <c:v>139</c:v>
                </c:pt>
                <c:pt idx="30">
                  <c:v>158.9</c:v>
                </c:pt>
                <c:pt idx="31">
                  <c:v>160.809</c:v>
                </c:pt>
                <c:pt idx="32">
                  <c:v>165.74700000000001</c:v>
                </c:pt>
                <c:pt idx="33">
                  <c:v>164.185</c:v>
                </c:pt>
                <c:pt idx="34">
                  <c:v>165.50399999999999</c:v>
                </c:pt>
                <c:pt idx="35">
                  <c:v>170.32561999999999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B-4429-9E0C-4BFC7C2C3D1B}"/>
            </c:ext>
          </c:extLst>
        </c:ser>
        <c:ser>
          <c:idx val="1"/>
          <c:order val="1"/>
          <c:tx>
            <c:strRef>
              <c:f>'fig 5'!$C$5</c:f>
              <c:strCache>
                <c:ptCount val="1"/>
                <c:pt idx="0">
                  <c:v> South 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'fig 5'!$A$6:$A$42</c:f>
              <c:numCache>
                <c:formatCode>General</c:formatCode>
                <c:ptCount val="37"/>
                <c:pt idx="0">
                  <c:v>1630</c:v>
                </c:pt>
                <c:pt idx="1">
                  <c:v>1640</c:v>
                </c:pt>
                <c:pt idx="2">
                  <c:v>1650</c:v>
                </c:pt>
                <c:pt idx="3">
                  <c:v>1660</c:v>
                </c:pt>
                <c:pt idx="4">
                  <c:v>1670</c:v>
                </c:pt>
                <c:pt idx="5">
                  <c:v>1680</c:v>
                </c:pt>
                <c:pt idx="6">
                  <c:v>1690</c:v>
                </c:pt>
                <c:pt idx="7">
                  <c:v>1700</c:v>
                </c:pt>
                <c:pt idx="8">
                  <c:v>1710</c:v>
                </c:pt>
                <c:pt idx="9">
                  <c:v>1720</c:v>
                </c:pt>
                <c:pt idx="10">
                  <c:v>1730</c:v>
                </c:pt>
                <c:pt idx="11">
                  <c:v>1740</c:v>
                </c:pt>
                <c:pt idx="12">
                  <c:v>1750</c:v>
                </c:pt>
                <c:pt idx="13">
                  <c:v>1760</c:v>
                </c:pt>
                <c:pt idx="14">
                  <c:v>1770</c:v>
                </c:pt>
                <c:pt idx="15">
                  <c:v>1780</c:v>
                </c:pt>
                <c:pt idx="16">
                  <c:v>1790</c:v>
                </c:pt>
                <c:pt idx="17">
                  <c:v>1800</c:v>
                </c:pt>
                <c:pt idx="18">
                  <c:v>1810</c:v>
                </c:pt>
                <c:pt idx="19">
                  <c:v>1820</c:v>
                </c:pt>
                <c:pt idx="20">
                  <c:v>1830</c:v>
                </c:pt>
                <c:pt idx="21">
                  <c:v>1840</c:v>
                </c:pt>
                <c:pt idx="22">
                  <c:v>1850</c:v>
                </c:pt>
                <c:pt idx="23">
                  <c:v>1860</c:v>
                </c:pt>
                <c:pt idx="24">
                  <c:v>1870</c:v>
                </c:pt>
                <c:pt idx="25">
                  <c:v>1880</c:v>
                </c:pt>
                <c:pt idx="26">
                  <c:v>1890</c:v>
                </c:pt>
                <c:pt idx="27">
                  <c:v>1900</c:v>
                </c:pt>
                <c:pt idx="28">
                  <c:v>1907</c:v>
                </c:pt>
                <c:pt idx="29">
                  <c:v>1920</c:v>
                </c:pt>
                <c:pt idx="30">
                  <c:v>1938</c:v>
                </c:pt>
                <c:pt idx="31">
                  <c:v>1953</c:v>
                </c:pt>
                <c:pt idx="32">
                  <c:v>1963</c:v>
                </c:pt>
                <c:pt idx="33">
                  <c:v>1977</c:v>
                </c:pt>
                <c:pt idx="34">
                  <c:v>1987</c:v>
                </c:pt>
                <c:pt idx="35">
                  <c:v>1997</c:v>
                </c:pt>
              </c:numCache>
            </c:numRef>
          </c:cat>
          <c:val>
            <c:numRef>
              <c:f>'fig 5'!$C$6:$C$42</c:f>
              <c:numCache>
                <c:formatCode>_(* #,##0_);_(* \(#,##0\);_(* "-"??_);_(@_)</c:formatCode>
                <c:ptCount val="37"/>
                <c:pt idx="0">
                  <c:v>353.99817661621478</c:v>
                </c:pt>
                <c:pt idx="1">
                  <c:v>353.98905969728867</c:v>
                </c:pt>
                <c:pt idx="2">
                  <c:v>353.97082585943639</c:v>
                </c:pt>
                <c:pt idx="3">
                  <c:v>353.943475102658</c:v>
                </c:pt>
                <c:pt idx="4">
                  <c:v>353.90263130586891</c:v>
                </c:pt>
                <c:pt idx="5">
                  <c:v>353.84792979231213</c:v>
                </c:pt>
                <c:pt idx="6">
                  <c:v>353.77134767333263</c:v>
                </c:pt>
                <c:pt idx="7">
                  <c:v>353.67981380731425</c:v>
                </c:pt>
                <c:pt idx="8">
                  <c:v>353.55217694234841</c:v>
                </c:pt>
                <c:pt idx="9">
                  <c:v>353.38223757356531</c:v>
                </c:pt>
                <c:pt idx="10">
                  <c:v>353.05184043168231</c:v>
                </c:pt>
                <c:pt idx="11">
                  <c:v>352.6689298367848</c:v>
                </c:pt>
                <c:pt idx="12">
                  <c:v>352.24189335428485</c:v>
                </c:pt>
                <c:pt idx="13">
                  <c:v>351.63652993758978</c:v>
                </c:pt>
                <c:pt idx="14">
                  <c:v>350.85320426345663</c:v>
                </c:pt>
                <c:pt idx="15">
                  <c:v>349.83940287887089</c:v>
                </c:pt>
                <c:pt idx="16">
                  <c:v>348.40658790044017</c:v>
                </c:pt>
                <c:pt idx="17">
                  <c:v>346.4708836740441</c:v>
                </c:pt>
                <c:pt idx="18">
                  <c:v>343.83062395303665</c:v>
                </c:pt>
                <c:pt idx="19">
                  <c:v>340.31586936863471</c:v>
                </c:pt>
                <c:pt idx="20">
                  <c:v>335.62393821249077</c:v>
                </c:pt>
                <c:pt idx="21">
                  <c:v>329.4</c:v>
                </c:pt>
                <c:pt idx="22">
                  <c:v>329.4</c:v>
                </c:pt>
                <c:pt idx="23">
                  <c:v>312.7</c:v>
                </c:pt>
                <c:pt idx="24">
                  <c:v>309</c:v>
                </c:pt>
                <c:pt idx="25">
                  <c:v>288.8</c:v>
                </c:pt>
                <c:pt idx="26">
                  <c:v>269.8</c:v>
                </c:pt>
                <c:pt idx="27">
                  <c:v>251.6</c:v>
                </c:pt>
                <c:pt idx="28">
                  <c:v>235.7</c:v>
                </c:pt>
                <c:pt idx="29">
                  <c:v>220</c:v>
                </c:pt>
                <c:pt idx="30">
                  <c:v>221.3</c:v>
                </c:pt>
                <c:pt idx="31">
                  <c:v>226.02600000000001</c:v>
                </c:pt>
                <c:pt idx="32">
                  <c:v>228.42099999999999</c:v>
                </c:pt>
                <c:pt idx="33">
                  <c:v>217.04300000000001</c:v>
                </c:pt>
                <c:pt idx="34">
                  <c:v>211.14400000000001</c:v>
                </c:pt>
                <c:pt idx="35">
                  <c:v>214.10026000000002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B-4429-9E0C-4BFC7C2C3D1B}"/>
            </c:ext>
          </c:extLst>
        </c:ser>
        <c:ser>
          <c:idx val="2"/>
          <c:order val="2"/>
          <c:tx>
            <c:strRef>
              <c:f>'fig 5'!$D$5</c:f>
              <c:strCache>
                <c:ptCount val="1"/>
                <c:pt idx="0">
                  <c:v> Rocky Mountain 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'fig 5'!$A$6:$A$42</c:f>
              <c:numCache>
                <c:formatCode>General</c:formatCode>
                <c:ptCount val="37"/>
                <c:pt idx="0">
                  <c:v>1630</c:v>
                </c:pt>
                <c:pt idx="1">
                  <c:v>1640</c:v>
                </c:pt>
                <c:pt idx="2">
                  <c:v>1650</c:v>
                </c:pt>
                <c:pt idx="3">
                  <c:v>1660</c:v>
                </c:pt>
                <c:pt idx="4">
                  <c:v>1670</c:v>
                </c:pt>
                <c:pt idx="5">
                  <c:v>1680</c:v>
                </c:pt>
                <c:pt idx="6">
                  <c:v>1690</c:v>
                </c:pt>
                <c:pt idx="7">
                  <c:v>1700</c:v>
                </c:pt>
                <c:pt idx="8">
                  <c:v>1710</c:v>
                </c:pt>
                <c:pt idx="9">
                  <c:v>1720</c:v>
                </c:pt>
                <c:pt idx="10">
                  <c:v>1730</c:v>
                </c:pt>
                <c:pt idx="11">
                  <c:v>1740</c:v>
                </c:pt>
                <c:pt idx="12">
                  <c:v>1750</c:v>
                </c:pt>
                <c:pt idx="13">
                  <c:v>1760</c:v>
                </c:pt>
                <c:pt idx="14">
                  <c:v>1770</c:v>
                </c:pt>
                <c:pt idx="15">
                  <c:v>1780</c:v>
                </c:pt>
                <c:pt idx="16">
                  <c:v>1790</c:v>
                </c:pt>
                <c:pt idx="17">
                  <c:v>1800</c:v>
                </c:pt>
                <c:pt idx="18">
                  <c:v>1810</c:v>
                </c:pt>
                <c:pt idx="19">
                  <c:v>1820</c:v>
                </c:pt>
                <c:pt idx="20">
                  <c:v>1830</c:v>
                </c:pt>
                <c:pt idx="21">
                  <c:v>1840</c:v>
                </c:pt>
                <c:pt idx="22">
                  <c:v>1850</c:v>
                </c:pt>
                <c:pt idx="23">
                  <c:v>1860</c:v>
                </c:pt>
                <c:pt idx="24">
                  <c:v>1870</c:v>
                </c:pt>
                <c:pt idx="25">
                  <c:v>1880</c:v>
                </c:pt>
                <c:pt idx="26">
                  <c:v>1890</c:v>
                </c:pt>
                <c:pt idx="27">
                  <c:v>1900</c:v>
                </c:pt>
                <c:pt idx="28">
                  <c:v>1907</c:v>
                </c:pt>
                <c:pt idx="29">
                  <c:v>1920</c:v>
                </c:pt>
                <c:pt idx="30">
                  <c:v>1938</c:v>
                </c:pt>
                <c:pt idx="31">
                  <c:v>1953</c:v>
                </c:pt>
                <c:pt idx="32">
                  <c:v>1963</c:v>
                </c:pt>
                <c:pt idx="33">
                  <c:v>1977</c:v>
                </c:pt>
                <c:pt idx="34">
                  <c:v>1987</c:v>
                </c:pt>
                <c:pt idx="35">
                  <c:v>1997</c:v>
                </c:pt>
              </c:numCache>
            </c:numRef>
          </c:cat>
          <c:val>
            <c:numRef>
              <c:f>'fig 5'!$D$6:$D$42</c:f>
              <c:numCache>
                <c:formatCode>_(* #,##0_);_(* \(#,##0\);_(* "-"??_);_(@_)</c:formatCode>
                <c:ptCount val="37"/>
                <c:pt idx="0">
                  <c:v>155</c:v>
                </c:pt>
                <c:pt idx="1">
                  <c:v>155</c:v>
                </c:pt>
                <c:pt idx="2">
                  <c:v>155</c:v>
                </c:pt>
                <c:pt idx="3">
                  <c:v>155</c:v>
                </c:pt>
                <c:pt idx="4">
                  <c:v>155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155</c:v>
                </c:pt>
                <c:pt idx="10">
                  <c:v>155</c:v>
                </c:pt>
                <c:pt idx="11">
                  <c:v>155</c:v>
                </c:pt>
                <c:pt idx="12">
                  <c:v>155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154</c:v>
                </c:pt>
                <c:pt idx="24">
                  <c:v>153</c:v>
                </c:pt>
                <c:pt idx="25">
                  <c:v>152</c:v>
                </c:pt>
                <c:pt idx="26">
                  <c:v>151</c:v>
                </c:pt>
                <c:pt idx="27">
                  <c:v>150</c:v>
                </c:pt>
                <c:pt idx="28">
                  <c:v>149</c:v>
                </c:pt>
                <c:pt idx="29">
                  <c:v>147</c:v>
                </c:pt>
                <c:pt idx="30">
                  <c:v>145</c:v>
                </c:pt>
                <c:pt idx="31">
                  <c:v>142</c:v>
                </c:pt>
                <c:pt idx="32">
                  <c:v>140</c:v>
                </c:pt>
                <c:pt idx="33">
                  <c:v>138</c:v>
                </c:pt>
                <c:pt idx="34">
                  <c:v>140</c:v>
                </c:pt>
                <c:pt idx="3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B-4429-9E0C-4BFC7C2C3D1B}"/>
            </c:ext>
          </c:extLst>
        </c:ser>
        <c:ser>
          <c:idx val="3"/>
          <c:order val="3"/>
          <c:tx>
            <c:strRef>
              <c:f>'fig 5'!$E$5</c:f>
              <c:strCache>
                <c:ptCount val="1"/>
                <c:pt idx="0">
                  <c:v> Pacific Coast 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'fig 5'!$A$6:$A$42</c:f>
              <c:numCache>
                <c:formatCode>General</c:formatCode>
                <c:ptCount val="37"/>
                <c:pt idx="0">
                  <c:v>1630</c:v>
                </c:pt>
                <c:pt idx="1">
                  <c:v>1640</c:v>
                </c:pt>
                <c:pt idx="2">
                  <c:v>1650</c:v>
                </c:pt>
                <c:pt idx="3">
                  <c:v>1660</c:v>
                </c:pt>
                <c:pt idx="4">
                  <c:v>1670</c:v>
                </c:pt>
                <c:pt idx="5">
                  <c:v>1680</c:v>
                </c:pt>
                <c:pt idx="6">
                  <c:v>1690</c:v>
                </c:pt>
                <c:pt idx="7">
                  <c:v>1700</c:v>
                </c:pt>
                <c:pt idx="8">
                  <c:v>1710</c:v>
                </c:pt>
                <c:pt idx="9">
                  <c:v>1720</c:v>
                </c:pt>
                <c:pt idx="10">
                  <c:v>1730</c:v>
                </c:pt>
                <c:pt idx="11">
                  <c:v>1740</c:v>
                </c:pt>
                <c:pt idx="12">
                  <c:v>1750</c:v>
                </c:pt>
                <c:pt idx="13">
                  <c:v>1760</c:v>
                </c:pt>
                <c:pt idx="14">
                  <c:v>1770</c:v>
                </c:pt>
                <c:pt idx="15">
                  <c:v>1780</c:v>
                </c:pt>
                <c:pt idx="16">
                  <c:v>1790</c:v>
                </c:pt>
                <c:pt idx="17">
                  <c:v>1800</c:v>
                </c:pt>
                <c:pt idx="18">
                  <c:v>1810</c:v>
                </c:pt>
                <c:pt idx="19">
                  <c:v>1820</c:v>
                </c:pt>
                <c:pt idx="20">
                  <c:v>1830</c:v>
                </c:pt>
                <c:pt idx="21">
                  <c:v>1840</c:v>
                </c:pt>
                <c:pt idx="22">
                  <c:v>1850</c:v>
                </c:pt>
                <c:pt idx="23">
                  <c:v>1860</c:v>
                </c:pt>
                <c:pt idx="24">
                  <c:v>1870</c:v>
                </c:pt>
                <c:pt idx="25">
                  <c:v>1880</c:v>
                </c:pt>
                <c:pt idx="26">
                  <c:v>1890</c:v>
                </c:pt>
                <c:pt idx="27">
                  <c:v>1900</c:v>
                </c:pt>
                <c:pt idx="28">
                  <c:v>1907</c:v>
                </c:pt>
                <c:pt idx="29">
                  <c:v>1920</c:v>
                </c:pt>
                <c:pt idx="30">
                  <c:v>1938</c:v>
                </c:pt>
                <c:pt idx="31">
                  <c:v>1953</c:v>
                </c:pt>
                <c:pt idx="32">
                  <c:v>1963</c:v>
                </c:pt>
                <c:pt idx="33">
                  <c:v>1977</c:v>
                </c:pt>
                <c:pt idx="34">
                  <c:v>1987</c:v>
                </c:pt>
                <c:pt idx="35">
                  <c:v>1997</c:v>
                </c:pt>
              </c:numCache>
            </c:numRef>
          </c:cat>
          <c:val>
            <c:numRef>
              <c:f>'fig 5'!$E$6:$E$42</c:f>
              <c:numCache>
                <c:formatCode>_(* #,##0_);_(* \(#,##0\);_(* "-"??_);_(@_)</c:formatCode>
                <c:ptCount val="37"/>
                <c:pt idx="0">
                  <c:v>239</c:v>
                </c:pt>
                <c:pt idx="1">
                  <c:v>239</c:v>
                </c:pt>
                <c:pt idx="2">
                  <c:v>239</c:v>
                </c:pt>
                <c:pt idx="3">
                  <c:v>239</c:v>
                </c:pt>
                <c:pt idx="4">
                  <c:v>239</c:v>
                </c:pt>
                <c:pt idx="5">
                  <c:v>239</c:v>
                </c:pt>
                <c:pt idx="6">
                  <c:v>239</c:v>
                </c:pt>
                <c:pt idx="7">
                  <c:v>239</c:v>
                </c:pt>
                <c:pt idx="8">
                  <c:v>239</c:v>
                </c:pt>
                <c:pt idx="9">
                  <c:v>239</c:v>
                </c:pt>
                <c:pt idx="10">
                  <c:v>239</c:v>
                </c:pt>
                <c:pt idx="11">
                  <c:v>239</c:v>
                </c:pt>
                <c:pt idx="12">
                  <c:v>239</c:v>
                </c:pt>
                <c:pt idx="13">
                  <c:v>239</c:v>
                </c:pt>
                <c:pt idx="14">
                  <c:v>239</c:v>
                </c:pt>
                <c:pt idx="15">
                  <c:v>239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239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238</c:v>
                </c:pt>
                <c:pt idx="24">
                  <c:v>238</c:v>
                </c:pt>
                <c:pt idx="25">
                  <c:v>238</c:v>
                </c:pt>
                <c:pt idx="26">
                  <c:v>237</c:v>
                </c:pt>
                <c:pt idx="27">
                  <c:v>237</c:v>
                </c:pt>
                <c:pt idx="28">
                  <c:v>236</c:v>
                </c:pt>
                <c:pt idx="29">
                  <c:v>235</c:v>
                </c:pt>
                <c:pt idx="30">
                  <c:v>234</c:v>
                </c:pt>
                <c:pt idx="31">
                  <c:v>228</c:v>
                </c:pt>
                <c:pt idx="32">
                  <c:v>227</c:v>
                </c:pt>
                <c:pt idx="33">
                  <c:v>224</c:v>
                </c:pt>
                <c:pt idx="34">
                  <c:v>221</c:v>
                </c:pt>
                <c:pt idx="35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B-4429-9E0C-4BFC7C2C3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03408"/>
        <c:axId val="1"/>
      </c:lineChart>
      <c:catAx>
        <c:axId val="176200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acres</a:t>
                </a:r>
              </a:p>
            </c:rich>
          </c:tx>
          <c:layout>
            <c:manualLayout>
              <c:xMode val="edge"/>
              <c:yMode val="edge"/>
              <c:x val="3.8619157366218196E-2"/>
              <c:y val="0.2508787674745737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00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5042791353630641E-2"/>
          <c:y val="0.87807568616100784"/>
          <c:w val="0.86994733435480998"/>
          <c:h val="9.05951104769294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91834568009017"/>
          <c:y val="0.24922918457677654"/>
          <c:w val="0.42079260714441608"/>
          <c:h val="0.50468909876797252"/>
        </c:manualLayout>
      </c:layout>
      <c:pieChart>
        <c:varyColors val="1"/>
        <c:ser>
          <c:idx val="0"/>
          <c:order val="0"/>
          <c:tx>
            <c:strRef>
              <c:f>'fig 13'!$B$3</c:f>
              <c:strCache>
                <c:ptCount val="1"/>
                <c:pt idx="0">
                  <c:v> % cover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835-483A-8A45-A88A196B87F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35-483A-8A45-A88A196B87F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835-483A-8A45-A88A196B87F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35-483A-8A45-A88A196B87F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835-483A-8A45-A88A196B87F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1950340851236572"/>
                  <c:y val="0.3177672103353900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35-483A-8A45-A88A196B87F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3898136640448366"/>
                  <c:y val="0.7040724464293935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35-483A-8A45-A88A196B87F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727677623503944"/>
                  <c:y val="0.6698034335500868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35-483A-8A45-A88A196B87FA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835-483A-8A45-A88A196B87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092470833515206"/>
                  <c:y val="0.1277299570955979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35-483A-8A45-A88A196B87F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13'!$A$4:$A$8</c:f>
              <c:strCache>
                <c:ptCount val="5"/>
                <c:pt idx="0">
                  <c:v>Fir-spruce</c:v>
                </c:pt>
                <c:pt idx="1">
                  <c:v>Hemlock-Sitka spruce</c:v>
                </c:pt>
                <c:pt idx="2">
                  <c:v>Other softwoods</c:v>
                </c:pt>
                <c:pt idx="3">
                  <c:v>Western hardwoods</c:v>
                </c:pt>
                <c:pt idx="4">
                  <c:v>Other types</c:v>
                </c:pt>
              </c:strCache>
            </c:strRef>
          </c:cat>
          <c:val>
            <c:numRef>
              <c:f>'fig 13'!$B$4:$B$8</c:f>
              <c:numCache>
                <c:formatCode>0%</c:formatCode>
                <c:ptCount val="5"/>
                <c:pt idx="0">
                  <c:v>0.3173027044838041</c:v>
                </c:pt>
                <c:pt idx="1">
                  <c:v>9.856772947669383E-2</c:v>
                </c:pt>
                <c:pt idx="2">
                  <c:v>0.49433083496025748</c:v>
                </c:pt>
                <c:pt idx="3">
                  <c:v>8.0996014521277332E-2</c:v>
                </c:pt>
                <c:pt idx="4">
                  <c:v>8.8027165579672717E-3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35-483A-8A45-A88A196B87F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84178172741957"/>
          <c:y val="0.29713414646928799"/>
          <c:w val="0.48439010962788498"/>
          <c:h val="0.59426829293857597"/>
        </c:manualLayout>
      </c:layout>
      <c:pieChart>
        <c:varyColors val="1"/>
        <c:ser>
          <c:idx val="0"/>
          <c:order val="0"/>
          <c:tx>
            <c:strRef>
              <c:f>'fig 13'!$B$12</c:f>
              <c:strCache>
                <c:ptCount val="1"/>
                <c:pt idx="0">
                  <c:v> % cover 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3D3-4729-9718-A21B8449A694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3D3-4729-9718-A21B8449A694}"/>
              </c:ext>
            </c:extLst>
          </c:dPt>
          <c:dPt>
            <c:idx val="2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3D3-4729-9718-A21B8449A694}"/>
              </c:ext>
            </c:extLst>
          </c:dPt>
          <c:dPt>
            <c:idx val="3"/>
            <c:bubble3D val="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3D3-4729-9718-A21B8449A694}"/>
              </c:ext>
            </c:extLst>
          </c:dPt>
          <c:dPt>
            <c:idx val="4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3D3-4729-9718-A21B8449A69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6564888296020506"/>
                  <c:y val="0.814722659673854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D3-4729-9718-A21B8449A69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0677416395023269"/>
                  <c:y val="0.230039339202029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D3-4729-9718-A21B8449A69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469700444334696"/>
                  <c:y val="0.1501645686457691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D3-4729-9718-A21B8449A69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6.7710445431854879E-2"/>
                  <c:y val="0.6294131919833304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D3-4729-9718-A21B8449A69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0313133629556468"/>
                  <c:y val="0.1948944401572749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D3-4729-9718-A21B8449A69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13'!$A$13:$A$15</c:f>
              <c:strCache>
                <c:ptCount val="3"/>
                <c:pt idx="0">
                  <c:v>Boreal</c:v>
                </c:pt>
                <c:pt idx="1">
                  <c:v>Temperate Oceanic</c:v>
                </c:pt>
                <c:pt idx="2">
                  <c:v>Polar</c:v>
                </c:pt>
              </c:strCache>
            </c:strRef>
          </c:cat>
          <c:val>
            <c:numRef>
              <c:f>'fig 13'!$B$13:$B$15</c:f>
              <c:numCache>
                <c:formatCode>0%</c:formatCode>
                <c:ptCount val="3"/>
                <c:pt idx="0">
                  <c:v>0.85</c:v>
                </c:pt>
                <c:pt idx="1">
                  <c:v>0.09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D3-4729-9718-A21B8449A6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4619743988833"/>
          <c:y val="0.10830710524644308"/>
          <c:w val="0.80088260319102933"/>
          <c:h val="0.592078842013888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37'!$B$4</c:f>
              <c:strCache>
                <c:ptCount val="1"/>
                <c:pt idx="0">
                  <c:v>Softwoods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'fig 37'!$A$5:$A$10</c:f>
              <c:numCache>
                <c:formatCode>General</c:formatCode>
                <c:ptCount val="6"/>
                <c:pt idx="0">
                  <c:v>1952</c:v>
                </c:pt>
                <c:pt idx="1">
                  <c:v>1962</c:v>
                </c:pt>
                <c:pt idx="2">
                  <c:v>1976</c:v>
                </c:pt>
                <c:pt idx="3">
                  <c:v>1986</c:v>
                </c:pt>
                <c:pt idx="4">
                  <c:v>1991</c:v>
                </c:pt>
                <c:pt idx="5">
                  <c:v>1996</c:v>
                </c:pt>
              </c:numCache>
            </c:numRef>
          </c:cat>
          <c:val>
            <c:numRef>
              <c:f>'fig 37'!$B$5:$B$10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1.26</c:v>
                </c:pt>
                <c:pt idx="2">
                  <c:v>1.25</c:v>
                </c:pt>
                <c:pt idx="3">
                  <c:v>1.1399999999999999</c:v>
                </c:pt>
                <c:pt idx="4">
                  <c:v>1.0900000000000001</c:v>
                </c:pt>
                <c:pt idx="5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01C-9716-8C03D3DB8F64}"/>
            </c:ext>
          </c:extLst>
        </c:ser>
        <c:ser>
          <c:idx val="0"/>
          <c:order val="1"/>
          <c:tx>
            <c:strRef>
              <c:f>'fig 37'!$C$4</c:f>
              <c:strCache>
                <c:ptCount val="1"/>
                <c:pt idx="0">
                  <c:v>Hardwoods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'fig 37'!$A$5:$A$10</c:f>
              <c:numCache>
                <c:formatCode>General</c:formatCode>
                <c:ptCount val="6"/>
                <c:pt idx="0">
                  <c:v>1952</c:v>
                </c:pt>
                <c:pt idx="1">
                  <c:v>1962</c:v>
                </c:pt>
                <c:pt idx="2">
                  <c:v>1976</c:v>
                </c:pt>
                <c:pt idx="3">
                  <c:v>1986</c:v>
                </c:pt>
                <c:pt idx="4">
                  <c:v>1991</c:v>
                </c:pt>
                <c:pt idx="5">
                  <c:v>1996</c:v>
                </c:pt>
              </c:numCache>
            </c:numRef>
          </c:cat>
          <c:val>
            <c:numRef>
              <c:f>'fig 37'!$C$5:$C$10</c:f>
              <c:numCache>
                <c:formatCode>_(* #,##0.00_);_(* \(#,##0.00\);_(* "-"??_);_(@_)</c:formatCode>
                <c:ptCount val="6"/>
                <c:pt idx="0">
                  <c:v>1.51</c:v>
                </c:pt>
                <c:pt idx="1">
                  <c:v>1.64</c:v>
                </c:pt>
                <c:pt idx="2">
                  <c:v>2.25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B-401C-9716-8C03D3DB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863488"/>
        <c:axId val="1"/>
      </c:barChart>
      <c:lineChart>
        <c:grouping val="standard"/>
        <c:varyColors val="0"/>
        <c:ser>
          <c:idx val="2"/>
          <c:order val="2"/>
          <c:tx>
            <c:strRef>
              <c:f>'fig 37'!$D$4</c:f>
              <c:strCache>
                <c:ptCount val="1"/>
                <c:pt idx="0">
                  <c:v>All species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'fig 37'!$A$5:$A$10</c:f>
              <c:numCache>
                <c:formatCode>General</c:formatCode>
                <c:ptCount val="6"/>
                <c:pt idx="0">
                  <c:v>1952</c:v>
                </c:pt>
                <c:pt idx="1">
                  <c:v>1962</c:v>
                </c:pt>
                <c:pt idx="2">
                  <c:v>1976</c:v>
                </c:pt>
                <c:pt idx="3">
                  <c:v>1986</c:v>
                </c:pt>
                <c:pt idx="4">
                  <c:v>1991</c:v>
                </c:pt>
                <c:pt idx="5">
                  <c:v>1996</c:v>
                </c:pt>
              </c:numCache>
            </c:numRef>
          </c:cat>
          <c:val>
            <c:numRef>
              <c:f>'fig 37'!$D$5:$D$10</c:f>
              <c:numCache>
                <c:formatCode>_(* #,##0.00_);_(* \(#,##0.00\);_(* "-"??_);_(@_)</c:formatCode>
                <c:ptCount val="6"/>
                <c:pt idx="0">
                  <c:v>1.17</c:v>
                </c:pt>
                <c:pt idx="1">
                  <c:v>1.54</c:v>
                </c:pt>
                <c:pt idx="2">
                  <c:v>1.54</c:v>
                </c:pt>
                <c:pt idx="3">
                  <c:v>1.38</c:v>
                </c:pt>
                <c:pt idx="4">
                  <c:v>1.33</c:v>
                </c:pt>
                <c:pt idx="5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B-401C-9716-8C03D3DB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4863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Growth-removal ratio</a:t>
                </a:r>
              </a:p>
            </c:rich>
          </c:tx>
          <c:layout>
            <c:manualLayout>
              <c:xMode val="edge"/>
              <c:yMode val="edge"/>
              <c:x val="4.0686549359972082E-2"/>
              <c:y val="0.1516299473450203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8634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416017078724203"/>
          <c:y val="0.8736773156546408"/>
          <c:w val="0.75591325916158658"/>
          <c:h val="9.38661578802506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60" verticalDpi="36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65040494446332"/>
          <c:y val="0.10453281978107237"/>
          <c:w val="0.82818427239068682"/>
          <c:h val="0.54008623553554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38'!$A$6</c:f>
              <c:strCache>
                <c:ptCount val="1"/>
                <c:pt idx="0">
                  <c:v>1952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38'!$B$5:$F$5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Rocky Mountains</c:v>
                </c:pt>
                <c:pt idx="3">
                  <c:v>Pacific Coast</c:v>
                </c:pt>
                <c:pt idx="4">
                  <c:v>United States</c:v>
                </c:pt>
              </c:strCache>
            </c:strRef>
          </c:cat>
          <c:val>
            <c:numRef>
              <c:f>'fig 38'!$B$6:$F$6</c:f>
              <c:numCache>
                <c:formatCode>_(* #,##0.00_);_(* \(#,##0.00\);_(* "-"??_);_(@_)</c:formatCode>
                <c:ptCount val="5"/>
                <c:pt idx="0">
                  <c:v>1.76</c:v>
                </c:pt>
                <c:pt idx="1">
                  <c:v>1.18</c:v>
                </c:pt>
                <c:pt idx="2">
                  <c:v>2.21</c:v>
                </c:pt>
                <c:pt idx="3">
                  <c:v>0.65</c:v>
                </c:pt>
                <c:pt idx="4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C-4BBB-BD69-4BD5DA550603}"/>
            </c:ext>
          </c:extLst>
        </c:ser>
        <c:ser>
          <c:idx val="1"/>
          <c:order val="1"/>
          <c:tx>
            <c:strRef>
              <c:f>'fig 38'!$A$7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38'!$B$5:$F$5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Rocky Mountains</c:v>
                </c:pt>
                <c:pt idx="3">
                  <c:v>Pacific Coast</c:v>
                </c:pt>
                <c:pt idx="4">
                  <c:v>United States</c:v>
                </c:pt>
              </c:strCache>
            </c:strRef>
          </c:cat>
          <c:val>
            <c:numRef>
              <c:f>'fig 38'!$B$7:$F$7</c:f>
              <c:numCache>
                <c:formatCode>_(* #,##0.00_);_(* \(#,##0.00\);_(* "-"??_);_(@_)</c:formatCode>
                <c:ptCount val="5"/>
                <c:pt idx="0">
                  <c:v>2.13</c:v>
                </c:pt>
                <c:pt idx="1">
                  <c:v>1.46</c:v>
                </c:pt>
                <c:pt idx="2">
                  <c:v>1.83</c:v>
                </c:pt>
                <c:pt idx="3">
                  <c:v>0.78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C-4BBB-BD69-4BD5DA550603}"/>
            </c:ext>
          </c:extLst>
        </c:ser>
        <c:ser>
          <c:idx val="2"/>
          <c:order val="2"/>
          <c:tx>
            <c:strRef>
              <c:f>'fig 38'!$A$8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38'!$B$5:$F$5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Rocky Mountains</c:v>
                </c:pt>
                <c:pt idx="3">
                  <c:v>Pacific Coast</c:v>
                </c:pt>
                <c:pt idx="4">
                  <c:v>United States</c:v>
                </c:pt>
              </c:strCache>
            </c:strRef>
          </c:cat>
          <c:val>
            <c:numRef>
              <c:f>'fig 38'!$B$8:$F$8</c:f>
              <c:numCache>
                <c:formatCode>_(* #,##0.00_);_(* \(#,##0.00\);_(* "-"??_);_(@_)</c:formatCode>
                <c:ptCount val="5"/>
                <c:pt idx="0">
                  <c:v>2.14</c:v>
                </c:pt>
                <c:pt idx="1">
                  <c:v>1.7</c:v>
                </c:pt>
                <c:pt idx="2">
                  <c:v>2</c:v>
                </c:pt>
                <c:pt idx="3">
                  <c:v>0.85</c:v>
                </c:pt>
                <c:pt idx="4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C-4BBB-BD69-4BD5DA550603}"/>
            </c:ext>
          </c:extLst>
        </c:ser>
        <c:ser>
          <c:idx val="3"/>
          <c:order val="3"/>
          <c:tx>
            <c:strRef>
              <c:f>'fig 38'!$A$9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38'!$B$5:$F$5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Rocky Mountains</c:v>
                </c:pt>
                <c:pt idx="3">
                  <c:v>Pacific Coast</c:v>
                </c:pt>
                <c:pt idx="4">
                  <c:v>United States</c:v>
                </c:pt>
              </c:strCache>
            </c:strRef>
          </c:cat>
          <c:val>
            <c:numRef>
              <c:f>'fig 38'!$B$9:$F$9</c:f>
              <c:numCache>
                <c:formatCode>_(* #,##0.00_);_(* \(#,##0.00\);_(* "-"??_);_(@_)</c:formatCode>
                <c:ptCount val="5"/>
                <c:pt idx="0">
                  <c:v>2.04</c:v>
                </c:pt>
                <c:pt idx="1">
                  <c:v>1.22</c:v>
                </c:pt>
                <c:pt idx="2">
                  <c:v>2.44</c:v>
                </c:pt>
                <c:pt idx="3">
                  <c:v>1.07</c:v>
                </c:pt>
                <c:pt idx="4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C-4BBB-BD69-4BD5DA550603}"/>
            </c:ext>
          </c:extLst>
        </c:ser>
        <c:ser>
          <c:idx val="4"/>
          <c:order val="4"/>
          <c:tx>
            <c:strRef>
              <c:f>'fig 38'!$A$10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38'!$B$5:$F$5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Rocky Mountains</c:v>
                </c:pt>
                <c:pt idx="3">
                  <c:v>Pacific Coast</c:v>
                </c:pt>
                <c:pt idx="4">
                  <c:v>United States</c:v>
                </c:pt>
              </c:strCache>
            </c:strRef>
          </c:cat>
          <c:val>
            <c:numRef>
              <c:f>'fig 38'!$B$10:$F$10</c:f>
              <c:numCache>
                <c:formatCode>_(* #,##0.00_);_(* \(#,##0.00\);_(* "-"??_);_(@_)</c:formatCode>
                <c:ptCount val="5"/>
                <c:pt idx="0">
                  <c:v>1.92</c:v>
                </c:pt>
                <c:pt idx="1">
                  <c:v>1.1000000000000001</c:v>
                </c:pt>
                <c:pt idx="2">
                  <c:v>2.63</c:v>
                </c:pt>
                <c:pt idx="3">
                  <c:v>1.1399999999999999</c:v>
                </c:pt>
                <c:pt idx="4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C-4BBB-BD69-4BD5DA550603}"/>
            </c:ext>
          </c:extLst>
        </c:ser>
        <c:ser>
          <c:idx val="5"/>
          <c:order val="5"/>
          <c:tx>
            <c:strRef>
              <c:f>'fig 38'!$A$11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38'!$B$5:$F$5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Rocky Mountains</c:v>
                </c:pt>
                <c:pt idx="3">
                  <c:v>Pacific Coast</c:v>
                </c:pt>
                <c:pt idx="4">
                  <c:v>United States</c:v>
                </c:pt>
              </c:strCache>
            </c:strRef>
          </c:cat>
          <c:val>
            <c:numRef>
              <c:f>'fig 38'!$B$11:$F$11</c:f>
              <c:numCache>
                <c:formatCode>_(* #,##0.00_);_(* \(#,##0.00\);_(* "-"??_);_(@_)</c:formatCode>
                <c:ptCount val="5"/>
                <c:pt idx="0">
                  <c:v>1.93</c:v>
                </c:pt>
                <c:pt idx="1">
                  <c:v>1.05</c:v>
                </c:pt>
                <c:pt idx="2">
                  <c:v>4.68</c:v>
                </c:pt>
                <c:pt idx="3">
                  <c:v>2.0099999999999998</c:v>
                </c:pt>
                <c:pt idx="4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C-4BBB-BD69-4BD5DA55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001488"/>
        <c:axId val="1"/>
      </c:barChart>
      <c:catAx>
        <c:axId val="176200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Growth-removal ratio</a:t>
                </a:r>
              </a:p>
            </c:rich>
          </c:tx>
          <c:layout>
            <c:manualLayout>
              <c:xMode val="edge"/>
              <c:yMode val="edge"/>
              <c:x val="3.9338752938557625E-2"/>
              <c:y val="0.1289238110633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00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153929286450874"/>
          <c:y val="0.87807568616100784"/>
          <c:w val="0.65633603586961919"/>
          <c:h val="9.05951104769294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9810153957974"/>
          <c:y val="0.10034925272293675"/>
          <c:w val="0.83853657579557039"/>
          <c:h val="0.57441296386232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39'!$A$5</c:f>
              <c:strCache>
                <c:ptCount val="1"/>
                <c:pt idx="0">
                  <c:v>1952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39'!$B$4:$F$4</c:f>
              <c:strCache>
                <c:ptCount val="5"/>
                <c:pt idx="0">
                  <c:v>National Forests</c:v>
                </c:pt>
                <c:pt idx="1">
                  <c:v>Other public</c:v>
                </c:pt>
                <c:pt idx="2">
                  <c:v>Forest industry</c:v>
                </c:pt>
                <c:pt idx="3">
                  <c:v>Nonindustrial private</c:v>
                </c:pt>
                <c:pt idx="4">
                  <c:v>All owners</c:v>
                </c:pt>
              </c:strCache>
            </c:strRef>
          </c:cat>
          <c:val>
            <c:numRef>
              <c:f>'fig 39'!$B$5:$F$5</c:f>
              <c:numCache>
                <c:formatCode>General</c:formatCode>
                <c:ptCount val="5"/>
                <c:pt idx="0">
                  <c:v>1.79</c:v>
                </c:pt>
                <c:pt idx="1">
                  <c:v>2.12</c:v>
                </c:pt>
                <c:pt idx="2">
                  <c:v>0.78</c:v>
                </c:pt>
                <c:pt idx="3">
                  <c:v>1.18</c:v>
                </c:pt>
                <c:pt idx="4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DC6-8ABC-5D3BCAB568B9}"/>
            </c:ext>
          </c:extLst>
        </c:ser>
        <c:ser>
          <c:idx val="1"/>
          <c:order val="1"/>
          <c:tx>
            <c:strRef>
              <c:f>'fig 39'!$A$6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39'!$B$4:$F$4</c:f>
              <c:strCache>
                <c:ptCount val="5"/>
                <c:pt idx="0">
                  <c:v>National Forests</c:v>
                </c:pt>
                <c:pt idx="1">
                  <c:v>Other public</c:v>
                </c:pt>
                <c:pt idx="2">
                  <c:v>Forest industry</c:v>
                </c:pt>
                <c:pt idx="3">
                  <c:v>Nonindustrial private</c:v>
                </c:pt>
                <c:pt idx="4">
                  <c:v>All owners</c:v>
                </c:pt>
              </c:strCache>
            </c:strRef>
          </c:cat>
          <c:val>
            <c:numRef>
              <c:f>'fig 39'!$B$6:$F$6</c:f>
              <c:numCache>
                <c:formatCode>General</c:formatCode>
                <c:ptCount val="5"/>
                <c:pt idx="0">
                  <c:v>1.34</c:v>
                </c:pt>
                <c:pt idx="1">
                  <c:v>2.2000000000000002</c:v>
                </c:pt>
                <c:pt idx="2">
                  <c:v>1.07</c:v>
                </c:pt>
                <c:pt idx="3">
                  <c:v>1.48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1-4DC6-8ABC-5D3BCAB568B9}"/>
            </c:ext>
          </c:extLst>
        </c:ser>
        <c:ser>
          <c:idx val="2"/>
          <c:order val="2"/>
          <c:tx>
            <c:strRef>
              <c:f>'fig 39'!$A$7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39'!$B$4:$F$4</c:f>
              <c:strCache>
                <c:ptCount val="5"/>
                <c:pt idx="0">
                  <c:v>National Forests</c:v>
                </c:pt>
                <c:pt idx="1">
                  <c:v>Other public</c:v>
                </c:pt>
                <c:pt idx="2">
                  <c:v>Forest industry</c:v>
                </c:pt>
                <c:pt idx="3">
                  <c:v>Nonindustrial private</c:v>
                </c:pt>
                <c:pt idx="4">
                  <c:v>All owners</c:v>
                </c:pt>
              </c:strCache>
            </c:strRef>
          </c:cat>
          <c:val>
            <c:numRef>
              <c:f>'fig 39'!$B$7:$F$7</c:f>
              <c:numCache>
                <c:formatCode>General</c:formatCode>
                <c:ptCount val="5"/>
                <c:pt idx="0">
                  <c:v>1.47</c:v>
                </c:pt>
                <c:pt idx="1">
                  <c:v>1.89</c:v>
                </c:pt>
                <c:pt idx="2">
                  <c:v>0.99</c:v>
                </c:pt>
                <c:pt idx="3">
                  <c:v>1.85</c:v>
                </c:pt>
                <c:pt idx="4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1-4DC6-8ABC-5D3BCAB568B9}"/>
            </c:ext>
          </c:extLst>
        </c:ser>
        <c:ser>
          <c:idx val="3"/>
          <c:order val="3"/>
          <c:tx>
            <c:strRef>
              <c:f>'fig 39'!$A$8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39'!$B$4:$F$4</c:f>
              <c:strCache>
                <c:ptCount val="5"/>
                <c:pt idx="0">
                  <c:v>National Forests</c:v>
                </c:pt>
                <c:pt idx="1">
                  <c:v>Other public</c:v>
                </c:pt>
                <c:pt idx="2">
                  <c:v>Forest industry</c:v>
                </c:pt>
                <c:pt idx="3">
                  <c:v>Nonindustrial private</c:v>
                </c:pt>
                <c:pt idx="4">
                  <c:v>All owners</c:v>
                </c:pt>
              </c:strCache>
            </c:strRef>
          </c:cat>
          <c:val>
            <c:numRef>
              <c:f>'fig 39'!$B$8:$F$8</c:f>
              <c:numCache>
                <c:formatCode>General</c:formatCode>
                <c:ptCount val="5"/>
                <c:pt idx="0">
                  <c:v>1.53</c:v>
                </c:pt>
                <c:pt idx="1">
                  <c:v>2.1800000000000002</c:v>
                </c:pt>
                <c:pt idx="2">
                  <c:v>0.85</c:v>
                </c:pt>
                <c:pt idx="3">
                  <c:v>1.48</c:v>
                </c:pt>
                <c:pt idx="4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1-4DC6-8ABC-5D3BCAB568B9}"/>
            </c:ext>
          </c:extLst>
        </c:ser>
        <c:ser>
          <c:idx val="4"/>
          <c:order val="4"/>
          <c:tx>
            <c:strRef>
              <c:f>'fig 39'!$A$9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39'!$B$4:$F$4</c:f>
              <c:strCache>
                <c:ptCount val="5"/>
                <c:pt idx="0">
                  <c:v>National Forests</c:v>
                </c:pt>
                <c:pt idx="1">
                  <c:v>Other public</c:v>
                </c:pt>
                <c:pt idx="2">
                  <c:v>Forest industry</c:v>
                </c:pt>
                <c:pt idx="3">
                  <c:v>Nonindustrial private</c:v>
                </c:pt>
                <c:pt idx="4">
                  <c:v>All owners</c:v>
                </c:pt>
              </c:strCache>
            </c:strRef>
          </c:cat>
          <c:val>
            <c:numRef>
              <c:f>'fig 39'!$B$9:$F$9</c:f>
              <c:numCache>
                <c:formatCode>General</c:formatCode>
                <c:ptCount val="5"/>
                <c:pt idx="0">
                  <c:v>1.65</c:v>
                </c:pt>
                <c:pt idx="1">
                  <c:v>1.99</c:v>
                </c:pt>
                <c:pt idx="2">
                  <c:v>0.81</c:v>
                </c:pt>
                <c:pt idx="3">
                  <c:v>1.51</c:v>
                </c:pt>
                <c:pt idx="4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1-4DC6-8ABC-5D3BCAB568B9}"/>
            </c:ext>
          </c:extLst>
        </c:ser>
        <c:ser>
          <c:idx val="5"/>
          <c:order val="5"/>
          <c:tx>
            <c:strRef>
              <c:f>'fig 39'!$A$10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 39'!$B$4:$F$4</c:f>
              <c:strCache>
                <c:ptCount val="5"/>
                <c:pt idx="0">
                  <c:v>National Forests</c:v>
                </c:pt>
                <c:pt idx="1">
                  <c:v>Other public</c:v>
                </c:pt>
                <c:pt idx="2">
                  <c:v>Forest industry</c:v>
                </c:pt>
                <c:pt idx="3">
                  <c:v>Nonindustrial private</c:v>
                </c:pt>
                <c:pt idx="4">
                  <c:v>All owners</c:v>
                </c:pt>
              </c:strCache>
            </c:strRef>
          </c:cat>
          <c:val>
            <c:numRef>
              <c:f>'fig 39'!$B$10:$F$10</c:f>
              <c:numCache>
                <c:formatCode>General</c:formatCode>
                <c:ptCount val="5"/>
                <c:pt idx="0">
                  <c:v>5.0199999999999996</c:v>
                </c:pt>
                <c:pt idx="1">
                  <c:v>2.2799999999999998</c:v>
                </c:pt>
                <c:pt idx="2">
                  <c:v>0.93</c:v>
                </c:pt>
                <c:pt idx="3">
                  <c:v>1.36</c:v>
                </c:pt>
                <c:pt idx="4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1-4DC6-8ABC-5D3BCAB5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000048"/>
        <c:axId val="1"/>
      </c:barChart>
      <c:catAx>
        <c:axId val="176200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Growth-removal ratio</a:t>
                </a:r>
              </a:p>
            </c:rich>
          </c:tx>
          <c:layout>
            <c:manualLayout>
              <c:xMode val="edge"/>
              <c:yMode val="edge"/>
              <c:x val="3.9338752938557625E-2"/>
              <c:y val="0.17647627202999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00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087804580306639"/>
          <c:y val="0.88584167920937285"/>
          <c:w val="0.56937668726859714"/>
          <c:h val="8.30476574258787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32552627801352"/>
          <c:y val="0.2744575451228678"/>
          <c:w val="0.37599063153361617"/>
          <c:h val="0.45427455744474665"/>
        </c:manualLayout>
      </c:layout>
      <c:pieChart>
        <c:varyColors val="1"/>
        <c:ser>
          <c:idx val="0"/>
          <c:order val="0"/>
          <c:tx>
            <c:strRef>
              <c:f>'fig 9'!$B$2</c:f>
              <c:strCache>
                <c:ptCount val="1"/>
                <c:pt idx="0">
                  <c:v> % cover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00E-49CC-A85D-9DEA6DB4138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00E-49CC-A85D-9DEA6DB4138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00E-49CC-A85D-9DEA6DB4138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00E-49CC-A85D-9DEA6DB4138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00E-49CC-A85D-9DEA6DB4138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00E-49CC-A85D-9DEA6DB4138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00E-49CC-A85D-9DEA6DB41389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64753942097456119"/>
                  <c:y val="0.2713028606961681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E-49CC-A85D-9DEA6DB4138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9'!$A$3:$A$9</c:f>
              <c:strCache>
                <c:ptCount val="7"/>
                <c:pt idx="0">
                  <c:v>White-red-jack pine</c:v>
                </c:pt>
                <c:pt idx="1">
                  <c:v>Spruce-fir</c:v>
                </c:pt>
                <c:pt idx="2">
                  <c:v>Oak-hickory</c:v>
                </c:pt>
                <c:pt idx="3">
                  <c:v>Elm-ash-cottonwood</c:v>
                </c:pt>
                <c:pt idx="4">
                  <c:v>Maple-beech-birch</c:v>
                </c:pt>
                <c:pt idx="5">
                  <c:v>Aspen-birch</c:v>
                </c:pt>
                <c:pt idx="6">
                  <c:v>Other types</c:v>
                </c:pt>
              </c:strCache>
            </c:strRef>
          </c:cat>
          <c:val>
            <c:numRef>
              <c:f>'fig 9'!$B$3:$B$9</c:f>
              <c:numCache>
                <c:formatCode>0%</c:formatCode>
                <c:ptCount val="7"/>
                <c:pt idx="0">
                  <c:v>6.4228117330840245E-2</c:v>
                </c:pt>
                <c:pt idx="1">
                  <c:v>0.10195746172724085</c:v>
                </c:pt>
                <c:pt idx="2">
                  <c:v>0.30420708192123408</c:v>
                </c:pt>
                <c:pt idx="3">
                  <c:v>6.2235596587589107E-2</c:v>
                </c:pt>
                <c:pt idx="4">
                  <c:v>0.31298936543181022</c:v>
                </c:pt>
                <c:pt idx="5">
                  <c:v>0.10425382727591445</c:v>
                </c:pt>
                <c:pt idx="6">
                  <c:v>4.538973939464766E-2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E-49CC-A85D-9DEA6DB4138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47618285765978"/>
          <c:y val="0.28479962927249963"/>
          <c:w val="0.50132950925813013"/>
          <c:h val="0.61814464989826623"/>
        </c:manualLayout>
      </c:layout>
      <c:pieChart>
        <c:varyColors val="1"/>
        <c:ser>
          <c:idx val="0"/>
          <c:order val="0"/>
          <c:tx>
            <c:strRef>
              <c:f>'fig 9'!$B$20</c:f>
              <c:strCache>
                <c:ptCount val="1"/>
                <c:pt idx="0">
                  <c:v> % cover 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CF5-4DCC-94BF-558F2105A5CB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F5-4DCC-94BF-558F2105A5C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CF5-4DCC-94BF-558F2105A5C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5068188297290694"/>
                  <c:y val="0.7637808239580671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F5-4DCC-94BF-558F2105A5C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985142102908321"/>
                  <c:y val="0.1877088465659656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F5-4DCC-94BF-558F2105A5C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9'!$A$21:$A$23</c:f>
              <c:strCache>
                <c:ptCount val="3"/>
                <c:pt idx="0">
                  <c:v>Temperate Humid</c:v>
                </c:pt>
                <c:pt idx="1">
                  <c:v>Temperate Semi-arid</c:v>
                </c:pt>
                <c:pt idx="2">
                  <c:v>Subtropical Humid</c:v>
                </c:pt>
              </c:strCache>
            </c:strRef>
          </c:cat>
          <c:val>
            <c:numRef>
              <c:f>'fig 9'!$B$21:$B$23</c:f>
              <c:numCache>
                <c:formatCode>0%</c:formatCode>
                <c:ptCount val="3"/>
                <c:pt idx="0">
                  <c:v>0.95</c:v>
                </c:pt>
                <c:pt idx="1">
                  <c:v>0.04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F5-4DCC-94BF-558F2105A5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1448022569675"/>
          <c:y val="0.27188352626478385"/>
          <c:w val="0.38121272363824976"/>
          <c:h val="0.4562643084443499"/>
        </c:manualLayout>
      </c:layout>
      <c:pieChart>
        <c:varyColors val="1"/>
        <c:ser>
          <c:idx val="0"/>
          <c:order val="0"/>
          <c:tx>
            <c:strRef>
              <c:f>'fig 10'!$B$2</c:f>
              <c:strCache>
                <c:ptCount val="1"/>
                <c:pt idx="0">
                  <c:v> % cover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51-48DF-91A6-1959FD8ADA7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B51-48DF-91A6-1959FD8ADA7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B51-48DF-91A6-1959FD8ADA7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B51-48DF-91A6-1959FD8ADA7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B51-48DF-91A6-1959FD8ADA7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B51-48DF-91A6-1959FD8ADA72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69192720386394646"/>
                  <c:y val="0.3531360743439146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51-48DF-91A6-1959FD8ADA7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10'!$A$3:$A$8</c:f>
              <c:strCache>
                <c:ptCount val="6"/>
                <c:pt idx="0">
                  <c:v>Longleaf-slash pine</c:v>
                </c:pt>
                <c:pt idx="1">
                  <c:v>Loblolly-shortleaf pine</c:v>
                </c:pt>
                <c:pt idx="2">
                  <c:v>Oak-pine</c:v>
                </c:pt>
                <c:pt idx="3">
                  <c:v>Oak-hickory</c:v>
                </c:pt>
                <c:pt idx="4">
                  <c:v>Oak-gum-cypress</c:v>
                </c:pt>
                <c:pt idx="5">
                  <c:v>Other types</c:v>
                </c:pt>
              </c:strCache>
            </c:strRef>
          </c:cat>
          <c:val>
            <c:numRef>
              <c:f>'fig 10'!$B$3:$B$8</c:f>
              <c:numCache>
                <c:formatCode>0%</c:formatCode>
                <c:ptCount val="6"/>
                <c:pt idx="0">
                  <c:v>6.1760570945488341E-2</c:v>
                </c:pt>
                <c:pt idx="1">
                  <c:v>0.23398302670235077</c:v>
                </c:pt>
                <c:pt idx="2">
                  <c:v>0.14061587755311744</c:v>
                </c:pt>
                <c:pt idx="3">
                  <c:v>0.36519679964129081</c:v>
                </c:pt>
                <c:pt idx="4">
                  <c:v>0.13764998762266406</c:v>
                </c:pt>
                <c:pt idx="5">
                  <c:v>6.0793737535088578E-2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1-48DF-91A6-1959FD8ADA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54878944094507"/>
          <c:y val="0.29904454479754844"/>
          <c:w val="0.48304351967860421"/>
          <c:h val="0.59487355685533827"/>
        </c:manualLayout>
      </c:layout>
      <c:pieChart>
        <c:varyColors val="1"/>
        <c:ser>
          <c:idx val="0"/>
          <c:order val="0"/>
          <c:tx>
            <c:strRef>
              <c:f>'fig 10'!$B$20</c:f>
              <c:strCache>
                <c:ptCount val="1"/>
                <c:pt idx="0">
                  <c:v> % cover 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E83-48DC-AEF8-8525779E6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E83-48DC-AEF8-8525779E69FE}"/>
              </c:ext>
            </c:extLst>
          </c:dPt>
          <c:dPt>
            <c:idx val="2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E83-48DC-AEF8-8525779E69FE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E83-48DC-AEF8-8525779E69F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0915398020177194"/>
                  <c:y val="7.0741720274688863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83-48DC-AEF8-8525779E69F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4937021701491568"/>
                  <c:y val="0.7781589230215775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83-48DC-AEF8-8525779E69F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1749707235425506"/>
                  <c:y val="0.2701047501397211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83-48DC-AEF8-8525779E69F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243715785947932"/>
                  <c:y val="0.1028970476722747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83-48DC-AEF8-8525779E69F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10'!$A$21:$A$24</c:f>
              <c:strCache>
                <c:ptCount val="4"/>
                <c:pt idx="0">
                  <c:v>Temperate Humid</c:v>
                </c:pt>
                <c:pt idx="1">
                  <c:v>Subtropical Humid</c:v>
                </c:pt>
                <c:pt idx="2">
                  <c:v>Subtropical Semi-arid</c:v>
                </c:pt>
                <c:pt idx="3">
                  <c:v>Subtropical Arid</c:v>
                </c:pt>
              </c:strCache>
            </c:strRef>
          </c:cat>
          <c:val>
            <c:numRef>
              <c:f>'fig 10'!$B$21:$B$24</c:f>
              <c:numCache>
                <c:formatCode>0%</c:formatCode>
                <c:ptCount val="4"/>
                <c:pt idx="0">
                  <c:v>0.03</c:v>
                </c:pt>
                <c:pt idx="1">
                  <c:v>0.7</c:v>
                </c:pt>
                <c:pt idx="2">
                  <c:v>0.26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3-48DC-AEF8-8525779E69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07797042153249"/>
          <c:y val="0.24375764423739243"/>
          <c:w val="0.43652210392105473"/>
          <c:h val="0.51564117050217628"/>
        </c:manualLayout>
      </c:layout>
      <c:pieChart>
        <c:varyColors val="1"/>
        <c:ser>
          <c:idx val="0"/>
          <c:order val="0"/>
          <c:tx>
            <c:strRef>
              <c:f>'fig 11'!$B$3</c:f>
              <c:strCache>
                <c:ptCount val="1"/>
                <c:pt idx="0">
                  <c:v> % cover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4AF-4E38-AA7D-80E61F8BABD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AF-4E38-AA7D-80E61F8BABD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4AF-4E38-AA7D-80E61F8BABD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AF-4E38-AA7D-80E61F8BABD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4AF-4E38-AA7D-80E61F8BABD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4AF-4E38-AA7D-80E61F8BABD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4AF-4E38-AA7D-80E61F8BABD7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72489125135981214"/>
                  <c:y val="0.4406388184291324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AF-4E38-AA7D-80E61F8BABD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11'!$A$4:$A$10</c:f>
              <c:strCache>
                <c:ptCount val="7"/>
                <c:pt idx="0">
                  <c:v>Douglas-fir</c:v>
                </c:pt>
                <c:pt idx="1">
                  <c:v>Ponderosa pine</c:v>
                </c:pt>
                <c:pt idx="2">
                  <c:v>Fir-spruce</c:v>
                </c:pt>
                <c:pt idx="3">
                  <c:v>Lodgepole pine</c:v>
                </c:pt>
                <c:pt idx="4">
                  <c:v>Western hardwoods</c:v>
                </c:pt>
                <c:pt idx="5">
                  <c:v>Pinyon-juniper</c:v>
                </c:pt>
                <c:pt idx="6">
                  <c:v>Other types</c:v>
                </c:pt>
              </c:strCache>
            </c:strRef>
          </c:cat>
          <c:val>
            <c:numRef>
              <c:f>'fig 11'!$B$4:$B$10</c:f>
              <c:numCache>
                <c:formatCode>0%</c:formatCode>
                <c:ptCount val="7"/>
                <c:pt idx="0">
                  <c:v>0.15145575212369977</c:v>
                </c:pt>
                <c:pt idx="1">
                  <c:v>0.12280248377576966</c:v>
                </c:pt>
                <c:pt idx="2">
                  <c:v>0.13951459580317951</c:v>
                </c:pt>
                <c:pt idx="3">
                  <c:v>0.10312243775076252</c:v>
                </c:pt>
                <c:pt idx="4">
                  <c:v>0.10039981155172062</c:v>
                </c:pt>
                <c:pt idx="5">
                  <c:v>0.32769159344793719</c:v>
                </c:pt>
                <c:pt idx="6">
                  <c:v>5.5013325546930676E-2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AF-4E38-AA7D-80E61F8BABD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791303594981236"/>
          <c:y val="0.29904454479754844"/>
          <c:w val="0.48807919420559875"/>
          <c:h val="0.59165802411557966"/>
        </c:manualLayout>
      </c:layout>
      <c:pieChart>
        <c:varyColors val="1"/>
        <c:ser>
          <c:idx val="0"/>
          <c:order val="0"/>
          <c:tx>
            <c:strRef>
              <c:f>'fig 11'!$B$19</c:f>
              <c:strCache>
                <c:ptCount val="1"/>
                <c:pt idx="0">
                  <c:v> % cover 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CC0-4F2C-B655-9475C8CA0782}"/>
              </c:ext>
            </c:extLst>
          </c:dPt>
          <c:dPt>
            <c:idx val="1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C0-4F2C-B655-9475C8CA0782}"/>
              </c:ext>
            </c:extLst>
          </c:dPt>
          <c:dPt>
            <c:idx val="2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CC0-4F2C-B655-9475C8CA0782}"/>
              </c:ext>
            </c:extLst>
          </c:dPt>
          <c:dPt>
            <c:idx val="3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C0-4F2C-B655-9475C8CA078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6395004310441539"/>
                  <c:y val="0.2636736846602039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C0-4F2C-B655-9475C8CA078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65036546637518"/>
                  <c:y val="0.8135297831589218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C0-4F2C-B655-9475C8CA078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1140938128606057"/>
                  <c:y val="0.2604581519204454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C0-4F2C-B655-9475C8CA078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300730932750359"/>
                  <c:y val="9.6465982192757552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C0-4F2C-B655-9475C8CA078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11'!$A$20:$A$23</c:f>
              <c:strCache>
                <c:ptCount val="4"/>
                <c:pt idx="0">
                  <c:v>Temperate Semi-arid</c:v>
                </c:pt>
                <c:pt idx="1">
                  <c:v>Temperate Arid</c:v>
                </c:pt>
                <c:pt idx="2">
                  <c:v>Subtropical Semi-arid</c:v>
                </c:pt>
                <c:pt idx="3">
                  <c:v>Subtropical Arid</c:v>
                </c:pt>
              </c:strCache>
            </c:strRef>
          </c:cat>
          <c:val>
            <c:numRef>
              <c:f>'fig 11'!$B$20:$B$23</c:f>
              <c:numCache>
                <c:formatCode>0%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C0-4F2C-B655-9475C8CA078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46726913477066"/>
          <c:y val="0.24375764423739243"/>
          <c:w val="0.42970090370215597"/>
          <c:h val="0.51564117050217628"/>
        </c:manualLayout>
      </c:layout>
      <c:pieChart>
        <c:varyColors val="1"/>
        <c:ser>
          <c:idx val="0"/>
          <c:order val="0"/>
          <c:tx>
            <c:strRef>
              <c:f>'fig 12'!$B$3</c:f>
              <c:strCache>
                <c:ptCount val="1"/>
                <c:pt idx="0">
                  <c:v> % cover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A92-4747-BB62-E529F6D82FD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92-4747-BB62-E529F6D82FD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92-4747-BB62-E529F6D82FD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92-4747-BB62-E529F6D82FD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A92-4747-BB62-E529F6D82FD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92-4747-BB62-E529F6D82FD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A92-4747-BB62-E529F6D82FD4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69272994172589986"/>
                  <c:y val="0.6187694046026115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92-4747-BB62-E529F6D82FD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12'!$A$4:$A$10</c:f>
              <c:strCache>
                <c:ptCount val="7"/>
                <c:pt idx="0">
                  <c:v>Douglas-fir</c:v>
                </c:pt>
                <c:pt idx="1">
                  <c:v>Ponderosa pine</c:v>
                </c:pt>
                <c:pt idx="2">
                  <c:v>Fir-spruce</c:v>
                </c:pt>
                <c:pt idx="3">
                  <c:v>Hemlock-Sitka spruce</c:v>
                </c:pt>
                <c:pt idx="4">
                  <c:v>Western hardwoods</c:v>
                </c:pt>
                <c:pt idx="5">
                  <c:v>Pinyon-juniper &amp; chapparral</c:v>
                </c:pt>
                <c:pt idx="6">
                  <c:v>Other types</c:v>
                </c:pt>
              </c:strCache>
            </c:strRef>
          </c:cat>
          <c:val>
            <c:numRef>
              <c:f>'fig 12'!$B$4:$B$10</c:f>
              <c:numCache>
                <c:formatCode>0%</c:formatCode>
                <c:ptCount val="7"/>
                <c:pt idx="0">
                  <c:v>0.22747599192455223</c:v>
                </c:pt>
                <c:pt idx="1">
                  <c:v>0.16582504531909781</c:v>
                </c:pt>
                <c:pt idx="2">
                  <c:v>0.10805131377373615</c:v>
                </c:pt>
                <c:pt idx="3">
                  <c:v>7.9252851890430409E-2</c:v>
                </c:pt>
                <c:pt idx="4">
                  <c:v>0.16790860258628323</c:v>
                </c:pt>
                <c:pt idx="5">
                  <c:v>0.10048461543290796</c:v>
                </c:pt>
                <c:pt idx="6">
                  <c:v>0.15100157907299211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92-4747-BB62-E529F6D82FD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54878944094507"/>
          <c:y val="0.29808627263890058"/>
          <c:w val="0.48304351967860421"/>
          <c:h val="0.59296731653974843"/>
        </c:manualLayout>
      </c:layout>
      <c:pieChart>
        <c:varyColors val="1"/>
        <c:ser>
          <c:idx val="0"/>
          <c:order val="0"/>
          <c:tx>
            <c:strRef>
              <c:f>'fig 12'!$B$20</c:f>
              <c:strCache>
                <c:ptCount val="1"/>
                <c:pt idx="0">
                  <c:v> % cover 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A4-4396-93DA-13775E247358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A4-4396-93DA-13775E247358}"/>
              </c:ext>
            </c:extLst>
          </c:dPt>
          <c:dPt>
            <c:idx val="2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AA4-4396-93DA-13775E247358}"/>
              </c:ext>
            </c:extLst>
          </c:dPt>
          <c:dPt>
            <c:idx val="3"/>
            <c:bubble3D val="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A4-4396-93DA-13775E247358}"/>
              </c:ext>
            </c:extLst>
          </c:dPt>
          <c:dPt>
            <c:idx val="4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AA4-4396-93DA-13775E24735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2064871043943113"/>
                  <c:y val="0.173082351854845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A4-4396-93DA-13775E24735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7025858543344983"/>
                  <c:y val="0.6827137212052238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A4-4396-93DA-13775E24735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6059465123614514"/>
                  <c:y val="0.823743785679542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A4-4396-93DA-13775E24735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6.2665105255602704E-2"/>
                  <c:y val="0.6218143751822227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A4-4396-93DA-13775E24735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9843949997607524"/>
                  <c:y val="0.16346666564068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A4-4396-93DA-13775E24735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12'!$A$21:$A$25</c:f>
              <c:strCache>
                <c:ptCount val="5"/>
                <c:pt idx="0">
                  <c:v>Temperate Oceanic</c:v>
                </c:pt>
                <c:pt idx="1">
                  <c:v>Temperate Semi-arid</c:v>
                </c:pt>
                <c:pt idx="2">
                  <c:v>Temperate Arid</c:v>
                </c:pt>
                <c:pt idx="3">
                  <c:v>Subtropical Dry summer</c:v>
                </c:pt>
                <c:pt idx="4">
                  <c:v>Subtropical Arid</c:v>
                </c:pt>
              </c:strCache>
            </c:strRef>
          </c:cat>
          <c:val>
            <c:numRef>
              <c:f>'fig 12'!$B$21:$B$25</c:f>
              <c:numCache>
                <c:formatCode>0%</c:formatCode>
                <c:ptCount val="5"/>
                <c:pt idx="0">
                  <c:v>0.38</c:v>
                </c:pt>
                <c:pt idx="1">
                  <c:v>0.03</c:v>
                </c:pt>
                <c:pt idx="2">
                  <c:v>0.11</c:v>
                </c:pt>
                <c:pt idx="3">
                  <c:v>0.38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396-93DA-13775E24735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0</xdr:row>
      <xdr:rowOff>91440</xdr:rowOff>
    </xdr:from>
    <xdr:to>
      <xdr:col>12</xdr:col>
      <xdr:colOff>236220</xdr:colOff>
      <xdr:row>13</xdr:row>
      <xdr:rowOff>99060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5AEAE6EC-C4A7-9F8D-AFAD-16020537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38100</xdr:rowOff>
    </xdr:from>
    <xdr:to>
      <xdr:col>8</xdr:col>
      <xdr:colOff>152400</xdr:colOff>
      <xdr:row>15</xdr:row>
      <xdr:rowOff>106680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C4B3223-5C04-809E-4EE8-A783D3F6D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16</xdr:row>
      <xdr:rowOff>22860</xdr:rowOff>
    </xdr:from>
    <xdr:to>
      <xdr:col>8</xdr:col>
      <xdr:colOff>160020</xdr:colOff>
      <xdr:row>30</xdr:row>
      <xdr:rowOff>30480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FC1B718-43C7-1985-FB84-71DD64C07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480060</xdr:colOff>
      <xdr:row>15</xdr:row>
      <xdr:rowOff>91440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7F459999-C25A-678D-00E0-1AC320334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8</xdr:col>
      <xdr:colOff>480060</xdr:colOff>
      <xdr:row>31</xdr:row>
      <xdr:rowOff>22860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7303B6A-5BE5-5FE2-4A27-2A4FC588C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8</xdr:col>
      <xdr:colOff>502920</xdr:colOff>
      <xdr:row>17</xdr:row>
      <xdr:rowOff>91440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B2E3C0D-30B8-6F01-3E97-CF189C532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8</xdr:col>
      <xdr:colOff>495300</xdr:colOff>
      <xdr:row>33</xdr:row>
      <xdr:rowOff>22860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3DDE5BCB-FD19-BF72-1D89-CA3F509B5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8</xdr:col>
      <xdr:colOff>487680</xdr:colOff>
      <xdr:row>16</xdr:row>
      <xdr:rowOff>68580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B6153958-3A2B-6DCA-01AB-1B4F53940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8</xdr:col>
      <xdr:colOff>480060</xdr:colOff>
      <xdr:row>33</xdr:row>
      <xdr:rowOff>30480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5A5EABD6-D5B2-B239-B29F-6E68F23E9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8</xdr:col>
      <xdr:colOff>495300</xdr:colOff>
      <xdr:row>16</xdr:row>
      <xdr:rowOff>99060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96E8BC96-8386-A47A-DC7F-9675F67CB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8</xdr:col>
      <xdr:colOff>487680</xdr:colOff>
      <xdr:row>32</xdr:row>
      <xdr:rowOff>38100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4B0A3E41-6B81-E439-CA55-066B18C20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7620</xdr:rowOff>
    </xdr:from>
    <xdr:to>
      <xdr:col>4</xdr:col>
      <xdr:colOff>175260</xdr:colOff>
      <xdr:row>23</xdr:row>
      <xdr:rowOff>106680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D5F4F947-2E1A-760C-1ECF-F7D328598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12</xdr:row>
      <xdr:rowOff>0</xdr:rowOff>
    </xdr:from>
    <xdr:to>
      <xdr:col>6</xdr:col>
      <xdr:colOff>144780</xdr:colOff>
      <xdr:row>25</xdr:row>
      <xdr:rowOff>7620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235AB00D-2184-D41E-BAC0-E3C9DBFE4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967740</xdr:colOff>
      <xdr:row>26</xdr:row>
      <xdr:rowOff>22860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5ABCC384-5C7F-94DD-06EA-8B089CD4E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6" workbookViewId="0">
      <selection activeCell="B5" sqref="B5"/>
    </sheetView>
  </sheetViews>
  <sheetFormatPr defaultRowHeight="13.2" x14ac:dyDescent="0.25"/>
  <cols>
    <col min="1" max="1" width="81.33203125" style="42" customWidth="1"/>
    <col min="2" max="2" width="8.88671875" style="42" customWidth="1"/>
  </cols>
  <sheetData>
    <row r="1" spans="1:1" x14ac:dyDescent="0.25">
      <c r="A1" s="42" t="s">
        <v>280</v>
      </c>
    </row>
    <row r="3" spans="1:1" x14ac:dyDescent="0.25">
      <c r="A3" s="42" t="s">
        <v>281</v>
      </c>
    </row>
    <row r="4" spans="1:1" x14ac:dyDescent="0.25">
      <c r="A4" s="42" t="s">
        <v>282</v>
      </c>
    </row>
    <row r="5" spans="1:1" x14ac:dyDescent="0.25">
      <c r="A5" s="42" t="s">
        <v>283</v>
      </c>
    </row>
    <row r="6" spans="1:1" x14ac:dyDescent="0.25">
      <c r="A6" s="42" t="s">
        <v>284</v>
      </c>
    </row>
    <row r="7" spans="1:1" x14ac:dyDescent="0.25">
      <c r="A7" s="42" t="s">
        <v>285</v>
      </c>
    </row>
    <row r="8" spans="1:1" x14ac:dyDescent="0.25">
      <c r="A8" s="42" t="s">
        <v>286</v>
      </c>
    </row>
    <row r="9" spans="1:1" x14ac:dyDescent="0.25">
      <c r="A9" s="42" t="s">
        <v>287</v>
      </c>
    </row>
    <row r="10" spans="1:1" x14ac:dyDescent="0.25">
      <c r="A10" s="42" t="s">
        <v>288</v>
      </c>
    </row>
    <row r="11" spans="1:1" x14ac:dyDescent="0.25">
      <c r="A11" s="42" t="s">
        <v>289</v>
      </c>
    </row>
    <row r="12" spans="1:1" x14ac:dyDescent="0.25">
      <c r="A12" s="42" t="s">
        <v>290</v>
      </c>
    </row>
    <row r="13" spans="1:1" x14ac:dyDescent="0.25">
      <c r="A13" s="42" t="s">
        <v>291</v>
      </c>
    </row>
    <row r="14" spans="1:1" x14ac:dyDescent="0.25">
      <c r="A14" s="42" t="s">
        <v>292</v>
      </c>
    </row>
    <row r="15" spans="1:1" x14ac:dyDescent="0.25">
      <c r="A15" s="42" t="s">
        <v>293</v>
      </c>
    </row>
    <row r="16" spans="1:1" x14ac:dyDescent="0.25">
      <c r="A16" s="42" t="s">
        <v>294</v>
      </c>
    </row>
    <row r="17" spans="1:1" x14ac:dyDescent="0.25">
      <c r="A17" s="42" t="s">
        <v>295</v>
      </c>
    </row>
    <row r="18" spans="1:1" x14ac:dyDescent="0.25">
      <c r="A18" s="42" t="s">
        <v>296</v>
      </c>
    </row>
    <row r="19" spans="1:1" x14ac:dyDescent="0.25">
      <c r="A19" s="42" t="s">
        <v>297</v>
      </c>
    </row>
    <row r="20" spans="1:1" x14ac:dyDescent="0.25">
      <c r="A20" s="42" t="s">
        <v>298</v>
      </c>
    </row>
    <row r="21" spans="1:1" x14ac:dyDescent="0.25">
      <c r="A21" s="42" t="s">
        <v>299</v>
      </c>
    </row>
    <row r="22" spans="1:1" x14ac:dyDescent="0.25">
      <c r="A22" s="42" t="s">
        <v>300</v>
      </c>
    </row>
    <row r="23" spans="1:1" x14ac:dyDescent="0.25">
      <c r="A23" s="42" t="s">
        <v>301</v>
      </c>
    </row>
    <row r="24" spans="1:1" x14ac:dyDescent="0.25">
      <c r="A24" s="42" t="s">
        <v>302</v>
      </c>
    </row>
    <row r="25" spans="1:1" x14ac:dyDescent="0.25">
      <c r="A25" s="42" t="s">
        <v>303</v>
      </c>
    </row>
    <row r="26" spans="1:1" x14ac:dyDescent="0.25">
      <c r="A26" s="42" t="s">
        <v>304</v>
      </c>
    </row>
    <row r="27" spans="1:1" x14ac:dyDescent="0.25">
      <c r="A27" s="42" t="s">
        <v>305</v>
      </c>
    </row>
    <row r="28" spans="1:1" x14ac:dyDescent="0.25">
      <c r="A28" s="42" t="s">
        <v>306</v>
      </c>
    </row>
    <row r="29" spans="1:1" x14ac:dyDescent="0.25">
      <c r="A29" s="42" t="s">
        <v>307</v>
      </c>
    </row>
    <row r="30" spans="1:1" x14ac:dyDescent="0.25">
      <c r="A30" s="42" t="s">
        <v>308</v>
      </c>
    </row>
    <row r="31" spans="1:1" x14ac:dyDescent="0.25">
      <c r="A31" s="42" t="s">
        <v>309</v>
      </c>
    </row>
    <row r="32" spans="1:1" x14ac:dyDescent="0.25">
      <c r="A32" s="42" t="s">
        <v>310</v>
      </c>
    </row>
    <row r="33" spans="1:1" x14ac:dyDescent="0.25">
      <c r="A33" s="42" t="s">
        <v>311</v>
      </c>
    </row>
    <row r="34" spans="1:1" x14ac:dyDescent="0.25">
      <c r="A34" s="42" t="s">
        <v>312</v>
      </c>
    </row>
    <row r="35" spans="1:1" x14ac:dyDescent="0.25">
      <c r="A35" s="42" t="s">
        <v>313</v>
      </c>
    </row>
    <row r="36" spans="1:1" x14ac:dyDescent="0.25">
      <c r="A36" s="42" t="s">
        <v>314</v>
      </c>
    </row>
    <row r="37" spans="1:1" x14ac:dyDescent="0.25">
      <c r="A37" s="42" t="s">
        <v>315</v>
      </c>
    </row>
    <row r="38" spans="1:1" x14ac:dyDescent="0.25">
      <c r="A38" s="42" t="s">
        <v>316</v>
      </c>
    </row>
    <row r="39" spans="1:1" x14ac:dyDescent="0.25">
      <c r="A39" s="42" t="s">
        <v>317</v>
      </c>
    </row>
    <row r="40" spans="1:1" x14ac:dyDescent="0.25">
      <c r="A40" s="42" t="s">
        <v>318</v>
      </c>
    </row>
    <row r="41" spans="1:1" x14ac:dyDescent="0.25">
      <c r="A41" s="42" t="s">
        <v>319</v>
      </c>
    </row>
    <row r="42" spans="1:1" x14ac:dyDescent="0.25">
      <c r="A42" s="42" t="s">
        <v>320</v>
      </c>
    </row>
    <row r="43" spans="1:1" x14ac:dyDescent="0.25">
      <c r="A43" s="42" t="s">
        <v>321</v>
      </c>
    </row>
    <row r="44" spans="1:1" x14ac:dyDescent="0.25">
      <c r="A44" s="42" t="s">
        <v>322</v>
      </c>
    </row>
    <row r="45" spans="1:1" x14ac:dyDescent="0.25">
      <c r="A45" s="42" t="s">
        <v>323</v>
      </c>
    </row>
    <row r="46" spans="1:1" x14ac:dyDescent="0.25">
      <c r="A46" s="42" t="s">
        <v>324</v>
      </c>
    </row>
    <row r="47" spans="1:1" x14ac:dyDescent="0.25">
      <c r="A47" s="42" t="s">
        <v>325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H35" sqref="H35"/>
    </sheetView>
  </sheetViews>
  <sheetFormatPr defaultRowHeight="13.2" x14ac:dyDescent="0.25"/>
  <cols>
    <col min="1" max="1" width="21.5546875" style="5" customWidth="1"/>
    <col min="2" max="2" width="9.33203125" style="18" customWidth="1"/>
    <col min="3" max="3" width="10.44140625" style="15" bestFit="1" customWidth="1"/>
    <col min="4" max="4" width="8.88671875" style="5" customWidth="1"/>
  </cols>
  <sheetData>
    <row r="1" spans="1:3" x14ac:dyDescent="0.25">
      <c r="A1" s="6" t="s">
        <v>153</v>
      </c>
    </row>
    <row r="2" spans="1:3" x14ac:dyDescent="0.25">
      <c r="B2" s="18" t="s">
        <v>133</v>
      </c>
      <c r="C2" s="15" t="s">
        <v>59</v>
      </c>
    </row>
    <row r="3" spans="1:3" x14ac:dyDescent="0.25">
      <c r="A3" s="6" t="s">
        <v>147</v>
      </c>
      <c r="B3" s="7">
        <f t="shared" ref="B3:B9" si="0">C3/C$17</f>
        <v>6.4228117330840245E-2</v>
      </c>
      <c r="C3" s="15">
        <v>10992</v>
      </c>
    </row>
    <row r="4" spans="1:3" x14ac:dyDescent="0.25">
      <c r="A4" s="6" t="s">
        <v>148</v>
      </c>
      <c r="B4" s="7">
        <f t="shared" si="0"/>
        <v>0.10195746172724085</v>
      </c>
      <c r="C4" s="15">
        <v>17449</v>
      </c>
    </row>
    <row r="5" spans="1:3" x14ac:dyDescent="0.25">
      <c r="A5" s="6" t="s">
        <v>149</v>
      </c>
      <c r="B5" s="7">
        <f t="shared" si="0"/>
        <v>0.30420708192123408</v>
      </c>
      <c r="C5" s="15">
        <v>52062</v>
      </c>
    </row>
    <row r="6" spans="1:3" x14ac:dyDescent="0.25">
      <c r="A6" s="6" t="s">
        <v>150</v>
      </c>
      <c r="B6" s="7">
        <f t="shared" si="0"/>
        <v>6.2235596587589107E-2</v>
      </c>
      <c r="C6" s="15">
        <v>10651</v>
      </c>
    </row>
    <row r="7" spans="1:3" x14ac:dyDescent="0.25">
      <c r="A7" s="6" t="s">
        <v>151</v>
      </c>
      <c r="B7" s="7">
        <f t="shared" si="0"/>
        <v>0.31298936543181022</v>
      </c>
      <c r="C7" s="15">
        <v>53565</v>
      </c>
    </row>
    <row r="8" spans="1:3" x14ac:dyDescent="0.25">
      <c r="A8" s="6" t="s">
        <v>152</v>
      </c>
      <c r="B8" s="7">
        <f t="shared" si="0"/>
        <v>0.10425382727591445</v>
      </c>
      <c r="C8" s="15">
        <v>17842</v>
      </c>
    </row>
    <row r="9" spans="1:3" x14ac:dyDescent="0.25">
      <c r="A9" s="6" t="s">
        <v>123</v>
      </c>
      <c r="B9" s="7">
        <f t="shared" si="0"/>
        <v>4.538973939464766E-2</v>
      </c>
      <c r="C9" s="15">
        <f>C10+C11+C12+C13+C14+C15+C16</f>
        <v>7768</v>
      </c>
    </row>
    <row r="10" spans="1:3" x14ac:dyDescent="0.25">
      <c r="A10" s="5" t="s">
        <v>142</v>
      </c>
      <c r="C10" s="15">
        <v>811</v>
      </c>
    </row>
    <row r="11" spans="1:3" x14ac:dyDescent="0.25">
      <c r="A11" s="5" t="s">
        <v>141</v>
      </c>
      <c r="B11" s="7">
        <f>C11/C$17</f>
        <v>2.2168984457169569E-2</v>
      </c>
      <c r="C11" s="15">
        <v>3794</v>
      </c>
    </row>
    <row r="12" spans="1:3" x14ac:dyDescent="0.25">
      <c r="A12" s="5" t="s">
        <v>140</v>
      </c>
      <c r="B12" s="7">
        <f>C12/C$17</f>
        <v>1.4233960500175296E-2</v>
      </c>
      <c r="C12" s="15">
        <v>2436</v>
      </c>
    </row>
    <row r="13" spans="1:3" x14ac:dyDescent="0.25">
      <c r="A13" s="5" t="s">
        <v>139</v>
      </c>
      <c r="C13" s="15">
        <v>0</v>
      </c>
    </row>
    <row r="14" spans="1:3" x14ac:dyDescent="0.25">
      <c r="A14" s="5" t="s">
        <v>146</v>
      </c>
      <c r="C14" s="15">
        <v>1</v>
      </c>
    </row>
    <row r="15" spans="1:3" x14ac:dyDescent="0.25">
      <c r="A15" s="5" t="s">
        <v>113</v>
      </c>
      <c r="C15" s="15">
        <v>716</v>
      </c>
    </row>
    <row r="16" spans="1:3" ht="15" x14ac:dyDescent="0.25">
      <c r="A16" s="23" t="s">
        <v>154</v>
      </c>
      <c r="C16" s="15">
        <v>10</v>
      </c>
    </row>
    <row r="17" spans="1:3" x14ac:dyDescent="0.25">
      <c r="C17" s="15">
        <f>SUM(C3:C10)</f>
        <v>171140</v>
      </c>
    </row>
    <row r="19" spans="1:3" x14ac:dyDescent="0.25">
      <c r="A19" s="6" t="s">
        <v>124</v>
      </c>
    </row>
    <row r="20" spans="1:3" x14ac:dyDescent="0.25">
      <c r="B20" s="18" t="s">
        <v>133</v>
      </c>
    </row>
    <row r="21" spans="1:3" x14ac:dyDescent="0.25">
      <c r="A21" s="5" t="s">
        <v>130</v>
      </c>
      <c r="B21" s="7">
        <v>0.95</v>
      </c>
    </row>
    <row r="22" spans="1:3" x14ac:dyDescent="0.25">
      <c r="A22" s="5" t="s">
        <v>131</v>
      </c>
      <c r="B22" s="7">
        <v>0.04</v>
      </c>
    </row>
    <row r="23" spans="1:3" x14ac:dyDescent="0.25">
      <c r="A23" s="5" t="s">
        <v>132</v>
      </c>
      <c r="B23" s="7">
        <v>0.01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1" sqref="G1"/>
    </sheetView>
  </sheetViews>
  <sheetFormatPr defaultRowHeight="13.2" x14ac:dyDescent="0.25"/>
  <cols>
    <col min="1" max="1" width="21" customWidth="1"/>
    <col min="2" max="2" width="10.88671875" style="27" customWidth="1"/>
  </cols>
  <sheetData>
    <row r="1" spans="1:3" x14ac:dyDescent="0.25">
      <c r="A1" s="6" t="s">
        <v>153</v>
      </c>
      <c r="B1" s="18"/>
    </row>
    <row r="2" spans="1:3" x14ac:dyDescent="0.25">
      <c r="A2" s="5"/>
      <c r="B2" s="24" t="s">
        <v>133</v>
      </c>
      <c r="C2" s="25" t="s">
        <v>65</v>
      </c>
    </row>
    <row r="3" spans="1:3" x14ac:dyDescent="0.25">
      <c r="A3" s="1" t="s">
        <v>155</v>
      </c>
      <c r="B3" s="26">
        <f t="shared" ref="B3:B8" si="0">C3/C$17</f>
        <v>6.1760570945488341E-2</v>
      </c>
      <c r="C3" s="25">
        <v>13223</v>
      </c>
    </row>
    <row r="4" spans="1:3" x14ac:dyDescent="0.25">
      <c r="A4" s="1" t="s">
        <v>156</v>
      </c>
      <c r="B4" s="26">
        <f t="shared" si="0"/>
        <v>0.23398302670235077</v>
      </c>
      <c r="C4" s="25">
        <v>50096</v>
      </c>
    </row>
    <row r="5" spans="1:3" x14ac:dyDescent="0.25">
      <c r="A5" s="1" t="s">
        <v>157</v>
      </c>
      <c r="B5" s="26">
        <f t="shared" si="0"/>
        <v>0.14061587755311744</v>
      </c>
      <c r="C5" s="25">
        <v>30106</v>
      </c>
    </row>
    <row r="6" spans="1:3" x14ac:dyDescent="0.25">
      <c r="A6" s="1" t="s">
        <v>149</v>
      </c>
      <c r="B6" s="26">
        <f t="shared" si="0"/>
        <v>0.36519679964129081</v>
      </c>
      <c r="C6" s="25">
        <v>78189</v>
      </c>
    </row>
    <row r="7" spans="1:3" x14ac:dyDescent="0.25">
      <c r="A7" s="1" t="s">
        <v>158</v>
      </c>
      <c r="B7" s="26">
        <f t="shared" si="0"/>
        <v>0.13764998762266406</v>
      </c>
      <c r="C7" s="25">
        <v>29471</v>
      </c>
    </row>
    <row r="8" spans="1:3" x14ac:dyDescent="0.25">
      <c r="A8" s="1" t="s">
        <v>123</v>
      </c>
      <c r="B8" s="26">
        <f t="shared" si="0"/>
        <v>6.0793737535088578E-2</v>
      </c>
      <c r="C8" s="25">
        <f>C9+C10+C11+C12+C13+C14+C15+C16</f>
        <v>13016</v>
      </c>
    </row>
    <row r="9" spans="1:3" x14ac:dyDescent="0.25">
      <c r="A9" s="2" t="s">
        <v>137</v>
      </c>
      <c r="B9" s="18"/>
      <c r="C9" s="22">
        <v>678</v>
      </c>
    </row>
    <row r="10" spans="1:3" x14ac:dyDescent="0.25">
      <c r="A10" s="2" t="s">
        <v>138</v>
      </c>
      <c r="B10" s="7"/>
      <c r="C10" s="22">
        <v>11</v>
      </c>
    </row>
    <row r="11" spans="1:3" x14ac:dyDescent="0.25">
      <c r="A11" s="2" t="s">
        <v>143</v>
      </c>
      <c r="B11" s="7"/>
      <c r="C11" s="22">
        <v>2356</v>
      </c>
    </row>
    <row r="12" spans="1:3" x14ac:dyDescent="0.25">
      <c r="A12" s="2" t="s">
        <v>144</v>
      </c>
      <c r="B12" s="7"/>
      <c r="C12" s="22">
        <v>1158</v>
      </c>
    </row>
    <row r="13" spans="1:3" x14ac:dyDescent="0.25">
      <c r="A13" s="2" t="s">
        <v>145</v>
      </c>
      <c r="B13" s="7"/>
      <c r="C13" s="22">
        <v>0</v>
      </c>
    </row>
    <row r="14" spans="1:3" x14ac:dyDescent="0.25">
      <c r="A14" s="2" t="s">
        <v>146</v>
      </c>
      <c r="B14" s="7"/>
      <c r="C14" s="22">
        <v>4824</v>
      </c>
    </row>
    <row r="15" spans="1:3" x14ac:dyDescent="0.25">
      <c r="A15" s="2" t="s">
        <v>113</v>
      </c>
      <c r="B15" s="18"/>
      <c r="C15" s="22">
        <v>2359</v>
      </c>
    </row>
    <row r="16" spans="1:3" x14ac:dyDescent="0.25">
      <c r="A16" s="3" t="s">
        <v>114</v>
      </c>
      <c r="B16" s="7"/>
      <c r="C16" s="22">
        <v>1630</v>
      </c>
    </row>
    <row r="17" spans="1:3" x14ac:dyDescent="0.25">
      <c r="C17" s="29">
        <v>214101</v>
      </c>
    </row>
    <row r="18" spans="1:3" x14ac:dyDescent="0.25">
      <c r="A18" s="23"/>
      <c r="B18" s="18"/>
    </row>
    <row r="19" spans="1:3" x14ac:dyDescent="0.25">
      <c r="A19" s="6" t="s">
        <v>124</v>
      </c>
    </row>
    <row r="20" spans="1:3" x14ac:dyDescent="0.25">
      <c r="B20" s="24" t="s">
        <v>133</v>
      </c>
    </row>
    <row r="21" spans="1:3" x14ac:dyDescent="0.25">
      <c r="A21" s="6" t="s">
        <v>130</v>
      </c>
      <c r="B21" s="26">
        <v>0.03</v>
      </c>
    </row>
    <row r="22" spans="1:3" x14ac:dyDescent="0.25">
      <c r="A22" s="6" t="s">
        <v>132</v>
      </c>
      <c r="B22" s="26">
        <v>0.7</v>
      </c>
    </row>
    <row r="23" spans="1:3" x14ac:dyDescent="0.25">
      <c r="A23" s="6" t="s">
        <v>128</v>
      </c>
      <c r="B23" s="26">
        <v>0.26</v>
      </c>
    </row>
    <row r="24" spans="1:3" x14ac:dyDescent="0.25">
      <c r="A24" s="6" t="s">
        <v>129</v>
      </c>
      <c r="B24" s="26">
        <v>0.01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opLeftCell="A3" workbookViewId="0">
      <selection activeCell="E20" sqref="E20"/>
    </sheetView>
  </sheetViews>
  <sheetFormatPr defaultRowHeight="13.2" x14ac:dyDescent="0.25"/>
  <cols>
    <col min="1" max="1" width="20.6640625" style="5" customWidth="1"/>
    <col min="2" max="2" width="12.88671875" style="28" customWidth="1"/>
    <col min="3" max="3" width="10.44140625" style="12" customWidth="1"/>
    <col min="4" max="5" width="8.6640625" style="12" customWidth="1"/>
    <col min="6" max="14" width="8.6640625" style="10" customWidth="1"/>
  </cols>
  <sheetData>
    <row r="1" spans="1:5" x14ac:dyDescent="0.25">
      <c r="A1" s="6" t="s">
        <v>116</v>
      </c>
    </row>
    <row r="2" spans="1:5" x14ac:dyDescent="0.25">
      <c r="A2" s="5" t="s">
        <v>122</v>
      </c>
    </row>
    <row r="3" spans="1:5" x14ac:dyDescent="0.25">
      <c r="B3" s="24" t="s">
        <v>133</v>
      </c>
      <c r="C3" s="12" t="s">
        <v>84</v>
      </c>
    </row>
    <row r="4" spans="1:5" x14ac:dyDescent="0.25">
      <c r="A4" s="6" t="s">
        <v>159</v>
      </c>
      <c r="B4" s="26">
        <f t="shared" ref="B4:B10" si="0">C4/C$16</f>
        <v>0.15145575212369977</v>
      </c>
      <c r="C4" s="20">
        <v>20968.514999999999</v>
      </c>
    </row>
    <row r="5" spans="1:5" x14ac:dyDescent="0.25">
      <c r="A5" s="6" t="s">
        <v>160</v>
      </c>
      <c r="B5" s="26">
        <f t="shared" si="0"/>
        <v>0.12280248377576966</v>
      </c>
      <c r="C5" s="20">
        <v>17001.571</v>
      </c>
    </row>
    <row r="6" spans="1:5" x14ac:dyDescent="0.25">
      <c r="A6" s="6" t="s">
        <v>161</v>
      </c>
      <c r="B6" s="26">
        <f t="shared" si="0"/>
        <v>0.13951459580317951</v>
      </c>
      <c r="C6" s="20">
        <v>19315.304</v>
      </c>
    </row>
    <row r="7" spans="1:5" x14ac:dyDescent="0.25">
      <c r="A7" s="6" t="s">
        <v>162</v>
      </c>
      <c r="B7" s="26">
        <f t="shared" si="0"/>
        <v>0.10312243775076252</v>
      </c>
      <c r="C7" s="20">
        <v>14276.938</v>
      </c>
    </row>
    <row r="8" spans="1:5" x14ac:dyDescent="0.25">
      <c r="A8" s="6" t="s">
        <v>163</v>
      </c>
      <c r="B8" s="26">
        <f t="shared" si="0"/>
        <v>0.10039981155172062</v>
      </c>
      <c r="C8" s="20">
        <v>13900</v>
      </c>
    </row>
    <row r="9" spans="1:5" x14ac:dyDescent="0.25">
      <c r="A9" s="6" t="s">
        <v>164</v>
      </c>
      <c r="B9" s="26">
        <f t="shared" si="0"/>
        <v>0.32769159344793719</v>
      </c>
      <c r="C9" s="20">
        <f>45241.746+126</f>
        <v>45367.745999999999</v>
      </c>
      <c r="E9" s="12" t="s">
        <v>120</v>
      </c>
    </row>
    <row r="10" spans="1:5" x14ac:dyDescent="0.25">
      <c r="A10" s="6" t="s">
        <v>123</v>
      </c>
      <c r="B10" s="26">
        <f t="shared" si="0"/>
        <v>5.5013325546930676E-2</v>
      </c>
      <c r="C10" s="20">
        <f>C11+C12+C13+C14+C15</f>
        <v>7616.4009999999998</v>
      </c>
    </row>
    <row r="11" spans="1:5" x14ac:dyDescent="0.25">
      <c r="A11" s="5" t="s">
        <v>113</v>
      </c>
      <c r="B11" s="26"/>
      <c r="C11" s="12">
        <v>680.44100000000003</v>
      </c>
    </row>
    <row r="12" spans="1:5" x14ac:dyDescent="0.25">
      <c r="A12" s="5" t="s">
        <v>107</v>
      </c>
      <c r="B12" s="26"/>
      <c r="C12" s="12">
        <v>133.91499999999999</v>
      </c>
    </row>
    <row r="13" spans="1:5" x14ac:dyDescent="0.25">
      <c r="A13" s="5" t="s">
        <v>108</v>
      </c>
      <c r="B13" s="26"/>
      <c r="C13" s="12">
        <v>1578.0980000000002</v>
      </c>
    </row>
    <row r="14" spans="1:5" x14ac:dyDescent="0.25">
      <c r="A14" s="5" t="s">
        <v>109</v>
      </c>
      <c r="B14" s="26"/>
      <c r="C14" s="12">
        <v>931.66199999999992</v>
      </c>
    </row>
    <row r="15" spans="1:5" x14ac:dyDescent="0.25">
      <c r="A15" s="5" t="s">
        <v>112</v>
      </c>
      <c r="B15" s="26"/>
      <c r="C15" s="12">
        <v>4292.2849999999999</v>
      </c>
    </row>
    <row r="16" spans="1:5" x14ac:dyDescent="0.25">
      <c r="A16" s="5" t="s">
        <v>121</v>
      </c>
      <c r="C16" s="20">
        <f>C4+C5+C6+C7+C8+C9+C10</f>
        <v>138446.47500000001</v>
      </c>
    </row>
    <row r="18" spans="1:2" x14ac:dyDescent="0.25">
      <c r="A18" s="6" t="s">
        <v>124</v>
      </c>
    </row>
    <row r="19" spans="1:2" x14ac:dyDescent="0.25">
      <c r="A19" s="6"/>
      <c r="B19" s="24" t="s">
        <v>133</v>
      </c>
    </row>
    <row r="20" spans="1:2" x14ac:dyDescent="0.25">
      <c r="A20" s="6" t="s">
        <v>131</v>
      </c>
      <c r="B20" s="26">
        <v>0.5</v>
      </c>
    </row>
    <row r="21" spans="1:2" x14ac:dyDescent="0.25">
      <c r="A21" s="6" t="s">
        <v>125</v>
      </c>
      <c r="B21" s="26">
        <v>0.25</v>
      </c>
    </row>
    <row r="22" spans="1:2" x14ac:dyDescent="0.25">
      <c r="A22" s="6" t="s">
        <v>128</v>
      </c>
      <c r="B22" s="26">
        <v>0.15</v>
      </c>
    </row>
    <row r="23" spans="1:2" x14ac:dyDescent="0.25">
      <c r="A23" s="6" t="s">
        <v>129</v>
      </c>
      <c r="B23" s="26">
        <v>0.1</v>
      </c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topLeftCell="A2" workbookViewId="0">
      <selection activeCell="H36" sqref="H36"/>
    </sheetView>
  </sheetViews>
  <sheetFormatPr defaultRowHeight="13.2" x14ac:dyDescent="0.25"/>
  <cols>
    <col min="1" max="1" width="25.6640625" style="5" customWidth="1"/>
    <col min="2" max="2" width="8.88671875" style="6" customWidth="1"/>
    <col min="3" max="3" width="10" style="5" customWidth="1"/>
    <col min="4" max="4" width="8.88671875" style="5" customWidth="1"/>
  </cols>
  <sheetData>
    <row r="1" spans="1:5" x14ac:dyDescent="0.25">
      <c r="A1" s="6" t="s">
        <v>118</v>
      </c>
      <c r="C1" s="12"/>
    </row>
    <row r="2" spans="1:5" x14ac:dyDescent="0.25">
      <c r="A2" s="5" t="s">
        <v>117</v>
      </c>
      <c r="C2" s="12"/>
    </row>
    <row r="3" spans="1:5" x14ac:dyDescent="0.25">
      <c r="B3" s="24" t="s">
        <v>133</v>
      </c>
      <c r="C3" s="12" t="s">
        <v>70</v>
      </c>
    </row>
    <row r="4" spans="1:5" x14ac:dyDescent="0.25">
      <c r="A4" s="6" t="s">
        <v>159</v>
      </c>
      <c r="B4" s="26">
        <f t="shared" ref="B4:B10" si="0">C4/C$18</f>
        <v>0.22747599192455223</v>
      </c>
      <c r="C4" s="20">
        <v>20906.8</v>
      </c>
    </row>
    <row r="5" spans="1:5" x14ac:dyDescent="0.25">
      <c r="A5" s="6" t="s">
        <v>160</v>
      </c>
      <c r="B5" s="26">
        <f t="shared" si="0"/>
        <v>0.16582504531909781</v>
      </c>
      <c r="C5" s="20">
        <v>15240.601999999999</v>
      </c>
    </row>
    <row r="6" spans="1:5" x14ac:dyDescent="0.25">
      <c r="A6" s="6" t="s">
        <v>161</v>
      </c>
      <c r="B6" s="26">
        <f t="shared" si="0"/>
        <v>0.10805131377373615</v>
      </c>
      <c r="C6" s="20">
        <v>9930.75</v>
      </c>
    </row>
    <row r="7" spans="1:5" x14ac:dyDescent="0.25">
      <c r="A7" s="6" t="s">
        <v>165</v>
      </c>
      <c r="B7" s="26">
        <f t="shared" si="0"/>
        <v>7.9252851890430409E-2</v>
      </c>
      <c r="C7" s="20">
        <v>7283.9490000000005</v>
      </c>
    </row>
    <row r="8" spans="1:5" x14ac:dyDescent="0.25">
      <c r="A8" s="6" t="s">
        <v>163</v>
      </c>
      <c r="B8" s="26">
        <f t="shared" si="0"/>
        <v>0.16790860258628323</v>
      </c>
      <c r="C8" s="20">
        <v>15432.097</v>
      </c>
    </row>
    <row r="9" spans="1:5" x14ac:dyDescent="0.25">
      <c r="A9" s="6" t="s">
        <v>166</v>
      </c>
      <c r="B9" s="26">
        <f t="shared" si="0"/>
        <v>0.10048461543290796</v>
      </c>
      <c r="C9" s="20">
        <f>4174.312+5061</f>
        <v>9235.3119999999999</v>
      </c>
      <c r="E9" s="12" t="s">
        <v>120</v>
      </c>
    </row>
    <row r="10" spans="1:5" x14ac:dyDescent="0.25">
      <c r="A10" s="6" t="s">
        <v>123</v>
      </c>
      <c r="B10" s="26">
        <f t="shared" si="0"/>
        <v>0.15100157907299211</v>
      </c>
      <c r="C10" s="20">
        <f>C11+C12+C13+C14+C15+C16+C17</f>
        <v>13878.210999999998</v>
      </c>
      <c r="E10" s="12"/>
    </row>
    <row r="11" spans="1:5" x14ac:dyDescent="0.25">
      <c r="A11" s="5" t="s">
        <v>113</v>
      </c>
      <c r="C11" s="12">
        <v>1624.578</v>
      </c>
    </row>
    <row r="12" spans="1:5" ht="15" x14ac:dyDescent="0.25">
      <c r="A12" s="23" t="s">
        <v>154</v>
      </c>
      <c r="B12" s="32"/>
      <c r="C12" s="12">
        <v>260.82100000000003</v>
      </c>
    </row>
    <row r="13" spans="1:5" x14ac:dyDescent="0.25">
      <c r="A13" s="5" t="s">
        <v>109</v>
      </c>
      <c r="C13" s="12">
        <v>342.30600000000004</v>
      </c>
    </row>
    <row r="14" spans="1:5" x14ac:dyDescent="0.25">
      <c r="A14" s="5" t="s">
        <v>110</v>
      </c>
      <c r="C14" s="12">
        <v>3125.07</v>
      </c>
    </row>
    <row r="15" spans="1:5" x14ac:dyDescent="0.25">
      <c r="A15" s="5" t="s">
        <v>111</v>
      </c>
      <c r="C15" s="12">
        <v>916.02399999999989</v>
      </c>
    </row>
    <row r="16" spans="1:5" x14ac:dyDescent="0.25">
      <c r="A16" s="5" t="s">
        <v>112</v>
      </c>
      <c r="C16" s="12">
        <v>7152.6930000000002</v>
      </c>
    </row>
    <row r="17" spans="1:3" x14ac:dyDescent="0.25">
      <c r="A17" s="5" t="s">
        <v>107</v>
      </c>
      <c r="C17" s="12">
        <v>456.71899999999999</v>
      </c>
    </row>
    <row r="18" spans="1:3" x14ac:dyDescent="0.25">
      <c r="A18" s="5" t="s">
        <v>121</v>
      </c>
      <c r="C18" s="29">
        <f>C4+C5+C6+C7+C8+C9+C10</f>
        <v>91907.721000000005</v>
      </c>
    </row>
    <row r="20" spans="1:3" x14ac:dyDescent="0.25">
      <c r="A20" s="6" t="s">
        <v>124</v>
      </c>
      <c r="B20" s="24" t="s">
        <v>133</v>
      </c>
    </row>
    <row r="21" spans="1:3" x14ac:dyDescent="0.25">
      <c r="A21" s="6" t="s">
        <v>126</v>
      </c>
      <c r="B21" s="26">
        <v>0.38</v>
      </c>
    </row>
    <row r="22" spans="1:3" x14ac:dyDescent="0.25">
      <c r="A22" s="6" t="s">
        <v>131</v>
      </c>
      <c r="B22" s="26">
        <v>0.03</v>
      </c>
    </row>
    <row r="23" spans="1:3" x14ac:dyDescent="0.25">
      <c r="A23" s="6" t="s">
        <v>125</v>
      </c>
      <c r="B23" s="26">
        <v>0.11</v>
      </c>
    </row>
    <row r="24" spans="1:3" x14ac:dyDescent="0.25">
      <c r="A24" s="6" t="s">
        <v>127</v>
      </c>
      <c r="B24" s="26">
        <v>0.38</v>
      </c>
    </row>
    <row r="25" spans="1:3" x14ac:dyDescent="0.25">
      <c r="A25" s="6" t="s">
        <v>129</v>
      </c>
      <c r="B25" s="26">
        <v>0.1</v>
      </c>
    </row>
    <row r="26" spans="1:3" x14ac:dyDescent="0.25">
      <c r="C26" s="31"/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9" sqref="E19"/>
    </sheetView>
  </sheetViews>
  <sheetFormatPr defaultRowHeight="13.2" x14ac:dyDescent="0.25"/>
  <cols>
    <col min="1" max="1" width="21.5546875" style="5" customWidth="1"/>
    <col min="2" max="2" width="10.33203125" style="28" customWidth="1"/>
    <col min="3" max="3" width="11.5546875" style="5" customWidth="1"/>
    <col min="4" max="4" width="8.88671875" style="5" customWidth="1"/>
  </cols>
  <sheetData>
    <row r="1" spans="1:3" x14ac:dyDescent="0.25">
      <c r="A1" s="6" t="s">
        <v>119</v>
      </c>
      <c r="C1" s="12"/>
    </row>
    <row r="2" spans="1:3" x14ac:dyDescent="0.25">
      <c r="A2" s="5" t="s">
        <v>122</v>
      </c>
      <c r="C2" s="12"/>
    </row>
    <row r="3" spans="1:3" x14ac:dyDescent="0.25">
      <c r="B3" s="24" t="s">
        <v>133</v>
      </c>
      <c r="C3" s="25" t="s">
        <v>115</v>
      </c>
    </row>
    <row r="4" spans="1:3" x14ac:dyDescent="0.25">
      <c r="A4" s="6" t="s">
        <v>161</v>
      </c>
      <c r="B4" s="26">
        <f>C4/C$9</f>
        <v>0.3173027044838041</v>
      </c>
      <c r="C4" s="25">
        <v>40417.837</v>
      </c>
    </row>
    <row r="5" spans="1:3" x14ac:dyDescent="0.25">
      <c r="A5" s="6" t="s">
        <v>165</v>
      </c>
      <c r="B5" s="26">
        <f>C5/C$9</f>
        <v>9.856772947669383E-2</v>
      </c>
      <c r="C5" s="25">
        <v>12555.501</v>
      </c>
    </row>
    <row r="6" spans="1:3" x14ac:dyDescent="0.25">
      <c r="A6" s="6" t="s">
        <v>167</v>
      </c>
      <c r="B6" s="26">
        <f>C6/C$9</f>
        <v>0.49433083496025748</v>
      </c>
      <c r="C6" s="25">
        <v>62967.578999999998</v>
      </c>
    </row>
    <row r="7" spans="1:3" x14ac:dyDescent="0.25">
      <c r="A7" s="6" t="s">
        <v>163</v>
      </c>
      <c r="B7" s="26">
        <f>C7/C$9</f>
        <v>8.0996014521277332E-2</v>
      </c>
      <c r="C7" s="25">
        <v>10317.226000000001</v>
      </c>
    </row>
    <row r="8" spans="1:3" x14ac:dyDescent="0.25">
      <c r="A8" s="6" t="s">
        <v>123</v>
      </c>
      <c r="B8" s="26">
        <f>C8/C$9</f>
        <v>8.8027165579672717E-3</v>
      </c>
      <c r="C8" s="25">
        <f>1008.285+113</f>
        <v>1121.2849999999999</v>
      </c>
    </row>
    <row r="9" spans="1:3" x14ac:dyDescent="0.25">
      <c r="A9" s="6"/>
      <c r="C9" s="33">
        <f>SUM(C4:C8)</f>
        <v>127379.428</v>
      </c>
    </row>
    <row r="10" spans="1:3" x14ac:dyDescent="0.25">
      <c r="A10" s="6"/>
    </row>
    <row r="11" spans="1:3" x14ac:dyDescent="0.25">
      <c r="A11" s="6" t="s">
        <v>124</v>
      </c>
    </row>
    <row r="12" spans="1:3" x14ac:dyDescent="0.25">
      <c r="A12" s="6"/>
      <c r="B12" s="24" t="s">
        <v>133</v>
      </c>
    </row>
    <row r="13" spans="1:3" x14ac:dyDescent="0.25">
      <c r="A13" s="6" t="s">
        <v>134</v>
      </c>
      <c r="B13" s="26">
        <v>0.85</v>
      </c>
    </row>
    <row r="14" spans="1:3" x14ac:dyDescent="0.25">
      <c r="A14" s="6" t="s">
        <v>126</v>
      </c>
      <c r="B14" s="26">
        <v>0.09</v>
      </c>
    </row>
    <row r="15" spans="1:3" x14ac:dyDescent="0.25">
      <c r="A15" s="6" t="s">
        <v>135</v>
      </c>
      <c r="B15" s="26">
        <v>0.06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3.2" x14ac:dyDescent="0.25"/>
  <cols>
    <col min="1" max="1" width="20.109375" style="5" customWidth="1"/>
    <col min="2" max="6" width="8.88671875" style="5" customWidth="1"/>
  </cols>
  <sheetData>
    <row r="1" spans="1:7" x14ac:dyDescent="0.25">
      <c r="A1" s="6" t="s">
        <v>168</v>
      </c>
    </row>
    <row r="2" spans="1:7" x14ac:dyDescent="0.25">
      <c r="A2" s="5" t="s">
        <v>88</v>
      </c>
    </row>
    <row r="3" spans="1:7" s="6" customFormat="1" x14ac:dyDescent="0.25">
      <c r="A3" s="6" t="s">
        <v>173</v>
      </c>
      <c r="D3" s="28" t="s">
        <v>90</v>
      </c>
    </row>
    <row r="4" spans="1:7" s="6" customFormat="1" x14ac:dyDescent="0.25">
      <c r="B4" s="6">
        <v>1953</v>
      </c>
      <c r="C4" s="6">
        <v>1963</v>
      </c>
      <c r="D4" s="6">
        <v>1977</v>
      </c>
      <c r="E4" s="6">
        <v>1987</v>
      </c>
      <c r="F4" s="6">
        <v>1997</v>
      </c>
      <c r="G4" s="20"/>
    </row>
    <row r="5" spans="1:7" x14ac:dyDescent="0.25">
      <c r="A5" s="5" t="s">
        <v>149</v>
      </c>
      <c r="B5" s="12">
        <v>101.32645090661251</v>
      </c>
      <c r="C5" s="12">
        <v>110.50044970586634</v>
      </c>
      <c r="D5" s="12">
        <v>108.56863680536819</v>
      </c>
      <c r="E5" s="12">
        <v>117.18392720546119</v>
      </c>
      <c r="F5" s="12">
        <v>123.992296</v>
      </c>
      <c r="G5" s="10"/>
    </row>
    <row r="6" spans="1:7" x14ac:dyDescent="0.25">
      <c r="A6" s="5" t="s">
        <v>169</v>
      </c>
      <c r="B6" s="12">
        <v>55.360464858565535</v>
      </c>
      <c r="C6" s="12">
        <v>55.499325115545481</v>
      </c>
      <c r="D6" s="12">
        <v>49.900514278119019</v>
      </c>
      <c r="E6" s="12">
        <v>48.987563245895274</v>
      </c>
      <c r="F6" s="12">
        <v>51.982393999999999</v>
      </c>
      <c r="G6" s="10"/>
    </row>
    <row r="7" spans="1:7" x14ac:dyDescent="0.25">
      <c r="A7" s="5" t="s">
        <v>151</v>
      </c>
      <c r="B7" s="12">
        <v>23.997676708435041</v>
      </c>
      <c r="C7" s="12">
        <v>30.82980993950142</v>
      </c>
      <c r="D7" s="12">
        <v>36.076006506489293</v>
      </c>
      <c r="E7" s="12">
        <v>43.147509745402779</v>
      </c>
      <c r="F7" s="12">
        <v>51.355573999999997</v>
      </c>
      <c r="G7" s="10"/>
    </row>
    <row r="8" spans="1:7" x14ac:dyDescent="0.25">
      <c r="A8" s="5" t="s">
        <v>170</v>
      </c>
      <c r="B8" s="12">
        <v>59.434273497039662</v>
      </c>
      <c r="C8" s="12">
        <v>55.288922008881549</v>
      </c>
      <c r="D8" s="12">
        <v>48.856499529419445</v>
      </c>
      <c r="E8" s="12">
        <v>42.418782543503042</v>
      </c>
      <c r="F8" s="12">
        <v>41.564180999999998</v>
      </c>
      <c r="G8" s="10"/>
    </row>
    <row r="9" spans="1:7" x14ac:dyDescent="0.25">
      <c r="A9" s="5" t="s">
        <v>171</v>
      </c>
      <c r="B9" s="12">
        <v>24.636973746374757</v>
      </c>
      <c r="C9" s="12">
        <v>22.428556280506026</v>
      </c>
      <c r="D9" s="12">
        <v>19.14890481996472</v>
      </c>
      <c r="E9" s="12">
        <v>17.345599605597481</v>
      </c>
      <c r="F9" s="12">
        <v>16.817504</v>
      </c>
      <c r="G9" s="10"/>
    </row>
    <row r="10" spans="1:7" x14ac:dyDescent="0.25">
      <c r="A10" s="5" t="s">
        <v>172</v>
      </c>
      <c r="B10" s="12">
        <v>26.925588032051873</v>
      </c>
      <c r="C10" s="12">
        <v>24.902208493148091</v>
      </c>
      <c r="D10" s="12">
        <v>16.724504985149554</v>
      </c>
      <c r="E10" s="12">
        <v>15.640371978401618</v>
      </c>
      <c r="F10" s="12">
        <v>13.128906000000001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2" x14ac:dyDescent="0.25"/>
  <cols>
    <col min="1" max="1" width="21" style="5" customWidth="1"/>
    <col min="2" max="2" width="11.5546875" style="5" customWidth="1"/>
    <col min="3" max="3" width="11.88671875" style="5" customWidth="1"/>
    <col min="4" max="4" width="10.44140625" style="5" customWidth="1"/>
  </cols>
  <sheetData>
    <row r="1" spans="1:4" x14ac:dyDescent="0.25">
      <c r="A1" s="6" t="s">
        <v>174</v>
      </c>
    </row>
    <row r="2" spans="1:4" x14ac:dyDescent="0.25">
      <c r="A2" s="5" t="s">
        <v>88</v>
      </c>
    </row>
    <row r="3" spans="1:4" s="6" customFormat="1" x14ac:dyDescent="0.25">
      <c r="A3" s="6" t="s">
        <v>173</v>
      </c>
      <c r="B3" s="34"/>
      <c r="C3" s="34"/>
      <c r="D3" s="34"/>
    </row>
    <row r="4" spans="1:4" s="6" customFormat="1" x14ac:dyDescent="0.25">
      <c r="A4" s="20"/>
      <c r="B4" s="25" t="s">
        <v>80</v>
      </c>
      <c r="C4" s="25" t="s">
        <v>175</v>
      </c>
      <c r="D4" s="25" t="s">
        <v>136</v>
      </c>
    </row>
    <row r="5" spans="1:4" x14ac:dyDescent="0.25">
      <c r="A5" s="12" t="s">
        <v>176</v>
      </c>
      <c r="B5" s="12">
        <v>1.460412</v>
      </c>
      <c r="C5" s="12">
        <v>0.89781899999999992</v>
      </c>
      <c r="D5" s="12">
        <v>1.3349059999999999</v>
      </c>
    </row>
    <row r="6" spans="1:4" x14ac:dyDescent="0.25">
      <c r="A6" s="12" t="s">
        <v>177</v>
      </c>
      <c r="B6" s="12">
        <v>0</v>
      </c>
      <c r="C6" s="12">
        <v>0.44109100000000001</v>
      </c>
      <c r="D6" s="12">
        <v>4.7461400000000005</v>
      </c>
    </row>
    <row r="7" spans="1:4" x14ac:dyDescent="0.25">
      <c r="A7" s="12" t="s">
        <v>164</v>
      </c>
      <c r="B7" s="12">
        <v>0.63763300000000001</v>
      </c>
      <c r="C7" s="12">
        <v>2.4762779999999998</v>
      </c>
      <c r="D7" s="12">
        <v>46.302146999999998</v>
      </c>
    </row>
    <row r="8" spans="1:4" x14ac:dyDescent="0.25">
      <c r="A8" s="12" t="s">
        <v>178</v>
      </c>
      <c r="B8" s="12">
        <v>21.209720999999998</v>
      </c>
      <c r="C8" s="12">
        <v>3.5294240000000001</v>
      </c>
      <c r="D8" s="12">
        <v>17.779473000000003</v>
      </c>
    </row>
    <row r="9" spans="1:4" x14ac:dyDescent="0.25">
      <c r="A9" s="12" t="s">
        <v>167</v>
      </c>
      <c r="B9" s="12">
        <v>5.8482139999999996</v>
      </c>
      <c r="C9" s="12">
        <v>5.9356200000000001</v>
      </c>
      <c r="D9" s="12">
        <v>65.997516999999988</v>
      </c>
    </row>
    <row r="10" spans="1:4" x14ac:dyDescent="0.25">
      <c r="A10" s="12" t="s">
        <v>162</v>
      </c>
      <c r="B10" s="12">
        <v>12.268748</v>
      </c>
      <c r="C10" s="12">
        <v>4.3109570000000001</v>
      </c>
      <c r="D10" s="12">
        <v>0.93556700000000004</v>
      </c>
    </row>
    <row r="11" spans="1:4" x14ac:dyDescent="0.25">
      <c r="A11" s="12" t="s">
        <v>165</v>
      </c>
      <c r="B11" s="12">
        <v>11.411241</v>
      </c>
      <c r="C11" s="12">
        <v>6.1484570000000005</v>
      </c>
      <c r="D11" s="12">
        <v>3.85785</v>
      </c>
    </row>
    <row r="12" spans="1:4" x14ac:dyDescent="0.25">
      <c r="A12" s="12" t="s">
        <v>161</v>
      </c>
      <c r="B12" s="12">
        <v>24.557054000000004</v>
      </c>
      <c r="C12" s="12">
        <v>8.7412790000000005</v>
      </c>
      <c r="D12" s="12">
        <v>36.388103999999998</v>
      </c>
    </row>
    <row r="13" spans="1:4" x14ac:dyDescent="0.25">
      <c r="A13" s="12" t="s">
        <v>160</v>
      </c>
      <c r="B13" s="12">
        <v>29.304856000000001</v>
      </c>
      <c r="C13" s="12">
        <v>2.5847060000000002</v>
      </c>
      <c r="D13" s="12">
        <v>1.261036</v>
      </c>
    </row>
    <row r="14" spans="1:4" x14ac:dyDescent="0.25">
      <c r="A14" s="12" t="s">
        <v>159</v>
      </c>
      <c r="B14" s="12">
        <v>36.534216000000001</v>
      </c>
      <c r="C14" s="12">
        <v>4.8005389999999997</v>
      </c>
      <c r="D14" s="12">
        <v>0.54055999999999993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3" sqref="G13"/>
    </sheetView>
  </sheetViews>
  <sheetFormatPr defaultRowHeight="13.2" x14ac:dyDescent="0.25"/>
  <cols>
    <col min="1" max="1" width="19.33203125" style="5" customWidth="1"/>
    <col min="2" max="2" width="11" style="12" customWidth="1"/>
    <col min="3" max="3" width="14.33203125" style="12" customWidth="1"/>
    <col min="4" max="4" width="11.5546875" style="12" customWidth="1"/>
  </cols>
  <sheetData>
    <row r="1" spans="1:4" x14ac:dyDescent="0.25">
      <c r="A1" s="6" t="s">
        <v>179</v>
      </c>
    </row>
    <row r="2" spans="1:4" x14ac:dyDescent="0.25">
      <c r="A2" s="5" t="s">
        <v>88</v>
      </c>
    </row>
    <row r="3" spans="1:4" x14ac:dyDescent="0.25">
      <c r="A3" s="6" t="s">
        <v>173</v>
      </c>
    </row>
    <row r="4" spans="1:4" s="34" customFormat="1" x14ac:dyDescent="0.25">
      <c r="B4" s="25" t="s">
        <v>80</v>
      </c>
      <c r="C4" s="25" t="s">
        <v>175</v>
      </c>
      <c r="D4" s="25" t="s">
        <v>136</v>
      </c>
    </row>
    <row r="5" spans="1:4" x14ac:dyDescent="0.25">
      <c r="A5" s="5" t="s">
        <v>176</v>
      </c>
      <c r="B5" s="12">
        <v>1.8360000000000001</v>
      </c>
      <c r="C5" s="12">
        <v>0.34300000000000003</v>
      </c>
      <c r="D5" s="12">
        <v>0.89600000000000002</v>
      </c>
    </row>
    <row r="6" spans="1:4" x14ac:dyDescent="0.25">
      <c r="A6" s="5" t="s">
        <v>123</v>
      </c>
      <c r="B6" s="12">
        <v>0</v>
      </c>
      <c r="C6" s="12">
        <v>1.4999999999999999E-2</v>
      </c>
      <c r="D6" s="12">
        <v>4.8099999999999996</v>
      </c>
    </row>
    <row r="7" spans="1:4" x14ac:dyDescent="0.25">
      <c r="A7" s="5" t="s">
        <v>152</v>
      </c>
      <c r="B7" s="12">
        <v>16.817</v>
      </c>
      <c r="C7" s="12">
        <v>0.90100000000000002</v>
      </c>
      <c r="D7" s="12">
        <v>0.124</v>
      </c>
    </row>
    <row r="8" spans="1:4" x14ac:dyDescent="0.25">
      <c r="A8" s="5" t="s">
        <v>180</v>
      </c>
      <c r="B8" s="12">
        <v>51.354999999999997</v>
      </c>
      <c r="C8" s="12">
        <v>3.1</v>
      </c>
      <c r="D8" s="12">
        <v>0.26600000000000001</v>
      </c>
    </row>
    <row r="9" spans="1:4" x14ac:dyDescent="0.25">
      <c r="A9" s="5" t="s">
        <v>150</v>
      </c>
      <c r="B9" s="12">
        <v>12.298999999999999</v>
      </c>
      <c r="C9" s="12">
        <v>0.34599999999999997</v>
      </c>
      <c r="D9" s="12">
        <v>0.36</v>
      </c>
    </row>
    <row r="10" spans="1:4" x14ac:dyDescent="0.25">
      <c r="A10" s="5" t="s">
        <v>158</v>
      </c>
      <c r="B10" s="12">
        <v>29.265000000000001</v>
      </c>
      <c r="C10" s="12">
        <v>0.62</v>
      </c>
      <c r="D10" s="12">
        <v>0.39900000000000002</v>
      </c>
    </row>
    <row r="11" spans="1:4" x14ac:dyDescent="0.25">
      <c r="A11" s="5" t="s">
        <v>149</v>
      </c>
      <c r="B11" s="12">
        <v>123.992</v>
      </c>
      <c r="C11" s="12">
        <v>2.5950000000000002</v>
      </c>
      <c r="D11" s="12">
        <v>3.6629999999999998</v>
      </c>
    </row>
    <row r="12" spans="1:4" x14ac:dyDescent="0.25">
      <c r="A12" s="5" t="s">
        <v>157</v>
      </c>
      <c r="B12" s="12">
        <v>33.404000000000003</v>
      </c>
      <c r="C12" s="12">
        <v>0.28999999999999998</v>
      </c>
      <c r="D12" s="12">
        <v>0.20799999999999999</v>
      </c>
    </row>
    <row r="13" spans="1:4" x14ac:dyDescent="0.25">
      <c r="A13" s="5" t="s">
        <v>169</v>
      </c>
      <c r="B13" s="12">
        <v>51.981999999999999</v>
      </c>
      <c r="C13" s="12">
        <v>0.38200000000000001</v>
      </c>
      <c r="D13" s="12">
        <v>0.16600000000000001</v>
      </c>
    </row>
    <row r="14" spans="1:4" x14ac:dyDescent="0.25">
      <c r="A14" s="5" t="s">
        <v>181</v>
      </c>
      <c r="B14" s="12">
        <v>13.129</v>
      </c>
      <c r="C14" s="12">
        <v>9.1999999999999998E-2</v>
      </c>
      <c r="D14" s="12">
        <v>2E-3</v>
      </c>
    </row>
    <row r="15" spans="1:4" x14ac:dyDescent="0.25">
      <c r="A15" s="5" t="s">
        <v>148</v>
      </c>
      <c r="B15" s="12">
        <v>15.196</v>
      </c>
      <c r="C15" s="12">
        <v>1.0680000000000001</v>
      </c>
      <c r="D15" s="12">
        <v>1.196</v>
      </c>
    </row>
    <row r="16" spans="1:4" x14ac:dyDescent="0.25">
      <c r="A16" s="5" t="s">
        <v>182</v>
      </c>
      <c r="B16" s="12">
        <v>11.157999999999999</v>
      </c>
      <c r="C16" s="12">
        <v>0.42899999999999999</v>
      </c>
      <c r="D16" s="12">
        <v>8.3000000000000004E-2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"/>
  <sheetViews>
    <sheetView workbookViewId="0">
      <selection activeCell="C16" sqref="C16"/>
    </sheetView>
  </sheetViews>
  <sheetFormatPr defaultRowHeight="13.2" x14ac:dyDescent="0.25"/>
  <cols>
    <col min="1" max="1" width="59.6640625" style="5" customWidth="1"/>
    <col min="2" max="3" width="8.88671875" style="15" customWidth="1"/>
  </cols>
  <sheetData>
    <row r="1" spans="1:3" x14ac:dyDescent="0.25">
      <c r="A1" s="6" t="s">
        <v>183</v>
      </c>
    </row>
    <row r="2" spans="1:3" x14ac:dyDescent="0.25">
      <c r="A2" s="5" t="s">
        <v>88</v>
      </c>
    </row>
    <row r="3" spans="1:3" s="6" customFormat="1" x14ac:dyDescent="0.25">
      <c r="A3" s="6" t="s">
        <v>184</v>
      </c>
      <c r="B3" s="25"/>
      <c r="C3" s="25"/>
    </row>
    <row r="4" spans="1:3" s="6" customFormat="1" x14ac:dyDescent="0.25">
      <c r="B4" s="25" t="s">
        <v>62</v>
      </c>
      <c r="C4" s="25" t="s">
        <v>73</v>
      </c>
    </row>
    <row r="5" spans="1:3" x14ac:dyDescent="0.25">
      <c r="A5" s="5" t="s">
        <v>185</v>
      </c>
      <c r="B5" s="15">
        <v>128.4</v>
      </c>
      <c r="C5" s="15">
        <v>80.900000000000006</v>
      </c>
    </row>
    <row r="6" spans="1:3" x14ac:dyDescent="0.25">
      <c r="A6" s="5" t="s">
        <v>186</v>
      </c>
      <c r="B6" s="15">
        <v>173.9</v>
      </c>
      <c r="C6" s="15">
        <v>79.400000000000006</v>
      </c>
    </row>
    <row r="7" spans="1:3" x14ac:dyDescent="0.25">
      <c r="A7" s="5" t="s">
        <v>187</v>
      </c>
      <c r="B7" s="15">
        <v>80.099999999999994</v>
      </c>
      <c r="C7" s="15">
        <v>202.3</v>
      </c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G37" sqref="G37"/>
    </sheetView>
  </sheetViews>
  <sheetFormatPr defaultRowHeight="13.2" x14ac:dyDescent="0.25"/>
  <cols>
    <col min="1" max="1" width="8.88671875" style="4" customWidth="1"/>
    <col min="2" max="2" width="9" style="12" bestFit="1" customWidth="1"/>
    <col min="3" max="3" width="9.44140625" style="12" bestFit="1" customWidth="1"/>
    <col min="4" max="4" width="9" style="12" bestFit="1" customWidth="1"/>
  </cols>
  <sheetData>
    <row r="1" spans="1:4" x14ac:dyDescent="0.25">
      <c r="A1" s="17" t="s">
        <v>188</v>
      </c>
    </row>
    <row r="2" spans="1:4" x14ac:dyDescent="0.25">
      <c r="A2" s="16" t="s">
        <v>190</v>
      </c>
    </row>
    <row r="3" spans="1:4" s="6" customFormat="1" x14ac:dyDescent="0.25">
      <c r="A3" s="28" t="s">
        <v>90</v>
      </c>
      <c r="B3" s="20"/>
      <c r="C3" s="20"/>
      <c r="D3" s="20"/>
    </row>
    <row r="4" spans="1:4" s="6" customFormat="1" x14ac:dyDescent="0.25">
      <c r="A4" s="28"/>
      <c r="B4" s="25" t="s">
        <v>59</v>
      </c>
      <c r="C4" s="25" t="s">
        <v>65</v>
      </c>
      <c r="D4" s="25" t="s">
        <v>189</v>
      </c>
    </row>
    <row r="5" spans="1:4" x14ac:dyDescent="0.25">
      <c r="A5" s="4">
        <v>1952</v>
      </c>
      <c r="B5" s="12">
        <v>170.078</v>
      </c>
      <c r="C5" s="12">
        <v>252.846</v>
      </c>
      <c r="D5" s="12">
        <v>96.697999999999993</v>
      </c>
    </row>
    <row r="6" spans="1:4" x14ac:dyDescent="0.25">
      <c r="A6" s="4">
        <v>1953</v>
      </c>
      <c r="B6" s="12">
        <v>193.24700000000001</v>
      </c>
      <c r="C6" s="12">
        <v>423.15800000000002</v>
      </c>
      <c r="D6" s="12">
        <v>93.691999999999993</v>
      </c>
    </row>
    <row r="7" spans="1:4" x14ac:dyDescent="0.25">
      <c r="A7" s="4">
        <v>1954</v>
      </c>
      <c r="B7" s="12">
        <v>284.41000000000003</v>
      </c>
      <c r="C7" s="12">
        <v>413.16899999999998</v>
      </c>
      <c r="D7" s="12">
        <v>110.631</v>
      </c>
    </row>
    <row r="8" spans="1:4" x14ac:dyDescent="0.25">
      <c r="A8" s="4">
        <v>1955</v>
      </c>
      <c r="B8" s="12">
        <v>236.86600000000001</v>
      </c>
      <c r="C8" s="12">
        <v>487.12400000000002</v>
      </c>
      <c r="D8" s="12">
        <v>55.314</v>
      </c>
    </row>
    <row r="9" spans="1:4" x14ac:dyDescent="0.25">
      <c r="A9" s="4">
        <v>1956</v>
      </c>
      <c r="B9" s="12">
        <v>227.88900000000001</v>
      </c>
      <c r="C9" s="12">
        <v>580.745</v>
      </c>
      <c r="D9" s="12">
        <v>77.600999999999999</v>
      </c>
    </row>
    <row r="10" spans="1:4" x14ac:dyDescent="0.25">
      <c r="A10" s="4">
        <v>1957</v>
      </c>
      <c r="B10" s="12">
        <v>248.39099999999999</v>
      </c>
      <c r="C10" s="12">
        <v>791.52599999999995</v>
      </c>
      <c r="D10" s="12">
        <v>98.438999999999993</v>
      </c>
    </row>
    <row r="11" spans="1:4" x14ac:dyDescent="0.25">
      <c r="A11" s="4">
        <v>1958</v>
      </c>
      <c r="B11" s="12">
        <v>268.94900000000001</v>
      </c>
      <c r="C11" s="12">
        <v>1094.789</v>
      </c>
      <c r="D11" s="12">
        <v>168.99600000000001</v>
      </c>
    </row>
    <row r="12" spans="1:4" x14ac:dyDescent="0.25">
      <c r="A12" s="4">
        <v>1959</v>
      </c>
      <c r="B12" s="12">
        <v>265.74400000000003</v>
      </c>
      <c r="C12" s="12">
        <v>1657.9110000000001</v>
      </c>
      <c r="D12" s="12">
        <v>193.036</v>
      </c>
    </row>
    <row r="13" spans="1:4" x14ac:dyDescent="0.25">
      <c r="A13" s="4">
        <v>1960</v>
      </c>
      <c r="B13" s="12">
        <v>288.94499999999999</v>
      </c>
      <c r="C13" s="12">
        <v>1584.375</v>
      </c>
      <c r="D13" s="12">
        <v>226.69900000000001</v>
      </c>
    </row>
    <row r="14" spans="1:4" x14ac:dyDescent="0.25">
      <c r="A14" s="4">
        <v>1961</v>
      </c>
      <c r="B14" s="12">
        <v>281.666</v>
      </c>
      <c r="C14" s="12">
        <v>1224.2570000000001</v>
      </c>
      <c r="D14" s="12">
        <v>254.739</v>
      </c>
    </row>
    <row r="15" spans="1:4" x14ac:dyDescent="0.25">
      <c r="A15" s="4">
        <v>1962</v>
      </c>
      <c r="B15" s="12">
        <v>250.732</v>
      </c>
      <c r="C15" s="12">
        <v>834.23199999999997</v>
      </c>
      <c r="D15" s="12">
        <v>280.81900000000002</v>
      </c>
    </row>
    <row r="16" spans="1:4" x14ac:dyDescent="0.25">
      <c r="A16" s="4">
        <v>1963</v>
      </c>
      <c r="B16" s="12">
        <v>247.851</v>
      </c>
      <c r="C16" s="12">
        <v>817.97199999999998</v>
      </c>
      <c r="D16" s="12">
        <v>259.51100000000002</v>
      </c>
    </row>
    <row r="17" spans="1:4" x14ac:dyDescent="0.25">
      <c r="A17" s="4">
        <v>1964</v>
      </c>
      <c r="B17" s="12">
        <v>246.85</v>
      </c>
      <c r="C17" s="12">
        <v>776.10900000000004</v>
      </c>
      <c r="D17" s="12">
        <v>289.72699999999998</v>
      </c>
    </row>
    <row r="18" spans="1:4" x14ac:dyDescent="0.25">
      <c r="A18" s="4">
        <v>1965</v>
      </c>
      <c r="B18" s="12">
        <v>246.84800000000001</v>
      </c>
      <c r="C18" s="12">
        <v>726.33</v>
      </c>
      <c r="D18" s="12">
        <v>312.15199999999999</v>
      </c>
    </row>
    <row r="19" spans="1:4" x14ac:dyDescent="0.25">
      <c r="A19" s="4">
        <v>1966</v>
      </c>
      <c r="B19" s="12">
        <v>241.6</v>
      </c>
      <c r="C19" s="12">
        <v>716.27300000000002</v>
      </c>
      <c r="D19" s="12">
        <v>322.95299999999997</v>
      </c>
    </row>
    <row r="20" spans="1:4" x14ac:dyDescent="0.25">
      <c r="A20" s="4">
        <v>1967</v>
      </c>
      <c r="B20" s="12">
        <v>226.53299999999999</v>
      </c>
      <c r="C20" s="12">
        <v>784.87599999999998</v>
      </c>
      <c r="D20" s="12">
        <v>361.36399999999998</v>
      </c>
    </row>
    <row r="21" spans="1:4" x14ac:dyDescent="0.25">
      <c r="A21" s="4">
        <v>1968</v>
      </c>
      <c r="B21" s="12">
        <v>257.80799999999999</v>
      </c>
      <c r="C21" s="12">
        <v>814.52700000000004</v>
      </c>
      <c r="D21" s="12">
        <v>366.274</v>
      </c>
    </row>
    <row r="22" spans="1:4" x14ac:dyDescent="0.25">
      <c r="A22" s="4">
        <v>1969</v>
      </c>
      <c r="B22" s="12">
        <v>230.834</v>
      </c>
      <c r="C22" s="12">
        <v>825.00599999999997</v>
      </c>
      <c r="D22" s="12">
        <v>375.471</v>
      </c>
    </row>
    <row r="23" spans="1:4" x14ac:dyDescent="0.25">
      <c r="A23" s="4">
        <v>1970</v>
      </c>
      <c r="B23" s="12">
        <v>203.19800000000001</v>
      </c>
      <c r="C23" s="12">
        <v>941.35400000000004</v>
      </c>
      <c r="D23" s="12">
        <v>432.12</v>
      </c>
    </row>
    <row r="24" spans="1:4" x14ac:dyDescent="0.25">
      <c r="A24" s="4">
        <v>1971</v>
      </c>
      <c r="B24" s="12">
        <v>244.95599999999999</v>
      </c>
      <c r="C24" s="12">
        <v>1024.1500000000001</v>
      </c>
      <c r="D24" s="12">
        <v>397.98700000000002</v>
      </c>
    </row>
    <row r="25" spans="1:4" x14ac:dyDescent="0.25">
      <c r="A25" s="4">
        <v>1972</v>
      </c>
      <c r="B25" s="12">
        <v>205.749</v>
      </c>
      <c r="C25" s="12">
        <v>1014.2809999999999</v>
      </c>
      <c r="D25" s="12">
        <v>426.29500000000002</v>
      </c>
    </row>
    <row r="26" spans="1:4" x14ac:dyDescent="0.25">
      <c r="A26" s="4">
        <v>1973</v>
      </c>
      <c r="B26" s="12">
        <v>182.75</v>
      </c>
      <c r="C26" s="12">
        <v>1050.798</v>
      </c>
      <c r="D26" s="12">
        <v>486.59300000000002</v>
      </c>
    </row>
    <row r="27" spans="1:4" x14ac:dyDescent="0.25">
      <c r="A27" s="4">
        <v>1974</v>
      </c>
      <c r="B27" s="12">
        <v>164.864</v>
      </c>
      <c r="C27" s="12">
        <v>1036.5519999999999</v>
      </c>
      <c r="D27" s="12">
        <v>374.25099999999998</v>
      </c>
    </row>
    <row r="28" spans="1:4" x14ac:dyDescent="0.25">
      <c r="A28" s="4">
        <v>1975</v>
      </c>
      <c r="B28" s="12">
        <v>163.28800000000001</v>
      </c>
      <c r="C28" s="12">
        <v>1269.3689999999999</v>
      </c>
      <c r="D28" s="12">
        <v>467.346</v>
      </c>
    </row>
    <row r="29" spans="1:4" x14ac:dyDescent="0.25">
      <c r="A29" s="4">
        <v>1976</v>
      </c>
      <c r="B29" s="12">
        <v>163.672</v>
      </c>
      <c r="C29" s="12">
        <v>1190.3219999999999</v>
      </c>
      <c r="D29" s="12">
        <v>504.88299999999998</v>
      </c>
    </row>
    <row r="30" spans="1:4" x14ac:dyDescent="0.25">
      <c r="A30" s="4">
        <v>1977</v>
      </c>
      <c r="B30" s="12">
        <v>135.81800000000001</v>
      </c>
      <c r="C30" s="12">
        <v>1320.143</v>
      </c>
      <c r="D30" s="12">
        <v>486.90199999999999</v>
      </c>
    </row>
    <row r="31" spans="1:4" x14ac:dyDescent="0.25">
      <c r="A31" s="4">
        <v>1978</v>
      </c>
      <c r="B31" s="12">
        <v>226.441</v>
      </c>
      <c r="C31" s="12">
        <v>1255.3689999999999</v>
      </c>
      <c r="D31" s="12">
        <v>606.07899999999995</v>
      </c>
    </row>
    <row r="32" spans="1:4" x14ac:dyDescent="0.25">
      <c r="A32" s="4">
        <v>1979</v>
      </c>
      <c r="B32" s="12">
        <v>177.94800000000001</v>
      </c>
      <c r="C32" s="12">
        <v>1267.9949999999999</v>
      </c>
      <c r="D32" s="12">
        <v>614.26499999999999</v>
      </c>
    </row>
    <row r="33" spans="1:4" x14ac:dyDescent="0.25">
      <c r="A33" s="4">
        <v>1980</v>
      </c>
      <c r="B33" s="12">
        <v>172.13499999999999</v>
      </c>
      <c r="C33" s="12">
        <v>1490.25</v>
      </c>
      <c r="D33" s="12">
        <v>599.69500000000005</v>
      </c>
    </row>
    <row r="34" spans="1:4" x14ac:dyDescent="0.25">
      <c r="A34" s="4">
        <v>1981</v>
      </c>
      <c r="B34" s="12">
        <v>196.53200000000001</v>
      </c>
      <c r="C34" s="12">
        <v>1187.675</v>
      </c>
      <c r="D34" s="12">
        <v>541.91499999999996</v>
      </c>
    </row>
    <row r="35" spans="1:4" x14ac:dyDescent="0.25">
      <c r="A35" s="4">
        <v>1982</v>
      </c>
      <c r="B35" s="12">
        <v>136.33000000000001</v>
      </c>
      <c r="C35" s="12">
        <v>1705.509</v>
      </c>
      <c r="D35" s="12">
        <v>532.36800000000005</v>
      </c>
    </row>
    <row r="36" spans="1:4" x14ac:dyDescent="0.25">
      <c r="A36" s="4">
        <v>1983</v>
      </c>
      <c r="B36" s="12">
        <v>172.84100000000001</v>
      </c>
      <c r="C36" s="12">
        <v>1812.88</v>
      </c>
      <c r="D36" s="12">
        <v>466.87700000000001</v>
      </c>
    </row>
    <row r="37" spans="1:4" x14ac:dyDescent="0.25">
      <c r="A37" s="4">
        <v>1984</v>
      </c>
      <c r="B37" s="12">
        <v>166.35499999999999</v>
      </c>
      <c r="C37" s="12">
        <v>1856.8209999999999</v>
      </c>
      <c r="D37" s="12">
        <v>529.19899999999996</v>
      </c>
    </row>
    <row r="38" spans="1:4" x14ac:dyDescent="0.25">
      <c r="A38" s="4">
        <v>1985</v>
      </c>
      <c r="B38" s="12">
        <v>158.434</v>
      </c>
      <c r="C38" s="12">
        <v>2028.809</v>
      </c>
      <c r="D38" s="12">
        <v>507.48399999999998</v>
      </c>
    </row>
    <row r="39" spans="1:4" x14ac:dyDescent="0.25">
      <c r="A39" s="4">
        <v>1986</v>
      </c>
      <c r="B39" s="12">
        <v>137.30099999999999</v>
      </c>
      <c r="C39" s="12">
        <v>2114.4549999999999</v>
      </c>
      <c r="D39" s="12">
        <v>500.78800000000001</v>
      </c>
    </row>
    <row r="40" spans="1:4" x14ac:dyDescent="0.25">
      <c r="A40" s="4">
        <v>1987</v>
      </c>
      <c r="B40" s="12">
        <v>138.27799999999999</v>
      </c>
      <c r="C40" s="12">
        <v>2491.3119999999999</v>
      </c>
      <c r="D40" s="12">
        <v>402.80799999999999</v>
      </c>
    </row>
    <row r="41" spans="1:4" x14ac:dyDescent="0.25">
      <c r="A41" s="4">
        <v>1988</v>
      </c>
      <c r="B41" s="12">
        <v>140.57</v>
      </c>
      <c r="C41" s="12">
        <v>2715.2280000000001</v>
      </c>
      <c r="D41" s="12">
        <v>538.04300000000001</v>
      </c>
    </row>
    <row r="42" spans="1:4" x14ac:dyDescent="0.25">
      <c r="A42" s="4">
        <v>1989</v>
      </c>
      <c r="B42" s="12">
        <v>130.923</v>
      </c>
      <c r="C42" s="12">
        <v>2305.9389999999999</v>
      </c>
      <c r="D42" s="12">
        <v>584.24800000000005</v>
      </c>
    </row>
    <row r="43" spans="1:4" x14ac:dyDescent="0.25">
      <c r="A43" s="4">
        <v>1990</v>
      </c>
      <c r="B43" s="12">
        <v>167.92400000000001</v>
      </c>
      <c r="C43" s="12">
        <v>2027.6179999999999</v>
      </c>
      <c r="D43" s="12">
        <v>666.1</v>
      </c>
    </row>
    <row r="44" spans="1:4" x14ac:dyDescent="0.25">
      <c r="A44" s="4">
        <v>1991</v>
      </c>
      <c r="B44" s="12">
        <v>144.982</v>
      </c>
      <c r="C44" s="12">
        <v>1759.491</v>
      </c>
      <c r="D44" s="12">
        <v>653.47500000000002</v>
      </c>
    </row>
    <row r="45" spans="1:4" x14ac:dyDescent="0.25">
      <c r="A45" s="4">
        <v>1992</v>
      </c>
      <c r="B45" s="12">
        <v>153.55600000000001</v>
      </c>
      <c r="C45" s="12">
        <v>1790.5050000000001</v>
      </c>
      <c r="D45" s="12">
        <v>600.25</v>
      </c>
    </row>
    <row r="46" spans="1:4" x14ac:dyDescent="0.25">
      <c r="A46" s="4">
        <v>1993</v>
      </c>
      <c r="B46" s="12">
        <v>144.29</v>
      </c>
      <c r="C46" s="12">
        <v>1718.8610000000001</v>
      </c>
      <c r="D46" s="12">
        <v>556.12</v>
      </c>
    </row>
    <row r="47" spans="1:4" x14ac:dyDescent="0.25">
      <c r="A47" s="4">
        <v>1994</v>
      </c>
      <c r="B47" s="12">
        <v>125.979</v>
      </c>
      <c r="C47" s="12">
        <v>1804.049</v>
      </c>
      <c r="D47" s="12">
        <v>546.98400000000004</v>
      </c>
    </row>
    <row r="48" spans="1:4" x14ac:dyDescent="0.25">
      <c r="A48" s="4">
        <v>1995</v>
      </c>
      <c r="B48" s="12">
        <v>130.09399999999999</v>
      </c>
      <c r="C48" s="12">
        <v>1689.5409999999999</v>
      </c>
      <c r="D48" s="12">
        <v>601.76599999999996</v>
      </c>
    </row>
    <row r="49" spans="1:4" x14ac:dyDescent="0.25">
      <c r="A49" s="4">
        <v>1996</v>
      </c>
      <c r="B49" s="12">
        <v>143.636</v>
      </c>
      <c r="C49" s="12">
        <v>1839.462</v>
      </c>
      <c r="D49" s="12">
        <v>423.35700000000003</v>
      </c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5"/>
  <sheetViews>
    <sheetView workbookViewId="0">
      <selection activeCell="A63" sqref="A63:IV63"/>
    </sheetView>
  </sheetViews>
  <sheetFormatPr defaultRowHeight="13.2" x14ac:dyDescent="0.25"/>
  <cols>
    <col min="1" max="1" width="3.6640625" style="5" customWidth="1"/>
    <col min="2" max="2" width="3.5546875" style="5" customWidth="1"/>
    <col min="3" max="4" width="8.88671875" style="5" customWidth="1"/>
  </cols>
  <sheetData>
    <row r="1" spans="1:3" x14ac:dyDescent="0.25">
      <c r="A1" s="6" t="s">
        <v>54</v>
      </c>
    </row>
    <row r="2" spans="1:3" x14ac:dyDescent="0.25">
      <c r="A2" s="6" t="s">
        <v>62</v>
      </c>
    </row>
    <row r="3" spans="1:3" x14ac:dyDescent="0.25">
      <c r="B3" s="6" t="s">
        <v>59</v>
      </c>
    </row>
    <row r="4" spans="1:3" x14ac:dyDescent="0.25">
      <c r="C4" s="6" t="s">
        <v>63</v>
      </c>
    </row>
    <row r="5" spans="1:3" x14ac:dyDescent="0.25">
      <c r="C5" s="5" t="s">
        <v>2</v>
      </c>
    </row>
    <row r="6" spans="1:3" x14ac:dyDescent="0.25">
      <c r="C6" s="5" t="s">
        <v>3</v>
      </c>
    </row>
    <row r="7" spans="1:3" x14ac:dyDescent="0.25">
      <c r="C7" s="5" t="s">
        <v>4</v>
      </c>
    </row>
    <row r="8" spans="1:3" x14ac:dyDescent="0.25">
      <c r="C8" s="5" t="s">
        <v>5</v>
      </c>
    </row>
    <row r="9" spans="1:3" x14ac:dyDescent="0.25">
      <c r="C9" s="5" t="s">
        <v>6</v>
      </c>
    </row>
    <row r="10" spans="1:3" x14ac:dyDescent="0.25">
      <c r="C10" s="5" t="s">
        <v>7</v>
      </c>
    </row>
    <row r="11" spans="1:3" x14ac:dyDescent="0.25">
      <c r="C11" s="5" t="s">
        <v>8</v>
      </c>
    </row>
    <row r="12" spans="1:3" x14ac:dyDescent="0.25">
      <c r="C12" s="5" t="s">
        <v>9</v>
      </c>
    </row>
    <row r="13" spans="1:3" x14ac:dyDescent="0.25">
      <c r="C13" s="5" t="s">
        <v>10</v>
      </c>
    </row>
    <row r="14" spans="1:3" x14ac:dyDescent="0.25">
      <c r="C14" s="5" t="s">
        <v>11</v>
      </c>
    </row>
    <row r="15" spans="1:3" x14ac:dyDescent="0.25">
      <c r="C15" s="5" t="s">
        <v>12</v>
      </c>
    </row>
    <row r="16" spans="1:3" x14ac:dyDescent="0.25">
      <c r="C16" s="5" t="s">
        <v>13</v>
      </c>
    </row>
    <row r="17" spans="3:3" x14ac:dyDescent="0.25">
      <c r="C17" s="6" t="s">
        <v>64</v>
      </c>
    </row>
    <row r="18" spans="3:3" x14ac:dyDescent="0.25">
      <c r="C18" s="5" t="s">
        <v>14</v>
      </c>
    </row>
    <row r="19" spans="3:3" x14ac:dyDescent="0.25">
      <c r="C19" s="5" t="s">
        <v>15</v>
      </c>
    </row>
    <row r="20" spans="3:3" x14ac:dyDescent="0.25">
      <c r="C20" s="5" t="s">
        <v>16</v>
      </c>
    </row>
    <row r="21" spans="3:3" x14ac:dyDescent="0.25">
      <c r="C21" s="5" t="s">
        <v>17</v>
      </c>
    </row>
    <row r="22" spans="3:3" x14ac:dyDescent="0.25">
      <c r="C22" s="5" t="s">
        <v>18</v>
      </c>
    </row>
    <row r="23" spans="3:3" x14ac:dyDescent="0.25">
      <c r="C23" s="5" t="s">
        <v>19</v>
      </c>
    </row>
    <row r="24" spans="3:3" x14ac:dyDescent="0.25">
      <c r="C24" s="5" t="s">
        <v>20</v>
      </c>
    </row>
    <row r="25" spans="3:3" x14ac:dyDescent="0.25">
      <c r="C25" s="5" t="s">
        <v>21</v>
      </c>
    </row>
    <row r="26" spans="3:3" x14ac:dyDescent="0.25">
      <c r="C26" s="6" t="s">
        <v>65</v>
      </c>
    </row>
    <row r="27" spans="3:3" x14ac:dyDescent="0.25">
      <c r="C27" s="5" t="s">
        <v>22</v>
      </c>
    </row>
    <row r="28" spans="3:3" x14ac:dyDescent="0.25">
      <c r="C28" s="5" t="s">
        <v>23</v>
      </c>
    </row>
    <row r="29" spans="3:3" x14ac:dyDescent="0.25">
      <c r="C29" s="5" t="s">
        <v>24</v>
      </c>
    </row>
    <row r="30" spans="3:3" x14ac:dyDescent="0.25">
      <c r="C30" s="5" t="s">
        <v>25</v>
      </c>
    </row>
    <row r="31" spans="3:3" x14ac:dyDescent="0.25">
      <c r="C31" s="5" t="s">
        <v>26</v>
      </c>
    </row>
    <row r="32" spans="3:3" x14ac:dyDescent="0.25">
      <c r="C32" s="5" t="s">
        <v>27</v>
      </c>
    </row>
    <row r="33" spans="1:3" x14ac:dyDescent="0.25">
      <c r="C33" s="6" t="s">
        <v>66</v>
      </c>
    </row>
    <row r="34" spans="1:3" x14ac:dyDescent="0.25">
      <c r="C34" s="5" t="s">
        <v>28</v>
      </c>
    </row>
    <row r="35" spans="1:3" x14ac:dyDescent="0.25">
      <c r="C35" s="5" t="s">
        <v>29</v>
      </c>
    </row>
    <row r="36" spans="1:3" x14ac:dyDescent="0.25">
      <c r="C36" s="5" t="s">
        <v>30</v>
      </c>
    </row>
    <row r="37" spans="1:3" x14ac:dyDescent="0.25">
      <c r="C37" s="5" t="s">
        <v>31</v>
      </c>
    </row>
    <row r="38" spans="1:3" x14ac:dyDescent="0.25">
      <c r="C38" s="5" t="s">
        <v>32</v>
      </c>
    </row>
    <row r="39" spans="1:3" x14ac:dyDescent="0.25">
      <c r="C39" s="5" t="s">
        <v>33</v>
      </c>
    </row>
    <row r="40" spans="1:3" x14ac:dyDescent="0.25">
      <c r="C40" s="5" t="s">
        <v>34</v>
      </c>
    </row>
    <row r="41" spans="1:3" x14ac:dyDescent="0.25">
      <c r="C41" s="5" t="s">
        <v>35</v>
      </c>
    </row>
    <row r="42" spans="1:3" x14ac:dyDescent="0.25">
      <c r="A42" s="6" t="s">
        <v>73</v>
      </c>
      <c r="B42" s="9"/>
    </row>
    <row r="43" spans="1:3" x14ac:dyDescent="0.25">
      <c r="B43" s="6" t="s">
        <v>67</v>
      </c>
    </row>
    <row r="44" spans="1:3" x14ac:dyDescent="0.25">
      <c r="C44" s="6" t="s">
        <v>68</v>
      </c>
    </row>
    <row r="45" spans="1:3" x14ac:dyDescent="0.25">
      <c r="C45" s="5" t="s">
        <v>36</v>
      </c>
    </row>
    <row r="46" spans="1:3" x14ac:dyDescent="0.25">
      <c r="C46" s="5" t="s">
        <v>37</v>
      </c>
    </row>
    <row r="47" spans="1:3" x14ac:dyDescent="0.25">
      <c r="C47" s="5" t="s">
        <v>38</v>
      </c>
    </row>
    <row r="48" spans="1:3" x14ac:dyDescent="0.25">
      <c r="C48" s="5" t="s">
        <v>39</v>
      </c>
    </row>
    <row r="49" spans="2:3" x14ac:dyDescent="0.25">
      <c r="C49" s="6" t="s">
        <v>69</v>
      </c>
    </row>
    <row r="50" spans="2:3" x14ac:dyDescent="0.25">
      <c r="C50" s="5" t="s">
        <v>40</v>
      </c>
    </row>
    <row r="51" spans="2:3" x14ac:dyDescent="0.25">
      <c r="C51" s="5" t="s">
        <v>41</v>
      </c>
    </row>
    <row r="52" spans="2:3" x14ac:dyDescent="0.25">
      <c r="C52" s="5" t="s">
        <v>42</v>
      </c>
    </row>
    <row r="53" spans="2:3" x14ac:dyDescent="0.25">
      <c r="C53" s="5" t="s">
        <v>43</v>
      </c>
    </row>
    <row r="54" spans="2:3" x14ac:dyDescent="0.25">
      <c r="C54" s="5" t="s">
        <v>44</v>
      </c>
    </row>
    <row r="55" spans="2:3" x14ac:dyDescent="0.25">
      <c r="C55" s="5" t="s">
        <v>45</v>
      </c>
    </row>
    <row r="56" spans="2:3" x14ac:dyDescent="0.25">
      <c r="C56" s="5" t="s">
        <v>46</v>
      </c>
    </row>
    <row r="57" spans="2:3" x14ac:dyDescent="0.25">
      <c r="C57" s="5" t="s">
        <v>47</v>
      </c>
    </row>
    <row r="58" spans="2:3" x14ac:dyDescent="0.25">
      <c r="B58" s="6" t="s">
        <v>70</v>
      </c>
    </row>
    <row r="59" spans="2:3" x14ac:dyDescent="0.25">
      <c r="C59" s="6" t="s">
        <v>71</v>
      </c>
    </row>
    <row r="60" spans="2:3" x14ac:dyDescent="0.25">
      <c r="C60" s="5" t="s">
        <v>48</v>
      </c>
    </row>
    <row r="61" spans="2:3" x14ac:dyDescent="0.25">
      <c r="C61" s="5" t="s">
        <v>49</v>
      </c>
    </row>
    <row r="62" spans="2:3" x14ac:dyDescent="0.25">
      <c r="C62" s="5" t="s">
        <v>50</v>
      </c>
    </row>
    <row r="63" spans="2:3" x14ac:dyDescent="0.25">
      <c r="C63" s="6" t="s">
        <v>72</v>
      </c>
    </row>
    <row r="64" spans="2:3" x14ac:dyDescent="0.25">
      <c r="C64" s="5" t="s">
        <v>51</v>
      </c>
    </row>
    <row r="65" spans="3:3" x14ac:dyDescent="0.25">
      <c r="C65" s="5" t="s">
        <v>52</v>
      </c>
    </row>
  </sheetData>
  <phoneticPr fontId="0" type="noConversion"/>
  <pageMargins left="0.75" right="0.75" top="1" bottom="1" header="0.5" footer="0.5"/>
  <pageSetup scale="77" orientation="portrait" horizontalDpi="360" verticalDpi="36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5" sqref="E15"/>
    </sheetView>
  </sheetViews>
  <sheetFormatPr defaultRowHeight="13.2" x14ac:dyDescent="0.25"/>
  <cols>
    <col min="1" max="1" width="16.88671875" style="5" customWidth="1"/>
    <col min="2" max="2" width="12.5546875" style="5" customWidth="1"/>
    <col min="3" max="3" width="10.6640625" style="5" customWidth="1"/>
  </cols>
  <sheetData>
    <row r="1" spans="1:3" x14ac:dyDescent="0.25">
      <c r="A1" s="6" t="s">
        <v>191</v>
      </c>
    </row>
    <row r="2" spans="1:3" x14ac:dyDescent="0.25">
      <c r="A2" s="5" t="s">
        <v>88</v>
      </c>
    </row>
    <row r="3" spans="1:3" s="28" customFormat="1" x14ac:dyDescent="0.25">
      <c r="A3" s="28" t="s">
        <v>192</v>
      </c>
    </row>
    <row r="4" spans="1:3" s="28" customFormat="1" x14ac:dyDescent="0.25">
      <c r="B4" s="28" t="s">
        <v>80</v>
      </c>
      <c r="C4" s="28" t="s">
        <v>82</v>
      </c>
    </row>
    <row r="5" spans="1:3" x14ac:dyDescent="0.25">
      <c r="A5" s="5" t="s">
        <v>59</v>
      </c>
      <c r="B5" s="5">
        <v>5</v>
      </c>
      <c r="C5" s="5">
        <v>0</v>
      </c>
    </row>
    <row r="6" spans="1:3" x14ac:dyDescent="0.25">
      <c r="A6" s="5" t="s">
        <v>65</v>
      </c>
      <c r="B6" s="5">
        <v>4</v>
      </c>
      <c r="C6" s="5">
        <v>-1</v>
      </c>
    </row>
    <row r="7" spans="1:3" x14ac:dyDescent="0.25">
      <c r="A7" s="5" t="s">
        <v>84</v>
      </c>
      <c r="B7" s="5">
        <v>10</v>
      </c>
      <c r="C7" s="5">
        <v>-7</v>
      </c>
    </row>
    <row r="8" spans="1:3" x14ac:dyDescent="0.25">
      <c r="A8" s="5" t="s">
        <v>70</v>
      </c>
      <c r="B8" s="5">
        <v>-1</v>
      </c>
      <c r="C8" s="5">
        <v>-1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1" sqref="F11"/>
    </sheetView>
  </sheetViews>
  <sheetFormatPr defaultRowHeight="13.2" x14ac:dyDescent="0.25"/>
  <cols>
    <col min="1" max="1" width="19.33203125" style="5" customWidth="1"/>
    <col min="2" max="2" width="9.88671875" style="12" customWidth="1"/>
    <col min="3" max="3" width="9.6640625" style="12" customWidth="1"/>
    <col min="4" max="4" width="17.109375" style="12" customWidth="1"/>
    <col min="5" max="5" width="12.88671875" style="12" customWidth="1"/>
  </cols>
  <sheetData>
    <row r="1" spans="1:5" x14ac:dyDescent="0.25">
      <c r="A1" s="6" t="s">
        <v>193</v>
      </c>
    </row>
    <row r="2" spans="1:5" x14ac:dyDescent="0.25">
      <c r="A2" s="5" t="s">
        <v>88</v>
      </c>
    </row>
    <row r="4" spans="1:5" s="6" customFormat="1" x14ac:dyDescent="0.25">
      <c r="A4" s="6" t="s">
        <v>198</v>
      </c>
      <c r="B4" s="20"/>
      <c r="C4" s="20"/>
      <c r="D4" s="20"/>
      <c r="E4" s="20"/>
    </row>
    <row r="5" spans="1:5" s="34" customFormat="1" x14ac:dyDescent="0.25">
      <c r="B5" s="25" t="s">
        <v>59</v>
      </c>
      <c r="C5" s="25" t="s">
        <v>65</v>
      </c>
      <c r="D5" s="25" t="s">
        <v>84</v>
      </c>
      <c r="E5" s="25" t="s">
        <v>70</v>
      </c>
    </row>
    <row r="6" spans="1:5" x14ac:dyDescent="0.25">
      <c r="A6" s="5" t="s">
        <v>194</v>
      </c>
      <c r="B6" s="12">
        <v>9.9036419999999996</v>
      </c>
      <c r="C6" s="12">
        <v>11.051540000000001</v>
      </c>
      <c r="D6" s="12">
        <v>44</v>
      </c>
      <c r="E6" s="12">
        <v>31.479956000000001</v>
      </c>
    </row>
    <row r="7" spans="1:5" x14ac:dyDescent="0.25">
      <c r="A7" s="5" t="s">
        <v>195</v>
      </c>
      <c r="B7" s="12">
        <v>22.333114000000002</v>
      </c>
      <c r="C7" s="12">
        <v>9.7392950000000003</v>
      </c>
      <c r="D7" s="12">
        <v>6</v>
      </c>
      <c r="E7" s="12">
        <v>11.459443</v>
      </c>
    </row>
    <row r="8" spans="1:5" x14ac:dyDescent="0.25">
      <c r="A8" s="5" t="s">
        <v>196</v>
      </c>
      <c r="B8" s="12">
        <v>14.790979</v>
      </c>
      <c r="C8" s="12">
        <v>37.037222999999997</v>
      </c>
      <c r="D8" s="12">
        <v>3</v>
      </c>
      <c r="E8" s="12">
        <v>12.029626</v>
      </c>
    </row>
    <row r="9" spans="1:5" x14ac:dyDescent="0.25">
      <c r="A9" s="5" t="s">
        <v>197</v>
      </c>
      <c r="B9" s="12">
        <v>112.405582</v>
      </c>
      <c r="C9" s="12">
        <v>143.170986</v>
      </c>
      <c r="D9" s="12">
        <v>14.5</v>
      </c>
      <c r="E9" s="12">
        <v>20.763072000000001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8"/>
    </sheetView>
  </sheetViews>
  <sheetFormatPr defaultRowHeight="13.2" x14ac:dyDescent="0.25"/>
  <cols>
    <col min="1" max="1" width="16.44140625" style="5" customWidth="1"/>
    <col min="2" max="6" width="8.88671875" style="5" customWidth="1"/>
  </cols>
  <sheetData>
    <row r="1" spans="1:6" s="30" customFormat="1" x14ac:dyDescent="0.25">
      <c r="A1" s="6" t="s">
        <v>199</v>
      </c>
      <c r="B1" s="6"/>
      <c r="C1" s="6"/>
      <c r="D1" s="6"/>
      <c r="E1" s="6"/>
      <c r="F1" s="6"/>
    </row>
    <row r="2" spans="1:6" x14ac:dyDescent="0.25">
      <c r="A2" s="5" t="s">
        <v>88</v>
      </c>
    </row>
    <row r="3" spans="1:6" s="6" customFormat="1" x14ac:dyDescent="0.25">
      <c r="A3" s="6" t="s">
        <v>203</v>
      </c>
      <c r="D3" s="28" t="s">
        <v>90</v>
      </c>
    </row>
    <row r="4" spans="1:6" s="6" customFormat="1" x14ac:dyDescent="0.25">
      <c r="B4" s="6">
        <v>1953</v>
      </c>
      <c r="C4" s="6">
        <v>1963</v>
      </c>
      <c r="D4" s="6">
        <v>1977</v>
      </c>
      <c r="E4" s="6">
        <v>1987</v>
      </c>
      <c r="F4" s="6">
        <v>1997</v>
      </c>
    </row>
    <row r="5" spans="1:6" x14ac:dyDescent="0.25">
      <c r="A5" s="5" t="s">
        <v>200</v>
      </c>
      <c r="B5" s="12">
        <v>108.458</v>
      </c>
      <c r="C5" s="12">
        <v>123.07599999999999</v>
      </c>
      <c r="D5" s="12">
        <v>132.43899999999999</v>
      </c>
      <c r="E5" s="12">
        <v>152.34200000000001</v>
      </c>
      <c r="F5" s="12">
        <v>164.60105999999999</v>
      </c>
    </row>
    <row r="6" spans="1:6" x14ac:dyDescent="0.25">
      <c r="A6" s="5" t="s">
        <v>201</v>
      </c>
      <c r="B6" s="12">
        <v>139.88</v>
      </c>
      <c r="C6" s="12">
        <v>131.95599999999999</v>
      </c>
      <c r="D6" s="12">
        <v>112.61799999999999</v>
      </c>
      <c r="E6" s="12">
        <v>115.495</v>
      </c>
      <c r="F6" s="12">
        <v>103.44967999999999</v>
      </c>
    </row>
    <row r="7" spans="1:6" x14ac:dyDescent="0.25">
      <c r="A7" s="5" t="s">
        <v>202</v>
      </c>
      <c r="B7" s="12">
        <v>79.010000000000005</v>
      </c>
      <c r="C7" s="12">
        <v>85.497</v>
      </c>
      <c r="D7" s="12">
        <v>98.375</v>
      </c>
      <c r="E7" s="12">
        <v>78.647999999999996</v>
      </c>
      <c r="F7" s="12">
        <v>90.547399999999996</v>
      </c>
    </row>
    <row r="8" spans="1:6" x14ac:dyDescent="0.25">
      <c r="A8" s="5" t="s">
        <v>176</v>
      </c>
      <c r="B8" s="12">
        <v>31.472999999999999</v>
      </c>
      <c r="C8" s="12">
        <v>24.78</v>
      </c>
      <c r="D8" s="12">
        <v>9.6440000000000001</v>
      </c>
      <c r="E8" s="12">
        <v>5.202</v>
      </c>
      <c r="F8" s="12">
        <v>1.8342499999999999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6" sqref="E16"/>
    </sheetView>
  </sheetViews>
  <sheetFormatPr defaultRowHeight="13.2" x14ac:dyDescent="0.25"/>
  <cols>
    <col min="1" max="1" width="15.5546875" customWidth="1"/>
    <col min="2" max="6" width="11.44140625" bestFit="1" customWidth="1"/>
  </cols>
  <sheetData>
    <row r="1" spans="1:6" x14ac:dyDescent="0.25">
      <c r="A1" s="6" t="s">
        <v>204</v>
      </c>
      <c r="B1" s="6"/>
      <c r="C1" s="6"/>
      <c r="D1" s="6"/>
      <c r="E1" s="6"/>
      <c r="F1" s="6"/>
    </row>
    <row r="2" spans="1:6" x14ac:dyDescent="0.25">
      <c r="A2" s="5" t="s">
        <v>88</v>
      </c>
      <c r="B2" s="5"/>
      <c r="C2" s="5"/>
      <c r="D2" s="5"/>
      <c r="E2" s="5"/>
      <c r="F2" s="5"/>
    </row>
    <row r="3" spans="1:6" x14ac:dyDescent="0.25">
      <c r="A3" s="6" t="s">
        <v>203</v>
      </c>
      <c r="B3" s="6"/>
      <c r="C3" s="6"/>
      <c r="D3" s="28" t="s">
        <v>90</v>
      </c>
      <c r="E3" s="6"/>
      <c r="F3" s="6"/>
    </row>
    <row r="4" spans="1:6" x14ac:dyDescent="0.25">
      <c r="A4" s="6"/>
      <c r="B4" s="6">
        <v>1953</v>
      </c>
      <c r="C4" s="6">
        <v>1963</v>
      </c>
      <c r="D4" s="6">
        <v>1977</v>
      </c>
      <c r="E4" s="6">
        <v>1987</v>
      </c>
      <c r="F4" s="6">
        <v>1997</v>
      </c>
    </row>
    <row r="5" spans="1:6" x14ac:dyDescent="0.25">
      <c r="A5" s="5" t="s">
        <v>200</v>
      </c>
      <c r="B5" s="12">
        <v>93.033000000000001</v>
      </c>
      <c r="C5" s="12">
        <v>98.831000000000003</v>
      </c>
      <c r="D5" s="12">
        <v>90.771000000000001</v>
      </c>
      <c r="E5" s="12">
        <v>90.512967999999987</v>
      </c>
      <c r="F5" s="12">
        <v>94.078699999999998</v>
      </c>
    </row>
    <row r="6" spans="1:6" x14ac:dyDescent="0.25">
      <c r="A6" s="5" t="s">
        <v>201</v>
      </c>
      <c r="B6" s="12">
        <v>30.808</v>
      </c>
      <c r="C6" s="12">
        <v>27.251000000000001</v>
      </c>
      <c r="D6" s="12">
        <v>24.076000000000001</v>
      </c>
      <c r="E6" s="12">
        <v>22.497615999999997</v>
      </c>
      <c r="F6" s="12">
        <v>23.71949</v>
      </c>
    </row>
    <row r="7" spans="1:6" x14ac:dyDescent="0.25">
      <c r="A7" s="5" t="s">
        <v>202</v>
      </c>
      <c r="B7" s="12">
        <v>15.555</v>
      </c>
      <c r="C7" s="12">
        <v>13.244999999999999</v>
      </c>
      <c r="D7" s="12">
        <v>17.466999999999999</v>
      </c>
      <c r="E7" s="12">
        <v>18.764957000000003</v>
      </c>
      <c r="F7" s="12">
        <v>19.735220000000002</v>
      </c>
    </row>
    <row r="8" spans="1:6" x14ac:dyDescent="0.25">
      <c r="A8" s="5" t="s">
        <v>176</v>
      </c>
      <c r="B8" s="12">
        <v>10.637</v>
      </c>
      <c r="C8" s="12">
        <v>10.481999999999999</v>
      </c>
      <c r="D8" s="12">
        <v>6.9630000000000001</v>
      </c>
      <c r="E8" s="12">
        <v>2.85338</v>
      </c>
      <c r="F8" s="12">
        <v>5.6987299999999994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7" sqref="G7"/>
    </sheetView>
  </sheetViews>
  <sheetFormatPr defaultRowHeight="13.2" x14ac:dyDescent="0.25"/>
  <cols>
    <col min="1" max="1" width="19.5546875" style="5" customWidth="1"/>
    <col min="2" max="4" width="8.88671875" style="5" customWidth="1"/>
  </cols>
  <sheetData>
    <row r="1" spans="1:2" x14ac:dyDescent="0.25">
      <c r="A1" s="6" t="s">
        <v>205</v>
      </c>
    </row>
    <row r="2" spans="1:2" x14ac:dyDescent="0.25">
      <c r="A2" s="5" t="s">
        <v>209</v>
      </c>
    </row>
    <row r="4" spans="1:2" x14ac:dyDescent="0.25">
      <c r="B4" s="34" t="s">
        <v>210</v>
      </c>
    </row>
    <row r="5" spans="1:2" x14ac:dyDescent="0.25">
      <c r="A5" s="5" t="s">
        <v>206</v>
      </c>
      <c r="B5" s="5">
        <v>836</v>
      </c>
    </row>
    <row r="6" spans="1:2" x14ac:dyDescent="0.25">
      <c r="A6" s="5" t="s">
        <v>207</v>
      </c>
      <c r="B6" s="5">
        <v>50</v>
      </c>
    </row>
    <row r="7" spans="1:2" x14ac:dyDescent="0.25">
      <c r="A7" s="5" t="s">
        <v>208</v>
      </c>
      <c r="B7" s="5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sqref="A1:E30"/>
    </sheetView>
  </sheetViews>
  <sheetFormatPr defaultRowHeight="13.2" x14ac:dyDescent="0.25"/>
  <cols>
    <col min="1" max="1" width="8.88671875" style="5" customWidth="1"/>
    <col min="2" max="2" width="13.44140625" style="5" customWidth="1"/>
    <col min="3" max="3" width="9.44140625" style="5" bestFit="1" customWidth="1"/>
    <col min="4" max="4" width="15.5546875" style="5" customWidth="1"/>
    <col min="5" max="5" width="14.33203125" style="5" customWidth="1"/>
  </cols>
  <sheetData>
    <row r="1" spans="1:5" x14ac:dyDescent="0.25">
      <c r="A1" s="6" t="s">
        <v>211</v>
      </c>
    </row>
    <row r="2" spans="1:5" x14ac:dyDescent="0.25">
      <c r="A2" s="5" t="s">
        <v>212</v>
      </c>
    </row>
    <row r="3" spans="1:5" x14ac:dyDescent="0.25">
      <c r="A3" s="6" t="s">
        <v>215</v>
      </c>
    </row>
    <row r="4" spans="1:5" s="34" customFormat="1" x14ac:dyDescent="0.25">
      <c r="B4" s="34" t="s">
        <v>59</v>
      </c>
      <c r="C4" s="34" t="s">
        <v>65</v>
      </c>
      <c r="D4" s="34" t="s">
        <v>84</v>
      </c>
      <c r="E4" s="34" t="s">
        <v>70</v>
      </c>
    </row>
    <row r="5" spans="1:5" x14ac:dyDescent="0.25">
      <c r="A5" s="5">
        <v>1953</v>
      </c>
      <c r="B5" s="12">
        <v>672.48744125749477</v>
      </c>
      <c r="C5" s="12">
        <v>725.85139772960611</v>
      </c>
      <c r="D5" s="12">
        <v>1390.7115722458295</v>
      </c>
      <c r="E5" s="12">
        <v>3248.5887217594532</v>
      </c>
    </row>
    <row r="6" spans="1:5" x14ac:dyDescent="0.25">
      <c r="A6" s="5">
        <v>1963</v>
      </c>
      <c r="B6" s="12">
        <v>819.17155682696171</v>
      </c>
      <c r="C6" s="12">
        <v>834.06563393913837</v>
      </c>
      <c r="D6" s="12">
        <v>1476.6736401673638</v>
      </c>
      <c r="E6" s="12">
        <v>3190.0614074243867</v>
      </c>
    </row>
    <row r="7" spans="1:5" x14ac:dyDescent="0.25">
      <c r="A7" s="5">
        <v>1977</v>
      </c>
      <c r="B7" s="12">
        <v>1062.3150815270519</v>
      </c>
      <c r="C7" s="12">
        <v>1118.9350298051395</v>
      </c>
      <c r="D7" s="12">
        <v>1682.6317451348611</v>
      </c>
      <c r="E7" s="12">
        <v>3102.4953859378556</v>
      </c>
    </row>
    <row r="8" spans="1:5" x14ac:dyDescent="0.25">
      <c r="A8" s="5">
        <v>1987</v>
      </c>
      <c r="B8" s="12">
        <v>1230.6646202863637</v>
      </c>
      <c r="C8" s="12">
        <v>1240.1340301821372</v>
      </c>
      <c r="D8" s="12">
        <v>1766.0942100098137</v>
      </c>
      <c r="E8" s="12">
        <v>3247.0676282487416</v>
      </c>
    </row>
    <row r="9" spans="1:5" x14ac:dyDescent="0.25">
      <c r="A9" s="5">
        <v>1997</v>
      </c>
      <c r="B9" s="12">
        <v>1341.1066648268247</v>
      </c>
      <c r="C9" s="12">
        <v>1275.434206140329</v>
      </c>
      <c r="D9" s="12">
        <v>1764.3305034579751</v>
      </c>
      <c r="E9" s="12">
        <v>3320.1778073200117</v>
      </c>
    </row>
    <row r="12" spans="1:5" x14ac:dyDescent="0.25">
      <c r="A12" s="6" t="s">
        <v>213</v>
      </c>
    </row>
    <row r="13" spans="1:5" x14ac:dyDescent="0.25">
      <c r="A13" s="5" t="s">
        <v>209</v>
      </c>
    </row>
    <row r="14" spans="1:5" x14ac:dyDescent="0.25">
      <c r="A14" s="6" t="s">
        <v>214</v>
      </c>
      <c r="B14" s="6"/>
      <c r="C14" s="6"/>
      <c r="D14" s="6"/>
      <c r="E14" s="6"/>
    </row>
    <row r="15" spans="1:5" x14ac:dyDescent="0.25">
      <c r="A15" s="6"/>
      <c r="B15" s="34" t="s">
        <v>59</v>
      </c>
      <c r="C15" s="34" t="s">
        <v>65</v>
      </c>
      <c r="D15" s="34" t="s">
        <v>84</v>
      </c>
      <c r="E15" s="34" t="s">
        <v>70</v>
      </c>
    </row>
    <row r="16" spans="1:5" x14ac:dyDescent="0.25">
      <c r="A16" s="5">
        <v>1953</v>
      </c>
      <c r="B16" s="12">
        <v>27.053000000000001</v>
      </c>
      <c r="C16" s="12">
        <v>60.462000000000003</v>
      </c>
      <c r="D16" s="12">
        <v>87.546000000000006</v>
      </c>
      <c r="E16" s="12">
        <v>256.733</v>
      </c>
    </row>
    <row r="17" spans="1:5" x14ac:dyDescent="0.25">
      <c r="A17" s="5">
        <v>1963</v>
      </c>
      <c r="B17" s="12">
        <v>33.661000000000001</v>
      </c>
      <c r="C17" s="12">
        <v>75.087000000000003</v>
      </c>
      <c r="D17" s="12">
        <v>93.222999999999999</v>
      </c>
      <c r="E17" s="12">
        <v>247.78899999999999</v>
      </c>
    </row>
    <row r="18" spans="1:5" x14ac:dyDescent="0.25">
      <c r="A18" s="5">
        <v>1977</v>
      </c>
      <c r="B18" s="12">
        <v>43.85</v>
      </c>
      <c r="C18" s="12">
        <v>101.208</v>
      </c>
      <c r="D18" s="12">
        <v>95.111000000000004</v>
      </c>
      <c r="E18" s="12">
        <v>226.791</v>
      </c>
    </row>
    <row r="19" spans="1:5" x14ac:dyDescent="0.25">
      <c r="A19" s="5">
        <v>1987</v>
      </c>
      <c r="B19" s="12">
        <v>47.618000000000002</v>
      </c>
      <c r="C19" s="12">
        <v>105.613</v>
      </c>
      <c r="D19" s="12">
        <v>100.298</v>
      </c>
      <c r="E19" s="12">
        <v>213.67500000000001</v>
      </c>
    </row>
    <row r="20" spans="1:5" x14ac:dyDescent="0.25">
      <c r="A20" s="5">
        <v>1997</v>
      </c>
      <c r="B20" s="12">
        <v>49.377000000000002</v>
      </c>
      <c r="C20" s="12">
        <v>104.846</v>
      </c>
      <c r="D20" s="12">
        <v>114.682</v>
      </c>
      <c r="E20" s="12">
        <v>214.93799999999999</v>
      </c>
    </row>
    <row r="22" spans="1:5" x14ac:dyDescent="0.25">
      <c r="A22" s="6" t="s">
        <v>216</v>
      </c>
    </row>
    <row r="23" spans="1:5" x14ac:dyDescent="0.25">
      <c r="A23" s="5" t="s">
        <v>209</v>
      </c>
    </row>
    <row r="24" spans="1:5" x14ac:dyDescent="0.25">
      <c r="A24" s="6" t="s">
        <v>217</v>
      </c>
    </row>
    <row r="25" spans="1:5" x14ac:dyDescent="0.25">
      <c r="B25" s="34" t="s">
        <v>59</v>
      </c>
      <c r="C25" s="34" t="s">
        <v>65</v>
      </c>
      <c r="D25" s="34" t="s">
        <v>84</v>
      </c>
      <c r="E25" s="34" t="s">
        <v>70</v>
      </c>
    </row>
    <row r="26" spans="1:5" x14ac:dyDescent="0.25">
      <c r="A26" s="5">
        <v>1953</v>
      </c>
      <c r="B26" s="12">
        <v>76.694999999999993</v>
      </c>
      <c r="C26" s="12">
        <v>88.007999999999996</v>
      </c>
      <c r="D26" s="12">
        <v>5.0739999999999998</v>
      </c>
      <c r="E26" s="12">
        <v>14.313000000000001</v>
      </c>
    </row>
    <row r="27" spans="1:5" x14ac:dyDescent="0.25">
      <c r="A27" s="5">
        <v>1963</v>
      </c>
      <c r="B27" s="12">
        <v>94.626999999999995</v>
      </c>
      <c r="C27" s="12">
        <v>98.984999999999999</v>
      </c>
      <c r="D27" s="12">
        <v>5.5960000000000001</v>
      </c>
      <c r="E27" s="12">
        <v>16.632000000000001</v>
      </c>
    </row>
    <row r="28" spans="1:5" x14ac:dyDescent="0.25">
      <c r="A28" s="5">
        <v>1977</v>
      </c>
      <c r="B28" s="12">
        <v>119.158</v>
      </c>
      <c r="C28" s="12">
        <v>122.16500000000001</v>
      </c>
      <c r="D28" s="12">
        <v>6.1379999999999999</v>
      </c>
      <c r="E28" s="12">
        <v>18.635000000000002</v>
      </c>
    </row>
    <row r="29" spans="1:5" x14ac:dyDescent="0.25">
      <c r="A29" s="5">
        <v>1987</v>
      </c>
      <c r="B29" s="12">
        <v>142.41999999999999</v>
      </c>
      <c r="C29" s="12">
        <v>139.02699999999999</v>
      </c>
      <c r="D29" s="12">
        <v>7.681</v>
      </c>
      <c r="E29" s="12">
        <v>24.952000000000002</v>
      </c>
    </row>
    <row r="30" spans="1:5" x14ac:dyDescent="0.25">
      <c r="A30" s="5">
        <v>1997</v>
      </c>
      <c r="B30" s="12">
        <v>164.441</v>
      </c>
      <c r="C30" s="12">
        <v>151.51499999999999</v>
      </c>
      <c r="D30" s="12">
        <v>10.618</v>
      </c>
      <c r="E30" s="12">
        <v>24.821999999999999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G13" sqref="G13"/>
    </sheetView>
  </sheetViews>
  <sheetFormatPr defaultRowHeight="13.2" x14ac:dyDescent="0.25"/>
  <cols>
    <col min="1" max="1" width="8.88671875" style="5" customWidth="1"/>
    <col min="2" max="2" width="15.88671875" customWidth="1"/>
    <col min="3" max="3" width="14.33203125" customWidth="1"/>
    <col min="4" max="4" width="16.33203125" customWidth="1"/>
    <col min="5" max="5" width="18.33203125" customWidth="1"/>
  </cols>
  <sheetData>
    <row r="1" spans="1:5" x14ac:dyDescent="0.25">
      <c r="A1" s="6" t="s">
        <v>218</v>
      </c>
      <c r="B1" s="5"/>
      <c r="C1" s="5"/>
      <c r="D1" s="5"/>
      <c r="E1" s="5"/>
    </row>
    <row r="2" spans="1:5" x14ac:dyDescent="0.25">
      <c r="A2" s="5" t="s">
        <v>212</v>
      </c>
      <c r="B2" s="5"/>
      <c r="C2" s="5"/>
      <c r="D2" s="5"/>
      <c r="E2" s="5"/>
    </row>
    <row r="3" spans="1:5" x14ac:dyDescent="0.25">
      <c r="A3" s="6" t="s">
        <v>224</v>
      </c>
      <c r="B3" s="5"/>
      <c r="C3" s="5"/>
      <c r="D3" s="5"/>
      <c r="E3" s="5"/>
    </row>
    <row r="4" spans="1:5" s="6" customFormat="1" x14ac:dyDescent="0.25">
      <c r="B4" s="25" t="s">
        <v>194</v>
      </c>
      <c r="C4" s="25" t="s">
        <v>195</v>
      </c>
      <c r="D4" s="25" t="s">
        <v>223</v>
      </c>
      <c r="E4" s="25" t="s">
        <v>222</v>
      </c>
    </row>
    <row r="5" spans="1:5" x14ac:dyDescent="0.25">
      <c r="A5">
        <v>1953</v>
      </c>
      <c r="B5" s="10">
        <v>2301.7622773395842</v>
      </c>
      <c r="C5" s="10">
        <v>1413</v>
      </c>
      <c r="D5" s="10">
        <v>1657.3865274080606</v>
      </c>
      <c r="E5" s="10">
        <v>750.35392968706367</v>
      </c>
    </row>
    <row r="6" spans="1:5" x14ac:dyDescent="0.25">
      <c r="A6">
        <v>1963</v>
      </c>
      <c r="B6" s="10">
        <v>2384.2531880840515</v>
      </c>
      <c r="C6" s="10">
        <v>1550.0963195782215</v>
      </c>
      <c r="D6" s="10">
        <v>1651.4470814207116</v>
      </c>
      <c r="E6" s="10">
        <v>835.04537812940009</v>
      </c>
    </row>
    <row r="7" spans="1:5" x14ac:dyDescent="0.25">
      <c r="A7">
        <v>1977</v>
      </c>
      <c r="B7" s="10">
        <v>2589.2154541662439</v>
      </c>
      <c r="C7" s="10">
        <v>1728.3955608562937</v>
      </c>
      <c r="D7" s="10">
        <v>1549.030985261692</v>
      </c>
      <c r="E7" s="10">
        <v>1090.6362839614374</v>
      </c>
    </row>
    <row r="8" spans="1:5" x14ac:dyDescent="0.25">
      <c r="A8">
        <v>1987</v>
      </c>
      <c r="B8" s="10">
        <v>2623.3832224685884</v>
      </c>
      <c r="C8" s="10">
        <v>1934.6720506384372</v>
      </c>
      <c r="D8" s="10">
        <v>1536.1422661947204</v>
      </c>
      <c r="E8" s="10">
        <v>1260.4561933108575</v>
      </c>
    </row>
    <row r="9" spans="1:5" x14ac:dyDescent="0.25">
      <c r="A9">
        <v>1997</v>
      </c>
      <c r="B9" s="10">
        <v>2609.8355841534631</v>
      </c>
      <c r="C9" s="10">
        <v>1771.3742338224488</v>
      </c>
      <c r="D9" s="10">
        <v>1492.5234724017923</v>
      </c>
      <c r="E9" s="10">
        <v>1361.68508529305</v>
      </c>
    </row>
    <row r="10" spans="1:5" x14ac:dyDescent="0.25">
      <c r="B10" s="5"/>
      <c r="C10" s="5"/>
      <c r="D10" s="5"/>
      <c r="E10" s="5"/>
    </row>
    <row r="11" spans="1:5" x14ac:dyDescent="0.25">
      <c r="A11" s="6" t="s">
        <v>219</v>
      </c>
      <c r="B11" s="5"/>
      <c r="C11" s="5"/>
      <c r="D11" s="5"/>
      <c r="E11" s="5"/>
    </row>
    <row r="12" spans="1:5" x14ac:dyDescent="0.25">
      <c r="A12" s="5" t="s">
        <v>209</v>
      </c>
      <c r="B12" s="5"/>
      <c r="C12" s="5"/>
      <c r="D12" s="5"/>
      <c r="E12" s="5"/>
    </row>
    <row r="13" spans="1:5" x14ac:dyDescent="0.25">
      <c r="A13" s="6" t="s">
        <v>214</v>
      </c>
      <c r="B13" s="6"/>
      <c r="C13" s="6"/>
      <c r="D13" s="6"/>
      <c r="E13" s="6"/>
    </row>
    <row r="14" spans="1:5" x14ac:dyDescent="0.25">
      <c r="A14" s="6"/>
      <c r="B14" s="34" t="s">
        <v>194</v>
      </c>
      <c r="C14" s="34" t="s">
        <v>221</v>
      </c>
      <c r="D14" s="34" t="s">
        <v>196</v>
      </c>
      <c r="E14" s="34" t="s">
        <v>222</v>
      </c>
    </row>
    <row r="15" spans="1:5" x14ac:dyDescent="0.25">
      <c r="A15" s="5">
        <v>1953</v>
      </c>
      <c r="B15" s="12">
        <v>204.43700000000001</v>
      </c>
      <c r="C15" s="12">
        <v>55.186999999999998</v>
      </c>
      <c r="D15" s="12">
        <v>77.421000000000006</v>
      </c>
      <c r="E15" s="12">
        <v>94.748999999999995</v>
      </c>
    </row>
    <row r="16" spans="1:5" x14ac:dyDescent="0.25">
      <c r="A16" s="5">
        <v>1963</v>
      </c>
      <c r="B16" s="12">
        <v>213.696</v>
      </c>
      <c r="C16" s="12">
        <v>55.722999999999999</v>
      </c>
      <c r="D16" s="12">
        <v>76.070999999999998</v>
      </c>
      <c r="E16" s="12">
        <v>104.27</v>
      </c>
    </row>
    <row r="17" spans="1:5" x14ac:dyDescent="0.25">
      <c r="A17" s="5">
        <v>1977</v>
      </c>
      <c r="B17" s="12">
        <v>208.09899999999999</v>
      </c>
      <c r="C17" s="12">
        <v>59.042000000000002</v>
      </c>
      <c r="D17" s="12">
        <v>74.497</v>
      </c>
      <c r="E17" s="12">
        <v>125.322</v>
      </c>
    </row>
    <row r="18" spans="1:5" x14ac:dyDescent="0.25">
      <c r="A18" s="5">
        <v>1987</v>
      </c>
      <c r="B18" s="12">
        <v>200.60300000000001</v>
      </c>
      <c r="C18" s="12">
        <v>57.258000000000003</v>
      </c>
      <c r="D18" s="12">
        <v>72.751999999999995</v>
      </c>
      <c r="E18" s="12">
        <v>136.59100000000001</v>
      </c>
    </row>
    <row r="19" spans="1:5" x14ac:dyDescent="0.25">
      <c r="A19" s="5">
        <v>1997</v>
      </c>
      <c r="B19" s="12">
        <v>222.32599999999999</v>
      </c>
      <c r="C19" s="12">
        <v>51.094000000000001</v>
      </c>
      <c r="D19" s="12">
        <v>66.260999999999996</v>
      </c>
      <c r="E19" s="12">
        <v>144.16200000000001</v>
      </c>
    </row>
    <row r="20" spans="1:5" x14ac:dyDescent="0.25">
      <c r="B20" s="5"/>
      <c r="C20" s="5"/>
      <c r="D20" s="5"/>
      <c r="E20" s="5"/>
    </row>
    <row r="21" spans="1:5" x14ac:dyDescent="0.25">
      <c r="A21" s="6" t="s">
        <v>220</v>
      </c>
      <c r="B21" s="5"/>
      <c r="C21" s="5"/>
      <c r="D21" s="5"/>
      <c r="E21" s="5"/>
    </row>
    <row r="22" spans="1:5" x14ac:dyDescent="0.25">
      <c r="A22" s="5" t="s">
        <v>209</v>
      </c>
      <c r="B22" s="5"/>
      <c r="C22" s="5"/>
      <c r="D22" s="5"/>
      <c r="E22" s="5"/>
    </row>
    <row r="23" spans="1:5" x14ac:dyDescent="0.25">
      <c r="A23" s="6" t="s">
        <v>217</v>
      </c>
      <c r="B23" s="5"/>
      <c r="C23" s="5"/>
      <c r="D23" s="5"/>
      <c r="E23" s="5"/>
    </row>
    <row r="24" spans="1:5" x14ac:dyDescent="0.25">
      <c r="B24" s="34" t="s">
        <v>194</v>
      </c>
      <c r="C24" s="34" t="s">
        <v>221</v>
      </c>
      <c r="D24" s="34" t="s">
        <v>196</v>
      </c>
      <c r="E24" s="34" t="s">
        <v>222</v>
      </c>
    </row>
    <row r="25" spans="1:5" x14ac:dyDescent="0.25">
      <c r="A25" s="5">
        <v>1953</v>
      </c>
      <c r="B25" s="12">
        <v>13.555999999999999</v>
      </c>
      <c r="C25" s="12">
        <v>16.515999999999998</v>
      </c>
      <c r="D25" s="12">
        <v>20.329999999999998</v>
      </c>
      <c r="E25" s="12">
        <v>133.68799999999999</v>
      </c>
    </row>
    <row r="26" spans="1:5" x14ac:dyDescent="0.25">
      <c r="A26" s="5">
        <v>1963</v>
      </c>
      <c r="B26" s="12">
        <v>17.207000000000001</v>
      </c>
      <c r="C26" s="12">
        <v>20.72</v>
      </c>
      <c r="D26" s="12">
        <v>25.384</v>
      </c>
      <c r="E26" s="12">
        <v>152.529</v>
      </c>
    </row>
    <row r="27" spans="1:5" x14ac:dyDescent="0.25">
      <c r="A27" s="5">
        <v>1977</v>
      </c>
      <c r="B27" s="12">
        <v>21.567</v>
      </c>
      <c r="C27" s="12">
        <v>26.46</v>
      </c>
      <c r="D27" s="12">
        <v>32.286999999999999</v>
      </c>
      <c r="E27" s="12">
        <v>185.78200000000001</v>
      </c>
    </row>
    <row r="28" spans="1:5" x14ac:dyDescent="0.25">
      <c r="A28" s="5">
        <v>1987</v>
      </c>
      <c r="B28" s="12">
        <v>26.561</v>
      </c>
      <c r="C28" s="12">
        <v>31.379000000000001</v>
      </c>
      <c r="D28" s="12">
        <v>35.311</v>
      </c>
      <c r="E28" s="12">
        <v>220.82900000000001</v>
      </c>
    </row>
    <row r="29" spans="1:5" x14ac:dyDescent="0.25">
      <c r="A29" s="5">
        <v>1997</v>
      </c>
      <c r="B29" s="12">
        <v>29.356000000000002</v>
      </c>
      <c r="C29" s="12">
        <v>36.645000000000003</v>
      </c>
      <c r="D29" s="12">
        <v>33.524999999999999</v>
      </c>
      <c r="E29" s="12">
        <v>251.87</v>
      </c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6" sqref="E16"/>
    </sheetView>
  </sheetViews>
  <sheetFormatPr defaultRowHeight="13.2" x14ac:dyDescent="0.25"/>
  <cols>
    <col min="1" max="1" width="19.33203125" customWidth="1"/>
  </cols>
  <sheetData>
    <row r="1" spans="1:2" x14ac:dyDescent="0.25">
      <c r="A1" s="6" t="s">
        <v>225</v>
      </c>
    </row>
    <row r="2" spans="1:2" x14ac:dyDescent="0.25">
      <c r="A2" t="s">
        <v>209</v>
      </c>
    </row>
    <row r="3" spans="1:2" x14ac:dyDescent="0.25">
      <c r="A3" s="6" t="s">
        <v>245</v>
      </c>
      <c r="B3" s="20"/>
    </row>
    <row r="4" spans="1:2" x14ac:dyDescent="0.25">
      <c r="A4" s="6"/>
      <c r="B4" s="24" t="s">
        <v>210</v>
      </c>
    </row>
    <row r="5" spans="1:2" x14ac:dyDescent="0.25">
      <c r="A5" t="s">
        <v>237</v>
      </c>
      <c r="B5" s="10">
        <v>11.719420999999999</v>
      </c>
    </row>
    <row r="6" spans="1:2" x14ac:dyDescent="0.25">
      <c r="A6" t="s">
        <v>238</v>
      </c>
      <c r="B6" s="10">
        <v>13.786718</v>
      </c>
    </row>
    <row r="7" spans="1:2" x14ac:dyDescent="0.25">
      <c r="A7" t="s">
        <v>239</v>
      </c>
      <c r="B7" s="10">
        <v>17.0717</v>
      </c>
    </row>
    <row r="8" spans="1:2" x14ac:dyDescent="0.25">
      <c r="A8" t="s">
        <v>240</v>
      </c>
      <c r="B8" s="10">
        <v>22.773409999999998</v>
      </c>
    </row>
    <row r="9" spans="1:2" x14ac:dyDescent="0.25">
      <c r="A9" t="s">
        <v>162</v>
      </c>
      <c r="B9" s="10">
        <v>27.234238999999999</v>
      </c>
    </row>
    <row r="10" spans="1:2" x14ac:dyDescent="0.25">
      <c r="A10" t="s">
        <v>241</v>
      </c>
      <c r="B10" s="10">
        <v>32.324390999999999</v>
      </c>
    </row>
    <row r="11" spans="1:2" x14ac:dyDescent="0.25">
      <c r="A11" t="s">
        <v>242</v>
      </c>
      <c r="B11" s="10">
        <v>38.740668000000007</v>
      </c>
    </row>
    <row r="12" spans="1:2" x14ac:dyDescent="0.25">
      <c r="A12" t="s">
        <v>243</v>
      </c>
      <c r="B12" s="10">
        <v>48.592008999999997</v>
      </c>
    </row>
    <row r="13" spans="1:2" x14ac:dyDescent="0.25">
      <c r="A13" t="s">
        <v>244</v>
      </c>
      <c r="B13" s="10">
        <v>70.154364000000001</v>
      </c>
    </row>
    <row r="14" spans="1:2" x14ac:dyDescent="0.25">
      <c r="A14" t="s">
        <v>159</v>
      </c>
      <c r="B14" s="10">
        <v>112.50912800000002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4" sqref="E14"/>
    </sheetView>
  </sheetViews>
  <sheetFormatPr defaultRowHeight="13.2" x14ac:dyDescent="0.25"/>
  <cols>
    <col min="1" max="1" width="20.6640625" customWidth="1"/>
    <col min="2" max="2" width="8.88671875" style="10" customWidth="1"/>
  </cols>
  <sheetData>
    <row r="1" spans="1:2" x14ac:dyDescent="0.25">
      <c r="A1" s="6" t="s">
        <v>236</v>
      </c>
    </row>
    <row r="2" spans="1:2" x14ac:dyDescent="0.25">
      <c r="A2" t="s">
        <v>209</v>
      </c>
    </row>
    <row r="3" spans="1:2" s="6" customFormat="1" x14ac:dyDescent="0.25">
      <c r="A3" s="6" t="s">
        <v>245</v>
      </c>
    </row>
    <row r="4" spans="1:2" s="6" customFormat="1" x14ac:dyDescent="0.25">
      <c r="B4" s="34" t="s">
        <v>210</v>
      </c>
    </row>
    <row r="5" spans="1:2" x14ac:dyDescent="0.25">
      <c r="A5" s="10" t="s">
        <v>226</v>
      </c>
      <c r="B5" s="10">
        <v>9.0466129999999989</v>
      </c>
    </row>
    <row r="6" spans="1:2" x14ac:dyDescent="0.25">
      <c r="A6" s="10" t="s">
        <v>227</v>
      </c>
      <c r="B6" s="10">
        <v>12.140878000000001</v>
      </c>
    </row>
    <row r="7" spans="1:2" x14ac:dyDescent="0.25">
      <c r="A7" s="10" t="s">
        <v>228</v>
      </c>
      <c r="B7" s="10">
        <v>16.384190999999998</v>
      </c>
    </row>
    <row r="8" spans="1:2" x14ac:dyDescent="0.25">
      <c r="A8" s="10" t="s">
        <v>229</v>
      </c>
      <c r="B8" s="10">
        <v>17.335667000000001</v>
      </c>
    </row>
    <row r="9" spans="1:2" x14ac:dyDescent="0.25">
      <c r="A9" s="10" t="s">
        <v>230</v>
      </c>
      <c r="B9" s="10">
        <v>17.635427</v>
      </c>
    </row>
    <row r="10" spans="1:2" x14ac:dyDescent="0.25">
      <c r="A10" s="10" t="s">
        <v>231</v>
      </c>
      <c r="B10" s="10">
        <v>21.246916000000002</v>
      </c>
    </row>
    <row r="11" spans="1:2" x14ac:dyDescent="0.25">
      <c r="A11" s="10" t="s">
        <v>232</v>
      </c>
      <c r="B11" s="10">
        <v>21.779927000000004</v>
      </c>
    </row>
    <row r="12" spans="1:2" x14ac:dyDescent="0.25">
      <c r="A12" s="10" t="s">
        <v>233</v>
      </c>
      <c r="B12" s="10">
        <v>32.398767000000007</v>
      </c>
    </row>
    <row r="13" spans="1:2" x14ac:dyDescent="0.25">
      <c r="A13" s="10" t="s">
        <v>234</v>
      </c>
      <c r="B13" s="10">
        <v>50.702411000000005</v>
      </c>
    </row>
    <row r="14" spans="1:2" x14ac:dyDescent="0.25">
      <c r="A14" s="10" t="s">
        <v>235</v>
      </c>
      <c r="B14" s="10">
        <v>57.760025000000006</v>
      </c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workbookViewId="0">
      <selection activeCell="H12" sqref="H12:H13"/>
    </sheetView>
  </sheetViews>
  <sheetFormatPr defaultRowHeight="13.2" x14ac:dyDescent="0.25"/>
  <cols>
    <col min="2" max="11" width="6.44140625" customWidth="1"/>
  </cols>
  <sheetData>
    <row r="1" spans="1:11" x14ac:dyDescent="0.25">
      <c r="A1" s="6" t="s">
        <v>247</v>
      </c>
    </row>
    <row r="2" spans="1:11" x14ac:dyDescent="0.25">
      <c r="A2" t="s">
        <v>248</v>
      </c>
    </row>
    <row r="3" spans="1:11" s="6" customFormat="1" x14ac:dyDescent="0.25">
      <c r="A3" s="6" t="s">
        <v>90</v>
      </c>
      <c r="F3" s="6" t="s">
        <v>249</v>
      </c>
    </row>
    <row r="4" spans="1:11" s="28" customFormat="1" x14ac:dyDescent="0.25">
      <c r="B4" s="28">
        <v>6</v>
      </c>
      <c r="C4" s="28">
        <v>8</v>
      </c>
      <c r="D4" s="28">
        <v>10</v>
      </c>
      <c r="E4" s="28">
        <v>12</v>
      </c>
      <c r="F4" s="28">
        <v>14</v>
      </c>
      <c r="G4" s="28">
        <v>16</v>
      </c>
      <c r="H4" s="28">
        <v>18</v>
      </c>
      <c r="I4" s="28">
        <v>20</v>
      </c>
      <c r="J4" s="28">
        <v>25</v>
      </c>
      <c r="K4" s="28" t="s">
        <v>246</v>
      </c>
    </row>
    <row r="5" spans="1:11" x14ac:dyDescent="0.25">
      <c r="A5" s="27">
        <v>1953</v>
      </c>
      <c r="B5" s="10">
        <v>28.346999999999998</v>
      </c>
      <c r="C5" s="10">
        <v>33.856000000000002</v>
      </c>
      <c r="D5" s="10">
        <v>35.719000000000001</v>
      </c>
      <c r="E5" s="10">
        <v>35.738999999999997</v>
      </c>
      <c r="F5" s="10">
        <v>31.68</v>
      </c>
      <c r="G5" s="10">
        <v>28.890999999999998</v>
      </c>
      <c r="H5" s="10">
        <v>25.015999999999998</v>
      </c>
      <c r="I5" s="10">
        <v>22.248999999999999</v>
      </c>
      <c r="J5" s="10">
        <v>69.983000000000004</v>
      </c>
      <c r="K5" s="10">
        <v>120.31299999999999</v>
      </c>
    </row>
    <row r="6" spans="1:11" x14ac:dyDescent="0.25">
      <c r="A6" s="27">
        <v>1977</v>
      </c>
      <c r="B6" s="10">
        <v>40.374000000000002</v>
      </c>
      <c r="C6" s="10">
        <v>49.814000000000007</v>
      </c>
      <c r="D6" s="10">
        <v>50.98</v>
      </c>
      <c r="E6" s="10">
        <v>47.763000000000005</v>
      </c>
      <c r="F6" s="10">
        <v>41.757999999999996</v>
      </c>
      <c r="G6" s="10">
        <v>35.42</v>
      </c>
      <c r="H6" s="10">
        <v>29.09</v>
      </c>
      <c r="I6" s="10">
        <v>23.969000000000001</v>
      </c>
      <c r="J6" s="10">
        <v>66.293000000000006</v>
      </c>
      <c r="K6" s="10">
        <v>81.496000000000009</v>
      </c>
    </row>
    <row r="7" spans="1:11" x14ac:dyDescent="0.25">
      <c r="A7" s="27">
        <v>1997</v>
      </c>
      <c r="B7" s="10">
        <v>33.346153999999999</v>
      </c>
      <c r="C7" s="10">
        <v>51.266238000000001</v>
      </c>
      <c r="D7" s="10">
        <v>54.807629999999989</v>
      </c>
      <c r="E7" s="10">
        <v>53.876899999999999</v>
      </c>
      <c r="F7" s="10">
        <v>47.865445000000008</v>
      </c>
      <c r="G7" s="10">
        <v>40.791374000000005</v>
      </c>
      <c r="H7" s="10">
        <v>33.152718999999998</v>
      </c>
      <c r="I7" s="10">
        <v>26.975116</v>
      </c>
      <c r="J7" s="10">
        <v>67.593011000000004</v>
      </c>
      <c r="K7" s="10">
        <v>74.17905300000001</v>
      </c>
    </row>
  </sheetData>
  <phoneticPr fontId="0" type="noConversion"/>
  <pageMargins left="0.75" right="0.75" top="1" bottom="1" header="0.5" footer="0.5"/>
  <pageSetup scale="98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4"/>
  <sheetViews>
    <sheetView workbookViewId="0">
      <selection activeCell="E5" sqref="E5"/>
    </sheetView>
  </sheetViews>
  <sheetFormatPr defaultRowHeight="13.2" x14ac:dyDescent="0.25"/>
  <cols>
    <col min="1" max="1" width="14.5546875" style="5" customWidth="1"/>
    <col min="2" max="2" width="8.88671875" style="4" customWidth="1"/>
    <col min="3" max="4" width="11.33203125" style="5" customWidth="1"/>
  </cols>
  <sheetData>
    <row r="1" spans="1:4" x14ac:dyDescent="0.25">
      <c r="A1" s="6" t="s">
        <v>61</v>
      </c>
    </row>
    <row r="2" spans="1:4" x14ac:dyDescent="0.25">
      <c r="B2" s="4" t="s">
        <v>57</v>
      </c>
      <c r="C2" s="4" t="s">
        <v>58</v>
      </c>
      <c r="D2" s="4" t="s">
        <v>55</v>
      </c>
    </row>
    <row r="3" spans="1:4" x14ac:dyDescent="0.25">
      <c r="A3" s="5" t="s">
        <v>60</v>
      </c>
      <c r="B3" s="4" t="s">
        <v>1</v>
      </c>
      <c r="C3" s="4" t="s">
        <v>56</v>
      </c>
      <c r="D3" s="4" t="s">
        <v>56</v>
      </c>
    </row>
    <row r="4" spans="1:4" x14ac:dyDescent="0.25">
      <c r="A4" s="5" t="s">
        <v>28</v>
      </c>
      <c r="B4" s="7">
        <f t="shared" ref="B4:B36" si="0">D4/C4</f>
        <v>0.67621636150192099</v>
      </c>
      <c r="C4" s="8">
        <v>32480.27</v>
      </c>
      <c r="D4" s="8">
        <v>21963.69</v>
      </c>
    </row>
    <row r="5" spans="1:4" x14ac:dyDescent="0.25">
      <c r="A5" s="5" t="s">
        <v>48</v>
      </c>
      <c r="B5" s="7">
        <f t="shared" si="0"/>
        <v>0.34894749431951672</v>
      </c>
      <c r="C5" s="8">
        <v>365039.35999999999</v>
      </c>
      <c r="D5" s="8">
        <v>127379.57</v>
      </c>
    </row>
    <row r="6" spans="1:4" x14ac:dyDescent="0.25">
      <c r="A6" s="5" t="s">
        <v>40</v>
      </c>
      <c r="B6" s="7">
        <f t="shared" si="0"/>
        <v>0.27396525349319839</v>
      </c>
      <c r="C6" s="8">
        <v>72731.34</v>
      </c>
      <c r="D6" s="8">
        <v>19925.86</v>
      </c>
    </row>
    <row r="7" spans="1:4" x14ac:dyDescent="0.25">
      <c r="A7" s="5" t="s">
        <v>29</v>
      </c>
      <c r="B7" s="7">
        <f t="shared" si="0"/>
        <v>0.56378320655854386</v>
      </c>
      <c r="C7" s="8">
        <v>33328.129999999997</v>
      </c>
      <c r="D7" s="8">
        <v>18789.84</v>
      </c>
    </row>
    <row r="8" spans="1:4" x14ac:dyDescent="0.25">
      <c r="A8" s="5" t="s">
        <v>51</v>
      </c>
      <c r="B8" s="7">
        <f t="shared" si="0"/>
        <v>0.38615670720761153</v>
      </c>
      <c r="C8" s="8">
        <v>99823.360000000001</v>
      </c>
      <c r="D8" s="8">
        <v>38547.46</v>
      </c>
    </row>
    <row r="9" spans="1:4" x14ac:dyDescent="0.25">
      <c r="A9" s="5" t="s">
        <v>41</v>
      </c>
      <c r="B9" s="7">
        <f t="shared" si="0"/>
        <v>0.32039903860058422</v>
      </c>
      <c r="C9" s="8">
        <v>66386.559999999998</v>
      </c>
      <c r="D9" s="8">
        <v>21270.19</v>
      </c>
    </row>
    <row r="10" spans="1:4" x14ac:dyDescent="0.25">
      <c r="A10" s="5" t="s">
        <v>2</v>
      </c>
      <c r="B10" s="7">
        <f>D10/C10</f>
        <v>0.60065331867182181</v>
      </c>
      <c r="C10" s="8">
        <v>3101.09</v>
      </c>
      <c r="D10" s="8">
        <v>1862.68</v>
      </c>
    </row>
    <row r="11" spans="1:4" x14ac:dyDescent="0.25">
      <c r="A11" s="5" t="s">
        <v>3</v>
      </c>
      <c r="B11" s="7">
        <f t="shared" si="0"/>
        <v>0.31133440450210637</v>
      </c>
      <c r="C11" s="8">
        <v>1250.97</v>
      </c>
      <c r="D11" s="8">
        <v>389.47</v>
      </c>
    </row>
    <row r="12" spans="1:4" x14ac:dyDescent="0.25">
      <c r="A12" s="5" t="s">
        <v>23</v>
      </c>
      <c r="B12" s="7">
        <f t="shared" si="0"/>
        <v>0.47086473571018039</v>
      </c>
      <c r="C12" s="8">
        <v>34519.68</v>
      </c>
      <c r="D12" s="8">
        <v>16254.1</v>
      </c>
    </row>
    <row r="13" spans="1:4" x14ac:dyDescent="0.25">
      <c r="A13" s="5" t="s">
        <v>24</v>
      </c>
      <c r="B13" s="7">
        <f t="shared" si="0"/>
        <v>0.65858704613339314</v>
      </c>
      <c r="C13" s="8">
        <v>37068.160000000003</v>
      </c>
      <c r="D13" s="8">
        <v>24412.61</v>
      </c>
    </row>
    <row r="14" spans="1:4" x14ac:dyDescent="0.25">
      <c r="A14" s="5" t="s">
        <v>52</v>
      </c>
      <c r="B14" s="7">
        <f t="shared" si="0"/>
        <v>0.42527256539866798</v>
      </c>
      <c r="C14" s="8">
        <v>4110.9399999999996</v>
      </c>
      <c r="D14" s="8">
        <v>1748.27</v>
      </c>
    </row>
    <row r="15" spans="1:4" x14ac:dyDescent="0.25">
      <c r="A15" s="5" t="s">
        <v>42</v>
      </c>
      <c r="B15" s="7">
        <f t="shared" si="0"/>
        <v>0.41421346116663238</v>
      </c>
      <c r="C15" s="8">
        <v>52960.639999999999</v>
      </c>
      <c r="D15" s="8">
        <v>21937.01</v>
      </c>
    </row>
    <row r="16" spans="1:4" x14ac:dyDescent="0.25">
      <c r="A16" s="5" t="s">
        <v>14</v>
      </c>
      <c r="B16" s="7">
        <f t="shared" si="0"/>
        <v>0.12069909011930782</v>
      </c>
      <c r="C16" s="8">
        <v>35579.39</v>
      </c>
      <c r="D16" s="8">
        <v>4294.3999999999996</v>
      </c>
    </row>
    <row r="17" spans="1:4" x14ac:dyDescent="0.25">
      <c r="A17" s="5" t="s">
        <v>15</v>
      </c>
      <c r="B17" s="7">
        <f t="shared" si="0"/>
        <v>0.19607691962572532</v>
      </c>
      <c r="C17" s="8">
        <v>22957.47</v>
      </c>
      <c r="D17" s="8">
        <v>4501.43</v>
      </c>
    </row>
    <row r="18" spans="1:4" x14ac:dyDescent="0.25">
      <c r="A18" s="5" t="s">
        <v>16</v>
      </c>
      <c r="B18" s="7">
        <f t="shared" si="0"/>
        <v>5.7332535416864741E-2</v>
      </c>
      <c r="C18" s="8">
        <v>35759.800000000003</v>
      </c>
      <c r="D18" s="8">
        <v>2050.1999999999998</v>
      </c>
    </row>
    <row r="19" spans="1:4" x14ac:dyDescent="0.25">
      <c r="A19" s="5" t="s">
        <v>36</v>
      </c>
      <c r="B19" s="7">
        <f t="shared" si="0"/>
        <v>2.950499859452721E-2</v>
      </c>
      <c r="C19" s="8">
        <v>52366.720000000001</v>
      </c>
      <c r="D19" s="8">
        <v>1545.08</v>
      </c>
    </row>
    <row r="20" spans="1:4" x14ac:dyDescent="0.25">
      <c r="A20" s="5" t="s">
        <v>30</v>
      </c>
      <c r="B20" s="7">
        <f t="shared" si="0"/>
        <v>0.49881925172216218</v>
      </c>
      <c r="C20" s="8">
        <v>25428.79</v>
      </c>
      <c r="D20" s="8">
        <v>12684.37</v>
      </c>
    </row>
    <row r="21" spans="1:4" x14ac:dyDescent="0.25">
      <c r="A21" s="5" t="s">
        <v>31</v>
      </c>
      <c r="B21" s="7">
        <f t="shared" si="0"/>
        <v>0.49432740687554222</v>
      </c>
      <c r="C21" s="8">
        <v>27882.31</v>
      </c>
      <c r="D21" s="8">
        <v>13782.99</v>
      </c>
    </row>
    <row r="22" spans="1:4" x14ac:dyDescent="0.25">
      <c r="A22" s="5" t="s">
        <v>4</v>
      </c>
      <c r="B22" s="7">
        <f t="shared" si="0"/>
        <v>0.89658428076612706</v>
      </c>
      <c r="C22" s="8">
        <v>19753.38</v>
      </c>
      <c r="D22" s="8">
        <v>17710.57</v>
      </c>
    </row>
    <row r="23" spans="1:4" x14ac:dyDescent="0.25">
      <c r="A23" s="5" t="s">
        <v>5</v>
      </c>
      <c r="B23" s="7">
        <f t="shared" si="0"/>
        <v>0.42900010802086713</v>
      </c>
      <c r="C23" s="8">
        <v>6295.08</v>
      </c>
      <c r="D23" s="8">
        <v>2700.59</v>
      </c>
    </row>
    <row r="24" spans="1:4" x14ac:dyDescent="0.25">
      <c r="A24" s="5" t="s">
        <v>6</v>
      </c>
      <c r="B24" s="7">
        <f t="shared" si="0"/>
        <v>0.65072204325082939</v>
      </c>
      <c r="C24" s="8">
        <v>5016.32</v>
      </c>
      <c r="D24" s="8">
        <v>3264.23</v>
      </c>
    </row>
    <row r="25" spans="1:4" x14ac:dyDescent="0.25">
      <c r="A25" s="5" t="s">
        <v>17</v>
      </c>
      <c r="B25" s="7">
        <f t="shared" si="0"/>
        <v>0.53178585180703009</v>
      </c>
      <c r="C25" s="8">
        <v>36358</v>
      </c>
      <c r="D25" s="8">
        <v>19334.669999999998</v>
      </c>
    </row>
    <row r="26" spans="1:4" x14ac:dyDescent="0.25">
      <c r="A26" s="5" t="s">
        <v>18</v>
      </c>
      <c r="B26" s="7">
        <f t="shared" si="0"/>
        <v>0.32963268974883325</v>
      </c>
      <c r="C26" s="8">
        <v>50954.2</v>
      </c>
      <c r="D26" s="8">
        <v>16796.169999999998</v>
      </c>
    </row>
    <row r="27" spans="1:4" x14ac:dyDescent="0.25">
      <c r="A27" s="5" t="s">
        <v>32</v>
      </c>
      <c r="B27" s="7">
        <f t="shared" si="0"/>
        <v>0.61933900003696973</v>
      </c>
      <c r="C27" s="8">
        <v>30024.51</v>
      </c>
      <c r="D27" s="8">
        <v>18595.349999999999</v>
      </c>
    </row>
    <row r="28" spans="1:4" x14ac:dyDescent="0.25">
      <c r="A28" s="5" t="s">
        <v>19</v>
      </c>
      <c r="B28" s="7">
        <f t="shared" si="0"/>
        <v>0.31856162488490553</v>
      </c>
      <c r="C28" s="8">
        <v>44094.2</v>
      </c>
      <c r="D28" s="8">
        <v>14046.72</v>
      </c>
    </row>
    <row r="29" spans="1:4" x14ac:dyDescent="0.25">
      <c r="A29" s="5" t="s">
        <v>43</v>
      </c>
      <c r="B29" s="7">
        <f t="shared" si="0"/>
        <v>0.24938318413531563</v>
      </c>
      <c r="C29" s="8">
        <v>93155.839999999997</v>
      </c>
      <c r="D29" s="8">
        <v>23231.5</v>
      </c>
    </row>
    <row r="30" spans="1:4" x14ac:dyDescent="0.25">
      <c r="A30" s="5" t="s">
        <v>37</v>
      </c>
      <c r="B30" s="7">
        <f t="shared" si="0"/>
        <v>1.925625276918512E-2</v>
      </c>
      <c r="C30" s="8">
        <v>49202.2</v>
      </c>
      <c r="D30" s="8">
        <v>947.45</v>
      </c>
    </row>
    <row r="31" spans="1:4" x14ac:dyDescent="0.25">
      <c r="A31" s="5" t="s">
        <v>44</v>
      </c>
      <c r="B31" s="7">
        <f t="shared" si="0"/>
        <v>0.14127470532195627</v>
      </c>
      <c r="C31" s="8">
        <v>70275.850000000006</v>
      </c>
      <c r="D31" s="8">
        <v>9928.2000000000007</v>
      </c>
    </row>
    <row r="32" spans="1:4" x14ac:dyDescent="0.25">
      <c r="A32" s="5" t="s">
        <v>7</v>
      </c>
      <c r="B32" s="7">
        <f t="shared" si="0"/>
        <v>0.86319744825699996</v>
      </c>
      <c r="C32" s="8">
        <v>5740.39</v>
      </c>
      <c r="D32" s="8">
        <v>4955.09</v>
      </c>
    </row>
    <row r="33" spans="1:4" x14ac:dyDescent="0.25">
      <c r="A33" s="5" t="s">
        <v>8</v>
      </c>
      <c r="B33" s="7">
        <f t="shared" si="0"/>
        <v>0.41935952654247532</v>
      </c>
      <c r="C33" s="8">
        <v>4748.05</v>
      </c>
      <c r="D33" s="8">
        <v>1991.14</v>
      </c>
    </row>
    <row r="34" spans="1:4" x14ac:dyDescent="0.25">
      <c r="A34" s="5" t="s">
        <v>45</v>
      </c>
      <c r="B34" s="7">
        <f t="shared" si="0"/>
        <v>0.19961634326206071</v>
      </c>
      <c r="C34" s="8">
        <v>77673.600000000006</v>
      </c>
      <c r="D34" s="8">
        <v>15504.92</v>
      </c>
    </row>
    <row r="35" spans="1:4" x14ac:dyDescent="0.25">
      <c r="A35" s="5" t="s">
        <v>9</v>
      </c>
      <c r="B35" s="7">
        <f t="shared" si="0"/>
        <v>0.61479050207702957</v>
      </c>
      <c r="C35" s="8">
        <v>30223.45</v>
      </c>
      <c r="D35" s="8">
        <v>18581.09</v>
      </c>
    </row>
    <row r="36" spans="1:4" x14ac:dyDescent="0.25">
      <c r="A36" s="5" t="s">
        <v>25</v>
      </c>
      <c r="B36" s="7">
        <f t="shared" si="0"/>
        <v>0.61891651956155835</v>
      </c>
      <c r="C36" s="8">
        <v>31179.52</v>
      </c>
      <c r="D36" s="8">
        <v>19297.52</v>
      </c>
    </row>
    <row r="37" spans="1:4" x14ac:dyDescent="0.25">
      <c r="A37" s="5" t="s">
        <v>38</v>
      </c>
      <c r="B37" s="7">
        <f t="shared" ref="B37:B54" si="1">D37/C37</f>
        <v>1.5254406946939993E-2</v>
      </c>
      <c r="C37" s="8">
        <v>44156.42</v>
      </c>
      <c r="D37" s="8">
        <v>673.58</v>
      </c>
    </row>
    <row r="38" spans="1:4" x14ac:dyDescent="0.25">
      <c r="A38" s="5" t="s">
        <v>20</v>
      </c>
      <c r="B38" s="7">
        <f t="shared" si="1"/>
        <v>0.29970366034981583</v>
      </c>
      <c r="C38" s="8">
        <v>26209.79</v>
      </c>
      <c r="D38" s="8">
        <v>7855.17</v>
      </c>
    </row>
    <row r="39" spans="1:4" x14ac:dyDescent="0.25">
      <c r="A39" s="5" t="s">
        <v>33</v>
      </c>
      <c r="B39" s="7">
        <f t="shared" si="1"/>
        <v>0.17438951532064351</v>
      </c>
      <c r="C39" s="8">
        <v>43954.42</v>
      </c>
      <c r="D39" s="8">
        <v>7665.19</v>
      </c>
    </row>
    <row r="40" spans="1:4" x14ac:dyDescent="0.25">
      <c r="A40" s="5" t="s">
        <v>49</v>
      </c>
      <c r="B40" s="7">
        <f t="shared" si="1"/>
        <v>0.48370342353098567</v>
      </c>
      <c r="C40" s="8">
        <v>61443.58</v>
      </c>
      <c r="D40" s="8">
        <v>29720.47</v>
      </c>
    </row>
    <row r="41" spans="1:4" x14ac:dyDescent="0.25">
      <c r="A41" s="5" t="s">
        <v>10</v>
      </c>
      <c r="B41" s="7">
        <f t="shared" si="1"/>
        <v>0.58932924193363956</v>
      </c>
      <c r="C41" s="8">
        <v>28684.560000000001</v>
      </c>
      <c r="D41" s="8">
        <v>16904.650000000001</v>
      </c>
    </row>
    <row r="42" spans="1:4" x14ac:dyDescent="0.25">
      <c r="A42" s="5" t="s">
        <v>11</v>
      </c>
      <c r="B42" s="7">
        <f t="shared" si="1"/>
        <v>0.61183630138010436</v>
      </c>
      <c r="C42" s="8">
        <v>668.79</v>
      </c>
      <c r="D42" s="8">
        <v>409.19</v>
      </c>
    </row>
    <row r="43" spans="1:4" x14ac:dyDescent="0.25">
      <c r="A43" s="5" t="s">
        <v>26</v>
      </c>
      <c r="B43" s="7">
        <f t="shared" si="1"/>
        <v>0.65649492710305202</v>
      </c>
      <c r="C43" s="8">
        <v>19271.04</v>
      </c>
      <c r="D43" s="8">
        <v>12651.34</v>
      </c>
    </row>
    <row r="44" spans="1:4" x14ac:dyDescent="0.25">
      <c r="A44" s="5" t="s">
        <v>39</v>
      </c>
      <c r="B44" s="7">
        <f t="shared" si="1"/>
        <v>3.3595443552214208E-2</v>
      </c>
      <c r="C44" s="8">
        <v>48571.17</v>
      </c>
      <c r="D44" s="8">
        <v>1631.77</v>
      </c>
    </row>
    <row r="45" spans="1:4" x14ac:dyDescent="0.25">
      <c r="A45" s="5" t="s">
        <v>34</v>
      </c>
      <c r="B45" s="7">
        <f t="shared" si="1"/>
        <v>0.51563407404037875</v>
      </c>
      <c r="C45" s="8">
        <v>26380.2</v>
      </c>
      <c r="D45" s="8">
        <v>13602.53</v>
      </c>
    </row>
    <row r="46" spans="1:4" x14ac:dyDescent="0.25">
      <c r="A46" s="5" t="s">
        <v>35</v>
      </c>
      <c r="B46" s="7">
        <f t="shared" si="1"/>
        <v>0.10949458914488205</v>
      </c>
      <c r="C46" s="8">
        <v>167626</v>
      </c>
      <c r="D46" s="8">
        <v>18354.14</v>
      </c>
    </row>
    <row r="47" spans="1:4" x14ac:dyDescent="0.25">
      <c r="A47" s="5" t="s">
        <v>46</v>
      </c>
      <c r="B47" s="7">
        <f t="shared" si="1"/>
        <v>0.29864081820173305</v>
      </c>
      <c r="C47" s="8">
        <v>52587.519999999997</v>
      </c>
      <c r="D47" s="8">
        <v>15704.78</v>
      </c>
    </row>
    <row r="48" spans="1:4" x14ac:dyDescent="0.25">
      <c r="A48" s="5" t="s">
        <v>12</v>
      </c>
      <c r="B48" s="7">
        <f t="shared" si="1"/>
        <v>0.77829508174566442</v>
      </c>
      <c r="C48" s="8">
        <v>5919.58</v>
      </c>
      <c r="D48" s="8">
        <v>4607.18</v>
      </c>
    </row>
    <row r="49" spans="1:4" x14ac:dyDescent="0.25">
      <c r="A49" s="5" t="s">
        <v>27</v>
      </c>
      <c r="B49" s="7">
        <f t="shared" si="1"/>
        <v>0.63319940588933499</v>
      </c>
      <c r="C49" s="8">
        <v>25342.080000000002</v>
      </c>
      <c r="D49" s="8">
        <v>16046.59</v>
      </c>
    </row>
    <row r="50" spans="1:4" x14ac:dyDescent="0.25">
      <c r="A50" s="5" t="s">
        <v>50</v>
      </c>
      <c r="B50" s="7">
        <f t="shared" si="1"/>
        <v>0.51373900628400082</v>
      </c>
      <c r="C50" s="8">
        <v>42612.98</v>
      </c>
      <c r="D50" s="8">
        <v>21891.95</v>
      </c>
    </row>
    <row r="51" spans="1:4" x14ac:dyDescent="0.25">
      <c r="A51" s="5" t="s">
        <v>13</v>
      </c>
      <c r="B51" s="7">
        <f t="shared" si="1"/>
        <v>0.78544410258007058</v>
      </c>
      <c r="C51" s="8">
        <v>15415.47</v>
      </c>
      <c r="D51" s="8">
        <v>12107.99</v>
      </c>
    </row>
    <row r="52" spans="1:4" x14ac:dyDescent="0.25">
      <c r="A52" s="5" t="s">
        <v>21</v>
      </c>
      <c r="B52" s="7">
        <f t="shared" si="1"/>
        <v>0.45922719864904321</v>
      </c>
      <c r="C52" s="8">
        <v>34760.550000000003</v>
      </c>
      <c r="D52" s="8">
        <v>15962.99</v>
      </c>
    </row>
    <row r="53" spans="1:4" x14ac:dyDescent="0.25">
      <c r="A53" s="5" t="s">
        <v>47</v>
      </c>
      <c r="B53" s="7">
        <f t="shared" si="1"/>
        <v>0.17610226535467127</v>
      </c>
      <c r="C53" s="8">
        <v>62146.559999999998</v>
      </c>
      <c r="D53" s="8">
        <v>10944.15</v>
      </c>
    </row>
    <row r="54" spans="1:4" x14ac:dyDescent="0.25">
      <c r="A54" s="5" t="s">
        <v>53</v>
      </c>
      <c r="B54" s="7">
        <f t="shared" si="1"/>
        <v>0.33004215126598285</v>
      </c>
      <c r="C54" s="8">
        <v>2263220.2799999998</v>
      </c>
      <c r="D54" s="8">
        <v>746958.09</v>
      </c>
    </row>
  </sheetData>
  <phoneticPr fontId="0" type="noConversion"/>
  <pageMargins left="0.75" right="0.75" top="1" bottom="1" header="0.5" footer="0.5"/>
  <pageSetup scale="93" orientation="portrait" horizontalDpi="360" verticalDpi="36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workbookViewId="0">
      <selection activeCell="J15" sqref="J15"/>
    </sheetView>
  </sheetViews>
  <sheetFormatPr defaultRowHeight="13.2" x14ac:dyDescent="0.25"/>
  <cols>
    <col min="2" max="11" width="6.5546875" customWidth="1"/>
  </cols>
  <sheetData>
    <row r="1" spans="1:11" x14ac:dyDescent="0.25">
      <c r="A1" s="6" t="s">
        <v>250</v>
      </c>
    </row>
    <row r="2" spans="1:11" x14ac:dyDescent="0.25">
      <c r="A2" t="s">
        <v>209</v>
      </c>
    </row>
    <row r="3" spans="1:11" s="6" customFormat="1" x14ac:dyDescent="0.25">
      <c r="A3" s="6" t="s">
        <v>90</v>
      </c>
      <c r="F3" s="6" t="s">
        <v>249</v>
      </c>
    </row>
    <row r="4" spans="1:11" s="28" customFormat="1" x14ac:dyDescent="0.25">
      <c r="B4" s="28">
        <v>6</v>
      </c>
      <c r="C4" s="28">
        <v>8</v>
      </c>
      <c r="D4" s="28">
        <v>10</v>
      </c>
      <c r="E4" s="28">
        <v>12</v>
      </c>
      <c r="F4" s="28">
        <v>14</v>
      </c>
      <c r="G4" s="28">
        <v>16</v>
      </c>
      <c r="H4" s="28">
        <v>18</v>
      </c>
      <c r="I4" s="28">
        <v>20</v>
      </c>
      <c r="J4" s="28">
        <v>25</v>
      </c>
      <c r="K4" s="28" t="s">
        <v>246</v>
      </c>
    </row>
    <row r="5" spans="1:11" x14ac:dyDescent="0.25">
      <c r="A5" s="27">
        <v>1953</v>
      </c>
      <c r="B5" s="10">
        <v>22.155000000000001</v>
      </c>
      <c r="C5" s="10">
        <v>28.203999999999997</v>
      </c>
      <c r="D5" s="10">
        <v>30.042999999999999</v>
      </c>
      <c r="E5" s="10">
        <v>25.829000000000001</v>
      </c>
      <c r="F5" s="10">
        <v>22.552000000000003</v>
      </c>
      <c r="G5" s="10">
        <v>16.995000000000001</v>
      </c>
      <c r="H5" s="10">
        <v>12.499000000000001</v>
      </c>
      <c r="I5" s="10">
        <v>8.43</v>
      </c>
      <c r="J5" s="10">
        <v>14.350999999999999</v>
      </c>
      <c r="K5" s="10">
        <v>3.0369999999999999</v>
      </c>
    </row>
    <row r="6" spans="1:11" x14ac:dyDescent="0.25">
      <c r="A6" s="27">
        <v>1977</v>
      </c>
      <c r="B6" s="10">
        <v>34.691000000000003</v>
      </c>
      <c r="C6" s="10">
        <v>43.01400000000001</v>
      </c>
      <c r="D6" s="10">
        <v>44.576999999999998</v>
      </c>
      <c r="E6" s="10">
        <v>38.597000000000001</v>
      </c>
      <c r="F6" s="10">
        <v>32.717999999999996</v>
      </c>
      <c r="G6" s="10">
        <v>24.596999999999998</v>
      </c>
      <c r="H6" s="10">
        <v>16.858000000000001</v>
      </c>
      <c r="I6" s="10">
        <v>10.856</v>
      </c>
      <c r="J6" s="10">
        <v>16.576999999999998</v>
      </c>
      <c r="K6" s="10">
        <v>3.6040000000000001</v>
      </c>
    </row>
    <row r="7" spans="1:11" x14ac:dyDescent="0.25">
      <c r="A7" s="27">
        <v>1997</v>
      </c>
      <c r="B7" s="10">
        <v>31.376940999999999</v>
      </c>
      <c r="C7" s="10">
        <v>46.891643000000009</v>
      </c>
      <c r="D7" s="10">
        <v>54.543951000000007</v>
      </c>
      <c r="E7" s="10">
        <v>51.691681000000003</v>
      </c>
      <c r="F7" s="10">
        <v>46.115245999999999</v>
      </c>
      <c r="G7" s="10">
        <v>36.890063999999988</v>
      </c>
      <c r="H7" s="10">
        <v>27.006405000000001</v>
      </c>
      <c r="I7" s="10">
        <v>18.842617000000001</v>
      </c>
      <c r="J7" s="10">
        <v>30.741822999999997</v>
      </c>
      <c r="K7" s="10">
        <v>7.7150770000000009</v>
      </c>
    </row>
  </sheetData>
  <phoneticPr fontId="0" type="noConversion"/>
  <pageMargins left="0.75" right="0.75" top="1" bottom="1" header="0.5" footer="0.5"/>
  <pageSetup scale="97" orientation="portrait" horizontalDpi="360" verticalDpi="36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workbookViewId="0">
      <selection activeCell="I20" sqref="I20"/>
    </sheetView>
  </sheetViews>
  <sheetFormatPr defaultRowHeight="13.2" x14ac:dyDescent="0.25"/>
  <cols>
    <col min="1" max="1" width="15" customWidth="1"/>
    <col min="2" max="11" width="8" customWidth="1"/>
  </cols>
  <sheetData>
    <row r="1" spans="1:11" x14ac:dyDescent="0.25">
      <c r="A1" s="6" t="s">
        <v>251</v>
      </c>
    </row>
    <row r="2" spans="1:11" x14ac:dyDescent="0.25">
      <c r="A2" t="s">
        <v>209</v>
      </c>
    </row>
    <row r="3" spans="1:11" s="28" customFormat="1" x14ac:dyDescent="0.25">
      <c r="A3" s="28" t="s">
        <v>192</v>
      </c>
      <c r="F3" s="28" t="s">
        <v>249</v>
      </c>
    </row>
    <row r="4" spans="1:11" s="28" customFormat="1" x14ac:dyDescent="0.25">
      <c r="B4" s="28">
        <v>6</v>
      </c>
      <c r="C4" s="28">
        <v>8</v>
      </c>
      <c r="D4" s="28">
        <v>10</v>
      </c>
      <c r="E4" s="28">
        <v>12</v>
      </c>
      <c r="F4" s="28">
        <v>14</v>
      </c>
      <c r="G4" s="28">
        <v>16</v>
      </c>
      <c r="H4" s="28">
        <v>18</v>
      </c>
      <c r="I4" s="28">
        <v>20</v>
      </c>
      <c r="J4" s="28">
        <v>25</v>
      </c>
      <c r="K4" s="28" t="s">
        <v>246</v>
      </c>
    </row>
    <row r="5" spans="1:11" x14ac:dyDescent="0.25">
      <c r="A5" t="s">
        <v>59</v>
      </c>
      <c r="B5" s="10">
        <v>11.247999999999999</v>
      </c>
      <c r="C5" s="10">
        <v>16.940999999999999</v>
      </c>
      <c r="D5" s="10">
        <v>18.863</v>
      </c>
      <c r="E5" s="10">
        <v>17.824999999999999</v>
      </c>
      <c r="F5" s="10">
        <v>14.349</v>
      </c>
      <c r="G5" s="10">
        <v>10.332000000000001</v>
      </c>
      <c r="H5" s="10">
        <v>6.7709999999999999</v>
      </c>
      <c r="I5" s="10">
        <v>4.0579999999999998</v>
      </c>
      <c r="J5" s="10">
        <v>4.6890000000000001</v>
      </c>
      <c r="K5" s="10">
        <v>0.54</v>
      </c>
    </row>
    <row r="6" spans="1:11" x14ac:dyDescent="0.25">
      <c r="A6" t="s">
        <v>65</v>
      </c>
      <c r="B6" s="10">
        <v>23.595050999999998</v>
      </c>
      <c r="C6" s="10">
        <v>34.571528000000008</v>
      </c>
      <c r="D6" s="10">
        <v>38.540403999999995</v>
      </c>
      <c r="E6" s="10">
        <v>37.796080000000003</v>
      </c>
      <c r="F6" s="10">
        <v>34.645420000000001</v>
      </c>
      <c r="G6" s="10">
        <v>28.155281000000002</v>
      </c>
      <c r="H6" s="10">
        <v>20.438639000000002</v>
      </c>
      <c r="I6" s="10">
        <v>14.054184000000001</v>
      </c>
      <c r="J6" s="10">
        <v>20.663643</v>
      </c>
      <c r="K6" s="10">
        <v>3.901265</v>
      </c>
    </row>
    <row r="7" spans="1:11" x14ac:dyDescent="0.25">
      <c r="A7" t="s">
        <v>84</v>
      </c>
      <c r="B7" s="10">
        <v>10.945255</v>
      </c>
      <c r="C7" s="10">
        <v>17.102985</v>
      </c>
      <c r="D7" s="10">
        <v>18.306172</v>
      </c>
      <c r="E7" s="10">
        <v>16.902921000000003</v>
      </c>
      <c r="F7" s="10">
        <v>14.107209999999998</v>
      </c>
      <c r="G7" s="10">
        <v>11.413677</v>
      </c>
      <c r="H7" s="10">
        <v>8.9377139999999997</v>
      </c>
      <c r="I7" s="10">
        <v>6.8415309999999998</v>
      </c>
      <c r="J7" s="10">
        <v>14.715593</v>
      </c>
      <c r="K7" s="10">
        <v>6.0255920000000005</v>
      </c>
    </row>
    <row r="8" spans="1:11" x14ac:dyDescent="0.25">
      <c r="A8" t="s">
        <v>70</v>
      </c>
      <c r="B8" s="10">
        <v>7.2959390000000006</v>
      </c>
      <c r="C8" s="10">
        <v>13.021583999999999</v>
      </c>
      <c r="D8" s="10">
        <v>16.241336999999998</v>
      </c>
      <c r="E8" s="10">
        <v>18.293611000000002</v>
      </c>
      <c r="F8" s="10">
        <v>18.112579</v>
      </c>
      <c r="G8" s="10">
        <v>17.741909</v>
      </c>
      <c r="H8" s="10">
        <v>16.713115999999999</v>
      </c>
      <c r="I8" s="10">
        <v>15.508707999999999</v>
      </c>
      <c r="J8" s="10">
        <v>48.170427000000004</v>
      </c>
      <c r="K8" s="10">
        <v>68.658937999999992</v>
      </c>
    </row>
  </sheetData>
  <phoneticPr fontId="0" type="noConversion"/>
  <pageMargins left="0.75" right="0.75" top="1" bottom="1" header="0.5" footer="0.5"/>
  <pageSetup scale="94" orientation="portrait" horizontalDpi="360" verticalDpi="36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3" sqref="F13"/>
    </sheetView>
  </sheetViews>
  <sheetFormatPr defaultRowHeight="13.2" x14ac:dyDescent="0.25"/>
  <cols>
    <col min="2" max="3" width="12.109375" customWidth="1"/>
    <col min="4" max="4" width="16.109375" customWidth="1"/>
    <col min="5" max="5" width="12.109375" customWidth="1"/>
  </cols>
  <sheetData>
    <row r="1" spans="1:5" x14ac:dyDescent="0.25">
      <c r="A1" s="6" t="s">
        <v>252</v>
      </c>
    </row>
    <row r="2" spans="1:5" x14ac:dyDescent="0.25">
      <c r="A2" t="s">
        <v>254</v>
      </c>
    </row>
    <row r="3" spans="1:5" s="6" customFormat="1" x14ac:dyDescent="0.25">
      <c r="A3" s="6" t="s">
        <v>253</v>
      </c>
    </row>
    <row r="4" spans="1:5" s="6" customFormat="1" x14ac:dyDescent="0.25">
      <c r="B4" s="34" t="s">
        <v>59</v>
      </c>
      <c r="C4" s="34" t="s">
        <v>65</v>
      </c>
      <c r="D4" s="34" t="s">
        <v>84</v>
      </c>
      <c r="E4" s="34" t="s">
        <v>70</v>
      </c>
    </row>
    <row r="5" spans="1:5" x14ac:dyDescent="0.25">
      <c r="A5">
        <v>1952</v>
      </c>
      <c r="B5" s="37">
        <v>6.6528318618190238E-3</v>
      </c>
      <c r="C5" s="37">
        <v>6.5494712736579785E-3</v>
      </c>
      <c r="D5" s="37">
        <v>6.7796372273806948E-3</v>
      </c>
      <c r="E5" s="37">
        <v>5.9549559853309033E-3</v>
      </c>
    </row>
    <row r="6" spans="1:5" x14ac:dyDescent="0.25">
      <c r="A6">
        <v>1962</v>
      </c>
      <c r="B6" s="37">
        <v>7.3283861312047885E-3</v>
      </c>
      <c r="C6" s="37">
        <v>6.7179098304150009E-3</v>
      </c>
      <c r="D6" s="37">
        <v>6.7456561997186783E-3</v>
      </c>
      <c r="E6" s="37">
        <v>5.8927316665469088E-3</v>
      </c>
    </row>
    <row r="7" spans="1:5" x14ac:dyDescent="0.25">
      <c r="A7">
        <v>1976</v>
      </c>
      <c r="B7" s="37">
        <v>7.0459425304279536E-3</v>
      </c>
      <c r="C7" s="37">
        <v>5.722495556759322E-3</v>
      </c>
      <c r="D7" s="37">
        <v>5.2068761172949845E-3</v>
      </c>
      <c r="E7" s="37">
        <v>4.6404333689177195E-3</v>
      </c>
    </row>
    <row r="8" spans="1:5" x14ac:dyDescent="0.25">
      <c r="A8">
        <v>1986</v>
      </c>
      <c r="B8" s="37">
        <v>6.5415074879760903E-3</v>
      </c>
      <c r="C8" s="37">
        <v>6.8380967952910397E-3</v>
      </c>
      <c r="D8" s="37">
        <v>5.0503153390937128E-3</v>
      </c>
      <c r="E8" s="37">
        <v>4.962862542796917E-3</v>
      </c>
    </row>
    <row r="9" spans="1:5" x14ac:dyDescent="0.25">
      <c r="A9">
        <v>1996</v>
      </c>
      <c r="B9" s="37">
        <v>7.6128886669971649E-3</v>
      </c>
      <c r="C9" s="37">
        <v>8.7223523429850857E-3</v>
      </c>
      <c r="D9" s="37">
        <v>8.3064098403830815E-3</v>
      </c>
      <c r="E9" s="37">
        <v>5.9034689981648314E-3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8" sqref="E18"/>
    </sheetView>
  </sheetViews>
  <sheetFormatPr defaultRowHeight="13.2" x14ac:dyDescent="0.25"/>
  <cols>
    <col min="2" max="4" width="14.44140625" customWidth="1"/>
    <col min="5" max="5" width="17.33203125" customWidth="1"/>
  </cols>
  <sheetData>
    <row r="1" spans="1:5" x14ac:dyDescent="0.25">
      <c r="A1" s="6" t="s">
        <v>255</v>
      </c>
    </row>
    <row r="2" spans="1:5" x14ac:dyDescent="0.25">
      <c r="A2" t="s">
        <v>254</v>
      </c>
    </row>
    <row r="3" spans="1:5" x14ac:dyDescent="0.25">
      <c r="A3" s="28" t="s">
        <v>90</v>
      </c>
    </row>
    <row r="4" spans="1:5" x14ac:dyDescent="0.25">
      <c r="A4" s="27"/>
      <c r="B4" s="34" t="s">
        <v>194</v>
      </c>
      <c r="C4" s="34" t="s">
        <v>195</v>
      </c>
      <c r="D4" s="34" t="s">
        <v>223</v>
      </c>
      <c r="E4" s="34" t="s">
        <v>197</v>
      </c>
    </row>
    <row r="5" spans="1:5" x14ac:dyDescent="0.25">
      <c r="A5" s="27">
        <v>1952</v>
      </c>
      <c r="B5" s="37">
        <v>5.9827288032184506E-3</v>
      </c>
      <c r="C5" s="37">
        <v>6.8700612247744163E-3</v>
      </c>
      <c r="D5" s="37">
        <v>6.2748309480209919E-3</v>
      </c>
      <c r="E5" s="37">
        <v>6.542053170020619E-3</v>
      </c>
    </row>
    <row r="6" spans="1:5" x14ac:dyDescent="0.25">
      <c r="A6" s="27">
        <v>1962</v>
      </c>
      <c r="B6" s="37">
        <v>5.9559468694646671E-3</v>
      </c>
      <c r="C6" s="37">
        <v>6.9626388289313603E-3</v>
      </c>
      <c r="D6" s="37">
        <v>6.5513577448129716E-3</v>
      </c>
      <c r="E6" s="37">
        <v>6.8619659733877474E-3</v>
      </c>
    </row>
    <row r="7" spans="1:5" x14ac:dyDescent="0.25">
      <c r="A7" s="27">
        <v>1976</v>
      </c>
      <c r="B7" s="37">
        <v>4.3850809436311866E-3</v>
      </c>
      <c r="C7" s="37">
        <v>6.7819466211316683E-3</v>
      </c>
      <c r="D7" s="37">
        <v>5.7215687743482173E-3</v>
      </c>
      <c r="E7" s="37">
        <v>6.0909663649454842E-3</v>
      </c>
    </row>
    <row r="8" spans="1:5" x14ac:dyDescent="0.25">
      <c r="A8" s="27">
        <v>1986</v>
      </c>
      <c r="B8" s="37">
        <v>5.6903074430807695E-3</v>
      </c>
      <c r="C8" s="37">
        <v>5.6296241975698639E-3</v>
      </c>
      <c r="D8" s="37">
        <v>5.7780739013353326E-3</v>
      </c>
      <c r="E8" s="37">
        <v>6.2380001119131546E-3</v>
      </c>
    </row>
    <row r="9" spans="1:5" x14ac:dyDescent="0.25">
      <c r="A9" s="27">
        <v>1996</v>
      </c>
      <c r="B9" s="37">
        <v>7.2919893238292772E-3</v>
      </c>
      <c r="C9" s="37">
        <v>7.3293753860882854E-3</v>
      </c>
      <c r="D9" s="37">
        <v>8.0984947988695811E-3</v>
      </c>
      <c r="E9" s="37">
        <v>7.6599909906270181E-3</v>
      </c>
    </row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defaultRowHeight="13.2" x14ac:dyDescent="0.25"/>
  <cols>
    <col min="2" max="3" width="14.109375" customWidth="1"/>
    <col min="4" max="4" width="14.88671875" customWidth="1"/>
    <col min="5" max="5" width="19.6640625" customWidth="1"/>
  </cols>
  <sheetData>
    <row r="1" spans="1:5" x14ac:dyDescent="0.25">
      <c r="A1" s="6" t="s">
        <v>256</v>
      </c>
    </row>
    <row r="2" spans="1:5" x14ac:dyDescent="0.25">
      <c r="A2" t="s">
        <v>258</v>
      </c>
    </row>
    <row r="3" spans="1:5" x14ac:dyDescent="0.25">
      <c r="A3" s="28" t="s">
        <v>90</v>
      </c>
    </row>
    <row r="4" spans="1:5" s="34" customFormat="1" x14ac:dyDescent="0.25">
      <c r="A4" s="28"/>
      <c r="B4" s="34" t="s">
        <v>194</v>
      </c>
      <c r="C4" s="34" t="s">
        <v>195</v>
      </c>
      <c r="D4" s="34" t="s">
        <v>223</v>
      </c>
      <c r="E4" s="34" t="s">
        <v>197</v>
      </c>
    </row>
    <row r="5" spans="1:5" x14ac:dyDescent="0.25">
      <c r="A5" s="27">
        <v>1952</v>
      </c>
      <c r="B5" s="10">
        <v>21.730178339510282</v>
      </c>
      <c r="C5" s="10">
        <v>24.087361034455572</v>
      </c>
      <c r="D5" s="10">
        <v>43.417148476576408</v>
      </c>
      <c r="E5" s="10">
        <v>26.503174691810184</v>
      </c>
    </row>
    <row r="6" spans="1:5" x14ac:dyDescent="0.25">
      <c r="A6" s="27">
        <v>1962</v>
      </c>
      <c r="B6" s="10">
        <v>25.907377768599307</v>
      </c>
      <c r="C6" s="10">
        <v>32.30254486464564</v>
      </c>
      <c r="D6" s="10">
        <v>51.35429892242081</v>
      </c>
      <c r="E6" s="10">
        <v>30.73096020837195</v>
      </c>
    </row>
    <row r="7" spans="1:5" x14ac:dyDescent="0.25">
      <c r="A7" s="27">
        <v>1976</v>
      </c>
      <c r="B7" s="10">
        <v>35.2419927622011</v>
      </c>
      <c r="C7" s="10">
        <v>41.035800198103864</v>
      </c>
      <c r="D7" s="10">
        <v>60.474933271440172</v>
      </c>
      <c r="E7" s="10">
        <v>44.182296231375986</v>
      </c>
    </row>
    <row r="8" spans="1:5" x14ac:dyDescent="0.25">
      <c r="A8" s="27">
        <v>1986</v>
      </c>
      <c r="B8" s="10">
        <v>45.683203991130824</v>
      </c>
      <c r="C8" s="10">
        <v>51.271417657972279</v>
      </c>
      <c r="D8" s="10">
        <v>60.855473580962936</v>
      </c>
      <c r="E8" s="10">
        <v>42.436980716875205</v>
      </c>
    </row>
    <row r="9" spans="1:5" x14ac:dyDescent="0.25">
      <c r="A9" s="27">
        <v>1996</v>
      </c>
      <c r="B9" s="10">
        <v>42.556739208071349</v>
      </c>
      <c r="C9" s="10">
        <v>43.285498550420343</v>
      </c>
      <c r="D9" s="10">
        <v>65.31828116147183</v>
      </c>
      <c r="E9" s="10">
        <v>44.46780363226965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7" sqref="D17"/>
    </sheetView>
  </sheetViews>
  <sheetFormatPr defaultRowHeight="13.2" x14ac:dyDescent="0.25"/>
  <cols>
    <col min="2" max="5" width="14.44140625" style="35" customWidth="1"/>
  </cols>
  <sheetData>
    <row r="1" spans="1:5" x14ac:dyDescent="0.25">
      <c r="A1" s="6" t="s">
        <v>257</v>
      </c>
    </row>
    <row r="2" spans="1:5" x14ac:dyDescent="0.25">
      <c r="A2" t="s">
        <v>258</v>
      </c>
    </row>
    <row r="3" spans="1:5" s="6" customFormat="1" ht="12.6" customHeight="1" x14ac:dyDescent="0.25">
      <c r="A3" s="28" t="s">
        <v>90</v>
      </c>
      <c r="B3" s="34"/>
      <c r="C3" s="34"/>
      <c r="D3" s="34"/>
      <c r="E3" s="34"/>
    </row>
    <row r="4" spans="1:5" s="6" customFormat="1" x14ac:dyDescent="0.25">
      <c r="A4" s="28"/>
      <c r="B4" s="34" t="s">
        <v>59</v>
      </c>
      <c r="C4" s="34" t="s">
        <v>65</v>
      </c>
      <c r="D4" s="34" t="s">
        <v>84</v>
      </c>
      <c r="E4" s="34" t="s">
        <v>70</v>
      </c>
    </row>
    <row r="5" spans="1:5" x14ac:dyDescent="0.25">
      <c r="A5" s="27">
        <v>1952</v>
      </c>
      <c r="B5" s="22">
        <v>24.080375952033705</v>
      </c>
      <c r="C5" s="22">
        <v>32.667468442306379</v>
      </c>
      <c r="D5" s="22">
        <v>17.818585864652622</v>
      </c>
      <c r="E5" s="22">
        <v>27.873194702462996</v>
      </c>
    </row>
    <row r="6" spans="1:5" x14ac:dyDescent="0.25">
      <c r="A6" s="27">
        <v>1962</v>
      </c>
      <c r="B6" s="22">
        <v>28.242671144967975</v>
      </c>
      <c r="C6" s="22">
        <v>38.777593038911753</v>
      </c>
      <c r="D6" s="22">
        <v>20.276449491930666</v>
      </c>
      <c r="E6" s="22">
        <v>34.19754129015913</v>
      </c>
    </row>
    <row r="7" spans="1:5" x14ac:dyDescent="0.25">
      <c r="A7" s="27">
        <v>1976</v>
      </c>
      <c r="B7" s="22">
        <v>34.859168697782934</v>
      </c>
      <c r="C7" s="22">
        <v>56.719931873966836</v>
      </c>
      <c r="D7" s="22">
        <v>28.765393116514051</v>
      </c>
      <c r="E7" s="22">
        <v>44.560463175991707</v>
      </c>
    </row>
    <row r="8" spans="1:5" x14ac:dyDescent="0.25">
      <c r="A8" s="27">
        <v>1986</v>
      </c>
      <c r="B8" s="22">
        <v>35.695089334861642</v>
      </c>
      <c r="C8" s="22">
        <v>50.621232935737495</v>
      </c>
      <c r="D8" s="22">
        <v>34.772652927706908</v>
      </c>
      <c r="E8" s="22">
        <v>67.973873996462103</v>
      </c>
    </row>
    <row r="9" spans="1:5" x14ac:dyDescent="0.25">
      <c r="A9" s="27">
        <v>1996</v>
      </c>
      <c r="B9" s="22">
        <v>33.988986038109815</v>
      </c>
      <c r="C9" s="22">
        <v>53.29379748157951</v>
      </c>
      <c r="D9" s="22">
        <v>34.286869720033273</v>
      </c>
      <c r="E9" s="22">
        <v>68.990347998282857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5" sqref="D15"/>
    </sheetView>
  </sheetViews>
  <sheetFormatPr defaultRowHeight="13.2" x14ac:dyDescent="0.25"/>
  <cols>
    <col min="2" max="2" width="16.6640625" style="35" customWidth="1"/>
    <col min="3" max="3" width="13.44140625" style="35" customWidth="1"/>
    <col min="4" max="5" width="16.6640625" style="35" customWidth="1"/>
  </cols>
  <sheetData>
    <row r="1" spans="1:5" x14ac:dyDescent="0.25">
      <c r="A1" s="6" t="s">
        <v>259</v>
      </c>
    </row>
    <row r="2" spans="1:5" x14ac:dyDescent="0.25">
      <c r="A2" t="s">
        <v>209</v>
      </c>
    </row>
    <row r="3" spans="1:5" s="6" customFormat="1" x14ac:dyDescent="0.25">
      <c r="A3" s="28" t="s">
        <v>90</v>
      </c>
      <c r="B3" s="34"/>
      <c r="C3" s="34"/>
      <c r="D3" s="34"/>
      <c r="E3" s="34"/>
    </row>
    <row r="4" spans="1:5" s="6" customFormat="1" x14ac:dyDescent="0.25">
      <c r="A4" s="28"/>
      <c r="B4" s="34" t="s">
        <v>59</v>
      </c>
      <c r="C4" s="34" t="s">
        <v>65</v>
      </c>
      <c r="D4" s="34" t="s">
        <v>84</v>
      </c>
      <c r="E4" s="34" t="s">
        <v>70</v>
      </c>
    </row>
    <row r="5" spans="1:5" x14ac:dyDescent="0.25">
      <c r="A5" s="27">
        <v>1952</v>
      </c>
      <c r="B5" s="38">
        <v>1.9379999999999999</v>
      </c>
      <c r="C5" s="38">
        <v>5.8339999999999996</v>
      </c>
      <c r="D5" s="38">
        <v>0.55300000000000038</v>
      </c>
      <c r="E5" s="38">
        <v>3.536</v>
      </c>
    </row>
    <row r="6" spans="1:5" x14ac:dyDescent="0.25">
      <c r="A6" s="27">
        <v>1962</v>
      </c>
      <c r="B6" s="38">
        <v>1.8939999999999999</v>
      </c>
      <c r="C6" s="38">
        <v>5.6890000000000001</v>
      </c>
      <c r="D6" s="38">
        <v>0.75699999999999967</v>
      </c>
      <c r="E6" s="38">
        <v>3.6150000000000002</v>
      </c>
    </row>
    <row r="7" spans="1:5" x14ac:dyDescent="0.25">
      <c r="A7" s="27">
        <v>1976</v>
      </c>
      <c r="B7" s="38">
        <v>2.5489999999999999</v>
      </c>
      <c r="C7" s="38">
        <v>6.7519999999999998</v>
      </c>
      <c r="D7" s="38">
        <v>0.86799999999999855</v>
      </c>
      <c r="E7" s="38">
        <v>4.1530000000000005</v>
      </c>
    </row>
    <row r="8" spans="1:5" x14ac:dyDescent="0.25">
      <c r="A8" s="27">
        <v>1986</v>
      </c>
      <c r="B8" s="38">
        <v>2.6949999999999998</v>
      </c>
      <c r="C8" s="38">
        <v>8.6989999999999998</v>
      </c>
      <c r="D8" s="38">
        <v>0.87119999999999997</v>
      </c>
      <c r="E8" s="38">
        <v>4.173</v>
      </c>
    </row>
    <row r="9" spans="1:5" x14ac:dyDescent="0.25">
      <c r="A9" s="27">
        <v>1996</v>
      </c>
      <c r="B9" s="38">
        <v>2.7730000000000001</v>
      </c>
      <c r="C9" s="38">
        <v>10.186</v>
      </c>
      <c r="D9" s="38">
        <v>0.53300000000000036</v>
      </c>
      <c r="E9" s="38">
        <v>2.5299999999999998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5" sqref="D15"/>
    </sheetView>
  </sheetViews>
  <sheetFormatPr defaultRowHeight="13.2" x14ac:dyDescent="0.25"/>
  <cols>
    <col min="2" max="2" width="17.88671875" style="34" customWidth="1"/>
    <col min="3" max="3" width="14.109375" style="34" customWidth="1"/>
    <col min="4" max="4" width="17.6640625" style="34" customWidth="1"/>
    <col min="5" max="5" width="20.5546875" style="34" customWidth="1"/>
  </cols>
  <sheetData>
    <row r="1" spans="1:5" x14ac:dyDescent="0.25">
      <c r="A1" s="6" t="s">
        <v>260</v>
      </c>
    </row>
    <row r="2" spans="1:5" x14ac:dyDescent="0.25">
      <c r="A2" t="s">
        <v>209</v>
      </c>
    </row>
    <row r="3" spans="1:5" x14ac:dyDescent="0.25">
      <c r="A3" s="28" t="s">
        <v>90</v>
      </c>
    </row>
    <row r="4" spans="1:5" x14ac:dyDescent="0.25">
      <c r="A4" s="27"/>
      <c r="B4" s="34" t="s">
        <v>194</v>
      </c>
      <c r="C4" s="34" t="s">
        <v>221</v>
      </c>
      <c r="D4" s="34" t="s">
        <v>196</v>
      </c>
      <c r="E4" s="34" t="s">
        <v>261</v>
      </c>
    </row>
    <row r="5" spans="1:5" x14ac:dyDescent="0.25">
      <c r="A5" s="27">
        <v>1952</v>
      </c>
      <c r="B5" s="39">
        <v>1.1493</v>
      </c>
      <c r="C5" s="39">
        <v>0.57129999999999992</v>
      </c>
      <c r="D5" s="39">
        <v>3.2860999999999998</v>
      </c>
      <c r="E5" s="39">
        <v>6.8543000000000003</v>
      </c>
    </row>
    <row r="6" spans="1:5" x14ac:dyDescent="0.25">
      <c r="A6" s="27">
        <v>1962</v>
      </c>
      <c r="B6" s="39">
        <v>1.8744000000000001</v>
      </c>
      <c r="C6" s="39">
        <v>0.71339999999999992</v>
      </c>
      <c r="D6" s="39">
        <v>2.9581</v>
      </c>
      <c r="E6" s="39">
        <v>6.4091000000000005</v>
      </c>
    </row>
    <row r="7" spans="1:5" x14ac:dyDescent="0.25">
      <c r="A7" s="27">
        <v>1976</v>
      </c>
      <c r="B7" s="39">
        <v>2.1635999999999997</v>
      </c>
      <c r="C7" s="39">
        <v>1.0710999999999999</v>
      </c>
      <c r="D7" s="39">
        <v>4.2441000000000004</v>
      </c>
      <c r="E7" s="39">
        <v>6.8431999999999995</v>
      </c>
    </row>
    <row r="8" spans="1:5" x14ac:dyDescent="0.25">
      <c r="A8" s="27">
        <v>1986</v>
      </c>
      <c r="B8" s="39">
        <v>2.2100999999999997</v>
      </c>
      <c r="C8" s="39">
        <v>1.0782</v>
      </c>
      <c r="D8" s="39">
        <v>5.0259999999999998</v>
      </c>
      <c r="E8" s="39">
        <v>8.123899999999999</v>
      </c>
    </row>
    <row r="9" spans="1:5" x14ac:dyDescent="0.25">
      <c r="A9" s="27">
        <v>1996</v>
      </c>
      <c r="B9" s="39">
        <v>0.82899999999999996</v>
      </c>
      <c r="C9" s="39">
        <v>0.94499999999999995</v>
      </c>
      <c r="D9" s="39">
        <v>4.7329999999999997</v>
      </c>
      <c r="E9" s="39">
        <v>9.5150000000000006</v>
      </c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2" sqref="F22"/>
    </sheetView>
  </sheetViews>
  <sheetFormatPr defaultRowHeight="13.2" x14ac:dyDescent="0.25"/>
  <cols>
    <col min="2" max="2" width="12.88671875" customWidth="1"/>
    <col min="3" max="3" width="15.33203125" customWidth="1"/>
    <col min="4" max="4" width="13.88671875" customWidth="1"/>
    <col min="5" max="5" width="19.5546875" customWidth="1"/>
    <col min="6" max="6" width="13.109375" customWidth="1"/>
  </cols>
  <sheetData>
    <row r="1" spans="1:4" x14ac:dyDescent="0.25">
      <c r="A1" s="6" t="s">
        <v>274</v>
      </c>
    </row>
    <row r="2" spans="1:4" x14ac:dyDescent="0.25">
      <c r="A2" t="s">
        <v>275</v>
      </c>
    </row>
    <row r="3" spans="1:4" s="6" customFormat="1" x14ac:dyDescent="0.25">
      <c r="A3" s="28" t="s">
        <v>90</v>
      </c>
    </row>
    <row r="4" spans="1:4" s="34" customFormat="1" x14ac:dyDescent="0.25">
      <c r="A4" s="28"/>
      <c r="B4" s="34" t="s">
        <v>214</v>
      </c>
      <c r="C4" s="34" t="s">
        <v>217</v>
      </c>
      <c r="D4" s="34" t="s">
        <v>279</v>
      </c>
    </row>
    <row r="5" spans="1:4" s="34" customFormat="1" x14ac:dyDescent="0.25">
      <c r="A5" s="4">
        <v>1952</v>
      </c>
      <c r="B5" s="41">
        <v>1</v>
      </c>
      <c r="C5" s="41">
        <v>1.51</v>
      </c>
      <c r="D5" s="41">
        <v>1.17</v>
      </c>
    </row>
    <row r="6" spans="1:4" x14ac:dyDescent="0.25">
      <c r="A6" s="27">
        <v>1962</v>
      </c>
      <c r="B6" s="36">
        <v>1.26</v>
      </c>
      <c r="C6" s="36">
        <v>1.64</v>
      </c>
      <c r="D6" s="36">
        <v>1.54</v>
      </c>
    </row>
    <row r="7" spans="1:4" x14ac:dyDescent="0.25">
      <c r="A7" s="27">
        <v>1976</v>
      </c>
      <c r="B7" s="36">
        <v>1.25</v>
      </c>
      <c r="C7" s="36">
        <v>2.25</v>
      </c>
      <c r="D7" s="36">
        <v>1.54</v>
      </c>
    </row>
    <row r="8" spans="1:4" x14ac:dyDescent="0.25">
      <c r="A8" s="27">
        <v>1986</v>
      </c>
      <c r="B8" s="36">
        <v>1.1399999999999999</v>
      </c>
      <c r="C8" s="36">
        <v>1.9</v>
      </c>
      <c r="D8" s="36">
        <v>1.38</v>
      </c>
    </row>
    <row r="9" spans="1:4" x14ac:dyDescent="0.25">
      <c r="A9" s="27">
        <v>1991</v>
      </c>
      <c r="B9" s="36">
        <v>1.0900000000000001</v>
      </c>
      <c r="C9" s="36">
        <v>1.8</v>
      </c>
      <c r="D9" s="36">
        <v>1.33</v>
      </c>
    </row>
    <row r="10" spans="1:4" x14ac:dyDescent="0.25">
      <c r="A10" s="27">
        <v>1996</v>
      </c>
      <c r="B10" s="36">
        <v>1.34</v>
      </c>
      <c r="C10" s="36">
        <v>1.7</v>
      </c>
      <c r="D10" s="36">
        <v>1.48</v>
      </c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5" workbookViewId="0">
      <selection activeCell="J20" sqref="J20"/>
    </sheetView>
  </sheetViews>
  <sheetFormatPr defaultRowHeight="13.2" x14ac:dyDescent="0.25"/>
  <cols>
    <col min="2" max="2" width="9.88671875" customWidth="1"/>
    <col min="3" max="3" width="9.6640625" customWidth="1"/>
    <col min="4" max="4" width="7.88671875" customWidth="1"/>
    <col min="5" max="5" width="8.44140625" customWidth="1"/>
  </cols>
  <sheetData>
    <row r="1" spans="1:6" x14ac:dyDescent="0.25">
      <c r="A1" s="6" t="s">
        <v>277</v>
      </c>
    </row>
    <row r="2" spans="1:6" x14ac:dyDescent="0.25">
      <c r="A2" t="s">
        <v>275</v>
      </c>
    </row>
    <row r="4" spans="1:6" s="6" customFormat="1" x14ac:dyDescent="0.25">
      <c r="A4" s="28" t="s">
        <v>90</v>
      </c>
    </row>
    <row r="5" spans="1:6" s="34" customFormat="1" x14ac:dyDescent="0.25">
      <c r="A5" s="28"/>
      <c r="B5" s="34" t="s">
        <v>59</v>
      </c>
      <c r="C5" s="34" t="s">
        <v>65</v>
      </c>
      <c r="D5" s="34" t="s">
        <v>67</v>
      </c>
      <c r="E5" s="34" t="s">
        <v>70</v>
      </c>
      <c r="F5" s="34" t="s">
        <v>276</v>
      </c>
    </row>
    <row r="6" spans="1:6" x14ac:dyDescent="0.25">
      <c r="A6" s="27">
        <v>1952</v>
      </c>
      <c r="B6" s="40">
        <v>1.76</v>
      </c>
      <c r="C6" s="40">
        <v>1.18</v>
      </c>
      <c r="D6" s="40">
        <v>2.21</v>
      </c>
      <c r="E6" s="40">
        <v>0.65</v>
      </c>
      <c r="F6" s="40">
        <v>1.17</v>
      </c>
    </row>
    <row r="7" spans="1:6" x14ac:dyDescent="0.25">
      <c r="A7" s="27">
        <v>1962</v>
      </c>
      <c r="B7" s="40">
        <v>2.13</v>
      </c>
      <c r="C7" s="40">
        <v>1.46</v>
      </c>
      <c r="D7" s="40">
        <v>1.83</v>
      </c>
      <c r="E7" s="40">
        <v>0.78</v>
      </c>
      <c r="F7" s="40">
        <v>1.4</v>
      </c>
    </row>
    <row r="8" spans="1:6" x14ac:dyDescent="0.25">
      <c r="A8" s="27">
        <v>1976</v>
      </c>
      <c r="B8" s="40">
        <v>2.14</v>
      </c>
      <c r="C8" s="40">
        <v>1.7</v>
      </c>
      <c r="D8" s="40">
        <v>2</v>
      </c>
      <c r="E8" s="40">
        <v>0.85</v>
      </c>
      <c r="F8" s="40">
        <v>1.54</v>
      </c>
    </row>
    <row r="9" spans="1:6" x14ac:dyDescent="0.25">
      <c r="A9" s="27">
        <v>1986</v>
      </c>
      <c r="B9" s="40">
        <v>2.04</v>
      </c>
      <c r="C9" s="40">
        <v>1.22</v>
      </c>
      <c r="D9" s="40">
        <v>2.44</v>
      </c>
      <c r="E9" s="40">
        <v>1.07</v>
      </c>
      <c r="F9" s="40">
        <v>1.38</v>
      </c>
    </row>
    <row r="10" spans="1:6" x14ac:dyDescent="0.25">
      <c r="A10" s="27">
        <v>1991</v>
      </c>
      <c r="B10" s="40">
        <v>1.92</v>
      </c>
      <c r="C10" s="40">
        <v>1.1000000000000001</v>
      </c>
      <c r="D10" s="40">
        <v>2.63</v>
      </c>
      <c r="E10" s="40">
        <v>1.1399999999999999</v>
      </c>
      <c r="F10" s="40">
        <v>1.33</v>
      </c>
    </row>
    <row r="11" spans="1:6" x14ac:dyDescent="0.25">
      <c r="A11" s="27">
        <v>1996</v>
      </c>
      <c r="B11" s="40">
        <v>1.93</v>
      </c>
      <c r="C11" s="40">
        <v>1.05</v>
      </c>
      <c r="D11" s="40">
        <v>4.68</v>
      </c>
      <c r="E11" s="40">
        <v>2.0099999999999998</v>
      </c>
      <c r="F11" s="40">
        <v>1.48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3.2" x14ac:dyDescent="0.25"/>
  <cols>
    <col min="1" max="1" width="8.88671875" style="5" customWidth="1"/>
    <col min="2" max="2" width="14" style="5" customWidth="1"/>
    <col min="3" max="3" width="11.33203125" style="5" customWidth="1"/>
    <col min="4" max="4" width="11.33203125" customWidth="1"/>
  </cols>
  <sheetData>
    <row r="1" spans="1:3" x14ac:dyDescent="0.25">
      <c r="A1" s="6" t="s">
        <v>74</v>
      </c>
    </row>
    <row r="2" spans="1:3" x14ac:dyDescent="0.25">
      <c r="C2" s="11" t="s">
        <v>79</v>
      </c>
    </row>
    <row r="3" spans="1:3" x14ac:dyDescent="0.25">
      <c r="A3" s="6" t="s">
        <v>75</v>
      </c>
      <c r="C3" s="11" t="s">
        <v>83</v>
      </c>
    </row>
    <row r="4" spans="1:3" x14ac:dyDescent="0.25">
      <c r="B4" s="5" t="s">
        <v>77</v>
      </c>
      <c r="C4" s="12">
        <v>747</v>
      </c>
    </row>
    <row r="5" spans="1:3" x14ac:dyDescent="0.25">
      <c r="B5" s="5" t="s">
        <v>78</v>
      </c>
      <c r="C5" s="12">
        <f>2263-C4</f>
        <v>1516</v>
      </c>
    </row>
    <row r="9" spans="1:3" x14ac:dyDescent="0.25">
      <c r="A9" s="6" t="s">
        <v>76</v>
      </c>
    </row>
    <row r="10" spans="1:3" x14ac:dyDescent="0.25">
      <c r="B10" s="5" t="s">
        <v>80</v>
      </c>
      <c r="C10" s="5">
        <v>504</v>
      </c>
    </row>
    <row r="11" spans="1:3" x14ac:dyDescent="0.25">
      <c r="B11" s="5" t="s">
        <v>81</v>
      </c>
      <c r="C11" s="5">
        <v>52</v>
      </c>
    </row>
    <row r="12" spans="1:3" x14ac:dyDescent="0.25">
      <c r="B12" s="5" t="s">
        <v>82</v>
      </c>
      <c r="C12" s="5">
        <v>191</v>
      </c>
    </row>
  </sheetData>
  <phoneticPr fontId="0" type="noConversion"/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topLeftCell="A2" workbookViewId="0">
      <selection activeCell="F23" sqref="F23"/>
    </sheetView>
  </sheetViews>
  <sheetFormatPr defaultRowHeight="13.2" x14ac:dyDescent="0.25"/>
  <cols>
    <col min="2" max="2" width="17" customWidth="1"/>
    <col min="3" max="3" width="13.6640625" customWidth="1"/>
    <col min="4" max="4" width="16.44140625" customWidth="1"/>
    <col min="5" max="5" width="20.33203125" customWidth="1"/>
    <col min="6" max="6" width="13.5546875" customWidth="1"/>
  </cols>
  <sheetData>
    <row r="1" spans="1:6" x14ac:dyDescent="0.25">
      <c r="A1" s="6" t="s">
        <v>278</v>
      </c>
    </row>
    <row r="2" spans="1:6" x14ac:dyDescent="0.25">
      <c r="A2" t="s">
        <v>275</v>
      </c>
    </row>
    <row r="3" spans="1:6" x14ac:dyDescent="0.25">
      <c r="A3" s="28" t="s">
        <v>90</v>
      </c>
      <c r="B3" s="6"/>
      <c r="C3" s="6"/>
      <c r="D3" s="6"/>
      <c r="E3" s="6"/>
      <c r="F3" s="6"/>
    </row>
    <row r="4" spans="1:6" x14ac:dyDescent="0.25">
      <c r="A4" s="34"/>
      <c r="B4" s="34" t="s">
        <v>273</v>
      </c>
      <c r="C4" s="34" t="s">
        <v>195</v>
      </c>
      <c r="D4" s="34" t="s">
        <v>223</v>
      </c>
      <c r="E4" s="34" t="s">
        <v>197</v>
      </c>
      <c r="F4" s="34" t="s">
        <v>215</v>
      </c>
    </row>
    <row r="5" spans="1:6" x14ac:dyDescent="0.25">
      <c r="A5" s="27">
        <v>1952</v>
      </c>
      <c r="B5">
        <v>1.79</v>
      </c>
      <c r="C5">
        <v>2.12</v>
      </c>
      <c r="D5">
        <v>0.78</v>
      </c>
      <c r="E5">
        <v>1.18</v>
      </c>
      <c r="F5">
        <v>1.17</v>
      </c>
    </row>
    <row r="6" spans="1:6" x14ac:dyDescent="0.25">
      <c r="A6" s="27">
        <v>1962</v>
      </c>
      <c r="B6">
        <v>1.34</v>
      </c>
      <c r="C6">
        <v>2.2000000000000002</v>
      </c>
      <c r="D6">
        <v>1.07</v>
      </c>
      <c r="E6">
        <v>1.48</v>
      </c>
      <c r="F6">
        <v>1.4</v>
      </c>
    </row>
    <row r="7" spans="1:6" x14ac:dyDescent="0.25">
      <c r="A7" s="27">
        <v>1976</v>
      </c>
      <c r="B7">
        <v>1.47</v>
      </c>
      <c r="C7">
        <v>1.89</v>
      </c>
      <c r="D7">
        <v>0.99</v>
      </c>
      <c r="E7">
        <v>1.85</v>
      </c>
      <c r="F7">
        <v>1.54</v>
      </c>
    </row>
    <row r="8" spans="1:6" x14ac:dyDescent="0.25">
      <c r="A8" s="27">
        <v>1986</v>
      </c>
      <c r="B8">
        <v>1.53</v>
      </c>
      <c r="C8">
        <v>2.1800000000000002</v>
      </c>
      <c r="D8">
        <v>0.85</v>
      </c>
      <c r="E8">
        <v>1.48</v>
      </c>
      <c r="F8">
        <v>1.38</v>
      </c>
    </row>
    <row r="9" spans="1:6" x14ac:dyDescent="0.25">
      <c r="A9" s="27">
        <v>1991</v>
      </c>
      <c r="B9">
        <v>1.65</v>
      </c>
      <c r="C9">
        <v>1.99</v>
      </c>
      <c r="D9">
        <v>0.81</v>
      </c>
      <c r="E9">
        <v>1.51</v>
      </c>
      <c r="F9">
        <v>1.33</v>
      </c>
    </row>
    <row r="10" spans="1:6" x14ac:dyDescent="0.25">
      <c r="A10" s="27">
        <v>1996</v>
      </c>
      <c r="B10">
        <v>5.0199999999999996</v>
      </c>
      <c r="C10">
        <v>2.2799999999999998</v>
      </c>
      <c r="D10">
        <v>0.93</v>
      </c>
      <c r="E10">
        <v>1.36</v>
      </c>
      <c r="F10">
        <v>1.48</v>
      </c>
    </row>
  </sheetData>
  <phoneticPr fontId="0" type="noConversion"/>
  <pageMargins left="0.75" right="0.75" top="1" bottom="1" header="0.5" footer="0.5"/>
  <pageSetup scale="99" orientation="portrait" horizontalDpi="360" verticalDpi="360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RowHeight="13.2" x14ac:dyDescent="0.25"/>
  <cols>
    <col min="3" max="3" width="12.33203125" customWidth="1"/>
    <col min="4" max="4" width="11.5546875" customWidth="1"/>
    <col min="5" max="5" width="14.33203125" customWidth="1"/>
  </cols>
  <sheetData>
    <row r="1" spans="1:5" x14ac:dyDescent="0.25">
      <c r="A1" s="6" t="s">
        <v>262</v>
      </c>
    </row>
    <row r="2" spans="1:5" x14ac:dyDescent="0.25">
      <c r="A2" t="s">
        <v>209</v>
      </c>
    </row>
    <row r="3" spans="1:5" s="6" customFormat="1" x14ac:dyDescent="0.25">
      <c r="A3" s="28" t="s">
        <v>90</v>
      </c>
    </row>
    <row r="4" spans="1:5" s="6" customFormat="1" x14ac:dyDescent="0.25">
      <c r="A4" s="28"/>
      <c r="B4" s="6" t="s">
        <v>263</v>
      </c>
      <c r="C4" s="6" t="s">
        <v>264</v>
      </c>
      <c r="D4" s="6" t="s">
        <v>265</v>
      </c>
      <c r="E4" s="6" t="s">
        <v>266</v>
      </c>
    </row>
    <row r="5" spans="1:5" x14ac:dyDescent="0.25">
      <c r="A5" s="27">
        <v>1952</v>
      </c>
      <c r="B5" s="21">
        <v>6.82</v>
      </c>
      <c r="C5" s="21">
        <v>0.49199999999999999</v>
      </c>
      <c r="D5" s="21">
        <v>1.7270000000000001</v>
      </c>
      <c r="E5" s="21">
        <v>1.7170000000000001</v>
      </c>
    </row>
    <row r="6" spans="1:5" x14ac:dyDescent="0.25">
      <c r="A6" s="27">
        <v>1962</v>
      </c>
      <c r="B6" s="21">
        <v>4.9359999999999999</v>
      </c>
      <c r="C6" s="21">
        <v>0.72499999999999998</v>
      </c>
      <c r="D6" s="21">
        <v>2.3530000000000002</v>
      </c>
      <c r="E6" s="21">
        <v>0.89700000000000002</v>
      </c>
    </row>
    <row r="7" spans="1:5" x14ac:dyDescent="0.25">
      <c r="A7" s="27">
        <v>1976</v>
      </c>
      <c r="B7" s="21">
        <v>6.3319999999999999</v>
      </c>
      <c r="C7" s="21">
        <v>1.3220000000000001</v>
      </c>
      <c r="D7" s="21">
        <v>3.3559999999999999</v>
      </c>
      <c r="E7" s="21">
        <v>0.67700000000000005</v>
      </c>
    </row>
    <row r="8" spans="1:5" x14ac:dyDescent="0.25">
      <c r="A8" s="27">
        <v>1986</v>
      </c>
      <c r="B8" s="21">
        <v>6.5201356838905777</v>
      </c>
      <c r="C8" s="21">
        <v>1.3957862613981762</v>
      </c>
      <c r="D8" s="21">
        <v>3.7770616413373865</v>
      </c>
      <c r="E8" s="21">
        <v>1.7740744072948329</v>
      </c>
    </row>
    <row r="9" spans="1:5" x14ac:dyDescent="0.25">
      <c r="A9" s="27">
        <v>1996</v>
      </c>
      <c r="B9" s="21">
        <v>6.7110000000000003</v>
      </c>
      <c r="C9" s="21">
        <v>1.2210000000000001</v>
      </c>
      <c r="D9" s="21">
        <v>4.7699999999999996</v>
      </c>
      <c r="E9" s="21">
        <v>1.107</v>
      </c>
    </row>
    <row r="11" spans="1:5" x14ac:dyDescent="0.25">
      <c r="A11" t="s">
        <v>267</v>
      </c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0" sqref="G10"/>
    </sheetView>
  </sheetViews>
  <sheetFormatPr defaultRowHeight="13.2" x14ac:dyDescent="0.25"/>
  <cols>
    <col min="1" max="1" width="18.88671875" customWidth="1"/>
  </cols>
  <sheetData>
    <row r="1" spans="1:5" x14ac:dyDescent="0.25">
      <c r="A1" s="6" t="s">
        <v>268</v>
      </c>
    </row>
    <row r="2" spans="1:5" x14ac:dyDescent="0.25">
      <c r="A2" t="s">
        <v>209</v>
      </c>
    </row>
    <row r="3" spans="1:5" s="6" customFormat="1" x14ac:dyDescent="0.25">
      <c r="A3" s="6" t="s">
        <v>272</v>
      </c>
    </row>
    <row r="4" spans="1:5" s="6" customFormat="1" x14ac:dyDescent="0.25">
      <c r="B4" s="6">
        <v>1962</v>
      </c>
      <c r="C4" s="6">
        <v>1976</v>
      </c>
      <c r="D4" s="6">
        <v>1986</v>
      </c>
      <c r="E4" s="6">
        <v>1996</v>
      </c>
    </row>
    <row r="5" spans="1:5" x14ac:dyDescent="0.25">
      <c r="A5" t="s">
        <v>269</v>
      </c>
      <c r="B5" s="21">
        <v>8.9109999999999996</v>
      </c>
      <c r="C5" s="21">
        <v>11.686999999999999</v>
      </c>
      <c r="D5" s="21">
        <v>13.467057993920973</v>
      </c>
      <c r="E5" s="21">
        <v>13.808999999999999</v>
      </c>
    </row>
    <row r="6" spans="1:5" x14ac:dyDescent="0.25">
      <c r="A6" t="s">
        <v>270</v>
      </c>
      <c r="B6" s="21">
        <v>1.2370000000000001</v>
      </c>
      <c r="C6" s="21">
        <v>1.3979999999999999</v>
      </c>
      <c r="D6" s="21">
        <v>1.5344919148936171</v>
      </c>
      <c r="E6" s="21">
        <v>1.292</v>
      </c>
    </row>
    <row r="7" spans="1:5" x14ac:dyDescent="0.25">
      <c r="A7" t="s">
        <v>271</v>
      </c>
      <c r="B7" s="21">
        <v>1.9</v>
      </c>
      <c r="C7" s="21">
        <v>1.109</v>
      </c>
      <c r="D7" s="21">
        <v>0.95445009118541047</v>
      </c>
      <c r="E7" s="21">
        <v>0.91900000000000004</v>
      </c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6" sqref="F6"/>
    </sheetView>
  </sheetViews>
  <sheetFormatPr defaultRowHeight="13.2" x14ac:dyDescent="0.25"/>
  <cols>
    <col min="1" max="3" width="8.88671875" style="5" customWidth="1"/>
    <col min="4" max="4" width="13.6640625" style="5" customWidth="1"/>
    <col min="5" max="5" width="14.33203125" style="5" customWidth="1"/>
  </cols>
  <sheetData>
    <row r="1" spans="1:5" x14ac:dyDescent="0.25">
      <c r="A1" s="6" t="s">
        <v>87</v>
      </c>
    </row>
    <row r="3" spans="1:5" x14ac:dyDescent="0.25">
      <c r="A3" s="5" t="s">
        <v>0</v>
      </c>
      <c r="C3" s="5" t="s">
        <v>88</v>
      </c>
    </row>
    <row r="4" spans="1:5" x14ac:dyDescent="0.25">
      <c r="B4" s="4" t="s">
        <v>59</v>
      </c>
      <c r="C4" s="4" t="s">
        <v>65</v>
      </c>
      <c r="D4" s="4" t="s">
        <v>84</v>
      </c>
      <c r="E4" s="4" t="s">
        <v>70</v>
      </c>
    </row>
    <row r="5" spans="1:5" x14ac:dyDescent="0.25">
      <c r="A5" s="5" t="s">
        <v>85</v>
      </c>
      <c r="B5" s="12">
        <v>41.156019000000001</v>
      </c>
      <c r="C5" s="12">
        <v>25.557433999999997</v>
      </c>
      <c r="D5" s="12">
        <v>105</v>
      </c>
      <c r="E5" s="12">
        <v>144.79117600000001</v>
      </c>
    </row>
    <row r="6" spans="1:5" x14ac:dyDescent="0.25">
      <c r="A6" s="5" t="s">
        <v>86</v>
      </c>
      <c r="B6" s="12">
        <v>129.169613</v>
      </c>
      <c r="C6" s="12">
        <v>188.54270999999997</v>
      </c>
      <c r="D6" s="12">
        <v>35</v>
      </c>
      <c r="E6" s="12">
        <v>77.770210000000006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F1" workbookViewId="0">
      <selection activeCell="O22" sqref="O22"/>
    </sheetView>
  </sheetViews>
  <sheetFormatPr defaultRowHeight="13.2" x14ac:dyDescent="0.25"/>
  <cols>
    <col min="1" max="1" width="8.88671875" style="4" customWidth="1"/>
    <col min="2" max="2" width="10" style="12" customWidth="1"/>
    <col min="3" max="3" width="9.6640625" style="12" customWidth="1"/>
    <col min="4" max="4" width="16.33203125" style="12" customWidth="1"/>
    <col min="5" max="5" width="13.33203125" style="12" customWidth="1"/>
    <col min="6" max="6" width="11.33203125" style="12" customWidth="1"/>
    <col min="7" max="7" width="9.44140625" style="10" customWidth="1"/>
  </cols>
  <sheetData>
    <row r="1" spans="1:6" x14ac:dyDescent="0.25">
      <c r="A1" s="17" t="s">
        <v>92</v>
      </c>
    </row>
    <row r="2" spans="1:6" x14ac:dyDescent="0.25">
      <c r="A2" s="16" t="s">
        <v>88</v>
      </c>
    </row>
    <row r="4" spans="1:6" x14ac:dyDescent="0.25">
      <c r="A4" s="4" t="s">
        <v>90</v>
      </c>
    </row>
    <row r="5" spans="1:6" x14ac:dyDescent="0.25">
      <c r="B5" s="15" t="s">
        <v>59</v>
      </c>
      <c r="C5" s="15" t="s">
        <v>65</v>
      </c>
      <c r="D5" s="15" t="s">
        <v>84</v>
      </c>
      <c r="E5" s="15" t="s">
        <v>70</v>
      </c>
      <c r="F5" s="15" t="s">
        <v>89</v>
      </c>
    </row>
    <row r="6" spans="1:6" x14ac:dyDescent="0.25">
      <c r="A6" s="4">
        <v>1630</v>
      </c>
      <c r="B6" s="12">
        <v>297.99471515187452</v>
      </c>
      <c r="C6" s="12">
        <v>353.99817661621478</v>
      </c>
      <c r="D6" s="12">
        <v>155</v>
      </c>
      <c r="E6" s="12">
        <v>239</v>
      </c>
      <c r="F6" s="12">
        <f>B6+C6+D6+E6</f>
        <v>1045.9928917680893</v>
      </c>
    </row>
    <row r="7" spans="1:6" x14ac:dyDescent="0.25">
      <c r="A7" s="4">
        <v>1640</v>
      </c>
      <c r="B7" s="12">
        <v>297.96829091124715</v>
      </c>
      <c r="C7" s="12">
        <v>353.98905969728867</v>
      </c>
      <c r="D7" s="12">
        <v>155</v>
      </c>
      <c r="E7" s="12">
        <v>239</v>
      </c>
      <c r="F7" s="12">
        <f t="shared" ref="F7:F41" si="0">B7+C7+D7+E7</f>
        <v>1045.9573506085358</v>
      </c>
    </row>
    <row r="8" spans="1:6" x14ac:dyDescent="0.25">
      <c r="A8" s="4">
        <v>1650</v>
      </c>
      <c r="B8" s="12">
        <v>297.91544242999242</v>
      </c>
      <c r="C8" s="12">
        <v>353.97082585943639</v>
      </c>
      <c r="D8" s="12">
        <v>155</v>
      </c>
      <c r="E8" s="12">
        <v>239</v>
      </c>
      <c r="F8" s="12">
        <f t="shared" si="0"/>
        <v>1045.8862682894287</v>
      </c>
    </row>
    <row r="9" spans="1:6" x14ac:dyDescent="0.25">
      <c r="A9" s="4">
        <v>1660</v>
      </c>
      <c r="B9" s="12">
        <v>297.83616970811033</v>
      </c>
      <c r="C9" s="12">
        <v>353.943475102658</v>
      </c>
      <c r="D9" s="12">
        <v>155</v>
      </c>
      <c r="E9" s="12">
        <v>239</v>
      </c>
      <c r="F9" s="12">
        <f t="shared" si="0"/>
        <v>1045.7796448107683</v>
      </c>
    </row>
    <row r="10" spans="1:6" x14ac:dyDescent="0.25">
      <c r="A10" s="4">
        <v>1670</v>
      </c>
      <c r="B10" s="12">
        <v>297.71778911009977</v>
      </c>
      <c r="C10" s="12">
        <v>353.90263130586891</v>
      </c>
      <c r="D10" s="12">
        <v>155</v>
      </c>
      <c r="E10" s="12">
        <v>239</v>
      </c>
      <c r="F10" s="12">
        <f t="shared" si="0"/>
        <v>1045.6204204159687</v>
      </c>
    </row>
    <row r="11" spans="1:6" x14ac:dyDescent="0.25">
      <c r="A11" s="4">
        <v>1680</v>
      </c>
      <c r="B11" s="12">
        <v>297.55924366633559</v>
      </c>
      <c r="C11" s="12">
        <v>353.84792979231213</v>
      </c>
      <c r="D11" s="12">
        <v>155</v>
      </c>
      <c r="E11" s="12">
        <v>239</v>
      </c>
      <c r="F11" s="12">
        <f t="shared" si="0"/>
        <v>1045.4071734586478</v>
      </c>
    </row>
    <row r="12" spans="1:6" x14ac:dyDescent="0.25">
      <c r="A12" s="4">
        <v>1690</v>
      </c>
      <c r="B12" s="12">
        <v>297.33728004506577</v>
      </c>
      <c r="C12" s="12">
        <v>353.77134767333263</v>
      </c>
      <c r="D12" s="12">
        <v>155</v>
      </c>
      <c r="E12" s="12">
        <v>239</v>
      </c>
      <c r="F12" s="12">
        <f t="shared" si="0"/>
        <v>1045.1086277183983</v>
      </c>
    </row>
    <row r="13" spans="1:6" x14ac:dyDescent="0.25">
      <c r="A13" s="4">
        <v>1700</v>
      </c>
      <c r="B13" s="12">
        <v>297.07198066916703</v>
      </c>
      <c r="C13" s="12">
        <v>353.67981380731425</v>
      </c>
      <c r="D13" s="12">
        <v>155</v>
      </c>
      <c r="E13" s="12">
        <v>239</v>
      </c>
      <c r="F13" s="12">
        <f t="shared" si="0"/>
        <v>1044.7517944764813</v>
      </c>
    </row>
    <row r="14" spans="1:6" x14ac:dyDescent="0.25">
      <c r="A14" s="4">
        <v>1710</v>
      </c>
      <c r="B14" s="12">
        <v>296.70204130038394</v>
      </c>
      <c r="C14" s="12">
        <v>353.55217694234841</v>
      </c>
      <c r="D14" s="12">
        <v>155</v>
      </c>
      <c r="E14" s="12">
        <v>239</v>
      </c>
      <c r="F14" s="12">
        <f t="shared" si="0"/>
        <v>1044.2542182427323</v>
      </c>
    </row>
    <row r="15" spans="1:6" x14ac:dyDescent="0.25">
      <c r="A15" s="4">
        <v>1720</v>
      </c>
      <c r="B15" s="12">
        <v>296.2094934550899</v>
      </c>
      <c r="C15" s="12">
        <v>353.38223757356531</v>
      </c>
      <c r="D15" s="12">
        <v>155</v>
      </c>
      <c r="E15" s="12">
        <v>239</v>
      </c>
      <c r="F15" s="12">
        <f t="shared" si="0"/>
        <v>1043.5917310286552</v>
      </c>
    </row>
    <row r="16" spans="1:6" x14ac:dyDescent="0.25">
      <c r="A16" s="4">
        <v>1730</v>
      </c>
      <c r="B16" s="12">
        <v>295.25187897475428</v>
      </c>
      <c r="C16" s="12">
        <v>353.05184043168231</v>
      </c>
      <c r="D16" s="12">
        <v>155</v>
      </c>
      <c r="E16" s="12">
        <v>239</v>
      </c>
      <c r="F16" s="12">
        <f t="shared" si="0"/>
        <v>1042.3037194064366</v>
      </c>
    </row>
    <row r="17" spans="1:6" x14ac:dyDescent="0.25">
      <c r="A17" s="4">
        <v>1740</v>
      </c>
      <c r="B17" s="12">
        <v>294.14206086840505</v>
      </c>
      <c r="C17" s="12">
        <v>352.6689298367848</v>
      </c>
      <c r="D17" s="12">
        <v>155</v>
      </c>
      <c r="E17" s="12">
        <v>239</v>
      </c>
      <c r="F17" s="12">
        <f t="shared" si="0"/>
        <v>1040.8109907051899</v>
      </c>
    </row>
    <row r="18" spans="1:6" x14ac:dyDescent="0.25">
      <c r="A18" s="4">
        <v>1750</v>
      </c>
      <c r="B18" s="12">
        <v>292.9043494374194</v>
      </c>
      <c r="C18" s="12">
        <v>352.24189335428485</v>
      </c>
      <c r="D18" s="12">
        <v>155</v>
      </c>
      <c r="E18" s="12">
        <v>239</v>
      </c>
      <c r="F18" s="12">
        <f t="shared" si="0"/>
        <v>1039.1462427917043</v>
      </c>
    </row>
    <row r="19" spans="1:6" x14ac:dyDescent="0.25">
      <c r="A19" s="4">
        <v>1760</v>
      </c>
      <c r="B19" s="12">
        <v>291.14977985976253</v>
      </c>
      <c r="C19" s="12">
        <v>351.63652993758978</v>
      </c>
      <c r="D19" s="12">
        <v>155</v>
      </c>
      <c r="E19" s="12">
        <v>239</v>
      </c>
      <c r="F19" s="12">
        <f t="shared" si="0"/>
        <v>1036.7863097973523</v>
      </c>
    </row>
    <row r="20" spans="1:6" x14ac:dyDescent="0.25">
      <c r="A20" s="4">
        <v>1770</v>
      </c>
      <c r="B20" s="12">
        <v>288.87940910505955</v>
      </c>
      <c r="C20" s="12">
        <v>350.85320426345663</v>
      </c>
      <c r="D20" s="12">
        <v>155</v>
      </c>
      <c r="E20" s="12">
        <v>239</v>
      </c>
      <c r="F20" s="12">
        <f t="shared" si="0"/>
        <v>1033.7326133685162</v>
      </c>
    </row>
    <row r="21" spans="1:6" x14ac:dyDescent="0.25">
      <c r="A21" s="4">
        <v>1780</v>
      </c>
      <c r="B21" s="12">
        <v>285.94103354729685</v>
      </c>
      <c r="C21" s="12">
        <v>349.83940287887089</v>
      </c>
      <c r="D21" s="12">
        <v>155</v>
      </c>
      <c r="E21" s="12">
        <v>239</v>
      </c>
      <c r="F21" s="12">
        <f t="shared" si="0"/>
        <v>1029.7804364261679</v>
      </c>
    </row>
    <row r="22" spans="1:6" x14ac:dyDescent="0.25">
      <c r="A22" s="4">
        <v>1790</v>
      </c>
      <c r="B22" s="12">
        <v>281.78819989030052</v>
      </c>
      <c r="C22" s="12">
        <v>348.40658790044017</v>
      </c>
      <c r="D22" s="12">
        <v>155</v>
      </c>
      <c r="E22" s="12">
        <v>239</v>
      </c>
      <c r="F22" s="12">
        <f t="shared" si="0"/>
        <v>1024.1947877907407</v>
      </c>
    </row>
    <row r="23" spans="1:6" x14ac:dyDescent="0.25">
      <c r="A23" s="4">
        <v>1800</v>
      </c>
      <c r="B23" s="12">
        <v>276.1778051202989</v>
      </c>
      <c r="C23" s="12">
        <v>346.4708836740441</v>
      </c>
      <c r="D23" s="12">
        <v>155</v>
      </c>
      <c r="E23" s="12">
        <v>239</v>
      </c>
      <c r="F23" s="12">
        <f t="shared" si="0"/>
        <v>1016.648688794343</v>
      </c>
    </row>
    <row r="24" spans="1:6" x14ac:dyDescent="0.25">
      <c r="A24" s="4">
        <v>1810</v>
      </c>
      <c r="B24" s="12">
        <v>268.5253450346147</v>
      </c>
      <c r="C24" s="12">
        <v>343.83062395303665</v>
      </c>
      <c r="D24" s="12">
        <v>155</v>
      </c>
      <c r="E24" s="12">
        <v>239</v>
      </c>
      <c r="F24" s="12">
        <f t="shared" si="0"/>
        <v>1006.3559689876513</v>
      </c>
    </row>
    <row r="25" spans="1:6" x14ac:dyDescent="0.25">
      <c r="A25" s="4">
        <v>1820</v>
      </c>
      <c r="B25" s="12">
        <v>258.33827178795389</v>
      </c>
      <c r="C25" s="12">
        <v>340.31586936863471</v>
      </c>
      <c r="D25" s="12">
        <v>155</v>
      </c>
      <c r="E25" s="12">
        <v>239</v>
      </c>
      <c r="F25" s="12">
        <f t="shared" si="0"/>
        <v>992.65414115658859</v>
      </c>
    </row>
    <row r="26" spans="1:6" x14ac:dyDescent="0.25">
      <c r="A26" s="4">
        <v>1830</v>
      </c>
      <c r="B26" s="12">
        <v>244.73930059148799</v>
      </c>
      <c r="C26" s="12">
        <v>335.62393821249077</v>
      </c>
      <c r="D26" s="12">
        <v>155</v>
      </c>
      <c r="E26" s="12">
        <v>239</v>
      </c>
      <c r="F26" s="12">
        <f t="shared" si="0"/>
        <v>974.36323880397879</v>
      </c>
    </row>
    <row r="27" spans="1:6" x14ac:dyDescent="0.25">
      <c r="A27" s="4">
        <v>1840</v>
      </c>
      <c r="B27" s="12">
        <v>226.7</v>
      </c>
      <c r="C27" s="12">
        <v>329.4</v>
      </c>
      <c r="D27" s="12">
        <v>155</v>
      </c>
      <c r="E27" s="12">
        <v>239</v>
      </c>
      <c r="F27" s="12">
        <f t="shared" si="0"/>
        <v>950.09999999999991</v>
      </c>
    </row>
    <row r="28" spans="1:6" x14ac:dyDescent="0.25">
      <c r="A28" s="4">
        <v>1850</v>
      </c>
      <c r="B28" s="12">
        <v>226.7</v>
      </c>
      <c r="C28" s="12">
        <v>329.4</v>
      </c>
      <c r="D28" s="12">
        <v>155</v>
      </c>
      <c r="E28" s="12">
        <v>239</v>
      </c>
      <c r="F28" s="12">
        <f t="shared" si="0"/>
        <v>950.09999999999991</v>
      </c>
    </row>
    <row r="29" spans="1:6" x14ac:dyDescent="0.25">
      <c r="A29" s="4">
        <v>1860</v>
      </c>
      <c r="B29" s="12">
        <v>205.6</v>
      </c>
      <c r="C29" s="12">
        <v>312.7</v>
      </c>
      <c r="D29" s="12">
        <v>154</v>
      </c>
      <c r="E29" s="12">
        <v>238</v>
      </c>
      <c r="F29" s="12">
        <f t="shared" si="0"/>
        <v>910.3</v>
      </c>
    </row>
    <row r="30" spans="1:6" x14ac:dyDescent="0.25">
      <c r="A30" s="4">
        <v>1870</v>
      </c>
      <c r="B30" s="12">
        <v>191</v>
      </c>
      <c r="C30" s="12">
        <v>309</v>
      </c>
      <c r="D30" s="12">
        <v>153</v>
      </c>
      <c r="E30" s="12">
        <v>238</v>
      </c>
      <c r="F30" s="12">
        <f t="shared" si="0"/>
        <v>891</v>
      </c>
    </row>
    <row r="31" spans="1:6" x14ac:dyDescent="0.25">
      <c r="A31" s="4">
        <v>1880</v>
      </c>
      <c r="B31" s="12">
        <v>164.5</v>
      </c>
      <c r="C31" s="12">
        <v>288.8</v>
      </c>
      <c r="D31" s="12">
        <v>152</v>
      </c>
      <c r="E31" s="12">
        <v>238</v>
      </c>
      <c r="F31" s="12">
        <f t="shared" si="0"/>
        <v>843.3</v>
      </c>
    </row>
    <row r="32" spans="1:6" x14ac:dyDescent="0.25">
      <c r="A32" s="4">
        <v>1890</v>
      </c>
      <c r="B32" s="12">
        <v>156</v>
      </c>
      <c r="C32" s="12">
        <v>269.8</v>
      </c>
      <c r="D32" s="12">
        <v>151</v>
      </c>
      <c r="E32" s="12">
        <v>237</v>
      </c>
      <c r="F32" s="12">
        <f t="shared" si="0"/>
        <v>813.8</v>
      </c>
    </row>
    <row r="33" spans="1:6" x14ac:dyDescent="0.25">
      <c r="A33" s="4">
        <v>1900</v>
      </c>
      <c r="B33" s="12">
        <v>144.1</v>
      </c>
      <c r="C33" s="12">
        <v>251.6</v>
      </c>
      <c r="D33" s="12">
        <v>150</v>
      </c>
      <c r="E33" s="12">
        <v>237</v>
      </c>
      <c r="F33" s="12">
        <f t="shared" si="0"/>
        <v>782.7</v>
      </c>
    </row>
    <row r="34" spans="1:6" x14ac:dyDescent="0.25">
      <c r="A34" s="4">
        <v>1907</v>
      </c>
      <c r="B34" s="12">
        <v>138.69999999999999</v>
      </c>
      <c r="C34" s="12">
        <v>235.7</v>
      </c>
      <c r="D34" s="12">
        <v>149</v>
      </c>
      <c r="E34" s="12">
        <v>236</v>
      </c>
      <c r="F34" s="12">
        <f t="shared" si="0"/>
        <v>759.4</v>
      </c>
    </row>
    <row r="35" spans="1:6" x14ac:dyDescent="0.25">
      <c r="A35" s="4">
        <v>1920</v>
      </c>
      <c r="B35" s="12">
        <v>139</v>
      </c>
      <c r="C35" s="12">
        <v>220</v>
      </c>
      <c r="D35" s="12">
        <v>147</v>
      </c>
      <c r="E35" s="12">
        <v>235</v>
      </c>
      <c r="F35" s="12">
        <f t="shared" si="0"/>
        <v>741</v>
      </c>
    </row>
    <row r="36" spans="1:6" x14ac:dyDescent="0.25">
      <c r="A36" s="4">
        <v>1938</v>
      </c>
      <c r="B36" s="12">
        <v>158.9</v>
      </c>
      <c r="C36" s="12">
        <v>221.3</v>
      </c>
      <c r="D36" s="12">
        <v>145</v>
      </c>
      <c r="E36" s="12">
        <v>234</v>
      </c>
      <c r="F36" s="12">
        <f t="shared" si="0"/>
        <v>759.2</v>
      </c>
    </row>
    <row r="37" spans="1:6" x14ac:dyDescent="0.25">
      <c r="A37" s="4">
        <v>1953</v>
      </c>
      <c r="B37" s="12">
        <v>160.809</v>
      </c>
      <c r="C37" s="12">
        <v>226.02600000000001</v>
      </c>
      <c r="D37" s="12">
        <v>142</v>
      </c>
      <c r="E37" s="12">
        <v>228</v>
      </c>
      <c r="F37" s="12">
        <f t="shared" si="0"/>
        <v>756.83500000000004</v>
      </c>
    </row>
    <row r="38" spans="1:6" x14ac:dyDescent="0.25">
      <c r="A38" s="4">
        <v>1963</v>
      </c>
      <c r="B38" s="12">
        <v>165.74700000000001</v>
      </c>
      <c r="C38" s="12">
        <v>228.42099999999999</v>
      </c>
      <c r="D38" s="12">
        <v>140</v>
      </c>
      <c r="E38" s="12">
        <v>227</v>
      </c>
      <c r="F38" s="12">
        <f t="shared" si="0"/>
        <v>761.16800000000001</v>
      </c>
    </row>
    <row r="39" spans="1:6" x14ac:dyDescent="0.25">
      <c r="A39" s="4">
        <v>1977</v>
      </c>
      <c r="B39" s="12">
        <v>164.185</v>
      </c>
      <c r="C39" s="12">
        <v>217.04300000000001</v>
      </c>
      <c r="D39" s="12">
        <v>138</v>
      </c>
      <c r="E39" s="12">
        <v>224</v>
      </c>
      <c r="F39" s="12">
        <f t="shared" si="0"/>
        <v>743.22800000000007</v>
      </c>
    </row>
    <row r="40" spans="1:6" x14ac:dyDescent="0.25">
      <c r="A40" s="4">
        <v>1987</v>
      </c>
      <c r="B40" s="12">
        <v>165.50399999999999</v>
      </c>
      <c r="C40" s="12">
        <v>211.14400000000001</v>
      </c>
      <c r="D40" s="12">
        <v>140</v>
      </c>
      <c r="E40" s="12">
        <v>221</v>
      </c>
      <c r="F40" s="12">
        <f t="shared" si="0"/>
        <v>737.64800000000002</v>
      </c>
    </row>
    <row r="41" spans="1:6" x14ac:dyDescent="0.25">
      <c r="A41" s="4">
        <v>1997</v>
      </c>
      <c r="B41" s="12">
        <v>170.32561999999999</v>
      </c>
      <c r="C41" s="12">
        <v>214.10026000000002</v>
      </c>
      <c r="D41" s="12">
        <v>143</v>
      </c>
      <c r="E41" s="12">
        <v>219</v>
      </c>
      <c r="F41" s="12">
        <f t="shared" si="0"/>
        <v>746.42588000000001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9" sqref="B9"/>
    </sheetView>
  </sheetViews>
  <sheetFormatPr defaultRowHeight="13.2" x14ac:dyDescent="0.25"/>
  <cols>
    <col min="1" max="1" width="8.88671875" style="5" customWidth="1"/>
    <col min="2" max="3" width="11.5546875" style="5" customWidth="1"/>
    <col min="4" max="4" width="15.44140625" style="5" customWidth="1"/>
    <col min="5" max="5" width="14" style="5" customWidth="1"/>
  </cols>
  <sheetData>
    <row r="1" spans="1:5" x14ac:dyDescent="0.25">
      <c r="A1" s="6" t="s">
        <v>91</v>
      </c>
    </row>
    <row r="2" spans="1:5" x14ac:dyDescent="0.25">
      <c r="A2" s="5" t="s">
        <v>88</v>
      </c>
    </row>
    <row r="3" spans="1:5" x14ac:dyDescent="0.25">
      <c r="B3" s="13" t="s">
        <v>59</v>
      </c>
      <c r="C3" s="14" t="s">
        <v>65</v>
      </c>
      <c r="D3" s="13" t="s">
        <v>84</v>
      </c>
      <c r="E3" s="13" t="s">
        <v>70</v>
      </c>
    </row>
    <row r="4" spans="1:5" x14ac:dyDescent="0.25">
      <c r="A4" s="4">
        <v>1953</v>
      </c>
      <c r="B4" s="15">
        <v>3.697999999999992</v>
      </c>
      <c r="C4" s="15">
        <v>1.4</v>
      </c>
      <c r="D4" s="15">
        <v>13</v>
      </c>
      <c r="E4" s="15">
        <v>8</v>
      </c>
    </row>
    <row r="5" spans="1:5" x14ac:dyDescent="0.25">
      <c r="A5" s="4">
        <v>1963</v>
      </c>
      <c r="B5" s="15">
        <v>3.98800000000002</v>
      </c>
      <c r="C5" s="15">
        <v>1.3299999999999876</v>
      </c>
      <c r="D5" s="15">
        <v>15</v>
      </c>
      <c r="E5" s="15">
        <v>7</v>
      </c>
    </row>
    <row r="6" spans="1:5" x14ac:dyDescent="0.25">
      <c r="A6" s="4">
        <v>1977</v>
      </c>
      <c r="B6" s="15">
        <v>5.9020000000000046</v>
      </c>
      <c r="C6" s="15">
        <v>2.4130000000000109</v>
      </c>
      <c r="D6" s="15">
        <v>16</v>
      </c>
      <c r="E6" s="15">
        <v>11</v>
      </c>
    </row>
    <row r="7" spans="1:5" x14ac:dyDescent="0.25">
      <c r="A7" s="4">
        <v>1987</v>
      </c>
      <c r="B7" s="15">
        <v>8</v>
      </c>
      <c r="C7" s="15">
        <v>3</v>
      </c>
      <c r="D7" s="15">
        <v>16</v>
      </c>
      <c r="E7" s="15">
        <v>21</v>
      </c>
    </row>
    <row r="8" spans="1:5" x14ac:dyDescent="0.25">
      <c r="A8" s="4">
        <v>1997</v>
      </c>
      <c r="B8" s="15">
        <v>7.8251800000000005</v>
      </c>
      <c r="C8" s="15">
        <v>3.9001000000000001</v>
      </c>
      <c r="D8" s="15">
        <v>18</v>
      </c>
      <c r="E8" s="15">
        <v>22.156800000000004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3" sqref="D23"/>
    </sheetView>
  </sheetViews>
  <sheetFormatPr defaultRowHeight="13.2" x14ac:dyDescent="0.25"/>
  <cols>
    <col min="1" max="1" width="14.33203125" style="5" customWidth="1"/>
    <col min="2" max="3" width="8.88671875" style="5" customWidth="1"/>
    <col min="4" max="4" width="15.5546875" style="5" customWidth="1"/>
    <col min="5" max="5" width="14.6640625" style="5" customWidth="1"/>
  </cols>
  <sheetData>
    <row r="1" spans="1:5" x14ac:dyDescent="0.25">
      <c r="A1" s="6" t="s">
        <v>97</v>
      </c>
    </row>
    <row r="2" spans="1:5" x14ac:dyDescent="0.25">
      <c r="A2" s="5" t="s">
        <v>88</v>
      </c>
    </row>
    <row r="3" spans="1:5" x14ac:dyDescent="0.25">
      <c r="A3" s="11" t="s">
        <v>98</v>
      </c>
    </row>
    <row r="4" spans="1:5" x14ac:dyDescent="0.25">
      <c r="A4" s="15" t="s">
        <v>99</v>
      </c>
      <c r="B4" s="18" t="s">
        <v>59</v>
      </c>
      <c r="C4" s="18" t="s">
        <v>65</v>
      </c>
      <c r="D4" s="18" t="s">
        <v>84</v>
      </c>
      <c r="E4" s="18" t="s">
        <v>70</v>
      </c>
    </row>
    <row r="5" spans="1:5" x14ac:dyDescent="0.25">
      <c r="A5" s="12" t="s">
        <v>93</v>
      </c>
      <c r="B5" s="18">
        <v>48.856000000000002</v>
      </c>
      <c r="C5" s="18">
        <v>19.709</v>
      </c>
      <c r="D5" s="19">
        <v>37.597999999999999</v>
      </c>
      <c r="E5" s="18">
        <v>15.551</v>
      </c>
    </row>
    <row r="6" spans="1:5" x14ac:dyDescent="0.25">
      <c r="A6" s="12" t="s">
        <v>94</v>
      </c>
      <c r="B6" s="18">
        <v>38.642000000000003</v>
      </c>
      <c r="C6" s="18">
        <v>59.865000000000002</v>
      </c>
      <c r="D6" s="19">
        <v>21.440999999999999</v>
      </c>
      <c r="E6" s="18">
        <v>13.180999999999999</v>
      </c>
    </row>
    <row r="7" spans="1:5" x14ac:dyDescent="0.25">
      <c r="A7" s="12" t="s">
        <v>95</v>
      </c>
      <c r="B7" s="18">
        <v>19.071999999999999</v>
      </c>
      <c r="C7" s="18">
        <v>39.439</v>
      </c>
      <c r="D7" s="19">
        <v>8.3989999999999991</v>
      </c>
      <c r="E7" s="18">
        <v>14.43</v>
      </c>
    </row>
    <row r="8" spans="1:5" x14ac:dyDescent="0.25">
      <c r="A8" s="12" t="s">
        <v>96</v>
      </c>
      <c r="B8" s="18">
        <v>5.8769999999999998</v>
      </c>
      <c r="C8" s="18">
        <v>24.126000000000001</v>
      </c>
      <c r="D8" s="19">
        <v>3.581</v>
      </c>
      <c r="E8" s="18">
        <v>29.187999999999999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3" sqref="C13"/>
    </sheetView>
  </sheetViews>
  <sheetFormatPr defaultRowHeight="13.2" x14ac:dyDescent="0.25"/>
  <cols>
    <col min="1" max="1" width="14.6640625" style="5" customWidth="1"/>
    <col min="2" max="2" width="12.6640625" style="5" customWidth="1"/>
    <col min="3" max="3" width="17" style="5" customWidth="1"/>
  </cols>
  <sheetData>
    <row r="1" spans="1:3" x14ac:dyDescent="0.25">
      <c r="A1" s="6" t="s">
        <v>100</v>
      </c>
    </row>
    <row r="2" spans="1:3" x14ac:dyDescent="0.25">
      <c r="A2" s="5" t="s">
        <v>88</v>
      </c>
    </row>
    <row r="4" spans="1:3" x14ac:dyDescent="0.25">
      <c r="B4" s="15" t="s">
        <v>101</v>
      </c>
      <c r="C4" s="15" t="s">
        <v>102</v>
      </c>
    </row>
    <row r="5" spans="1:3" x14ac:dyDescent="0.25">
      <c r="A5" s="12" t="s">
        <v>103</v>
      </c>
      <c r="B5" s="12">
        <v>12.7</v>
      </c>
      <c r="C5" s="12">
        <v>4.7</v>
      </c>
    </row>
    <row r="6" spans="1:3" x14ac:dyDescent="0.25">
      <c r="A6" s="12" t="s">
        <v>104</v>
      </c>
      <c r="B6" s="12">
        <v>23.6</v>
      </c>
      <c r="C6" s="12">
        <v>7.8</v>
      </c>
    </row>
    <row r="7" spans="1:3" x14ac:dyDescent="0.25">
      <c r="A7" s="12" t="s">
        <v>105</v>
      </c>
      <c r="B7" s="12">
        <v>24.2</v>
      </c>
      <c r="C7" s="12">
        <v>8</v>
      </c>
    </row>
    <row r="8" spans="1:3" x14ac:dyDescent="0.25">
      <c r="A8" s="12" t="s">
        <v>106</v>
      </c>
      <c r="B8" s="12">
        <v>21.6</v>
      </c>
      <c r="C8" s="12">
        <v>20.7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Figure titles</vt:lpstr>
      <vt:lpstr>fig 1</vt:lpstr>
      <vt:lpstr>fig 2</vt:lpstr>
      <vt:lpstr>fig 3</vt:lpstr>
      <vt:lpstr>fig 4</vt:lpstr>
      <vt:lpstr>fig 5</vt:lpstr>
      <vt:lpstr>fig 6</vt:lpstr>
      <vt:lpstr>fig 7</vt:lpstr>
      <vt:lpstr>fig 8</vt:lpstr>
      <vt:lpstr>fig 9</vt:lpstr>
      <vt:lpstr>fig 10</vt:lpstr>
      <vt:lpstr>fig 11</vt:lpstr>
      <vt:lpstr>fig 12</vt:lpstr>
      <vt:lpstr>fig 13</vt:lpstr>
      <vt:lpstr>fig 14</vt:lpstr>
      <vt:lpstr>fig 15</vt:lpstr>
      <vt:lpstr>fig 16</vt:lpstr>
      <vt:lpstr>fig 17</vt:lpstr>
      <vt:lpstr>fig 18</vt:lpstr>
      <vt:lpstr>fig 19</vt:lpstr>
      <vt:lpstr>fig 20</vt:lpstr>
      <vt:lpstr>fig 21</vt:lpstr>
      <vt:lpstr>fig 22</vt:lpstr>
      <vt:lpstr>fig 23</vt:lpstr>
      <vt:lpstr>fig 24abc</vt:lpstr>
      <vt:lpstr>fig 25abc</vt:lpstr>
      <vt:lpstr>fig 26</vt:lpstr>
      <vt:lpstr>fig 27</vt:lpstr>
      <vt:lpstr>fig 28</vt:lpstr>
      <vt:lpstr>fig 29</vt:lpstr>
      <vt:lpstr>fig 30</vt:lpstr>
      <vt:lpstr>fig 31</vt:lpstr>
      <vt:lpstr>fig 32</vt:lpstr>
      <vt:lpstr>fig 33</vt:lpstr>
      <vt:lpstr>fig 34</vt:lpstr>
      <vt:lpstr>fig 35</vt:lpstr>
      <vt:lpstr>fig 36</vt:lpstr>
      <vt:lpstr>fig 37</vt:lpstr>
      <vt:lpstr>fig 38</vt:lpstr>
      <vt:lpstr>fig 39</vt:lpstr>
      <vt:lpstr>fig 40</vt:lpstr>
      <vt:lpstr>fig 41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wbsmith</dc:creator>
  <cp:lastModifiedBy>Aniket Gupta</cp:lastModifiedBy>
  <cp:lastPrinted>2001-02-28T15:01:01Z</cp:lastPrinted>
  <dcterms:created xsi:type="dcterms:W3CDTF">2001-02-27T14:04:50Z</dcterms:created>
  <dcterms:modified xsi:type="dcterms:W3CDTF">2024-02-03T22:29:40Z</dcterms:modified>
</cp:coreProperties>
</file>