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470E9248-5EC9-41BE-BE58-07E5572309D0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</sheets>
  <definedNames>
    <definedName name="_xlnm.Print_Area" localSheetId="0">Sheet1!$A$1:$T$176</definedName>
    <definedName name="_xlnm.Print_Titles" localSheetId="0">Sheet1!$2:$5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2" i="1" s="1"/>
  <c r="F14" i="1" s="1"/>
  <c r="G10" i="1"/>
  <c r="H10" i="1"/>
  <c r="I10" i="1"/>
  <c r="I12" i="1" s="1"/>
  <c r="J10" i="1"/>
  <c r="J12" i="1" s="1"/>
  <c r="J14" i="1" s="1"/>
  <c r="K10" i="1"/>
  <c r="L10" i="1"/>
  <c r="M10" i="1"/>
  <c r="N10" i="1"/>
  <c r="N12" i="1" s="1"/>
  <c r="O10" i="1"/>
  <c r="P10" i="1"/>
  <c r="Q10" i="1"/>
  <c r="Q12" i="1" s="1"/>
  <c r="R10" i="1"/>
  <c r="R12" i="1" s="1"/>
  <c r="S10" i="1"/>
  <c r="G12" i="1"/>
  <c r="G14" i="1" s="1"/>
  <c r="H12" i="1"/>
  <c r="H14" i="1" s="1"/>
  <c r="H40" i="1" s="1"/>
  <c r="K12" i="1"/>
  <c r="L12" i="1"/>
  <c r="O12" i="1"/>
  <c r="P12" i="1"/>
  <c r="S12" i="1"/>
  <c r="I14" i="1"/>
  <c r="J17" i="1"/>
  <c r="K17" i="1"/>
  <c r="K19" i="1" s="1"/>
  <c r="L17" i="1"/>
  <c r="L19" i="1" s="1"/>
  <c r="L21" i="1" s="1"/>
  <c r="M17" i="1"/>
  <c r="N17" i="1"/>
  <c r="O17" i="1"/>
  <c r="P17" i="1"/>
  <c r="P19" i="1" s="1"/>
  <c r="P21" i="1" s="1"/>
  <c r="Q17" i="1"/>
  <c r="R17" i="1"/>
  <c r="S17" i="1"/>
  <c r="S19" i="1" s="1"/>
  <c r="J19" i="1"/>
  <c r="J21" i="1" s="1"/>
  <c r="M19" i="1"/>
  <c r="M21" i="1" s="1"/>
  <c r="N19" i="1"/>
  <c r="N21" i="1" s="1"/>
  <c r="Q19" i="1"/>
  <c r="Q21" i="1" s="1"/>
  <c r="Q14" i="1" s="1"/>
  <c r="R19" i="1"/>
  <c r="R21" i="1" s="1"/>
  <c r="K21" i="1"/>
  <c r="S21" i="1"/>
  <c r="F26" i="1"/>
  <c r="G26" i="1"/>
  <c r="H26" i="1"/>
  <c r="I26" i="1"/>
  <c r="J26" i="1"/>
  <c r="M26" i="1"/>
  <c r="N26" i="1"/>
  <c r="Q26" i="1"/>
  <c r="R26" i="1"/>
  <c r="G31" i="1"/>
  <c r="H31" i="1"/>
  <c r="H36" i="1" s="1"/>
  <c r="F33" i="1"/>
  <c r="G33" i="1"/>
  <c r="H33" i="1"/>
  <c r="I33" i="1"/>
  <c r="F35" i="1"/>
  <c r="G35" i="1"/>
  <c r="H35" i="1"/>
  <c r="I35" i="1"/>
  <c r="F37" i="1"/>
  <c r="G37" i="1"/>
  <c r="G38" i="1" s="1"/>
  <c r="G95" i="1" s="1"/>
  <c r="H37" i="1"/>
  <c r="H38" i="1" s="1"/>
  <c r="H39" i="1" s="1"/>
  <c r="I37" i="1"/>
  <c r="J37" i="1"/>
  <c r="K37" i="1"/>
  <c r="L37" i="1"/>
  <c r="M37" i="1"/>
  <c r="N37" i="1"/>
  <c r="O37" i="1"/>
  <c r="P37" i="1"/>
  <c r="Q37" i="1"/>
  <c r="R37" i="1"/>
  <c r="S37" i="1"/>
  <c r="F38" i="1"/>
  <c r="I38" i="1"/>
  <c r="I95" i="1" s="1"/>
  <c r="H41" i="1"/>
  <c r="I41" i="1"/>
  <c r="F49" i="1"/>
  <c r="G49" i="1"/>
  <c r="F60" i="1"/>
  <c r="F61" i="1" s="1"/>
  <c r="G60" i="1"/>
  <c r="H60" i="1"/>
  <c r="I60" i="1"/>
  <c r="F69" i="1"/>
  <c r="F77" i="1"/>
  <c r="F80" i="1" s="1"/>
  <c r="F86" i="1" s="1"/>
  <c r="G79" i="1"/>
  <c r="F85" i="1"/>
  <c r="F95" i="1"/>
  <c r="H95" i="1"/>
  <c r="F100" i="1"/>
  <c r="G100" i="1"/>
  <c r="H100" i="1"/>
  <c r="H103" i="1" s="1"/>
  <c r="I100" i="1"/>
  <c r="I103" i="1" s="1"/>
  <c r="J100" i="1"/>
  <c r="K100" i="1"/>
  <c r="L100" i="1"/>
  <c r="L103" i="1" s="1"/>
  <c r="M100" i="1"/>
  <c r="M103" i="1" s="1"/>
  <c r="N100" i="1"/>
  <c r="O100" i="1"/>
  <c r="P100" i="1"/>
  <c r="P103" i="1" s="1"/>
  <c r="Q100" i="1"/>
  <c r="Q103" i="1" s="1"/>
  <c r="R100" i="1"/>
  <c r="S100" i="1"/>
  <c r="F101" i="1"/>
  <c r="G101" i="1"/>
  <c r="H101" i="1"/>
  <c r="I101" i="1"/>
  <c r="F102" i="1"/>
  <c r="F103" i="1" s="1"/>
  <c r="G102" i="1"/>
  <c r="G103" i="1" s="1"/>
  <c r="G84" i="1" s="1"/>
  <c r="H102" i="1"/>
  <c r="I102" i="1"/>
  <c r="J103" i="1"/>
  <c r="K103" i="1"/>
  <c r="N103" i="1"/>
  <c r="O103" i="1"/>
  <c r="R103" i="1"/>
  <c r="S103" i="1"/>
  <c r="J104" i="1"/>
  <c r="K104" i="1"/>
  <c r="L104" i="1"/>
  <c r="M104" i="1"/>
  <c r="N104" i="1"/>
  <c r="O104" i="1"/>
  <c r="P104" i="1"/>
  <c r="Q104" i="1"/>
  <c r="R104" i="1"/>
  <c r="S104" i="1"/>
  <c r="J105" i="1"/>
  <c r="K105" i="1"/>
  <c r="L105" i="1"/>
  <c r="M105" i="1"/>
  <c r="N105" i="1"/>
  <c r="O105" i="1"/>
  <c r="P105" i="1"/>
  <c r="Q105" i="1"/>
  <c r="R105" i="1"/>
  <c r="S105" i="1"/>
  <c r="F110" i="1"/>
  <c r="R110" i="1"/>
  <c r="F111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F114" i="1"/>
  <c r="G114" i="1"/>
  <c r="E125" i="1"/>
  <c r="E128" i="1"/>
  <c r="E130" i="1"/>
  <c r="H134" i="1"/>
  <c r="I134" i="1"/>
  <c r="I104" i="1" s="1"/>
  <c r="E140" i="1"/>
  <c r="J146" i="1"/>
  <c r="L147" i="1"/>
  <c r="M147" i="1"/>
  <c r="P147" i="1"/>
  <c r="Q147" i="1"/>
  <c r="S150" i="1"/>
  <c r="S41" i="1" s="1"/>
  <c r="G156" i="1"/>
  <c r="G110" i="1" s="1"/>
  <c r="H156" i="1"/>
  <c r="H110" i="1" s="1"/>
  <c r="I156" i="1"/>
  <c r="I110" i="1" s="1"/>
  <c r="J156" i="1"/>
  <c r="K156" i="1"/>
  <c r="L156" i="1"/>
  <c r="M156" i="1"/>
  <c r="N156" i="1"/>
  <c r="O156" i="1"/>
  <c r="P156" i="1"/>
  <c r="Q156" i="1"/>
  <c r="R156" i="1"/>
  <c r="S156" i="1"/>
  <c r="S110" i="1" s="1"/>
  <c r="F165" i="1"/>
  <c r="F166" i="1" s="1"/>
  <c r="G165" i="1"/>
  <c r="G166" i="1" s="1"/>
  <c r="H165" i="1"/>
  <c r="H166" i="1" s="1"/>
  <c r="I165" i="1"/>
  <c r="J165" i="1"/>
  <c r="J166" i="1" s="1"/>
  <c r="I166" i="1"/>
  <c r="H168" i="1"/>
  <c r="F170" i="1"/>
  <c r="F172" i="1"/>
  <c r="F174" i="1"/>
  <c r="Q165" i="1" l="1"/>
  <c r="Q166" i="1" s="1"/>
  <c r="H42" i="1"/>
  <c r="H94" i="1"/>
  <c r="H97" i="1" s="1"/>
  <c r="M12" i="1"/>
  <c r="M14" i="1" s="1"/>
  <c r="M31" i="1"/>
  <c r="J147" i="1"/>
  <c r="J152" i="1" s="1"/>
  <c r="J110" i="1" s="1"/>
  <c r="K147" i="1"/>
  <c r="N147" i="1"/>
  <c r="O147" i="1"/>
  <c r="G40" i="1"/>
  <c r="O19" i="1"/>
  <c r="O21" i="1" s="1"/>
  <c r="O26" i="1"/>
  <c r="O31" i="1" s="1"/>
  <c r="S14" i="1"/>
  <c r="R14" i="1"/>
  <c r="P14" i="1"/>
  <c r="J150" i="1"/>
  <c r="J41" i="1" s="1"/>
  <c r="H133" i="1"/>
  <c r="I133" i="1"/>
  <c r="O14" i="1"/>
  <c r="H104" i="1"/>
  <c r="H75" i="1"/>
  <c r="G36" i="1"/>
  <c r="G168" i="1" s="1"/>
  <c r="G39" i="1"/>
  <c r="L14" i="1"/>
  <c r="G85" i="1"/>
  <c r="H84" i="1"/>
  <c r="G111" i="1"/>
  <c r="F62" i="1"/>
  <c r="F64" i="1" s="1"/>
  <c r="F70" i="1" s="1"/>
  <c r="F88" i="1" s="1"/>
  <c r="G61" i="1"/>
  <c r="K14" i="1"/>
  <c r="N14" i="1"/>
  <c r="N31" i="1"/>
  <c r="F31" i="1"/>
  <c r="L26" i="1"/>
  <c r="L31" i="1" s="1"/>
  <c r="S26" i="1"/>
  <c r="S31" i="1" s="1"/>
  <c r="K26" i="1"/>
  <c r="K31" i="1" s="1"/>
  <c r="R31" i="1"/>
  <c r="J31" i="1"/>
  <c r="P26" i="1"/>
  <c r="P31" i="1" s="1"/>
  <c r="Q31" i="1"/>
  <c r="I31" i="1"/>
  <c r="H105" i="1" l="1"/>
  <c r="H135" i="1"/>
  <c r="H63" i="1" s="1"/>
  <c r="G62" i="1"/>
  <c r="G64" i="1" s="1"/>
  <c r="H61" i="1"/>
  <c r="R165" i="1"/>
  <c r="R166" i="1" s="1"/>
  <c r="F36" i="1"/>
  <c r="F168" i="1" s="1"/>
  <c r="F39" i="1"/>
  <c r="F40" i="1" s="1"/>
  <c r="H49" i="1"/>
  <c r="H114" i="1" s="1"/>
  <c r="I75" i="1"/>
  <c r="S165" i="1"/>
  <c r="S166" i="1" s="1"/>
  <c r="I84" i="1"/>
  <c r="I111" i="1"/>
  <c r="H85" i="1"/>
  <c r="J148" i="1"/>
  <c r="K146" i="1" s="1"/>
  <c r="O165" i="1"/>
  <c r="O166" i="1" s="1"/>
  <c r="P165" i="1"/>
  <c r="P166" i="1" s="1"/>
  <c r="M165" i="1"/>
  <c r="M166" i="1" s="1"/>
  <c r="H111" i="1"/>
  <c r="H117" i="1" s="1"/>
  <c r="N165" i="1"/>
  <c r="N166" i="1" s="1"/>
  <c r="L165" i="1"/>
  <c r="L166" i="1" s="1"/>
  <c r="H79" i="1"/>
  <c r="H106" i="1"/>
  <c r="I36" i="1"/>
  <c r="I168" i="1" s="1"/>
  <c r="I39" i="1"/>
  <c r="I40" i="1" s="1"/>
  <c r="G42" i="1"/>
  <c r="G94" i="1"/>
  <c r="G97" i="1" s="1"/>
  <c r="G106" i="1" s="1"/>
  <c r="G163" i="1"/>
  <c r="K165" i="1"/>
  <c r="K166" i="1" s="1"/>
  <c r="I105" i="1"/>
  <c r="I135" i="1"/>
  <c r="H44" i="1"/>
  <c r="H113" i="1" s="1"/>
  <c r="I42" i="1" l="1"/>
  <c r="I94" i="1"/>
  <c r="I97" i="1" s="1"/>
  <c r="I106" i="1" s="1"/>
  <c r="K148" i="1"/>
  <c r="L146" i="1" s="1"/>
  <c r="K150" i="1"/>
  <c r="H119" i="1"/>
  <c r="G44" i="1"/>
  <c r="G113" i="1" s="1"/>
  <c r="G117" i="1" s="1"/>
  <c r="G119" i="1" s="1"/>
  <c r="G68" i="1" s="1"/>
  <c r="F42" i="1"/>
  <c r="F163" i="1"/>
  <c r="F94" i="1"/>
  <c r="F97" i="1" s="1"/>
  <c r="F106" i="1" s="1"/>
  <c r="I85" i="1"/>
  <c r="J84" i="1"/>
  <c r="J111" i="1" s="1"/>
  <c r="I79" i="1"/>
  <c r="H163" i="1"/>
  <c r="I49" i="1"/>
  <c r="I114" i="1" s="1"/>
  <c r="J75" i="1"/>
  <c r="H62" i="1"/>
  <c r="H64" i="1" s="1"/>
  <c r="I61" i="1"/>
  <c r="I63" i="1"/>
  <c r="J58" i="1" s="1"/>
  <c r="H45" i="1"/>
  <c r="H68" i="1" l="1"/>
  <c r="G172" i="1"/>
  <c r="G69" i="1"/>
  <c r="J61" i="1"/>
  <c r="I62" i="1"/>
  <c r="I64" i="1" s="1"/>
  <c r="J49" i="1"/>
  <c r="J114" i="1" s="1"/>
  <c r="K75" i="1"/>
  <c r="I44" i="1"/>
  <c r="I113" i="1" s="1"/>
  <c r="I117" i="1" s="1"/>
  <c r="I119" i="1" s="1"/>
  <c r="K41" i="1"/>
  <c r="K152" i="1"/>
  <c r="K110" i="1" s="1"/>
  <c r="L148" i="1"/>
  <c r="M146" i="1" s="1"/>
  <c r="L150" i="1"/>
  <c r="H50" i="1"/>
  <c r="J33" i="1"/>
  <c r="J38" i="1"/>
  <c r="J95" i="1" s="1"/>
  <c r="J60" i="1"/>
  <c r="J35" i="1"/>
  <c r="K58" i="1"/>
  <c r="J79" i="1"/>
  <c r="F44" i="1"/>
  <c r="F113" i="1" s="1"/>
  <c r="F117" i="1" s="1"/>
  <c r="F45" i="1"/>
  <c r="I163" i="1"/>
  <c r="K111" i="1"/>
  <c r="J85" i="1"/>
  <c r="K84" i="1"/>
  <c r="G45" i="1"/>
  <c r="K33" i="1" l="1"/>
  <c r="K60" i="1"/>
  <c r="K35" i="1"/>
  <c r="L58" i="1"/>
  <c r="K38" i="1"/>
  <c r="K95" i="1" s="1"/>
  <c r="M148" i="1"/>
  <c r="N146" i="1" s="1"/>
  <c r="M150" i="1"/>
  <c r="K61" i="1"/>
  <c r="K62" i="1" s="1"/>
  <c r="K64" i="1" s="1"/>
  <c r="J39" i="1"/>
  <c r="J40" i="1" s="1"/>
  <c r="J36" i="1"/>
  <c r="J168" i="1" s="1"/>
  <c r="G47" i="1"/>
  <c r="G50" i="1"/>
  <c r="G76" i="1" s="1"/>
  <c r="G170" i="1"/>
  <c r="G70" i="1"/>
  <c r="I45" i="1"/>
  <c r="K49" i="1"/>
  <c r="K114" i="1" s="1"/>
  <c r="L75" i="1"/>
  <c r="F47" i="1"/>
  <c r="F50" i="1"/>
  <c r="F161" i="1"/>
  <c r="K79" i="1"/>
  <c r="L84" i="1"/>
  <c r="K85" i="1"/>
  <c r="L111" i="1"/>
  <c r="J62" i="1"/>
  <c r="J64" i="1" s="1"/>
  <c r="L41" i="1"/>
  <c r="L152" i="1"/>
  <c r="L110" i="1" s="1"/>
  <c r="I68" i="1"/>
  <c r="H172" i="1"/>
  <c r="H69" i="1"/>
  <c r="N148" i="1" l="1"/>
  <c r="O146" i="1" s="1"/>
  <c r="N150" i="1"/>
  <c r="M41" i="1"/>
  <c r="M152" i="1"/>
  <c r="M110" i="1" s="1"/>
  <c r="G77" i="1"/>
  <c r="H76" i="1"/>
  <c r="H170" i="1"/>
  <c r="H70" i="1"/>
  <c r="L49" i="1"/>
  <c r="L114" i="1" s="1"/>
  <c r="M75" i="1"/>
  <c r="L35" i="1"/>
  <c r="L62" i="1"/>
  <c r="L64" i="1" s="1"/>
  <c r="L33" i="1"/>
  <c r="L60" i="1"/>
  <c r="M58" i="1"/>
  <c r="L38" i="1"/>
  <c r="L95" i="1" s="1"/>
  <c r="I69" i="1"/>
  <c r="I172" i="1"/>
  <c r="L79" i="1"/>
  <c r="I50" i="1"/>
  <c r="J163" i="1"/>
  <c r="J42" i="1"/>
  <c r="J94" i="1"/>
  <c r="J97" i="1" s="1"/>
  <c r="J106" i="1" s="1"/>
  <c r="M84" i="1"/>
  <c r="M111" i="1"/>
  <c r="L85" i="1"/>
  <c r="L61" i="1"/>
  <c r="K39" i="1"/>
  <c r="K40" i="1" s="1"/>
  <c r="K36" i="1"/>
  <c r="K168" i="1" s="1"/>
  <c r="M79" i="1" l="1"/>
  <c r="G80" i="1"/>
  <c r="G86" i="1" s="1"/>
  <c r="G88" i="1" s="1"/>
  <c r="G174" i="1"/>
  <c r="G161" i="1"/>
  <c r="K163" i="1"/>
  <c r="K42" i="1"/>
  <c r="K94" i="1"/>
  <c r="K97" i="1" s="1"/>
  <c r="K106" i="1" s="1"/>
  <c r="M49" i="1"/>
  <c r="M114" i="1" s="1"/>
  <c r="N75" i="1"/>
  <c r="O148" i="1"/>
  <c r="P146" i="1" s="1"/>
  <c r="O150" i="1"/>
  <c r="J44" i="1"/>
  <c r="J113" i="1" s="1"/>
  <c r="J117" i="1" s="1"/>
  <c r="I76" i="1"/>
  <c r="H77" i="1"/>
  <c r="I170" i="1"/>
  <c r="I70" i="1"/>
  <c r="M35" i="1"/>
  <c r="N58" i="1"/>
  <c r="M33" i="1"/>
  <c r="M38" i="1"/>
  <c r="M95" i="1" s="1"/>
  <c r="M60" i="1"/>
  <c r="M61" i="1" s="1"/>
  <c r="N41" i="1"/>
  <c r="N152" i="1"/>
  <c r="N110" i="1" s="1"/>
  <c r="N84" i="1"/>
  <c r="M85" i="1"/>
  <c r="J119" i="1"/>
  <c r="J68" i="1" s="1"/>
  <c r="L36" i="1"/>
  <c r="L168" i="1" s="1"/>
  <c r="L39" i="1"/>
  <c r="L40" i="1" s="1"/>
  <c r="M62" i="1" l="1"/>
  <c r="M64" i="1" s="1"/>
  <c r="N35" i="1"/>
  <c r="O58" i="1"/>
  <c r="N33" i="1"/>
  <c r="N38" i="1"/>
  <c r="N95" i="1" s="1"/>
  <c r="N60" i="1"/>
  <c r="N61" i="1" s="1"/>
  <c r="H80" i="1"/>
  <c r="H86" i="1" s="1"/>
  <c r="H88" i="1" s="1"/>
  <c r="H174" i="1"/>
  <c r="H161" i="1"/>
  <c r="N85" i="1"/>
  <c r="O84" i="1"/>
  <c r="O111" i="1"/>
  <c r="N111" i="1"/>
  <c r="I77" i="1"/>
  <c r="O41" i="1"/>
  <c r="O152" i="1"/>
  <c r="O110" i="1" s="1"/>
  <c r="N49" i="1"/>
  <c r="N114" i="1" s="1"/>
  <c r="O75" i="1"/>
  <c r="M39" i="1"/>
  <c r="M40" i="1" s="1"/>
  <c r="M36" i="1"/>
  <c r="M168" i="1" s="1"/>
  <c r="K119" i="1"/>
  <c r="K68" i="1" s="1"/>
  <c r="P148" i="1"/>
  <c r="Q146" i="1" s="1"/>
  <c r="P150" i="1"/>
  <c r="L42" i="1"/>
  <c r="L94" i="1"/>
  <c r="L97" i="1" s="1"/>
  <c r="L106" i="1" s="1"/>
  <c r="L163" i="1"/>
  <c r="J69" i="1"/>
  <c r="J172" i="1"/>
  <c r="J45" i="1"/>
  <c r="K44" i="1"/>
  <c r="K113" i="1" s="1"/>
  <c r="K117" i="1" s="1"/>
  <c r="N79" i="1"/>
  <c r="N62" i="1" l="1"/>
  <c r="N64" i="1" s="1"/>
  <c r="K69" i="1"/>
  <c r="K172" i="1"/>
  <c r="O85" i="1"/>
  <c r="P84" i="1"/>
  <c r="P111" i="1"/>
  <c r="O49" i="1"/>
  <c r="O114" i="1" s="1"/>
  <c r="P75" i="1"/>
  <c r="L44" i="1"/>
  <c r="L113" i="1" s="1"/>
  <c r="L117" i="1" s="1"/>
  <c r="L119" i="1" s="1"/>
  <c r="L68" i="1" s="1"/>
  <c r="O35" i="1"/>
  <c r="P58" i="1"/>
  <c r="O33" i="1"/>
  <c r="O60" i="1"/>
  <c r="O61" i="1" s="1"/>
  <c r="O38" i="1"/>
  <c r="O95" i="1" s="1"/>
  <c r="N36" i="1"/>
  <c r="N168" i="1" s="1"/>
  <c r="N39" i="1"/>
  <c r="N40" i="1" s="1"/>
  <c r="P41" i="1"/>
  <c r="P152" i="1"/>
  <c r="P110" i="1" s="1"/>
  <c r="Q150" i="1"/>
  <c r="Q148" i="1"/>
  <c r="R146" i="1" s="1"/>
  <c r="R150" i="1" s="1"/>
  <c r="R41" i="1" s="1"/>
  <c r="K45" i="1"/>
  <c r="J50" i="1"/>
  <c r="J76" i="1" s="1"/>
  <c r="J47" i="1"/>
  <c r="I80" i="1"/>
  <c r="I86" i="1" s="1"/>
  <c r="I88" i="1" s="1"/>
  <c r="I174" i="1"/>
  <c r="I161" i="1"/>
  <c r="O79" i="1"/>
  <c r="J170" i="1"/>
  <c r="J70" i="1"/>
  <c r="M42" i="1"/>
  <c r="M94" i="1"/>
  <c r="M97" i="1" s="1"/>
  <c r="M106" i="1" s="1"/>
  <c r="M163" i="1"/>
  <c r="O62" i="1" l="1"/>
  <c r="O64" i="1" s="1"/>
  <c r="L69" i="1"/>
  <c r="L172" i="1"/>
  <c r="Q84" i="1"/>
  <c r="P85" i="1"/>
  <c r="Q111" i="1"/>
  <c r="J77" i="1"/>
  <c r="K50" i="1"/>
  <c r="K76" i="1" s="1"/>
  <c r="K47" i="1"/>
  <c r="L45" i="1"/>
  <c r="O36" i="1"/>
  <c r="O168" i="1" s="1"/>
  <c r="O39" i="1"/>
  <c r="O40" i="1" s="1"/>
  <c r="P49" i="1"/>
  <c r="P114" i="1" s="1"/>
  <c r="Q75" i="1"/>
  <c r="K170" i="1"/>
  <c r="K70" i="1"/>
  <c r="N42" i="1"/>
  <c r="N163" i="1"/>
  <c r="N94" i="1"/>
  <c r="N97" i="1" s="1"/>
  <c r="N106" i="1" s="1"/>
  <c r="Q41" i="1"/>
  <c r="Q152" i="1"/>
  <c r="Q110" i="1" s="1"/>
  <c r="P79" i="1"/>
  <c r="M44" i="1"/>
  <c r="M113" i="1" s="1"/>
  <c r="M117" i="1" s="1"/>
  <c r="M119" i="1" s="1"/>
  <c r="M68" i="1" s="1"/>
  <c r="P60" i="1"/>
  <c r="P61" i="1" s="1"/>
  <c r="P35" i="1"/>
  <c r="Q58" i="1"/>
  <c r="P33" i="1"/>
  <c r="P38" i="1"/>
  <c r="P95" i="1" s="1"/>
  <c r="K77" i="1" l="1"/>
  <c r="P62" i="1"/>
  <c r="P64" i="1" s="1"/>
  <c r="M69" i="1"/>
  <c r="M172" i="1"/>
  <c r="Q79" i="1"/>
  <c r="L47" i="1"/>
  <c r="L50" i="1"/>
  <c r="L76" i="1" s="1"/>
  <c r="Q49" i="1"/>
  <c r="Q114" i="1" s="1"/>
  <c r="R75" i="1"/>
  <c r="Q85" i="1"/>
  <c r="R84" i="1"/>
  <c r="L170" i="1"/>
  <c r="L70" i="1"/>
  <c r="Q60" i="1"/>
  <c r="Q61" i="1" s="1"/>
  <c r="Q35" i="1"/>
  <c r="R58" i="1"/>
  <c r="Q33" i="1"/>
  <c r="Q38" i="1"/>
  <c r="Q95" i="1" s="1"/>
  <c r="N44" i="1"/>
  <c r="N113" i="1" s="1"/>
  <c r="N117" i="1" s="1"/>
  <c r="N45" i="1"/>
  <c r="M45" i="1"/>
  <c r="J80" i="1"/>
  <c r="J86" i="1" s="1"/>
  <c r="J88" i="1" s="1"/>
  <c r="J174" i="1"/>
  <c r="J161" i="1"/>
  <c r="P39" i="1"/>
  <c r="P40" i="1" s="1"/>
  <c r="P36" i="1"/>
  <c r="P168" i="1" s="1"/>
  <c r="N119" i="1"/>
  <c r="N68" i="1" s="1"/>
  <c r="O42" i="1"/>
  <c r="O94" i="1"/>
  <c r="O97" i="1" s="1"/>
  <c r="O106" i="1" s="1"/>
  <c r="O163" i="1"/>
  <c r="L77" i="1" l="1"/>
  <c r="R61" i="1"/>
  <c r="Q62" i="1"/>
  <c r="Q64" i="1" s="1"/>
  <c r="N69" i="1"/>
  <c r="N172" i="1"/>
  <c r="O44" i="1"/>
  <c r="O113" i="1" s="1"/>
  <c r="O117" i="1" s="1"/>
  <c r="O119" i="1" s="1"/>
  <c r="O68" i="1" s="1"/>
  <c r="M170" i="1"/>
  <c r="M70" i="1"/>
  <c r="R79" i="1"/>
  <c r="M47" i="1"/>
  <c r="M50" i="1"/>
  <c r="M76" i="1" s="1"/>
  <c r="R85" i="1"/>
  <c r="S84" i="1"/>
  <c r="S85" i="1" s="1"/>
  <c r="Q39" i="1"/>
  <c r="Q40" i="1" s="1"/>
  <c r="Q36" i="1"/>
  <c r="Q168" i="1" s="1"/>
  <c r="R49" i="1"/>
  <c r="R114" i="1" s="1"/>
  <c r="S75" i="1"/>
  <c r="P42" i="1"/>
  <c r="P94" i="1"/>
  <c r="P97" i="1" s="1"/>
  <c r="P106" i="1" s="1"/>
  <c r="P163" i="1"/>
  <c r="R111" i="1"/>
  <c r="K80" i="1"/>
  <c r="K86" i="1" s="1"/>
  <c r="K88" i="1" s="1"/>
  <c r="K174" i="1"/>
  <c r="K161" i="1"/>
  <c r="N47" i="1"/>
  <c r="N50" i="1"/>
  <c r="R33" i="1"/>
  <c r="R38" i="1"/>
  <c r="R95" i="1" s="1"/>
  <c r="R60" i="1"/>
  <c r="R35" i="1"/>
  <c r="S58" i="1"/>
  <c r="R62" i="1"/>
  <c r="R64" i="1" s="1"/>
  <c r="O172" i="1" l="1"/>
  <c r="O69" i="1"/>
  <c r="N76" i="1"/>
  <c r="M77" i="1"/>
  <c r="N170" i="1"/>
  <c r="N70" i="1"/>
  <c r="S79" i="1"/>
  <c r="L80" i="1"/>
  <c r="L86" i="1" s="1"/>
  <c r="L88" i="1" s="1"/>
  <c r="L174" i="1"/>
  <c r="L161" i="1"/>
  <c r="R36" i="1"/>
  <c r="R168" i="1" s="1"/>
  <c r="R39" i="1"/>
  <c r="R40" i="1" s="1"/>
  <c r="Q42" i="1"/>
  <c r="Q94" i="1"/>
  <c r="Q97" i="1" s="1"/>
  <c r="Q106" i="1" s="1"/>
  <c r="Q163" i="1"/>
  <c r="S33" i="1"/>
  <c r="S60" i="1"/>
  <c r="S61" i="1" s="1"/>
  <c r="S62" i="1" s="1"/>
  <c r="S64" i="1" s="1"/>
  <c r="S35" i="1"/>
  <c r="S38" i="1"/>
  <c r="S95" i="1" s="1"/>
  <c r="P44" i="1"/>
  <c r="P113" i="1" s="1"/>
  <c r="P117" i="1" s="1"/>
  <c r="P119" i="1" s="1"/>
  <c r="P68" i="1" s="1"/>
  <c r="S111" i="1"/>
  <c r="S49" i="1"/>
  <c r="S114" i="1" s="1"/>
  <c r="O45" i="1"/>
  <c r="P69" i="1" l="1"/>
  <c r="P172" i="1"/>
  <c r="S36" i="1"/>
  <c r="S168" i="1" s="1"/>
  <c r="S39" i="1"/>
  <c r="S40" i="1" s="1"/>
  <c r="M80" i="1"/>
  <c r="M86" i="1" s="1"/>
  <c r="M88" i="1" s="1"/>
  <c r="M174" i="1"/>
  <c r="M161" i="1"/>
  <c r="O47" i="1"/>
  <c r="O50" i="1"/>
  <c r="R42" i="1"/>
  <c r="R94" i="1"/>
  <c r="R97" i="1" s="1"/>
  <c r="R106" i="1" s="1"/>
  <c r="R163" i="1"/>
  <c r="O170" i="1"/>
  <c r="O70" i="1"/>
  <c r="P45" i="1"/>
  <c r="Q44" i="1"/>
  <c r="Q113" i="1" s="1"/>
  <c r="Q117" i="1" s="1"/>
  <c r="Q119" i="1" s="1"/>
  <c r="Q68" i="1" s="1"/>
  <c r="O76" i="1"/>
  <c r="N77" i="1"/>
  <c r="Q69" i="1" l="1"/>
  <c r="Q172" i="1"/>
  <c r="O77" i="1"/>
  <c r="R44" i="1"/>
  <c r="R113" i="1" s="1"/>
  <c r="R117" i="1" s="1"/>
  <c r="R119" i="1" s="1"/>
  <c r="R68" i="1" s="1"/>
  <c r="P50" i="1"/>
  <c r="P76" i="1" s="1"/>
  <c r="P47" i="1"/>
  <c r="Q45" i="1"/>
  <c r="P170" i="1"/>
  <c r="P70" i="1"/>
  <c r="S42" i="1"/>
  <c r="S94" i="1"/>
  <c r="S97" i="1" s="1"/>
  <c r="S106" i="1" s="1"/>
  <c r="S163" i="1"/>
  <c r="N80" i="1"/>
  <c r="N86" i="1" s="1"/>
  <c r="N88" i="1" s="1"/>
  <c r="N174" i="1"/>
  <c r="N161" i="1"/>
  <c r="P77" i="1" l="1"/>
  <c r="R69" i="1"/>
  <c r="R172" i="1"/>
  <c r="O80" i="1"/>
  <c r="O86" i="1" s="1"/>
  <c r="O88" i="1" s="1"/>
  <c r="O174" i="1"/>
  <c r="O161" i="1"/>
  <c r="S44" i="1"/>
  <c r="S113" i="1" s="1"/>
  <c r="S117" i="1" s="1"/>
  <c r="R45" i="1"/>
  <c r="Q50" i="1"/>
  <c r="Q76" i="1" s="1"/>
  <c r="Q47" i="1"/>
  <c r="S119" i="1"/>
  <c r="S68" i="1" s="1"/>
  <c r="Q170" i="1"/>
  <c r="Q70" i="1"/>
  <c r="S69" i="1" l="1"/>
  <c r="S172" i="1"/>
  <c r="Q77" i="1"/>
  <c r="R50" i="1"/>
  <c r="R76" i="1" s="1"/>
  <c r="R47" i="1"/>
  <c r="P174" i="1"/>
  <c r="P80" i="1"/>
  <c r="P86" i="1" s="1"/>
  <c r="P88" i="1" s="1"/>
  <c r="P161" i="1"/>
  <c r="R170" i="1"/>
  <c r="R70" i="1"/>
  <c r="S45" i="1"/>
  <c r="R77" i="1" l="1"/>
  <c r="S50" i="1"/>
  <c r="S76" i="1" s="1"/>
  <c r="S77" i="1" s="1"/>
  <c r="S47" i="1"/>
  <c r="T47" i="1" s="1"/>
  <c r="Q174" i="1"/>
  <c r="Q80" i="1"/>
  <c r="Q86" i="1" s="1"/>
  <c r="Q88" i="1" s="1"/>
  <c r="Q161" i="1"/>
  <c r="S170" i="1"/>
  <c r="S70" i="1"/>
  <c r="S80" i="1" l="1"/>
  <c r="S86" i="1" s="1"/>
  <c r="S174" i="1"/>
  <c r="S161" i="1"/>
  <c r="S88" i="1"/>
  <c r="R80" i="1"/>
  <c r="R86" i="1" s="1"/>
  <c r="R88" i="1" s="1"/>
  <c r="R174" i="1"/>
  <c r="R161" i="1"/>
</calcChain>
</file>

<file path=xl/sharedStrings.xml><?xml version="1.0" encoding="utf-8"?>
<sst xmlns="http://schemas.openxmlformats.org/spreadsheetml/2006/main" count="381" uniqueCount="245">
  <si>
    <t>Revenue Calculations</t>
  </si>
  <si>
    <t>Formula/source</t>
  </si>
  <si>
    <t>Generating Capacity</t>
  </si>
  <si>
    <t>MW</t>
  </si>
  <si>
    <t>a=assumed system size</t>
  </si>
  <si>
    <t>Plant factor</t>
  </si>
  <si>
    <t>%</t>
  </si>
  <si>
    <t>b=assumed to be current</t>
  </si>
  <si>
    <t xml:space="preserve">Electricity Generation </t>
  </si>
  <si>
    <t>GWh</t>
  </si>
  <si>
    <t>c=a*b/100*8760/1000</t>
  </si>
  <si>
    <t>Generation Losses</t>
  </si>
  <si>
    <t>d=assumed for the system</t>
  </si>
  <si>
    <t>Sale of Electricity (Gwh)</t>
  </si>
  <si>
    <t>e=(1-d/100)*c</t>
  </si>
  <si>
    <t>Sale Price</t>
  </si>
  <si>
    <t>c/KWh</t>
  </si>
  <si>
    <t>f=assumed market price</t>
  </si>
  <si>
    <t>Sales Revenue</t>
  </si>
  <si>
    <t>$ Million</t>
  </si>
  <si>
    <t>A=e*f/100</t>
  </si>
  <si>
    <t>B.</t>
  </si>
  <si>
    <t>Expense Calculation</t>
  </si>
  <si>
    <t xml:space="preserve">Unit Fuel Costs </t>
  </si>
  <si>
    <t>g=assumed based on efficiency</t>
  </si>
  <si>
    <t xml:space="preserve">Fuel cost </t>
  </si>
  <si>
    <t>h=g*c</t>
  </si>
  <si>
    <t>O&amp;M rate</t>
  </si>
  <si>
    <t>O&amp;M Cost</t>
  </si>
  <si>
    <t>i=ii% of gross assets</t>
  </si>
  <si>
    <t>Establisment basis</t>
  </si>
  <si>
    <t>Establishment</t>
  </si>
  <si>
    <t>j=jj%of gross assets</t>
  </si>
  <si>
    <t>Depreciation Rate</t>
  </si>
  <si>
    <t xml:space="preserve">Depreciation </t>
  </si>
  <si>
    <t>l=k/100*gross assets</t>
  </si>
  <si>
    <t>Operating Expenses</t>
  </si>
  <si>
    <t>Op Earning/Income</t>
  </si>
  <si>
    <t>n=A-B</t>
  </si>
  <si>
    <t xml:space="preserve">Interest </t>
  </si>
  <si>
    <t xml:space="preserve">Profit Before Tax </t>
  </si>
  <si>
    <t>p=n-o</t>
  </si>
  <si>
    <t>Tax Rate</t>
  </si>
  <si>
    <t>q  depends on authority</t>
  </si>
  <si>
    <t>Tax</t>
  </si>
  <si>
    <t>r=q*p/100</t>
  </si>
  <si>
    <t>Net Profit/Net Earning</t>
  </si>
  <si>
    <t>$ Millon</t>
  </si>
  <si>
    <t>s=p-r</t>
  </si>
  <si>
    <t>Dividend Rate</t>
  </si>
  <si>
    <t>t= depends on decision</t>
  </si>
  <si>
    <t>Dividend</t>
  </si>
  <si>
    <t>u=t/100 of paid up cap</t>
  </si>
  <si>
    <t xml:space="preserve">Retained Earning </t>
  </si>
  <si>
    <t>v=s-u</t>
  </si>
  <si>
    <t>Assets</t>
  </si>
  <si>
    <t>a=Cost on commisioning</t>
  </si>
  <si>
    <t>b=Assumed % of 'a'</t>
  </si>
  <si>
    <t>bb=b/100*a</t>
  </si>
  <si>
    <t>c</t>
  </si>
  <si>
    <t>d=a-c</t>
  </si>
  <si>
    <t>f=d+e</t>
  </si>
  <si>
    <t>g</t>
  </si>
  <si>
    <t>h</t>
  </si>
  <si>
    <t>I</t>
  </si>
  <si>
    <t>Total</t>
  </si>
  <si>
    <t>j=g+h+i</t>
  </si>
  <si>
    <t>k=f+j</t>
  </si>
  <si>
    <t>Long Term</t>
  </si>
  <si>
    <t>Paid up capital</t>
  </si>
  <si>
    <t>l+new equity as injected</t>
  </si>
  <si>
    <t>Reserves</t>
  </si>
  <si>
    <t>m=last year'sreserve+v</t>
  </si>
  <si>
    <t>Total equity</t>
  </si>
  <si>
    <t>n=l+m</t>
  </si>
  <si>
    <t>Debt</t>
  </si>
  <si>
    <t>o=5/annum+new debt balance</t>
  </si>
  <si>
    <t>p=n+o</t>
  </si>
  <si>
    <t xml:space="preserve"> </t>
  </si>
  <si>
    <t>q</t>
  </si>
  <si>
    <t>r=previousborrowing -h from c.f</t>
  </si>
  <si>
    <t>s=q+r</t>
  </si>
  <si>
    <t>Total Liabilities</t>
  </si>
  <si>
    <t>t=p+s</t>
  </si>
  <si>
    <t>In-flows</t>
  </si>
  <si>
    <t>Operating Income</t>
  </si>
  <si>
    <t>Add back Depreciation</t>
  </si>
  <si>
    <t>Consumer Deposits</t>
  </si>
  <si>
    <t>Adjustments</t>
  </si>
  <si>
    <t>Borrowing</t>
  </si>
  <si>
    <t>Out-flow</t>
  </si>
  <si>
    <t>Capital Cost</t>
  </si>
  <si>
    <t>$ Mill</t>
  </si>
  <si>
    <t>Debt Amount</t>
  </si>
  <si>
    <t>Equity</t>
  </si>
  <si>
    <t>based on const. Schedule</t>
  </si>
  <si>
    <t>Total Investment</t>
  </si>
  <si>
    <t>Repayment Period</t>
  </si>
  <si>
    <t>yrs.</t>
  </si>
  <si>
    <t>Grace Period for Principal</t>
  </si>
  <si>
    <t>Grace Period for Interest</t>
  </si>
  <si>
    <t>Installment of Principal</t>
  </si>
  <si>
    <t>Interest per annum</t>
  </si>
  <si>
    <t>Installment frequency</t>
  </si>
  <si>
    <t>End yr.</t>
  </si>
  <si>
    <t>Repayment Schedule</t>
  </si>
  <si>
    <t>Years</t>
  </si>
  <si>
    <t xml:space="preserve">   Openning Balance</t>
  </si>
  <si>
    <t xml:space="preserve">   Payment of Principal</t>
  </si>
  <si>
    <t xml:space="preserve">   Closing Balance</t>
  </si>
  <si>
    <t>Interest Schedule</t>
  </si>
  <si>
    <t>Total Debt Service</t>
  </si>
  <si>
    <t>Previous Debt Service</t>
  </si>
  <si>
    <t xml:space="preserve">   Principal</t>
  </si>
  <si>
    <t xml:space="preserve">   Interest</t>
  </si>
  <si>
    <t xml:space="preserve">   Total</t>
  </si>
  <si>
    <t>B=m=h+i+j+l</t>
  </si>
  <si>
    <t>Income Statement</t>
  </si>
  <si>
    <t>A</t>
  </si>
  <si>
    <t>Check Row</t>
  </si>
  <si>
    <t>jj=% of gross assets</t>
  </si>
  <si>
    <t>k=weighted average of gross assets</t>
  </si>
  <si>
    <t>o=See rows92 &amp;87</t>
  </si>
  <si>
    <t>Fixed Assets</t>
  </si>
  <si>
    <t xml:space="preserve">   Gross Assets</t>
  </si>
  <si>
    <t xml:space="preserve">   Depreciation Rate</t>
  </si>
  <si>
    <t xml:space="preserve">   Yearly Depreciation</t>
  </si>
  <si>
    <t xml:space="preserve">   Cumulative Depreciation</t>
  </si>
  <si>
    <t xml:space="preserve">   Operating Assets</t>
  </si>
  <si>
    <t xml:space="preserve">   Work in Progress</t>
  </si>
  <si>
    <t>Total Fixed Assets</t>
  </si>
  <si>
    <t>Current Assets</t>
  </si>
  <si>
    <t xml:space="preserve">   Inventory,spares,tool</t>
  </si>
  <si>
    <t>Accounts Receivables</t>
  </si>
  <si>
    <t>Cash &amp; bank balance</t>
  </si>
  <si>
    <t>Total Current Assets</t>
  </si>
  <si>
    <t>Total Assets</t>
  </si>
  <si>
    <t>Liabilities &amp; Equity</t>
  </si>
  <si>
    <t>Total Long Term</t>
  </si>
  <si>
    <t>Current Liabilities</t>
  </si>
  <si>
    <t xml:space="preserve">  Payment to Fuel Supp </t>
  </si>
  <si>
    <t>Short Term Borrowing</t>
  </si>
  <si>
    <t>Total Current</t>
  </si>
  <si>
    <t>Change in Receivables</t>
  </si>
  <si>
    <t>Change in Inventory</t>
  </si>
  <si>
    <t>Change in Payables</t>
  </si>
  <si>
    <t>Total Adjustments</t>
  </si>
  <si>
    <t xml:space="preserve"> Additional Equity</t>
  </si>
  <si>
    <t>Net In-flow</t>
  </si>
  <si>
    <t>Debt Service (interest+principal)</t>
  </si>
  <si>
    <t>Repayment of Short Term Loans</t>
  </si>
  <si>
    <t>Total Out -flow</t>
  </si>
  <si>
    <t>Net Increase/Decrease</t>
  </si>
  <si>
    <t>&amp; Other Creditors</t>
  </si>
  <si>
    <t xml:space="preserve">                    Balance    Sheet</t>
  </si>
  <si>
    <t>a=Row 17</t>
  </si>
  <si>
    <t>d=a+b+c</t>
  </si>
  <si>
    <t>e=Row 34(prev-current yr)</t>
  </si>
  <si>
    <t>g=Row 43 (currenr-prev yr)</t>
  </si>
  <si>
    <t>h=e+f+j</t>
  </si>
  <si>
    <t>f=Row 33(prev-current yr)</t>
  </si>
  <si>
    <t>i=Row74</t>
  </si>
  <si>
    <t>j=Row73</t>
  </si>
  <si>
    <t>k=d+h+i+j</t>
  </si>
  <si>
    <t>l=rows88+93</t>
  </si>
  <si>
    <t>m=row44(decrease in borrowing)</t>
  </si>
  <si>
    <t>n=row72/100*row67</t>
  </si>
  <si>
    <t>o=row21</t>
  </si>
  <si>
    <t>p=row24</t>
  </si>
  <si>
    <t>q=l+m+n+o+p</t>
  </si>
  <si>
    <t>r=k-q</t>
  </si>
  <si>
    <t>New Proposed Investnment</t>
  </si>
  <si>
    <t>a</t>
  </si>
  <si>
    <t>Invest ment through cash with utility</t>
  </si>
  <si>
    <t>New Investment (net)</t>
  </si>
  <si>
    <t>c=a-b</t>
  </si>
  <si>
    <t>Debt Ratio</t>
  </si>
  <si>
    <t>d=73% of Capital Cost</t>
  </si>
  <si>
    <t>e=d/100*c</t>
  </si>
  <si>
    <t>f=(1-d/100)*c</t>
  </si>
  <si>
    <t>Draw -down Schedule</t>
  </si>
  <si>
    <t xml:space="preserve">   Loan Draw-down</t>
  </si>
  <si>
    <t>g=based on const. Schedule</t>
  </si>
  <si>
    <t xml:space="preserve">   Loan Draw-down Amount</t>
  </si>
  <si>
    <t>h=g/100*e</t>
  </si>
  <si>
    <t xml:space="preserve">   Equity Draw-down Amount</t>
  </si>
  <si>
    <t>I=g/100*f</t>
  </si>
  <si>
    <t>j=h+I</t>
  </si>
  <si>
    <t>k</t>
  </si>
  <si>
    <t>l</t>
  </si>
  <si>
    <t>m</t>
  </si>
  <si>
    <t>o=depends on borrowing</t>
  </si>
  <si>
    <t>p</t>
  </si>
  <si>
    <t>q=n</t>
  </si>
  <si>
    <t>r=p-n</t>
  </si>
  <si>
    <t>s=o/100*p</t>
  </si>
  <si>
    <t>t=q+s</t>
  </si>
  <si>
    <t>u</t>
  </si>
  <si>
    <t>v</t>
  </si>
  <si>
    <t>w</t>
  </si>
  <si>
    <t>$Million</t>
  </si>
  <si>
    <t>Sources &amp; Application of Funds(Cash Flow) Statement</t>
  </si>
  <si>
    <t>Financial Ratios</t>
  </si>
  <si>
    <t>Return on Equity</t>
  </si>
  <si>
    <t>Net Profit(row22)/Equity(row40)</t>
  </si>
  <si>
    <t>Return on Investment</t>
  </si>
  <si>
    <t>EBIT(row17)/Debt+EquityRow42)*100</t>
  </si>
  <si>
    <t>Days Receivables</t>
  </si>
  <si>
    <t>Receivables(row34)/Sales Revenue(row7)</t>
  </si>
  <si>
    <t>Investment</t>
  </si>
  <si>
    <t>Months=row96*12</t>
  </si>
  <si>
    <t>Inventory Turn Over</t>
  </si>
  <si>
    <t>13 a</t>
  </si>
  <si>
    <t>Cost of Sale</t>
  </si>
  <si>
    <t>Cost of sale(13a)/Inventory(33)</t>
  </si>
  <si>
    <t>Current Ratio</t>
  </si>
  <si>
    <t>Quick Ratio</t>
  </si>
  <si>
    <t>Current AssetsRow36)/Current LiabilitiesRow(45)</t>
  </si>
  <si>
    <t>Quick Assets(row35)/Current Liabilities(45)</t>
  </si>
  <si>
    <t>Debt-Equity Ratio</t>
  </si>
  <si>
    <t>Debt(row41)/Equity(40)</t>
  </si>
  <si>
    <t>EBIT= Earning Before Interest and Tax</t>
  </si>
  <si>
    <t>1a</t>
  </si>
  <si>
    <t>2a</t>
  </si>
  <si>
    <t>3a</t>
  </si>
  <si>
    <t>4a</t>
  </si>
  <si>
    <t>5a</t>
  </si>
  <si>
    <t>6a</t>
  </si>
  <si>
    <t>7a</t>
  </si>
  <si>
    <t>Fuel cost for new Generation</t>
  </si>
  <si>
    <t>8a</t>
  </si>
  <si>
    <t>9a</t>
  </si>
  <si>
    <r>
      <t>Generating Capacity(</t>
    </r>
    <r>
      <rPr>
        <b/>
        <sz val="8"/>
        <rFont val="Arial"/>
        <family val="2"/>
      </rPr>
      <t>New)</t>
    </r>
  </si>
  <si>
    <t>h+i+j</t>
  </si>
  <si>
    <t>£ can be reated to electricity generation</t>
  </si>
  <si>
    <t>ii=% 0f gross assets (£)</t>
  </si>
  <si>
    <t>c=Prev.+current</t>
  </si>
  <si>
    <t>e=From construction prog</t>
  </si>
  <si>
    <t>b=Row 15</t>
  </si>
  <si>
    <t>b</t>
  </si>
  <si>
    <t>n=row69/(row76-77)</t>
  </si>
  <si>
    <t>No New Plant</t>
  </si>
  <si>
    <t>Construction Period</t>
  </si>
  <si>
    <t>Commissioned &amp; Operational</t>
  </si>
  <si>
    <t>Test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</si>
</sst>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80" formatCode="0.0"/>
    <numFmt numFmtId="181" formatCode="0.000"/>
  </numFmts>
  <fonts count="12" x14ac:knownFonts="1">
    <font>
      <sz val="10"/>
      <name val="Arial"/>
    </font>
    <font>
      <b/>
      <u/>
      <sz val="12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sz val="8"/>
      <name val="Arial"/>
      <family val="2"/>
    </font>
    <font>
      <u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180" fontId="4" fillId="0" borderId="1" xfId="0" applyNumberFormat="1" applyFont="1" applyBorder="1"/>
    <xf numFmtId="0" fontId="4" fillId="0" borderId="1" xfId="0" applyFont="1" applyBorder="1" applyAlignment="1">
      <alignment wrapText="1"/>
    </xf>
    <xf numFmtId="180" fontId="4" fillId="0" borderId="1" xfId="0" applyNumberFormat="1" applyFont="1" applyBorder="1" applyAlignment="1">
      <alignment wrapText="1"/>
    </xf>
    <xf numFmtId="16" fontId="4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wrapText="1"/>
    </xf>
    <xf numFmtId="180" fontId="2" fillId="0" borderId="1" xfId="0" applyNumberFormat="1" applyFont="1" applyBorder="1" applyAlignment="1">
      <alignment wrapText="1"/>
    </xf>
    <xf numFmtId="180" fontId="2" fillId="0" borderId="1" xfId="0" applyNumberFormat="1" applyFont="1" applyBorder="1"/>
    <xf numFmtId="0" fontId="3" fillId="0" borderId="1" xfId="0" applyFont="1" applyBorder="1" applyAlignment="1">
      <alignment wrapText="1"/>
    </xf>
    <xf numFmtId="180" fontId="4" fillId="0" borderId="1" xfId="0" applyNumberFormat="1" applyFont="1" applyBorder="1" applyAlignment="1">
      <alignment horizontal="center" wrapText="1"/>
    </xf>
    <xf numFmtId="180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7" fillId="0" borderId="0" xfId="0" applyFont="1"/>
    <xf numFmtId="0" fontId="0" fillId="0" borderId="2" xfId="0" applyBorder="1"/>
    <xf numFmtId="2" fontId="4" fillId="0" borderId="1" xfId="0" applyNumberFormat="1" applyFont="1" applyBorder="1" applyAlignment="1">
      <alignment wrapText="1"/>
    </xf>
    <xf numFmtId="2" fontId="4" fillId="0" borderId="1" xfId="0" applyNumberFormat="1" applyFont="1" applyBorder="1" applyAlignment="1">
      <alignment horizontal="center" wrapText="1"/>
    </xf>
    <xf numFmtId="2" fontId="4" fillId="0" borderId="1" xfId="0" applyNumberFormat="1" applyFont="1" applyBorder="1"/>
    <xf numFmtId="2" fontId="4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wrapText="1"/>
    </xf>
    <xf numFmtId="2" fontId="2" fillId="0" borderId="1" xfId="0" applyNumberFormat="1" applyFont="1" applyBorder="1"/>
    <xf numFmtId="0" fontId="8" fillId="0" borderId="1" xfId="0" applyFont="1" applyBorder="1" applyAlignment="1">
      <alignment wrapText="1"/>
    </xf>
    <xf numFmtId="0" fontId="9" fillId="0" borderId="1" xfId="0" applyFont="1" applyBorder="1"/>
    <xf numFmtId="0" fontId="10" fillId="0" borderId="1" xfId="0" applyFont="1" applyBorder="1"/>
    <xf numFmtId="2" fontId="10" fillId="0" borderId="1" xfId="0" applyNumberFormat="1" applyFont="1" applyBorder="1"/>
    <xf numFmtId="0" fontId="7" fillId="0" borderId="1" xfId="0" applyFont="1" applyBorder="1"/>
    <xf numFmtId="0" fontId="6" fillId="0" borderId="1" xfId="0" applyFont="1" applyBorder="1"/>
    <xf numFmtId="1" fontId="4" fillId="0" borderId="1" xfId="0" applyNumberFormat="1" applyFont="1" applyBorder="1"/>
    <xf numFmtId="8" fontId="0" fillId="0" borderId="0" xfId="0" applyNumberFormat="1"/>
    <xf numFmtId="181" fontId="0" fillId="0" borderId="2" xfId="0" applyNumberFormat="1" applyBorder="1"/>
    <xf numFmtId="181" fontId="4" fillId="0" borderId="2" xfId="0" applyNumberFormat="1" applyFont="1" applyBorder="1" applyAlignment="1">
      <alignment wrapText="1"/>
    </xf>
    <xf numFmtId="181" fontId="6" fillId="0" borderId="2" xfId="0" applyNumberFormat="1" applyFont="1" applyBorder="1"/>
    <xf numFmtId="181" fontId="7" fillId="0" borderId="2" xfId="0" applyNumberFormat="1" applyFont="1" applyBorder="1"/>
    <xf numFmtId="181" fontId="4" fillId="0" borderId="2" xfId="0" applyNumberFormat="1" applyFont="1" applyBorder="1"/>
    <xf numFmtId="181" fontId="0" fillId="0" borderId="0" xfId="0" applyNumberFormat="1"/>
    <xf numFmtId="181" fontId="4" fillId="0" borderId="1" xfId="0" applyNumberFormat="1" applyFont="1" applyBorder="1" applyAlignment="1">
      <alignment wrapText="1"/>
    </xf>
    <xf numFmtId="180" fontId="4" fillId="2" borderId="1" xfId="0" applyNumberFormat="1" applyFont="1" applyFill="1" applyBorder="1" applyAlignment="1">
      <alignment wrapText="1"/>
    </xf>
    <xf numFmtId="181" fontId="4" fillId="2" borderId="1" xfId="0" applyNumberFormat="1" applyFont="1" applyFill="1" applyBorder="1" applyAlignment="1">
      <alignment wrapText="1"/>
    </xf>
    <xf numFmtId="0" fontId="0" fillId="0" borderId="0" xfId="0" applyBorder="1"/>
    <xf numFmtId="0" fontId="0" fillId="0" borderId="3" xfId="0" applyBorder="1"/>
    <xf numFmtId="180" fontId="4" fillId="0" borderId="4" xfId="0" applyNumberFormat="1" applyFont="1" applyBorder="1"/>
    <xf numFmtId="1" fontId="4" fillId="0" borderId="4" xfId="0" applyNumberFormat="1" applyFont="1" applyBorder="1"/>
    <xf numFmtId="180" fontId="4" fillId="0" borderId="4" xfId="0" applyNumberFormat="1" applyFont="1" applyBorder="1" applyAlignment="1">
      <alignment wrapText="1"/>
    </xf>
    <xf numFmtId="181" fontId="4" fillId="0" borderId="4" xfId="0" applyNumberFormat="1" applyFont="1" applyBorder="1" applyAlignment="1">
      <alignment wrapText="1"/>
    </xf>
    <xf numFmtId="180" fontId="2" fillId="0" borderId="4" xfId="0" applyNumberFormat="1" applyFont="1" applyBorder="1" applyAlignment="1">
      <alignment wrapText="1"/>
    </xf>
    <xf numFmtId="180" fontId="4" fillId="0" borderId="4" xfId="0" applyNumberFormat="1" applyFont="1" applyBorder="1" applyAlignment="1">
      <alignment horizontal="center" wrapText="1"/>
    </xf>
    <xf numFmtId="0" fontId="4" fillId="0" borderId="4" xfId="0" applyFont="1" applyBorder="1" applyAlignment="1">
      <alignment wrapText="1"/>
    </xf>
    <xf numFmtId="180" fontId="4" fillId="0" borderId="5" xfId="0" applyNumberFormat="1" applyFont="1" applyBorder="1"/>
    <xf numFmtId="1" fontId="4" fillId="0" borderId="5" xfId="0" applyNumberFormat="1" applyFont="1" applyBorder="1"/>
    <xf numFmtId="180" fontId="4" fillId="0" borderId="5" xfId="0" applyNumberFormat="1" applyFont="1" applyBorder="1" applyAlignment="1">
      <alignment wrapText="1"/>
    </xf>
    <xf numFmtId="181" fontId="4" fillId="0" borderId="5" xfId="0" applyNumberFormat="1" applyFont="1" applyBorder="1" applyAlignment="1">
      <alignment wrapText="1"/>
    </xf>
    <xf numFmtId="180" fontId="2" fillId="0" borderId="5" xfId="0" applyNumberFormat="1" applyFont="1" applyBorder="1" applyAlignment="1">
      <alignment wrapText="1"/>
    </xf>
    <xf numFmtId="180" fontId="4" fillId="2" borderId="5" xfId="0" applyNumberFormat="1" applyFont="1" applyFill="1" applyBorder="1" applyAlignment="1">
      <alignment wrapText="1"/>
    </xf>
    <xf numFmtId="181" fontId="4" fillId="2" borderId="5" xfId="0" applyNumberFormat="1" applyFont="1" applyFill="1" applyBorder="1" applyAlignment="1">
      <alignment wrapText="1"/>
    </xf>
    <xf numFmtId="180" fontId="4" fillId="0" borderId="5" xfId="0" applyNumberFormat="1" applyFont="1" applyBorder="1" applyAlignment="1">
      <alignment horizontal="center" wrapText="1"/>
    </xf>
    <xf numFmtId="0" fontId="4" fillId="0" borderId="5" xfId="0" applyFont="1" applyBorder="1" applyAlignment="1">
      <alignment wrapText="1"/>
    </xf>
    <xf numFmtId="2" fontId="4" fillId="0" borderId="4" xfId="0" applyNumberFormat="1" applyFont="1" applyBorder="1" applyAlignment="1">
      <alignment horizontal="center" wrapText="1"/>
    </xf>
    <xf numFmtId="2" fontId="4" fillId="0" borderId="4" xfId="0" applyNumberFormat="1" applyFont="1" applyBorder="1" applyAlignment="1">
      <alignment wrapText="1"/>
    </xf>
    <xf numFmtId="2" fontId="2" fillId="0" borderId="4" xfId="0" applyNumberFormat="1" applyFont="1" applyBorder="1" applyAlignment="1">
      <alignment wrapText="1"/>
    </xf>
    <xf numFmtId="2" fontId="4" fillId="0" borderId="4" xfId="0" applyNumberFormat="1" applyFont="1" applyBorder="1"/>
    <xf numFmtId="2" fontId="2" fillId="0" borderId="4" xfId="0" applyNumberFormat="1" applyFont="1" applyBorder="1"/>
    <xf numFmtId="0" fontId="4" fillId="0" borderId="4" xfId="0" applyFont="1" applyBorder="1"/>
    <xf numFmtId="0" fontId="0" fillId="0" borderId="4" xfId="0" applyBorder="1"/>
    <xf numFmtId="2" fontId="4" fillId="0" borderId="5" xfId="0" applyNumberFormat="1" applyFont="1" applyBorder="1" applyAlignment="1">
      <alignment wrapText="1"/>
    </xf>
    <xf numFmtId="2" fontId="4" fillId="0" borderId="5" xfId="0" applyNumberFormat="1" applyFont="1" applyBorder="1" applyAlignment="1">
      <alignment horizontal="center" wrapText="1"/>
    </xf>
    <xf numFmtId="2" fontId="2" fillId="0" borderId="5" xfId="0" applyNumberFormat="1" applyFont="1" applyBorder="1" applyAlignment="1">
      <alignment wrapText="1"/>
    </xf>
    <xf numFmtId="2" fontId="4" fillId="0" borderId="5" xfId="0" applyNumberFormat="1" applyFont="1" applyBorder="1"/>
    <xf numFmtId="2" fontId="2" fillId="0" borderId="5" xfId="0" applyNumberFormat="1" applyFont="1" applyBorder="1"/>
    <xf numFmtId="0" fontId="4" fillId="0" borderId="5" xfId="0" applyFont="1" applyBorder="1"/>
    <xf numFmtId="0" fontId="0" fillId="0" borderId="5" xfId="0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Continuous"/>
    </xf>
    <xf numFmtId="0" fontId="1" fillId="0" borderId="12" xfId="0" applyFont="1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0" borderId="12" xfId="0" applyBorder="1" applyAlignment="1">
      <alignment horizontal="centerContinuous"/>
    </xf>
    <xf numFmtId="0" fontId="0" fillId="0" borderId="10" xfId="0" applyBorder="1"/>
    <xf numFmtId="0" fontId="0" fillId="0" borderId="11" xfId="0" applyBorder="1" applyAlignment="1">
      <alignment horizontal="centerContinuous"/>
    </xf>
    <xf numFmtId="0" fontId="11" fillId="0" borderId="1" xfId="0" applyFont="1" applyBorder="1" applyAlignment="1">
      <alignment wrapText="1"/>
    </xf>
    <xf numFmtId="0" fontId="0" fillId="0" borderId="9" xfId="0" applyBorder="1"/>
    <xf numFmtId="0" fontId="0" fillId="0" borderId="6" xfId="0" applyBorder="1"/>
    <xf numFmtId="180" fontId="2" fillId="0" borderId="0" xfId="0" applyNumberFormat="1" applyFont="1" applyBorder="1" applyAlignment="1">
      <alignment wrapText="1"/>
    </xf>
    <xf numFmtId="8" fontId="0" fillId="0" borderId="0" xfId="0" applyNumberFormat="1" applyBorder="1"/>
    <xf numFmtId="180" fontId="2" fillId="0" borderId="0" xfId="0" applyNumberFormat="1" applyFont="1" applyBorder="1"/>
    <xf numFmtId="9" fontId="0" fillId="0" borderId="0" xfId="0" applyNumberFormat="1" applyBorder="1"/>
    <xf numFmtId="180" fontId="4" fillId="0" borderId="0" xfId="0" applyNumberFormat="1" applyFont="1" applyBorder="1" applyAlignment="1">
      <alignment wrapText="1"/>
    </xf>
    <xf numFmtId="180" fontId="4" fillId="0" borderId="0" xfId="0" applyNumberFormat="1" applyFont="1" applyBorder="1"/>
    <xf numFmtId="180" fontId="0" fillId="0" borderId="0" xfId="0" applyNumberFormat="1" applyBorder="1"/>
    <xf numFmtId="2" fontId="4" fillId="0" borderId="0" xfId="0" applyNumberFormat="1" applyFont="1" applyBorder="1" applyAlignment="1">
      <alignment wrapText="1"/>
    </xf>
    <xf numFmtId="2" fontId="4" fillId="0" borderId="0" xfId="0" applyNumberFormat="1" applyFont="1" applyBorder="1"/>
    <xf numFmtId="0" fontId="0" fillId="0" borderId="9" xfId="0" applyBorder="1" applyAlignment="1">
      <alignment horizontal="centerContinuous"/>
    </xf>
    <xf numFmtId="180" fontId="4" fillId="2" borderId="4" xfId="0" applyNumberFormat="1" applyFont="1" applyFill="1" applyBorder="1" applyAlignment="1">
      <alignment wrapText="1"/>
    </xf>
    <xf numFmtId="181" fontId="4" fillId="2" borderId="4" xfId="0" applyNumberFormat="1" applyFont="1" applyFill="1" applyBorder="1" applyAlignment="1">
      <alignment wrapText="1"/>
    </xf>
    <xf numFmtId="180" fontId="2" fillId="0" borderId="4" xfId="0" applyNumberFormat="1" applyFont="1" applyBorder="1"/>
    <xf numFmtId="180" fontId="4" fillId="0" borderId="4" xfId="0" applyNumberFormat="1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Continuous"/>
    </xf>
    <xf numFmtId="0" fontId="9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195"/>
  <sheetViews>
    <sheetView tabSelected="1" view="pageBreakPreview" zoomScale="75" zoomScaleNormal="100" zoomScaleSheetLayoutView="75" workbookViewId="0">
      <pane ySplit="5" topLeftCell="A148" activePane="bottomLeft" state="frozen"/>
      <selection pane="bottomLeft" activeCell="D15" sqref="D15"/>
    </sheetView>
  </sheetViews>
  <sheetFormatPr defaultRowHeight="13.2" x14ac:dyDescent="0.25"/>
  <cols>
    <col min="1" max="1" width="4.6640625" customWidth="1"/>
    <col min="2" max="2" width="18.5546875" customWidth="1"/>
    <col min="3" max="3" width="7.44140625" customWidth="1"/>
    <col min="4" max="4" width="20.6640625" customWidth="1"/>
    <col min="5" max="5" width="5.44140625" bestFit="1" customWidth="1"/>
    <col min="6" max="6" width="6.44140625" customWidth="1"/>
    <col min="7" max="7" width="5.6640625" customWidth="1"/>
    <col min="8" max="8" width="6.5546875" bestFit="1" customWidth="1"/>
    <col min="9" max="9" width="6.88671875" bestFit="1" customWidth="1"/>
    <col min="10" max="10" width="6.44140625" bestFit="1" customWidth="1"/>
    <col min="11" max="12" width="6.5546875" bestFit="1" customWidth="1"/>
    <col min="13" max="13" width="6.88671875" bestFit="1" customWidth="1"/>
    <col min="14" max="14" width="6.44140625" bestFit="1" customWidth="1"/>
    <col min="15" max="16" width="7.109375" bestFit="1" customWidth="1"/>
    <col min="17" max="17" width="6.88671875" bestFit="1" customWidth="1"/>
    <col min="18" max="18" width="6" customWidth="1"/>
    <col min="19" max="19" width="9.33203125" customWidth="1"/>
    <col min="20" max="20" width="2.33203125" style="42" customWidth="1"/>
  </cols>
  <sheetData>
    <row r="1" spans="1:21" ht="6.75" customHeight="1" x14ac:dyDescent="0.3">
      <c r="A1" s="92"/>
      <c r="B1" s="75"/>
      <c r="C1" s="75"/>
      <c r="D1" s="75"/>
      <c r="E1" s="76"/>
      <c r="F1" s="77"/>
      <c r="G1" s="74"/>
      <c r="H1" s="75"/>
      <c r="I1" s="75"/>
      <c r="J1" s="75"/>
      <c r="K1" s="75"/>
      <c r="L1" s="75"/>
      <c r="M1" s="78"/>
      <c r="N1" s="78"/>
      <c r="O1" s="78"/>
      <c r="P1" s="78"/>
      <c r="Q1" s="78"/>
      <c r="R1" s="78"/>
      <c r="S1" s="78"/>
      <c r="T1" s="79"/>
      <c r="U1" s="42"/>
    </row>
    <row r="2" spans="1:21" ht="15.6" x14ac:dyDescent="0.3">
      <c r="A2" s="91"/>
      <c r="B2" s="82" t="s">
        <v>244</v>
      </c>
      <c r="C2" s="81"/>
      <c r="D2" s="82"/>
      <c r="E2" s="82"/>
      <c r="F2" s="83"/>
      <c r="G2" s="84" t="s">
        <v>106</v>
      </c>
      <c r="H2" s="85"/>
      <c r="I2" s="85"/>
      <c r="J2" s="85"/>
      <c r="K2" s="85"/>
      <c r="L2" s="86"/>
      <c r="M2" s="87"/>
      <c r="N2" s="87"/>
      <c r="O2" s="87"/>
      <c r="P2" s="87"/>
      <c r="Q2" s="87"/>
      <c r="R2" s="87"/>
      <c r="S2" s="102"/>
      <c r="T2" s="89"/>
      <c r="U2" s="42"/>
    </row>
    <row r="3" spans="1:21" x14ac:dyDescent="0.25">
      <c r="A3" s="66"/>
      <c r="B3" s="2" t="s">
        <v>78</v>
      </c>
      <c r="C3" s="3" t="s">
        <v>78</v>
      </c>
      <c r="D3" s="2" t="s">
        <v>1</v>
      </c>
      <c r="E3" s="43"/>
      <c r="F3" s="111" t="s">
        <v>242</v>
      </c>
      <c r="G3" s="112"/>
      <c r="H3" s="112"/>
      <c r="I3" s="112"/>
      <c r="J3" s="113" t="s">
        <v>243</v>
      </c>
      <c r="K3" s="112"/>
      <c r="L3" s="112"/>
      <c r="M3" s="112"/>
      <c r="N3" s="112"/>
      <c r="O3" s="112"/>
      <c r="P3" s="112"/>
      <c r="Q3" s="112"/>
      <c r="R3" s="112"/>
      <c r="S3" s="112"/>
      <c r="T3" s="108"/>
      <c r="U3" s="42"/>
    </row>
    <row r="4" spans="1:21" x14ac:dyDescent="0.25">
      <c r="A4" s="4"/>
      <c r="B4" s="5"/>
      <c r="C4" s="4"/>
      <c r="D4" s="4"/>
      <c r="E4" s="4"/>
      <c r="F4" s="6">
        <v>-3</v>
      </c>
      <c r="G4" s="6">
        <v>-2</v>
      </c>
      <c r="H4" s="6">
        <v>-1</v>
      </c>
      <c r="I4" s="44">
        <v>0</v>
      </c>
      <c r="J4" s="51">
        <v>1</v>
      </c>
      <c r="K4" s="6">
        <v>2</v>
      </c>
      <c r="L4" s="6">
        <v>3</v>
      </c>
      <c r="M4" s="6">
        <v>4</v>
      </c>
      <c r="N4" s="6">
        <v>5</v>
      </c>
      <c r="O4" s="6">
        <v>6</v>
      </c>
      <c r="P4" s="6">
        <v>7</v>
      </c>
      <c r="Q4" s="6">
        <v>8</v>
      </c>
      <c r="R4" s="6">
        <v>9</v>
      </c>
      <c r="S4" s="44">
        <v>10</v>
      </c>
      <c r="T4" s="33"/>
    </row>
    <row r="5" spans="1:21" s="42" customFormat="1" x14ac:dyDescent="0.25">
      <c r="A5" s="2"/>
      <c r="B5" s="2"/>
      <c r="C5" s="4"/>
      <c r="D5" s="4"/>
      <c r="E5" s="4"/>
      <c r="F5" s="6"/>
      <c r="G5" s="31">
        <v>2001</v>
      </c>
      <c r="H5" s="31">
        <v>2002</v>
      </c>
      <c r="I5" s="45">
        <v>2003</v>
      </c>
      <c r="J5" s="52">
        <v>2004</v>
      </c>
      <c r="K5" s="31">
        <v>2005</v>
      </c>
      <c r="L5" s="31">
        <v>2006</v>
      </c>
      <c r="M5" s="31">
        <v>2007</v>
      </c>
      <c r="N5" s="31">
        <v>2008</v>
      </c>
      <c r="O5" s="31">
        <v>2009</v>
      </c>
      <c r="P5" s="31">
        <v>2010</v>
      </c>
      <c r="Q5" s="31">
        <v>2011</v>
      </c>
      <c r="R5" s="31">
        <v>2012</v>
      </c>
      <c r="S5" s="45">
        <v>2013</v>
      </c>
      <c r="T5" s="33"/>
    </row>
    <row r="6" spans="1:21" s="42" customFormat="1" ht="15.6" x14ac:dyDescent="0.3">
      <c r="A6" s="80"/>
      <c r="B6" s="82"/>
      <c r="C6" s="82"/>
      <c r="D6" s="82" t="s">
        <v>117</v>
      </c>
      <c r="E6" s="82"/>
      <c r="F6" s="82"/>
      <c r="G6" s="82"/>
      <c r="H6" s="82"/>
      <c r="I6" s="82"/>
      <c r="J6" s="82"/>
      <c r="K6" s="82"/>
      <c r="L6" s="88"/>
      <c r="M6" s="88"/>
      <c r="N6" s="88"/>
      <c r="O6" s="88"/>
      <c r="P6" s="88"/>
      <c r="Q6" s="88"/>
      <c r="R6" s="88"/>
      <c r="S6" s="88"/>
      <c r="T6" s="18"/>
    </row>
    <row r="7" spans="1:21" s="42" customFormat="1" x14ac:dyDescent="0.25">
      <c r="A7" s="2" t="s">
        <v>118</v>
      </c>
      <c r="B7" s="2" t="s">
        <v>0</v>
      </c>
      <c r="C7" s="4"/>
      <c r="D7" s="4"/>
      <c r="E7" s="4"/>
      <c r="F7" s="6"/>
      <c r="G7" s="31"/>
      <c r="H7" s="31"/>
      <c r="I7" s="45"/>
      <c r="J7" s="52"/>
      <c r="K7" s="31"/>
      <c r="L7" s="31"/>
      <c r="M7" s="31"/>
      <c r="N7" s="31"/>
      <c r="O7" s="31"/>
      <c r="P7" s="31"/>
      <c r="Q7" s="31"/>
      <c r="R7" s="31"/>
      <c r="S7" s="45"/>
      <c r="T7" s="33"/>
    </row>
    <row r="8" spans="1:21" s="42" customFormat="1" ht="18" customHeight="1" x14ac:dyDescent="0.25">
      <c r="A8" s="7">
        <v>1</v>
      </c>
      <c r="B8" s="7" t="s">
        <v>2</v>
      </c>
      <c r="C8" s="7" t="s">
        <v>3</v>
      </c>
      <c r="D8" s="7" t="s">
        <v>4</v>
      </c>
      <c r="E8" s="7"/>
      <c r="F8" s="8">
        <v>120</v>
      </c>
      <c r="G8" s="8">
        <v>120</v>
      </c>
      <c r="H8" s="8">
        <v>120</v>
      </c>
      <c r="I8" s="46">
        <v>120</v>
      </c>
      <c r="J8" s="53">
        <v>120</v>
      </c>
      <c r="K8" s="8">
        <v>120</v>
      </c>
      <c r="L8" s="8">
        <v>120</v>
      </c>
      <c r="M8" s="8">
        <v>120</v>
      </c>
      <c r="N8" s="8">
        <v>120</v>
      </c>
      <c r="O8" s="8">
        <v>120</v>
      </c>
      <c r="P8" s="8">
        <v>120</v>
      </c>
      <c r="Q8" s="8">
        <v>120</v>
      </c>
      <c r="R8" s="8">
        <v>120</v>
      </c>
      <c r="S8" s="46">
        <v>120</v>
      </c>
      <c r="T8" s="33"/>
    </row>
    <row r="9" spans="1:21" ht="18" customHeight="1" x14ac:dyDescent="0.25">
      <c r="A9" s="7">
        <v>2</v>
      </c>
      <c r="B9" s="7" t="s">
        <v>5</v>
      </c>
      <c r="C9" s="7" t="s">
        <v>6</v>
      </c>
      <c r="D9" s="7" t="s">
        <v>7</v>
      </c>
      <c r="E9" s="7"/>
      <c r="F9" s="8">
        <v>60</v>
      </c>
      <c r="G9" s="8">
        <v>60</v>
      </c>
      <c r="H9" s="8">
        <v>60</v>
      </c>
      <c r="I9" s="46">
        <v>60</v>
      </c>
      <c r="J9" s="53">
        <v>60</v>
      </c>
      <c r="K9" s="8">
        <v>60</v>
      </c>
      <c r="L9" s="6">
        <v>60</v>
      </c>
      <c r="M9" s="6">
        <v>60</v>
      </c>
      <c r="N9" s="6">
        <v>60</v>
      </c>
      <c r="O9" s="6">
        <v>60</v>
      </c>
      <c r="P9" s="6">
        <v>60</v>
      </c>
      <c r="Q9" s="6">
        <v>60</v>
      </c>
      <c r="R9" s="6">
        <v>60</v>
      </c>
      <c r="S9" s="44">
        <v>60</v>
      </c>
      <c r="T9" s="33"/>
    </row>
    <row r="10" spans="1:21" ht="18" customHeight="1" x14ac:dyDescent="0.25">
      <c r="A10" s="7">
        <v>3</v>
      </c>
      <c r="B10" s="7" t="s">
        <v>8</v>
      </c>
      <c r="C10" s="7" t="s">
        <v>9</v>
      </c>
      <c r="D10" s="7" t="s">
        <v>10</v>
      </c>
      <c r="E10" s="7"/>
      <c r="F10" s="8">
        <f>(F8*F9/100*8760)/1000</f>
        <v>630.72</v>
      </c>
      <c r="G10" s="8">
        <f>(G8*G9/100*8760)/1000</f>
        <v>630.72</v>
      </c>
      <c r="H10" s="8">
        <f t="shared" ref="H10:S10" si="0">(H8*H9/100*8760)/1000</f>
        <v>630.72</v>
      </c>
      <c r="I10" s="46">
        <f t="shared" si="0"/>
        <v>630.72</v>
      </c>
      <c r="J10" s="53">
        <f t="shared" si="0"/>
        <v>630.72</v>
      </c>
      <c r="K10" s="8">
        <f t="shared" si="0"/>
        <v>630.72</v>
      </c>
      <c r="L10" s="8">
        <f t="shared" si="0"/>
        <v>630.72</v>
      </c>
      <c r="M10" s="8">
        <f t="shared" si="0"/>
        <v>630.72</v>
      </c>
      <c r="N10" s="8">
        <f t="shared" si="0"/>
        <v>630.72</v>
      </c>
      <c r="O10" s="8">
        <f t="shared" si="0"/>
        <v>630.72</v>
      </c>
      <c r="P10" s="8">
        <f t="shared" si="0"/>
        <v>630.72</v>
      </c>
      <c r="Q10" s="8">
        <f t="shared" si="0"/>
        <v>630.72</v>
      </c>
      <c r="R10" s="8">
        <f t="shared" si="0"/>
        <v>630.72</v>
      </c>
      <c r="S10" s="46">
        <f t="shared" si="0"/>
        <v>630.72</v>
      </c>
      <c r="T10" s="33"/>
    </row>
    <row r="11" spans="1:21" ht="18" customHeight="1" x14ac:dyDescent="0.25">
      <c r="A11" s="7">
        <v>4</v>
      </c>
      <c r="B11" s="7" t="s">
        <v>11</v>
      </c>
      <c r="C11" s="7" t="s">
        <v>6</v>
      </c>
      <c r="D11" s="7" t="s">
        <v>12</v>
      </c>
      <c r="E11" s="7"/>
      <c r="F11" s="8">
        <v>4.87</v>
      </c>
      <c r="G11" s="8">
        <v>4.87</v>
      </c>
      <c r="H11" s="8">
        <v>4.87</v>
      </c>
      <c r="I11" s="46">
        <v>4.87</v>
      </c>
      <c r="J11" s="53">
        <v>4.87</v>
      </c>
      <c r="K11" s="8">
        <v>4.87</v>
      </c>
      <c r="L11" s="6">
        <v>4.87</v>
      </c>
      <c r="M11" s="6">
        <v>4.87</v>
      </c>
      <c r="N11" s="6">
        <v>4.87</v>
      </c>
      <c r="O11" s="6">
        <v>4.87</v>
      </c>
      <c r="P11" s="6">
        <v>4.87</v>
      </c>
      <c r="Q11" s="6">
        <v>4.87</v>
      </c>
      <c r="R11" s="6">
        <v>4.87</v>
      </c>
      <c r="S11" s="44">
        <v>4.87</v>
      </c>
      <c r="T11" s="33"/>
    </row>
    <row r="12" spans="1:21" ht="22.5" customHeight="1" x14ac:dyDescent="0.25">
      <c r="A12" s="7">
        <v>5</v>
      </c>
      <c r="B12" s="7" t="s">
        <v>13</v>
      </c>
      <c r="C12" s="7"/>
      <c r="D12" s="9" t="s">
        <v>14</v>
      </c>
      <c r="E12" s="9"/>
      <c r="F12" s="8">
        <f t="shared" ref="F12:K12" si="1">(1-F11/100)*F10</f>
        <v>600.00393600000007</v>
      </c>
      <c r="G12" s="8">
        <f>(1-G11/100)*G10</f>
        <v>600.00393600000007</v>
      </c>
      <c r="H12" s="8">
        <f t="shared" si="1"/>
        <v>600.00393600000007</v>
      </c>
      <c r="I12" s="46">
        <f t="shared" si="1"/>
        <v>600.00393600000007</v>
      </c>
      <c r="J12" s="53">
        <f t="shared" si="1"/>
        <v>600.00393600000007</v>
      </c>
      <c r="K12" s="8">
        <f t="shared" si="1"/>
        <v>600.00393600000007</v>
      </c>
      <c r="L12" s="6">
        <f t="shared" ref="L12:S12" si="2">(1-L11/100)*L10</f>
        <v>600.00393600000007</v>
      </c>
      <c r="M12" s="6">
        <f t="shared" si="2"/>
        <v>600.00393600000007</v>
      </c>
      <c r="N12" s="6">
        <f t="shared" si="2"/>
        <v>600.00393600000007</v>
      </c>
      <c r="O12" s="6">
        <f t="shared" si="2"/>
        <v>600.00393600000007</v>
      </c>
      <c r="P12" s="6">
        <f t="shared" si="2"/>
        <v>600.00393600000007</v>
      </c>
      <c r="Q12" s="6">
        <f t="shared" si="2"/>
        <v>600.00393600000007</v>
      </c>
      <c r="R12" s="6">
        <f t="shared" si="2"/>
        <v>600.00393600000007</v>
      </c>
      <c r="S12" s="44">
        <f t="shared" si="2"/>
        <v>600.00393600000007</v>
      </c>
      <c r="T12" s="33"/>
    </row>
    <row r="13" spans="1:21" ht="18" customHeight="1" x14ac:dyDescent="0.25">
      <c r="A13" s="7">
        <v>6</v>
      </c>
      <c r="B13" s="7" t="s">
        <v>15</v>
      </c>
      <c r="C13" s="7" t="s">
        <v>16</v>
      </c>
      <c r="D13" s="7" t="s">
        <v>17</v>
      </c>
      <c r="E13" s="7"/>
      <c r="F13" s="39">
        <v>5.5</v>
      </c>
      <c r="G13" s="39">
        <v>5.5</v>
      </c>
      <c r="H13" s="39">
        <v>5.5</v>
      </c>
      <c r="I13" s="47">
        <v>5.5</v>
      </c>
      <c r="J13" s="54">
        <v>5.5</v>
      </c>
      <c r="K13" s="39">
        <v>5.5</v>
      </c>
      <c r="L13" s="39">
        <v>5.5</v>
      </c>
      <c r="M13" s="39">
        <v>5.5</v>
      </c>
      <c r="N13" s="39">
        <v>5.5</v>
      </c>
      <c r="O13" s="39">
        <v>5.5</v>
      </c>
      <c r="P13" s="39">
        <v>5.5</v>
      </c>
      <c r="Q13" s="39">
        <v>5.5</v>
      </c>
      <c r="R13" s="39">
        <v>5.5</v>
      </c>
      <c r="S13" s="47">
        <v>5.5</v>
      </c>
      <c r="T13" s="33"/>
    </row>
    <row r="14" spans="1:21" ht="18" customHeight="1" x14ac:dyDescent="0.25">
      <c r="A14" s="7">
        <v>7</v>
      </c>
      <c r="B14" s="10" t="s">
        <v>18</v>
      </c>
      <c r="C14" s="90" t="s">
        <v>200</v>
      </c>
      <c r="D14" s="10" t="s">
        <v>20</v>
      </c>
      <c r="E14" s="10"/>
      <c r="F14" s="11">
        <f>F12*F13/100</f>
        <v>33.000216480000006</v>
      </c>
      <c r="G14" s="11">
        <f>G12*G13/100+G21</f>
        <v>33.000216480000006</v>
      </c>
      <c r="H14" s="11">
        <f t="shared" ref="H14:S14" si="3">H12*H13/100+H21</f>
        <v>33.000216480000006</v>
      </c>
      <c r="I14" s="48">
        <f t="shared" si="3"/>
        <v>33.000216480000006</v>
      </c>
      <c r="J14" s="55">
        <f t="shared" si="3"/>
        <v>33.000216480000006</v>
      </c>
      <c r="K14" s="11">
        <f t="shared" si="3"/>
        <v>33.000216480000006</v>
      </c>
      <c r="L14" s="11">
        <f t="shared" si="3"/>
        <v>33.000216480000006</v>
      </c>
      <c r="M14" s="11">
        <f t="shared" si="3"/>
        <v>33.000216480000006</v>
      </c>
      <c r="N14" s="11">
        <f t="shared" si="3"/>
        <v>33.000216480000006</v>
      </c>
      <c r="O14" s="11">
        <f t="shared" si="3"/>
        <v>33.000216480000006</v>
      </c>
      <c r="P14" s="11">
        <f t="shared" si="3"/>
        <v>33.000216480000006</v>
      </c>
      <c r="Q14" s="11">
        <f t="shared" si="3"/>
        <v>33.000216480000006</v>
      </c>
      <c r="R14" s="11">
        <f t="shared" si="3"/>
        <v>33.000216480000006</v>
      </c>
      <c r="S14" s="48">
        <f t="shared" si="3"/>
        <v>33.000216480000006</v>
      </c>
      <c r="T14" s="33"/>
    </row>
    <row r="15" spans="1:21" ht="21" customHeight="1" x14ac:dyDescent="0.25">
      <c r="A15" s="7" t="s">
        <v>222</v>
      </c>
      <c r="B15" s="7" t="s">
        <v>232</v>
      </c>
      <c r="C15" s="7" t="s">
        <v>3</v>
      </c>
      <c r="D15" s="7" t="s">
        <v>4</v>
      </c>
      <c r="E15" s="10"/>
      <c r="F15" s="11"/>
      <c r="G15" s="8">
        <v>0</v>
      </c>
      <c r="H15" s="8">
        <v>0</v>
      </c>
      <c r="I15" s="46">
        <v>0</v>
      </c>
      <c r="J15" s="53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46">
        <v>0</v>
      </c>
      <c r="T15" s="33" t="s">
        <v>78</v>
      </c>
    </row>
    <row r="16" spans="1:21" ht="18" customHeight="1" x14ac:dyDescent="0.25">
      <c r="A16" s="7" t="s">
        <v>223</v>
      </c>
      <c r="B16" s="7" t="s">
        <v>5</v>
      </c>
      <c r="C16" s="7" t="s">
        <v>6</v>
      </c>
      <c r="D16" s="7" t="s">
        <v>7</v>
      </c>
      <c r="E16" s="10"/>
      <c r="F16" s="11"/>
      <c r="G16" s="8">
        <v>0</v>
      </c>
      <c r="H16" s="8">
        <v>0</v>
      </c>
      <c r="I16" s="46">
        <v>0</v>
      </c>
      <c r="J16" s="56">
        <v>60</v>
      </c>
      <c r="K16" s="40">
        <v>60</v>
      </c>
      <c r="L16" s="40">
        <v>60</v>
      </c>
      <c r="M16" s="40">
        <v>60</v>
      </c>
      <c r="N16" s="40">
        <v>60</v>
      </c>
      <c r="O16" s="40">
        <v>60</v>
      </c>
      <c r="P16" s="40">
        <v>60</v>
      </c>
      <c r="Q16" s="40">
        <v>60</v>
      </c>
      <c r="R16" s="40">
        <v>60</v>
      </c>
      <c r="S16" s="103">
        <v>60</v>
      </c>
      <c r="T16" s="33"/>
    </row>
    <row r="17" spans="1:20" ht="18" customHeight="1" x14ac:dyDescent="0.25">
      <c r="A17" s="7" t="s">
        <v>224</v>
      </c>
      <c r="B17" s="7" t="s">
        <v>8</v>
      </c>
      <c r="C17" s="7" t="s">
        <v>9</v>
      </c>
      <c r="D17" s="7" t="s">
        <v>10</v>
      </c>
      <c r="E17" s="10"/>
      <c r="F17" s="11"/>
      <c r="G17" s="8">
        <v>0</v>
      </c>
      <c r="H17" s="8">
        <v>0</v>
      </c>
      <c r="I17" s="46">
        <v>0</v>
      </c>
      <c r="J17" s="53">
        <f t="shared" ref="J17:S17" si="4">(J15*J16/100*8760)/1000</f>
        <v>0</v>
      </c>
      <c r="K17" s="8">
        <f t="shared" si="4"/>
        <v>0</v>
      </c>
      <c r="L17" s="6">
        <f t="shared" si="4"/>
        <v>0</v>
      </c>
      <c r="M17" s="6">
        <f t="shared" si="4"/>
        <v>0</v>
      </c>
      <c r="N17" s="6">
        <f t="shared" si="4"/>
        <v>0</v>
      </c>
      <c r="O17" s="6">
        <f t="shared" si="4"/>
        <v>0</v>
      </c>
      <c r="P17" s="6">
        <f t="shared" si="4"/>
        <v>0</v>
      </c>
      <c r="Q17" s="6">
        <f t="shared" si="4"/>
        <v>0</v>
      </c>
      <c r="R17" s="6">
        <f t="shared" si="4"/>
        <v>0</v>
      </c>
      <c r="S17" s="44">
        <f t="shared" si="4"/>
        <v>0</v>
      </c>
      <c r="T17" s="33"/>
    </row>
    <row r="18" spans="1:20" ht="18" customHeight="1" x14ac:dyDescent="0.25">
      <c r="A18" s="7" t="s">
        <v>225</v>
      </c>
      <c r="B18" s="7" t="s">
        <v>11</v>
      </c>
      <c r="C18" s="7" t="s">
        <v>6</v>
      </c>
      <c r="D18" s="7" t="s">
        <v>12</v>
      </c>
      <c r="E18" s="10"/>
      <c r="F18" s="11"/>
      <c r="G18" s="11"/>
      <c r="H18" s="11"/>
      <c r="I18" s="48"/>
      <c r="J18" s="53">
        <v>4.9000000000000004</v>
      </c>
      <c r="K18" s="8">
        <v>4.9000000000000004</v>
      </c>
      <c r="L18" s="8">
        <v>4.9000000000000004</v>
      </c>
      <c r="M18" s="8">
        <v>4.9000000000000004</v>
      </c>
      <c r="N18" s="8">
        <v>4.9000000000000004</v>
      </c>
      <c r="O18" s="8">
        <v>4.9000000000000004</v>
      </c>
      <c r="P18" s="8">
        <v>4.9000000000000004</v>
      </c>
      <c r="Q18" s="8">
        <v>4.9000000000000004</v>
      </c>
      <c r="R18" s="8">
        <v>4.9000000000000004</v>
      </c>
      <c r="S18" s="46">
        <v>4.9000000000000004</v>
      </c>
      <c r="T18" s="33"/>
    </row>
    <row r="19" spans="1:20" ht="21" customHeight="1" x14ac:dyDescent="0.25">
      <c r="A19" s="7" t="s">
        <v>226</v>
      </c>
      <c r="B19" s="7" t="s">
        <v>13</v>
      </c>
      <c r="C19" s="7"/>
      <c r="D19" s="9" t="s">
        <v>14</v>
      </c>
      <c r="E19" s="10"/>
      <c r="F19" s="11"/>
      <c r="G19" s="11"/>
      <c r="H19" s="11"/>
      <c r="I19" s="48"/>
      <c r="J19" s="53">
        <f t="shared" ref="J19:S19" si="5">(1-J18/100)*J17</f>
        <v>0</v>
      </c>
      <c r="K19" s="8">
        <f t="shared" si="5"/>
        <v>0</v>
      </c>
      <c r="L19" s="6">
        <f t="shared" si="5"/>
        <v>0</v>
      </c>
      <c r="M19" s="6">
        <f t="shared" si="5"/>
        <v>0</v>
      </c>
      <c r="N19" s="6">
        <f t="shared" si="5"/>
        <v>0</v>
      </c>
      <c r="O19" s="6">
        <f t="shared" si="5"/>
        <v>0</v>
      </c>
      <c r="P19" s="6">
        <f t="shared" si="5"/>
        <v>0</v>
      </c>
      <c r="Q19" s="6">
        <f t="shared" si="5"/>
        <v>0</v>
      </c>
      <c r="R19" s="6">
        <f t="shared" si="5"/>
        <v>0</v>
      </c>
      <c r="S19" s="44">
        <f t="shared" si="5"/>
        <v>0</v>
      </c>
      <c r="T19" s="33"/>
    </row>
    <row r="20" spans="1:20" ht="18" customHeight="1" x14ac:dyDescent="0.25">
      <c r="A20" s="7" t="s">
        <v>227</v>
      </c>
      <c r="B20" s="7" t="s">
        <v>15</v>
      </c>
      <c r="C20" s="7" t="s">
        <v>16</v>
      </c>
      <c r="D20" s="7" t="s">
        <v>17</v>
      </c>
      <c r="E20" s="10"/>
      <c r="F20" s="11"/>
      <c r="G20" s="11"/>
      <c r="H20" s="11"/>
      <c r="I20" s="48"/>
      <c r="J20" s="57">
        <v>0</v>
      </c>
      <c r="K20" s="41">
        <v>0</v>
      </c>
      <c r="L20" s="41">
        <v>0</v>
      </c>
      <c r="M20" s="41">
        <v>0</v>
      </c>
      <c r="N20" s="41">
        <v>0</v>
      </c>
      <c r="O20" s="41">
        <v>0</v>
      </c>
      <c r="P20" s="41">
        <v>0</v>
      </c>
      <c r="Q20" s="41">
        <v>0</v>
      </c>
      <c r="R20" s="41">
        <v>0</v>
      </c>
      <c r="S20" s="104">
        <v>0</v>
      </c>
      <c r="T20" s="33"/>
    </row>
    <row r="21" spans="1:20" ht="21.75" customHeight="1" x14ac:dyDescent="0.25">
      <c r="A21" s="7" t="s">
        <v>228</v>
      </c>
      <c r="B21" s="10" t="s">
        <v>18</v>
      </c>
      <c r="C21" s="90" t="s">
        <v>200</v>
      </c>
      <c r="D21" s="10" t="s">
        <v>20</v>
      </c>
      <c r="E21" s="10"/>
      <c r="F21" s="11"/>
      <c r="G21" s="11"/>
      <c r="H21" s="11"/>
      <c r="I21" s="48"/>
      <c r="J21" s="55">
        <f t="shared" ref="J21:S21" si="6">J19*J20/100</f>
        <v>0</v>
      </c>
      <c r="K21" s="11">
        <f t="shared" si="6"/>
        <v>0</v>
      </c>
      <c r="L21" s="12">
        <f t="shared" si="6"/>
        <v>0</v>
      </c>
      <c r="M21" s="12">
        <f t="shared" si="6"/>
        <v>0</v>
      </c>
      <c r="N21" s="12">
        <f t="shared" si="6"/>
        <v>0</v>
      </c>
      <c r="O21" s="12">
        <f t="shared" si="6"/>
        <v>0</v>
      </c>
      <c r="P21" s="12">
        <f t="shared" si="6"/>
        <v>0</v>
      </c>
      <c r="Q21" s="12">
        <f t="shared" si="6"/>
        <v>0</v>
      </c>
      <c r="R21" s="12">
        <f t="shared" si="6"/>
        <v>0</v>
      </c>
      <c r="S21" s="105">
        <f t="shared" si="6"/>
        <v>0</v>
      </c>
      <c r="T21" s="33"/>
    </row>
    <row r="22" spans="1:20" x14ac:dyDescent="0.25">
      <c r="A22" s="7"/>
      <c r="B22" s="7"/>
      <c r="C22" s="7"/>
      <c r="D22" s="7"/>
      <c r="E22" s="7"/>
      <c r="F22" s="8"/>
      <c r="G22" s="8"/>
      <c r="H22" s="8"/>
      <c r="I22" s="46"/>
      <c r="J22" s="53"/>
      <c r="K22" s="8"/>
      <c r="L22" s="6"/>
      <c r="M22" s="6"/>
      <c r="N22" s="6"/>
      <c r="O22" s="6"/>
      <c r="P22" s="6"/>
      <c r="Q22" s="6"/>
      <c r="R22" s="6"/>
      <c r="S22" s="44"/>
      <c r="T22" s="33"/>
    </row>
    <row r="23" spans="1:20" ht="21" x14ac:dyDescent="0.25">
      <c r="A23" s="10" t="s">
        <v>78</v>
      </c>
      <c r="B23" s="13" t="s">
        <v>229</v>
      </c>
      <c r="C23" s="7"/>
      <c r="D23" s="7"/>
      <c r="E23" s="7"/>
      <c r="F23" s="8"/>
      <c r="G23" s="8"/>
      <c r="H23" s="8"/>
      <c r="I23" s="46"/>
      <c r="J23" s="53"/>
      <c r="K23" s="8"/>
      <c r="L23" s="6"/>
      <c r="M23" s="6"/>
      <c r="N23" s="6"/>
      <c r="O23" s="6"/>
      <c r="P23" s="6"/>
      <c r="Q23" s="6"/>
      <c r="R23" s="6"/>
      <c r="S23" s="44"/>
      <c r="T23" s="33"/>
    </row>
    <row r="24" spans="1:20" x14ac:dyDescent="0.25">
      <c r="A24" s="7"/>
      <c r="B24" s="7"/>
      <c r="C24" s="7"/>
      <c r="D24" s="7"/>
      <c r="E24" s="7"/>
      <c r="F24" s="8"/>
      <c r="G24" s="8"/>
      <c r="H24" s="8"/>
      <c r="I24" s="46"/>
      <c r="J24" s="53"/>
      <c r="K24" s="8"/>
      <c r="L24" s="6"/>
      <c r="M24" s="6"/>
      <c r="N24" s="6"/>
      <c r="O24" s="6"/>
      <c r="P24" s="6"/>
      <c r="Q24" s="39" t="s">
        <v>78</v>
      </c>
      <c r="R24" s="6"/>
      <c r="S24" s="44"/>
      <c r="T24" s="33"/>
    </row>
    <row r="25" spans="1:20" ht="21" x14ac:dyDescent="0.25">
      <c r="A25" s="7" t="s">
        <v>230</v>
      </c>
      <c r="B25" s="25" t="s">
        <v>23</v>
      </c>
      <c r="C25" s="7" t="s">
        <v>16</v>
      </c>
      <c r="D25" s="7" t="s">
        <v>24</v>
      </c>
      <c r="E25" s="7"/>
      <c r="F25" s="8">
        <v>2</v>
      </c>
      <c r="G25" s="8">
        <v>2</v>
      </c>
      <c r="H25" s="8">
        <v>2</v>
      </c>
      <c r="I25" s="46">
        <v>2</v>
      </c>
      <c r="J25" s="53">
        <v>2</v>
      </c>
      <c r="K25" s="8">
        <v>2</v>
      </c>
      <c r="L25" s="8">
        <v>2</v>
      </c>
      <c r="M25" s="8">
        <v>2</v>
      </c>
      <c r="N25" s="8">
        <v>2</v>
      </c>
      <c r="O25" s="8">
        <v>2</v>
      </c>
      <c r="P25" s="8">
        <v>2</v>
      </c>
      <c r="Q25" s="8">
        <v>2</v>
      </c>
      <c r="R25" s="8">
        <v>2</v>
      </c>
      <c r="S25" s="46">
        <v>2</v>
      </c>
      <c r="T25" s="33"/>
    </row>
    <row r="26" spans="1:20" x14ac:dyDescent="0.25">
      <c r="A26" s="7" t="s">
        <v>231</v>
      </c>
      <c r="B26" s="7" t="s">
        <v>25</v>
      </c>
      <c r="C26" s="7" t="s">
        <v>19</v>
      </c>
      <c r="D26" s="7" t="s">
        <v>26</v>
      </c>
      <c r="E26" s="7"/>
      <c r="F26" s="8">
        <f>F17*F25/100</f>
        <v>0</v>
      </c>
      <c r="G26" s="8">
        <f t="shared" ref="G26:S26" si="7">G17*G25/100</f>
        <v>0</v>
      </c>
      <c r="H26" s="8">
        <f t="shared" si="7"/>
        <v>0</v>
      </c>
      <c r="I26" s="46">
        <f t="shared" si="7"/>
        <v>0</v>
      </c>
      <c r="J26" s="53">
        <f t="shared" si="7"/>
        <v>0</v>
      </c>
      <c r="K26" s="8">
        <f t="shared" si="7"/>
        <v>0</v>
      </c>
      <c r="L26" s="8">
        <f t="shared" si="7"/>
        <v>0</v>
      </c>
      <c r="M26" s="8">
        <f t="shared" si="7"/>
        <v>0</v>
      </c>
      <c r="N26" s="8">
        <f t="shared" si="7"/>
        <v>0</v>
      </c>
      <c r="O26" s="8">
        <f t="shared" si="7"/>
        <v>0</v>
      </c>
      <c r="P26" s="8">
        <f t="shared" si="7"/>
        <v>0</v>
      </c>
      <c r="Q26" s="8">
        <f t="shared" si="7"/>
        <v>0</v>
      </c>
      <c r="R26" s="8">
        <f t="shared" si="7"/>
        <v>0</v>
      </c>
      <c r="S26" s="46">
        <f t="shared" si="7"/>
        <v>0</v>
      </c>
      <c r="T26" s="33"/>
    </row>
    <row r="27" spans="1:20" x14ac:dyDescent="0.25">
      <c r="A27" s="7"/>
      <c r="B27" s="7"/>
      <c r="C27" s="7"/>
      <c r="D27" s="7"/>
      <c r="E27" s="7"/>
      <c r="F27" s="8"/>
      <c r="G27" s="8"/>
      <c r="H27" s="8"/>
      <c r="I27" s="46"/>
      <c r="J27" s="53"/>
      <c r="K27" s="8"/>
      <c r="L27" s="6"/>
      <c r="M27" s="6"/>
      <c r="N27" s="6"/>
      <c r="O27" s="6"/>
      <c r="P27" s="6"/>
      <c r="Q27" s="6"/>
      <c r="R27" s="6"/>
      <c r="S27" s="44"/>
      <c r="T27" s="33"/>
    </row>
    <row r="28" spans="1:20" x14ac:dyDescent="0.25">
      <c r="A28" s="10" t="s">
        <v>21</v>
      </c>
      <c r="B28" s="13" t="s">
        <v>22</v>
      </c>
      <c r="C28" s="7"/>
      <c r="D28" s="7"/>
      <c r="E28" s="7"/>
      <c r="F28" s="8"/>
      <c r="G28" s="8"/>
      <c r="H28" s="8"/>
      <c r="I28" s="46"/>
      <c r="J28" s="53"/>
      <c r="K28" s="8"/>
      <c r="L28" s="6"/>
      <c r="M28" s="6"/>
      <c r="N28" s="6"/>
      <c r="O28" s="6"/>
      <c r="P28" s="6"/>
      <c r="Q28" s="6"/>
      <c r="R28" s="6"/>
      <c r="S28" s="44"/>
      <c r="T28" s="33"/>
    </row>
    <row r="29" spans="1:20" ht="12" customHeight="1" x14ac:dyDescent="0.25">
      <c r="A29" s="7"/>
      <c r="B29" s="7"/>
      <c r="C29" s="7"/>
      <c r="D29" s="7"/>
      <c r="E29" s="7"/>
      <c r="F29" s="8"/>
      <c r="G29" s="8"/>
      <c r="H29" s="8"/>
      <c r="I29" s="46"/>
      <c r="J29" s="53"/>
      <c r="K29" s="8"/>
      <c r="L29" s="6"/>
      <c r="M29" s="6"/>
      <c r="N29" s="6"/>
      <c r="O29" s="6"/>
      <c r="P29" s="6"/>
      <c r="Q29" s="6"/>
      <c r="R29" s="6"/>
      <c r="S29" s="44"/>
      <c r="T29" s="33"/>
    </row>
    <row r="30" spans="1:20" ht="20.25" customHeight="1" x14ac:dyDescent="0.25">
      <c r="A30" s="7">
        <v>8</v>
      </c>
      <c r="B30" s="25" t="s">
        <v>23</v>
      </c>
      <c r="C30" s="7" t="s">
        <v>16</v>
      </c>
      <c r="D30" s="7" t="s">
        <v>24</v>
      </c>
      <c r="E30" s="7"/>
      <c r="F30" s="8">
        <v>2</v>
      </c>
      <c r="G30" s="8">
        <v>2</v>
      </c>
      <c r="H30" s="8">
        <v>2</v>
      </c>
      <c r="I30" s="46">
        <v>2</v>
      </c>
      <c r="J30" s="53">
        <v>2</v>
      </c>
      <c r="K30" s="8">
        <v>2</v>
      </c>
      <c r="L30" s="8">
        <v>2</v>
      </c>
      <c r="M30" s="8">
        <v>2</v>
      </c>
      <c r="N30" s="8">
        <v>2</v>
      </c>
      <c r="O30" s="8">
        <v>2</v>
      </c>
      <c r="P30" s="8">
        <v>2</v>
      </c>
      <c r="Q30" s="8">
        <v>2</v>
      </c>
      <c r="R30" s="8">
        <v>2</v>
      </c>
      <c r="S30" s="46">
        <v>2</v>
      </c>
      <c r="T30" s="33"/>
    </row>
    <row r="31" spans="1:20" ht="18" customHeight="1" x14ac:dyDescent="0.25">
      <c r="A31" s="7">
        <v>9</v>
      </c>
      <c r="B31" s="7" t="s">
        <v>25</v>
      </c>
      <c r="C31" s="7" t="s">
        <v>19</v>
      </c>
      <c r="D31" s="7" t="s">
        <v>26</v>
      </c>
      <c r="E31" s="7"/>
      <c r="F31" s="8">
        <f>F30/100*F10+F26</f>
        <v>12.614400000000002</v>
      </c>
      <c r="G31" s="8">
        <f t="shared" ref="G31:S31" si="8">G30/100*G10+G26</f>
        <v>12.614400000000002</v>
      </c>
      <c r="H31" s="8">
        <f t="shared" si="8"/>
        <v>12.614400000000002</v>
      </c>
      <c r="I31" s="46">
        <f t="shared" si="8"/>
        <v>12.614400000000002</v>
      </c>
      <c r="J31" s="53">
        <f t="shared" si="8"/>
        <v>12.614400000000002</v>
      </c>
      <c r="K31" s="8">
        <f t="shared" si="8"/>
        <v>12.614400000000002</v>
      </c>
      <c r="L31" s="8">
        <f t="shared" si="8"/>
        <v>12.614400000000002</v>
      </c>
      <c r="M31" s="8">
        <f t="shared" si="8"/>
        <v>12.614400000000002</v>
      </c>
      <c r="N31" s="8">
        <f t="shared" si="8"/>
        <v>12.614400000000002</v>
      </c>
      <c r="O31" s="8">
        <f t="shared" si="8"/>
        <v>12.614400000000002</v>
      </c>
      <c r="P31" s="8">
        <f t="shared" si="8"/>
        <v>12.614400000000002</v>
      </c>
      <c r="Q31" s="8">
        <f t="shared" si="8"/>
        <v>12.614400000000002</v>
      </c>
      <c r="R31" s="8">
        <f t="shared" si="8"/>
        <v>12.614400000000002</v>
      </c>
      <c r="S31" s="46">
        <f t="shared" si="8"/>
        <v>12.614400000000002</v>
      </c>
      <c r="T31" s="33"/>
    </row>
    <row r="32" spans="1:20" ht="18" customHeight="1" x14ac:dyDescent="0.25">
      <c r="A32" s="7">
        <v>10</v>
      </c>
      <c r="B32" s="25" t="s">
        <v>27</v>
      </c>
      <c r="C32" s="7" t="s">
        <v>6</v>
      </c>
      <c r="D32" s="7" t="s">
        <v>235</v>
      </c>
      <c r="E32" s="7"/>
      <c r="F32" s="8">
        <v>1</v>
      </c>
      <c r="G32" s="8">
        <v>1</v>
      </c>
      <c r="H32" s="8">
        <v>1</v>
      </c>
      <c r="I32" s="46">
        <v>1</v>
      </c>
      <c r="J32" s="53">
        <v>1</v>
      </c>
      <c r="K32" s="8">
        <v>1</v>
      </c>
      <c r="L32" s="8">
        <v>1</v>
      </c>
      <c r="M32" s="8">
        <v>1</v>
      </c>
      <c r="N32" s="8">
        <v>1</v>
      </c>
      <c r="O32" s="8">
        <v>1</v>
      </c>
      <c r="P32" s="8">
        <v>1</v>
      </c>
      <c r="Q32" s="8">
        <v>1</v>
      </c>
      <c r="R32" s="8">
        <v>1</v>
      </c>
      <c r="S32" s="46">
        <v>1</v>
      </c>
      <c r="T32" s="33"/>
    </row>
    <row r="33" spans="1:249" ht="18" customHeight="1" x14ac:dyDescent="0.25">
      <c r="A33" s="7">
        <v>11</v>
      </c>
      <c r="B33" s="7" t="s">
        <v>28</v>
      </c>
      <c r="C33" s="7" t="s">
        <v>19</v>
      </c>
      <c r="D33" s="7" t="s">
        <v>29</v>
      </c>
      <c r="E33" s="7"/>
      <c r="F33" s="8">
        <f>F32/100*F58</f>
        <v>1.3</v>
      </c>
      <c r="G33" s="8">
        <f>G32/100*G58</f>
        <v>1.3</v>
      </c>
      <c r="H33" s="8">
        <f>H32/100*H58</f>
        <v>1.3</v>
      </c>
      <c r="I33" s="46">
        <f>I32/100*I58</f>
        <v>1.3</v>
      </c>
      <c r="J33" s="53">
        <f t="shared" ref="J33:S33" si="9">J32/100*J58</f>
        <v>1.3</v>
      </c>
      <c r="K33" s="8">
        <f t="shared" si="9"/>
        <v>1.3</v>
      </c>
      <c r="L33" s="6">
        <f t="shared" si="9"/>
        <v>1.3</v>
      </c>
      <c r="M33" s="6">
        <f t="shared" si="9"/>
        <v>1.3</v>
      </c>
      <c r="N33" s="6">
        <f t="shared" si="9"/>
        <v>1.3</v>
      </c>
      <c r="O33" s="6">
        <f t="shared" si="9"/>
        <v>1.3</v>
      </c>
      <c r="P33" s="6">
        <f t="shared" si="9"/>
        <v>1.3</v>
      </c>
      <c r="Q33" s="6">
        <f t="shared" si="9"/>
        <v>1.3</v>
      </c>
      <c r="R33" s="6">
        <f t="shared" si="9"/>
        <v>1.3</v>
      </c>
      <c r="S33" s="44">
        <f t="shared" si="9"/>
        <v>1.3</v>
      </c>
      <c r="T33" s="33"/>
    </row>
    <row r="34" spans="1:249" ht="18" customHeight="1" x14ac:dyDescent="0.25">
      <c r="A34" s="7">
        <v>12</v>
      </c>
      <c r="B34" s="25" t="s">
        <v>30</v>
      </c>
      <c r="C34" s="7" t="s">
        <v>6</v>
      </c>
      <c r="D34" s="7" t="s">
        <v>120</v>
      </c>
      <c r="E34" s="7"/>
      <c r="F34" s="8">
        <v>0.8</v>
      </c>
      <c r="G34" s="8">
        <v>0.8</v>
      </c>
      <c r="H34" s="8">
        <v>0.8</v>
      </c>
      <c r="I34" s="46">
        <v>0.8</v>
      </c>
      <c r="J34" s="53">
        <v>0.8</v>
      </c>
      <c r="K34" s="8">
        <v>0.8</v>
      </c>
      <c r="L34" s="6">
        <v>0.8</v>
      </c>
      <c r="M34" s="6">
        <v>0.8</v>
      </c>
      <c r="N34" s="6">
        <v>0.8</v>
      </c>
      <c r="O34" s="6">
        <v>0.8</v>
      </c>
      <c r="P34" s="6">
        <v>0.8</v>
      </c>
      <c r="Q34" s="6">
        <v>0.8</v>
      </c>
      <c r="R34" s="6">
        <v>0.8</v>
      </c>
      <c r="S34" s="44">
        <v>0.8</v>
      </c>
      <c r="T34" s="33"/>
      <c r="V34" s="38"/>
    </row>
    <row r="35" spans="1:249" ht="18" customHeight="1" x14ac:dyDescent="0.25">
      <c r="A35" s="7">
        <v>13</v>
      </c>
      <c r="B35" s="7" t="s">
        <v>31</v>
      </c>
      <c r="C35" s="7" t="s">
        <v>19</v>
      </c>
      <c r="D35" s="7" t="s">
        <v>32</v>
      </c>
      <c r="E35" s="7"/>
      <c r="F35" s="8">
        <f>F34/100*F58</f>
        <v>1.04</v>
      </c>
      <c r="G35" s="8">
        <f>G34/100*G58</f>
        <v>1.04</v>
      </c>
      <c r="H35" s="8">
        <f>H34/100*H58</f>
        <v>1.04</v>
      </c>
      <c r="I35" s="46">
        <f>I34/100*I58</f>
        <v>1.04</v>
      </c>
      <c r="J35" s="53">
        <f t="shared" ref="J35:S35" si="10">J34/100*J58</f>
        <v>1.04</v>
      </c>
      <c r="K35" s="8">
        <f t="shared" si="10"/>
        <v>1.04</v>
      </c>
      <c r="L35" s="6">
        <f t="shared" si="10"/>
        <v>1.04</v>
      </c>
      <c r="M35" s="6">
        <f t="shared" si="10"/>
        <v>1.04</v>
      </c>
      <c r="N35" s="6">
        <f t="shared" si="10"/>
        <v>1.04</v>
      </c>
      <c r="O35" s="6">
        <f t="shared" si="10"/>
        <v>1.04</v>
      </c>
      <c r="P35" s="6">
        <f t="shared" si="10"/>
        <v>1.04</v>
      </c>
      <c r="Q35" s="6">
        <f t="shared" si="10"/>
        <v>1.04</v>
      </c>
      <c r="R35" s="6">
        <f t="shared" si="10"/>
        <v>1.04</v>
      </c>
      <c r="S35" s="44">
        <f t="shared" si="10"/>
        <v>1.04</v>
      </c>
      <c r="T35" s="33"/>
    </row>
    <row r="36" spans="1:249" ht="18" customHeight="1" x14ac:dyDescent="0.25">
      <c r="A36" s="7" t="s">
        <v>212</v>
      </c>
      <c r="B36" s="7" t="s">
        <v>213</v>
      </c>
      <c r="C36" s="7" t="s">
        <v>19</v>
      </c>
      <c r="D36" s="7" t="s">
        <v>233</v>
      </c>
      <c r="E36" s="7"/>
      <c r="F36" s="8">
        <f>F31+F33+F35</f>
        <v>14.954400000000003</v>
      </c>
      <c r="G36" s="8">
        <f>G31+G33+G35</f>
        <v>14.954400000000003</v>
      </c>
      <c r="H36" s="8">
        <f t="shared" ref="H36:S36" si="11">H31+H33+H35</f>
        <v>14.954400000000003</v>
      </c>
      <c r="I36" s="46">
        <f t="shared" si="11"/>
        <v>14.954400000000003</v>
      </c>
      <c r="J36" s="53">
        <f t="shared" si="11"/>
        <v>14.954400000000003</v>
      </c>
      <c r="K36" s="8">
        <f t="shared" si="11"/>
        <v>14.954400000000003</v>
      </c>
      <c r="L36" s="8">
        <f t="shared" si="11"/>
        <v>14.954400000000003</v>
      </c>
      <c r="M36" s="8">
        <f t="shared" si="11"/>
        <v>14.954400000000003</v>
      </c>
      <c r="N36" s="8">
        <f t="shared" si="11"/>
        <v>14.954400000000003</v>
      </c>
      <c r="O36" s="8">
        <f t="shared" si="11"/>
        <v>14.954400000000003</v>
      </c>
      <c r="P36" s="8">
        <f t="shared" si="11"/>
        <v>14.954400000000003</v>
      </c>
      <c r="Q36" s="8">
        <f t="shared" si="11"/>
        <v>14.954400000000003</v>
      </c>
      <c r="R36" s="8">
        <f t="shared" si="11"/>
        <v>14.954400000000003</v>
      </c>
      <c r="S36" s="46">
        <f t="shared" si="11"/>
        <v>14.954400000000003</v>
      </c>
      <c r="T36" s="34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8"/>
      <c r="AK36" s="98"/>
      <c r="AL36" s="98"/>
      <c r="AM36" s="98"/>
      <c r="AN36" s="98"/>
      <c r="AO36" s="98"/>
      <c r="AP36" s="98"/>
      <c r="AQ36" s="98"/>
      <c r="AR36" s="99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42"/>
      <c r="CC36" s="42"/>
      <c r="CD36" s="42"/>
      <c r="CE36" s="42"/>
      <c r="CF36" s="42"/>
      <c r="CG36" s="42"/>
      <c r="CH36" s="42"/>
      <c r="CI36" s="42"/>
      <c r="CJ36" s="42"/>
      <c r="CK36" s="42"/>
      <c r="CL36" s="42"/>
      <c r="CM36" s="42"/>
      <c r="CN36" s="42"/>
      <c r="CO36" s="42"/>
      <c r="CP36" s="42"/>
      <c r="CQ36" s="42"/>
      <c r="CR36" s="42"/>
      <c r="CS36" s="42"/>
      <c r="CT36" s="42"/>
      <c r="CU36" s="42"/>
      <c r="CV36" s="42"/>
      <c r="CW36" s="42"/>
      <c r="CX36" s="42"/>
      <c r="CY36" s="42"/>
      <c r="CZ36" s="42"/>
      <c r="DA36" s="42"/>
      <c r="DB36" s="42"/>
      <c r="DC36" s="42"/>
      <c r="DD36" s="42"/>
      <c r="DE36" s="42"/>
      <c r="DF36" s="42"/>
      <c r="DG36" s="42"/>
      <c r="DH36" s="42"/>
      <c r="DI36" s="42"/>
      <c r="DJ36" s="42"/>
      <c r="DK36" s="42"/>
      <c r="DL36" s="42"/>
      <c r="DM36" s="42"/>
      <c r="DN36" s="42"/>
      <c r="DO36" s="42"/>
      <c r="DP36" s="42"/>
      <c r="DQ36" s="42"/>
      <c r="DR36" s="42"/>
      <c r="DS36" s="42"/>
      <c r="DT36" s="42"/>
      <c r="DU36" s="42"/>
      <c r="DV36" s="42"/>
      <c r="DW36" s="42"/>
      <c r="DX36" s="42"/>
      <c r="DY36" s="42"/>
      <c r="DZ36" s="42"/>
      <c r="EA36" s="42"/>
      <c r="EB36" s="42"/>
      <c r="EC36" s="42"/>
      <c r="ED36" s="42"/>
      <c r="EE36" s="42"/>
      <c r="EF36" s="42"/>
      <c r="EG36" s="42"/>
      <c r="EH36" s="42"/>
      <c r="EI36" s="42"/>
      <c r="EJ36" s="42"/>
      <c r="EK36" s="42"/>
      <c r="EL36" s="42"/>
      <c r="EM36" s="42"/>
      <c r="EN36" s="42"/>
      <c r="EO36" s="42"/>
      <c r="EP36" s="42"/>
      <c r="EQ36" s="42"/>
      <c r="ER36" s="42"/>
      <c r="ES36" s="42"/>
      <c r="ET36" s="42"/>
      <c r="EU36" s="42"/>
      <c r="EV36" s="42"/>
      <c r="EW36" s="42"/>
      <c r="EX36" s="42"/>
      <c r="EY36" s="42"/>
      <c r="EZ36" s="42"/>
      <c r="FA36" s="42"/>
      <c r="FB36" s="42"/>
      <c r="FC36" s="42"/>
      <c r="FD36" s="42"/>
      <c r="FE36" s="42"/>
      <c r="FF36" s="42"/>
      <c r="FG36" s="42"/>
      <c r="FH36" s="42"/>
      <c r="FI36" s="42"/>
      <c r="FJ36" s="42"/>
      <c r="FK36" s="42"/>
      <c r="FL36" s="42"/>
      <c r="FM36" s="42"/>
      <c r="FN36" s="42"/>
      <c r="FO36" s="42"/>
      <c r="FP36" s="42"/>
      <c r="FQ36" s="42"/>
      <c r="FR36" s="42"/>
      <c r="FS36" s="42"/>
      <c r="FT36" s="42"/>
      <c r="FU36" s="42"/>
      <c r="FV36" s="42"/>
      <c r="FW36" s="42"/>
      <c r="FX36" s="42"/>
      <c r="FY36" s="42"/>
      <c r="FZ36" s="42"/>
      <c r="GA36" s="42"/>
      <c r="GB36" s="42"/>
      <c r="GC36" s="42"/>
      <c r="GD36" s="42"/>
      <c r="GE36" s="42"/>
      <c r="GF36" s="42"/>
      <c r="GG36" s="42"/>
      <c r="GH36" s="42"/>
      <c r="GI36" s="42"/>
      <c r="GJ36" s="42"/>
      <c r="GK36" s="42"/>
      <c r="GL36" s="42"/>
      <c r="GM36" s="42"/>
      <c r="GN36" s="42"/>
      <c r="GO36" s="42"/>
      <c r="GP36" s="42"/>
      <c r="GQ36" s="42"/>
      <c r="GR36" s="42"/>
      <c r="GS36" s="42"/>
      <c r="GT36" s="42"/>
      <c r="GU36" s="42"/>
      <c r="GV36" s="42"/>
      <c r="GW36" s="42"/>
      <c r="GX36" s="42"/>
      <c r="GY36" s="42"/>
      <c r="GZ36" s="42"/>
      <c r="HA36" s="42"/>
      <c r="HB36" s="42"/>
      <c r="HC36" s="42"/>
      <c r="HD36" s="42"/>
      <c r="HE36" s="42"/>
      <c r="HF36" s="42"/>
      <c r="HG36" s="42"/>
      <c r="HH36" s="42"/>
      <c r="HI36" s="42"/>
      <c r="HJ36" s="42"/>
      <c r="HK36" s="42"/>
      <c r="HL36" s="42"/>
      <c r="HM36" s="42"/>
      <c r="HN36" s="42"/>
      <c r="HO36" s="42"/>
      <c r="HP36" s="42"/>
      <c r="HQ36" s="42"/>
      <c r="HR36" s="42"/>
      <c r="HS36" s="42"/>
      <c r="HT36" s="42"/>
      <c r="HU36" s="42"/>
      <c r="HV36" s="42"/>
      <c r="HW36" s="42"/>
      <c r="HX36" s="42"/>
      <c r="HY36" s="42"/>
      <c r="HZ36" s="42"/>
      <c r="IA36" s="42"/>
      <c r="IB36" s="42"/>
      <c r="IC36" s="42"/>
      <c r="ID36" s="42"/>
      <c r="IE36" s="42"/>
      <c r="IF36" s="42"/>
      <c r="IG36" s="42"/>
      <c r="IH36" s="42"/>
      <c r="II36" s="42"/>
      <c r="IJ36" s="42"/>
      <c r="IK36" s="42"/>
      <c r="IL36" s="42"/>
      <c r="IM36" s="42"/>
      <c r="IN36" s="42"/>
      <c r="IO36" s="42"/>
    </row>
    <row r="37" spans="1:249" ht="21" customHeight="1" x14ac:dyDescent="0.25">
      <c r="A37" s="7">
        <v>14</v>
      </c>
      <c r="B37" s="25" t="s">
        <v>33</v>
      </c>
      <c r="C37" s="7" t="s">
        <v>6</v>
      </c>
      <c r="D37" s="7" t="s">
        <v>121</v>
      </c>
      <c r="E37" s="7"/>
      <c r="F37" s="14">
        <f>F59</f>
        <v>3.72</v>
      </c>
      <c r="G37" s="14">
        <f>G59</f>
        <v>4</v>
      </c>
      <c r="H37" s="14">
        <f>H59</f>
        <v>4</v>
      </c>
      <c r="I37" s="49">
        <f>I59</f>
        <v>4</v>
      </c>
      <c r="J37" s="58">
        <f t="shared" ref="J37:S37" si="12">J59</f>
        <v>4</v>
      </c>
      <c r="K37" s="14">
        <f t="shared" si="12"/>
        <v>4</v>
      </c>
      <c r="L37" s="15">
        <f t="shared" si="12"/>
        <v>4</v>
      </c>
      <c r="M37" s="15">
        <f t="shared" si="12"/>
        <v>4</v>
      </c>
      <c r="N37" s="15">
        <f t="shared" si="12"/>
        <v>4</v>
      </c>
      <c r="O37" s="15">
        <f t="shared" si="12"/>
        <v>4</v>
      </c>
      <c r="P37" s="15">
        <f t="shared" si="12"/>
        <v>4</v>
      </c>
      <c r="Q37" s="15">
        <f t="shared" si="12"/>
        <v>4</v>
      </c>
      <c r="R37" s="15">
        <f t="shared" si="12"/>
        <v>4</v>
      </c>
      <c r="S37" s="106">
        <f t="shared" si="12"/>
        <v>4</v>
      </c>
      <c r="T37" s="33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  <c r="CK37" s="42"/>
      <c r="CL37" s="42"/>
      <c r="CM37" s="42"/>
      <c r="CN37" s="42"/>
      <c r="CO37" s="42"/>
      <c r="CP37" s="42"/>
      <c r="CQ37" s="42"/>
      <c r="CR37" s="42"/>
      <c r="CS37" s="42"/>
      <c r="CT37" s="42"/>
      <c r="CU37" s="42"/>
      <c r="CV37" s="42"/>
      <c r="CW37" s="42"/>
      <c r="CX37" s="42"/>
      <c r="CY37" s="42"/>
      <c r="CZ37" s="42"/>
      <c r="DA37" s="42"/>
      <c r="DB37" s="42"/>
      <c r="DC37" s="42"/>
      <c r="DD37" s="42"/>
      <c r="DE37" s="42"/>
      <c r="DF37" s="42"/>
      <c r="DG37" s="42"/>
      <c r="DH37" s="42"/>
      <c r="DI37" s="42"/>
      <c r="DJ37" s="42"/>
      <c r="DK37" s="42"/>
      <c r="DL37" s="42"/>
      <c r="DM37" s="42"/>
      <c r="DN37" s="42"/>
      <c r="DO37" s="42"/>
      <c r="DP37" s="42"/>
      <c r="DQ37" s="42"/>
      <c r="DR37" s="42"/>
      <c r="DS37" s="42"/>
      <c r="DT37" s="42"/>
      <c r="DU37" s="42"/>
      <c r="DV37" s="42"/>
      <c r="DW37" s="42"/>
      <c r="DX37" s="42"/>
      <c r="DY37" s="42"/>
      <c r="DZ37" s="42"/>
      <c r="EA37" s="42"/>
      <c r="EB37" s="42"/>
      <c r="EC37" s="42"/>
      <c r="ED37" s="42"/>
      <c r="EE37" s="42"/>
      <c r="EF37" s="42"/>
      <c r="EG37" s="42"/>
      <c r="EH37" s="42"/>
      <c r="EI37" s="42"/>
      <c r="EJ37" s="42"/>
      <c r="EK37" s="42"/>
      <c r="EL37" s="42"/>
      <c r="EM37" s="42"/>
      <c r="EN37" s="42"/>
      <c r="EO37" s="42"/>
      <c r="EP37" s="42"/>
      <c r="EQ37" s="42"/>
      <c r="ER37" s="42"/>
      <c r="ES37" s="42"/>
      <c r="ET37" s="42"/>
      <c r="EU37" s="42"/>
      <c r="EV37" s="42"/>
      <c r="EW37" s="42"/>
      <c r="EX37" s="42"/>
      <c r="EY37" s="42"/>
      <c r="EZ37" s="42"/>
      <c r="FA37" s="42"/>
      <c r="FB37" s="42"/>
      <c r="FC37" s="42"/>
      <c r="FD37" s="42"/>
      <c r="FE37" s="42"/>
      <c r="FF37" s="42"/>
      <c r="FG37" s="42"/>
      <c r="FH37" s="42"/>
      <c r="FI37" s="42"/>
      <c r="FJ37" s="42"/>
      <c r="FK37" s="42"/>
      <c r="FL37" s="42"/>
      <c r="FM37" s="42"/>
      <c r="FN37" s="42"/>
      <c r="FO37" s="42"/>
      <c r="FP37" s="42"/>
      <c r="FQ37" s="42"/>
      <c r="FR37" s="42"/>
      <c r="FS37" s="42"/>
      <c r="FT37" s="42"/>
      <c r="FU37" s="42"/>
      <c r="FV37" s="42"/>
      <c r="FW37" s="42"/>
      <c r="FX37" s="42"/>
      <c r="FY37" s="42"/>
      <c r="FZ37" s="42"/>
      <c r="GA37" s="42"/>
      <c r="GB37" s="42"/>
      <c r="GC37" s="42"/>
      <c r="GD37" s="42"/>
      <c r="GE37" s="42"/>
      <c r="GF37" s="42"/>
      <c r="GG37" s="42"/>
      <c r="GH37" s="42"/>
      <c r="GI37" s="42"/>
      <c r="GJ37" s="42"/>
      <c r="GK37" s="42"/>
      <c r="GL37" s="42"/>
      <c r="GM37" s="42"/>
      <c r="GN37" s="42"/>
      <c r="GO37" s="42"/>
      <c r="GP37" s="42"/>
      <c r="GQ37" s="42"/>
      <c r="GR37" s="42"/>
      <c r="GS37" s="42"/>
      <c r="GT37" s="42"/>
      <c r="GU37" s="42"/>
      <c r="GV37" s="42"/>
      <c r="GW37" s="42"/>
      <c r="GX37" s="42"/>
      <c r="GY37" s="42"/>
      <c r="GZ37" s="42"/>
      <c r="HA37" s="42"/>
      <c r="HB37" s="42"/>
      <c r="HC37" s="42"/>
      <c r="HD37" s="42"/>
      <c r="HE37" s="42"/>
      <c r="HF37" s="42"/>
      <c r="HG37" s="42"/>
      <c r="HH37" s="42"/>
      <c r="HI37" s="42"/>
      <c r="HJ37" s="42"/>
      <c r="HK37" s="42"/>
      <c r="HL37" s="42"/>
      <c r="HM37" s="42"/>
      <c r="HN37" s="42"/>
      <c r="HO37" s="42"/>
      <c r="HP37" s="42"/>
      <c r="HQ37" s="42"/>
      <c r="HR37" s="42"/>
      <c r="HS37" s="42"/>
      <c r="HT37" s="42"/>
      <c r="HU37" s="42"/>
      <c r="HV37" s="42"/>
      <c r="HW37" s="42"/>
      <c r="HX37" s="42"/>
      <c r="HY37" s="42"/>
      <c r="HZ37" s="42"/>
      <c r="IA37" s="42"/>
      <c r="IB37" s="42"/>
      <c r="IC37" s="42"/>
      <c r="ID37" s="42"/>
      <c r="IE37" s="42"/>
      <c r="IF37" s="42"/>
      <c r="IG37" s="42"/>
      <c r="IH37" s="42"/>
      <c r="II37" s="42"/>
      <c r="IJ37" s="42"/>
      <c r="IK37" s="42"/>
      <c r="IL37" s="42"/>
      <c r="IM37" s="42"/>
      <c r="IN37" s="42"/>
      <c r="IO37" s="42"/>
    </row>
    <row r="38" spans="1:249" ht="18" customHeight="1" x14ac:dyDescent="0.25">
      <c r="A38" s="7">
        <v>15</v>
      </c>
      <c r="B38" s="7" t="s">
        <v>34</v>
      </c>
      <c r="C38" s="7" t="s">
        <v>19</v>
      </c>
      <c r="D38" s="7" t="s">
        <v>35</v>
      </c>
      <c r="E38" s="7"/>
      <c r="F38" s="8">
        <f>F37/100*F58</f>
        <v>4.8360000000000003</v>
      </c>
      <c r="G38" s="8">
        <f>G37/100*G58</f>
        <v>5.2</v>
      </c>
      <c r="H38" s="8">
        <f>H37/100*H58</f>
        <v>5.2</v>
      </c>
      <c r="I38" s="46">
        <f>I37/100*I58</f>
        <v>5.2</v>
      </c>
      <c r="J38" s="53">
        <f t="shared" ref="J38:S38" si="13">J37/100*J58</f>
        <v>5.2</v>
      </c>
      <c r="K38" s="8">
        <f t="shared" si="13"/>
        <v>5.2</v>
      </c>
      <c r="L38" s="6">
        <f t="shared" si="13"/>
        <v>5.2</v>
      </c>
      <c r="M38" s="6">
        <f t="shared" si="13"/>
        <v>5.2</v>
      </c>
      <c r="N38" s="6">
        <f t="shared" si="13"/>
        <v>5.2</v>
      </c>
      <c r="O38" s="6">
        <f t="shared" si="13"/>
        <v>5.2</v>
      </c>
      <c r="P38" s="6">
        <f t="shared" si="13"/>
        <v>5.2</v>
      </c>
      <c r="Q38" s="6">
        <f t="shared" si="13"/>
        <v>5.2</v>
      </c>
      <c r="R38" s="6">
        <f t="shared" si="13"/>
        <v>5.2</v>
      </c>
      <c r="S38" s="44">
        <f t="shared" si="13"/>
        <v>5.2</v>
      </c>
      <c r="T38" s="33"/>
    </row>
    <row r="39" spans="1:249" ht="18" customHeight="1" x14ac:dyDescent="0.25">
      <c r="A39" s="7">
        <v>16</v>
      </c>
      <c r="B39" s="10" t="s">
        <v>36</v>
      </c>
      <c r="C39" s="10" t="s">
        <v>19</v>
      </c>
      <c r="D39" s="10" t="s">
        <v>116</v>
      </c>
      <c r="E39" s="10"/>
      <c r="F39" s="11">
        <f>F31+F33+F35+F38</f>
        <v>19.790400000000005</v>
      </c>
      <c r="G39" s="11">
        <f>G31+G33+G35+G38</f>
        <v>20.154400000000003</v>
      </c>
      <c r="H39" s="11">
        <f>H31+H33+H35+H38</f>
        <v>20.154400000000003</v>
      </c>
      <c r="I39" s="48">
        <f>I31+I33+I35+I38</f>
        <v>20.154400000000003</v>
      </c>
      <c r="J39" s="55">
        <f t="shared" ref="J39:S39" si="14">J31+J33+J35+J38</f>
        <v>20.154400000000003</v>
      </c>
      <c r="K39" s="11">
        <f t="shared" si="14"/>
        <v>20.154400000000003</v>
      </c>
      <c r="L39" s="12">
        <f t="shared" si="14"/>
        <v>20.154400000000003</v>
      </c>
      <c r="M39" s="12">
        <f t="shared" si="14"/>
        <v>20.154400000000003</v>
      </c>
      <c r="N39" s="12">
        <f t="shared" si="14"/>
        <v>20.154400000000003</v>
      </c>
      <c r="O39" s="12">
        <f t="shared" si="14"/>
        <v>20.154400000000003</v>
      </c>
      <c r="P39" s="12">
        <f t="shared" si="14"/>
        <v>20.154400000000003</v>
      </c>
      <c r="Q39" s="12">
        <f t="shared" si="14"/>
        <v>20.154400000000003</v>
      </c>
      <c r="R39" s="12">
        <f t="shared" si="14"/>
        <v>20.154400000000003</v>
      </c>
      <c r="S39" s="105">
        <f t="shared" si="14"/>
        <v>20.154400000000003</v>
      </c>
      <c r="T39" s="33"/>
    </row>
    <row r="40" spans="1:249" ht="18" customHeight="1" x14ac:dyDescent="0.25">
      <c r="A40" s="7">
        <v>17</v>
      </c>
      <c r="B40" s="10" t="s">
        <v>37</v>
      </c>
      <c r="C40" s="10" t="s">
        <v>19</v>
      </c>
      <c r="D40" s="10" t="s">
        <v>38</v>
      </c>
      <c r="E40" s="10"/>
      <c r="F40" s="11">
        <f t="shared" ref="F40:S40" si="15">F14-F39</f>
        <v>13.209816480000001</v>
      </c>
      <c r="G40" s="11">
        <f t="shared" si="15"/>
        <v>12.845816480000003</v>
      </c>
      <c r="H40" s="11">
        <f t="shared" si="15"/>
        <v>12.845816480000003</v>
      </c>
      <c r="I40" s="48">
        <f t="shared" si="15"/>
        <v>12.845816480000003</v>
      </c>
      <c r="J40" s="55">
        <f t="shared" si="15"/>
        <v>12.845816480000003</v>
      </c>
      <c r="K40" s="11">
        <f t="shared" si="15"/>
        <v>12.845816480000003</v>
      </c>
      <c r="L40" s="12">
        <f t="shared" si="15"/>
        <v>12.845816480000003</v>
      </c>
      <c r="M40" s="12">
        <f t="shared" si="15"/>
        <v>12.845816480000003</v>
      </c>
      <c r="N40" s="12">
        <f t="shared" si="15"/>
        <v>12.845816480000003</v>
      </c>
      <c r="O40" s="12">
        <f t="shared" si="15"/>
        <v>12.845816480000003</v>
      </c>
      <c r="P40" s="12">
        <f t="shared" si="15"/>
        <v>12.845816480000003</v>
      </c>
      <c r="Q40" s="12">
        <f t="shared" si="15"/>
        <v>12.845816480000003</v>
      </c>
      <c r="R40" s="12">
        <f t="shared" si="15"/>
        <v>12.845816480000003</v>
      </c>
      <c r="S40" s="105">
        <f t="shared" si="15"/>
        <v>12.845816480000003</v>
      </c>
      <c r="T40" s="33"/>
    </row>
    <row r="41" spans="1:249" ht="18" customHeight="1" x14ac:dyDescent="0.25">
      <c r="A41" s="7">
        <v>18</v>
      </c>
      <c r="B41" s="7" t="s">
        <v>39</v>
      </c>
      <c r="C41" s="7" t="s">
        <v>19</v>
      </c>
      <c r="D41" s="7" t="s">
        <v>122</v>
      </c>
      <c r="E41" s="7"/>
      <c r="F41" s="8">
        <v>6</v>
      </c>
      <c r="G41" s="8">
        <v>6</v>
      </c>
      <c r="H41" s="8">
        <f>H155+H150</f>
        <v>6</v>
      </c>
      <c r="I41" s="46">
        <f t="shared" ref="I41:S41" si="16">I155+I150</f>
        <v>6</v>
      </c>
      <c r="J41" s="53">
        <f t="shared" si="16"/>
        <v>6</v>
      </c>
      <c r="K41" s="8">
        <f t="shared" si="16"/>
        <v>6</v>
      </c>
      <c r="L41" s="6">
        <f t="shared" si="16"/>
        <v>6</v>
      </c>
      <c r="M41" s="6">
        <f t="shared" si="16"/>
        <v>6</v>
      </c>
      <c r="N41" s="6">
        <f t="shared" si="16"/>
        <v>6</v>
      </c>
      <c r="O41" s="6">
        <f t="shared" si="16"/>
        <v>6</v>
      </c>
      <c r="P41" s="6">
        <f t="shared" si="16"/>
        <v>6</v>
      </c>
      <c r="Q41" s="6">
        <f t="shared" si="16"/>
        <v>6</v>
      </c>
      <c r="R41" s="6">
        <f t="shared" si="16"/>
        <v>6</v>
      </c>
      <c r="S41" s="44">
        <f t="shared" si="16"/>
        <v>6</v>
      </c>
      <c r="T41" s="33"/>
    </row>
    <row r="42" spans="1:249" ht="18" customHeight="1" x14ac:dyDescent="0.25">
      <c r="A42" s="7">
        <v>19</v>
      </c>
      <c r="B42" s="10" t="s">
        <v>40</v>
      </c>
      <c r="C42" s="10" t="s">
        <v>19</v>
      </c>
      <c r="D42" s="10" t="s">
        <v>41</v>
      </c>
      <c r="E42" s="10"/>
      <c r="F42" s="11">
        <f>F40-F41</f>
        <v>7.2098164800000006</v>
      </c>
      <c r="G42" s="11">
        <f>G40-G41</f>
        <v>6.8458164800000034</v>
      </c>
      <c r="H42" s="11">
        <f>H40-H41</f>
        <v>6.8458164800000034</v>
      </c>
      <c r="I42" s="48">
        <f>I40-I41</f>
        <v>6.8458164800000034</v>
      </c>
      <c r="J42" s="55">
        <f t="shared" ref="J42:S42" si="17">J40-J41</f>
        <v>6.8458164800000034</v>
      </c>
      <c r="K42" s="11">
        <f t="shared" si="17"/>
        <v>6.8458164800000034</v>
      </c>
      <c r="L42" s="12">
        <f t="shared" si="17"/>
        <v>6.8458164800000034</v>
      </c>
      <c r="M42" s="12">
        <f t="shared" si="17"/>
        <v>6.8458164800000034</v>
      </c>
      <c r="N42" s="12">
        <f t="shared" si="17"/>
        <v>6.8458164800000034</v>
      </c>
      <c r="O42" s="12">
        <f t="shared" si="17"/>
        <v>6.8458164800000034</v>
      </c>
      <c r="P42" s="12">
        <f t="shared" si="17"/>
        <v>6.8458164800000034</v>
      </c>
      <c r="Q42" s="12">
        <f t="shared" si="17"/>
        <v>6.8458164800000034</v>
      </c>
      <c r="R42" s="12">
        <f t="shared" si="17"/>
        <v>6.8458164800000034</v>
      </c>
      <c r="S42" s="105">
        <f t="shared" si="17"/>
        <v>6.8458164800000034</v>
      </c>
      <c r="T42" s="33"/>
    </row>
    <row r="43" spans="1:249" ht="18" customHeight="1" x14ac:dyDescent="0.25">
      <c r="A43" s="7">
        <v>20</v>
      </c>
      <c r="B43" s="25" t="s">
        <v>42</v>
      </c>
      <c r="C43" s="7" t="s">
        <v>6</v>
      </c>
      <c r="D43" s="7" t="s">
        <v>43</v>
      </c>
      <c r="E43" s="7"/>
      <c r="F43" s="8">
        <v>20</v>
      </c>
      <c r="G43" s="8">
        <v>20</v>
      </c>
      <c r="H43" s="8">
        <v>20</v>
      </c>
      <c r="I43" s="46">
        <v>20</v>
      </c>
      <c r="J43" s="53">
        <v>20</v>
      </c>
      <c r="K43" s="8">
        <v>20</v>
      </c>
      <c r="L43" s="6">
        <v>20</v>
      </c>
      <c r="M43" s="6">
        <v>20</v>
      </c>
      <c r="N43" s="6">
        <v>20</v>
      </c>
      <c r="O43" s="6">
        <v>20</v>
      </c>
      <c r="P43" s="6">
        <v>20</v>
      </c>
      <c r="Q43" s="6">
        <v>20</v>
      </c>
      <c r="R43" s="6">
        <v>20</v>
      </c>
      <c r="S43" s="44">
        <v>20</v>
      </c>
      <c r="T43" s="35"/>
    </row>
    <row r="44" spans="1:249" ht="18" customHeight="1" x14ac:dyDescent="0.25">
      <c r="A44" s="7">
        <v>21</v>
      </c>
      <c r="B44" s="7" t="s">
        <v>44</v>
      </c>
      <c r="C44" s="7" t="s">
        <v>19</v>
      </c>
      <c r="D44" s="7" t="s">
        <v>45</v>
      </c>
      <c r="E44" s="7"/>
      <c r="F44" s="8">
        <f>F43/100*F42</f>
        <v>1.4419632960000002</v>
      </c>
      <c r="G44" s="8">
        <f>G43/100*G42</f>
        <v>1.3691632960000009</v>
      </c>
      <c r="H44" s="8">
        <f>H43/100*H42</f>
        <v>1.3691632960000009</v>
      </c>
      <c r="I44" s="46">
        <f>I43/100*I42</f>
        <v>1.3691632960000009</v>
      </c>
      <c r="J44" s="53">
        <f t="shared" ref="J44:S44" si="18">J43/100*J42</f>
        <v>1.3691632960000009</v>
      </c>
      <c r="K44" s="8">
        <f t="shared" si="18"/>
        <v>1.3691632960000009</v>
      </c>
      <c r="L44" s="6">
        <f t="shared" si="18"/>
        <v>1.3691632960000009</v>
      </c>
      <c r="M44" s="6">
        <f t="shared" si="18"/>
        <v>1.3691632960000009</v>
      </c>
      <c r="N44" s="6">
        <f t="shared" si="18"/>
        <v>1.3691632960000009</v>
      </c>
      <c r="O44" s="6">
        <f t="shared" si="18"/>
        <v>1.3691632960000009</v>
      </c>
      <c r="P44" s="6">
        <f t="shared" si="18"/>
        <v>1.3691632960000009</v>
      </c>
      <c r="Q44" s="6">
        <f t="shared" si="18"/>
        <v>1.3691632960000009</v>
      </c>
      <c r="R44" s="6">
        <f t="shared" si="18"/>
        <v>1.3691632960000009</v>
      </c>
      <c r="S44" s="44">
        <f t="shared" si="18"/>
        <v>1.3691632960000009</v>
      </c>
      <c r="T44" s="33" t="s">
        <v>78</v>
      </c>
    </row>
    <row r="45" spans="1:249" ht="21.75" customHeight="1" x14ac:dyDescent="0.25">
      <c r="A45" s="7">
        <v>22</v>
      </c>
      <c r="B45" s="10" t="s">
        <v>46</v>
      </c>
      <c r="C45" s="10" t="s">
        <v>47</v>
      </c>
      <c r="D45" s="10" t="s">
        <v>48</v>
      </c>
      <c r="E45" s="10"/>
      <c r="F45" s="11">
        <f>F42-F44</f>
        <v>5.7678531840000007</v>
      </c>
      <c r="G45" s="11">
        <f>G42-G44</f>
        <v>5.4766531840000026</v>
      </c>
      <c r="H45" s="11">
        <f>H42-H44</f>
        <v>5.4766531840000026</v>
      </c>
      <c r="I45" s="48">
        <f>I42-I44</f>
        <v>5.4766531840000026</v>
      </c>
      <c r="J45" s="55">
        <f t="shared" ref="J45:S45" si="19">J42-J44</f>
        <v>5.4766531840000026</v>
      </c>
      <c r="K45" s="11">
        <f t="shared" si="19"/>
        <v>5.4766531840000026</v>
      </c>
      <c r="L45" s="12">
        <f t="shared" si="19"/>
        <v>5.4766531840000026</v>
      </c>
      <c r="M45" s="12">
        <f t="shared" si="19"/>
        <v>5.4766531840000026</v>
      </c>
      <c r="N45" s="12">
        <f t="shared" si="19"/>
        <v>5.4766531840000026</v>
      </c>
      <c r="O45" s="12">
        <f t="shared" si="19"/>
        <v>5.4766531840000026</v>
      </c>
      <c r="P45" s="12">
        <f t="shared" si="19"/>
        <v>5.4766531840000026</v>
      </c>
      <c r="Q45" s="12">
        <f t="shared" si="19"/>
        <v>5.4766531840000026</v>
      </c>
      <c r="R45" s="12">
        <f t="shared" si="19"/>
        <v>5.4766531840000026</v>
      </c>
      <c r="S45" s="105">
        <f t="shared" si="19"/>
        <v>5.4766531840000026</v>
      </c>
      <c r="T45" s="33" t="s">
        <v>78</v>
      </c>
    </row>
    <row r="46" spans="1:249" ht="21.75" customHeight="1" x14ac:dyDescent="0.25">
      <c r="A46" s="7"/>
      <c r="B46" s="10" t="s">
        <v>241</v>
      </c>
      <c r="C46" s="10"/>
      <c r="D46" s="10"/>
      <c r="E46" s="10"/>
      <c r="F46" s="11">
        <v>5.7678531840000007</v>
      </c>
      <c r="G46" s="11">
        <v>5.4766531840000026</v>
      </c>
      <c r="H46" s="11">
        <v>5.4766531840000026</v>
      </c>
      <c r="I46" s="48">
        <v>5.4766531840000026</v>
      </c>
      <c r="J46" s="55">
        <v>5.4766531840000026</v>
      </c>
      <c r="K46" s="11">
        <v>5.4766531840000026</v>
      </c>
      <c r="L46" s="12">
        <v>5.4766531840000026</v>
      </c>
      <c r="M46" s="12">
        <v>5.4766531840000026</v>
      </c>
      <c r="N46" s="12">
        <v>5.4766531840000026</v>
      </c>
      <c r="O46" s="12">
        <v>5.4766531840000026</v>
      </c>
      <c r="P46" s="12">
        <v>5.4766531840000026</v>
      </c>
      <c r="Q46" s="12">
        <v>5.4766531840000026</v>
      </c>
      <c r="R46" s="12">
        <v>5.4766531840000026</v>
      </c>
      <c r="S46" s="105">
        <v>5.4766531840000026</v>
      </c>
      <c r="T46" s="33" t="s">
        <v>78</v>
      </c>
    </row>
    <row r="47" spans="1:249" ht="21.75" customHeight="1" x14ac:dyDescent="0.25">
      <c r="A47" s="7"/>
      <c r="B47" s="10"/>
      <c r="C47" s="10"/>
      <c r="D47" s="10"/>
      <c r="E47" s="10"/>
      <c r="F47" s="11">
        <f>F45-F46</f>
        <v>0</v>
      </c>
      <c r="G47" s="11">
        <f t="shared" ref="G47:S47" si="20">G45-G46</f>
        <v>0</v>
      </c>
      <c r="H47" s="11">
        <v>-5.1840000000000002</v>
      </c>
      <c r="I47" s="48">
        <v>-7.7759999999999998</v>
      </c>
      <c r="J47" s="55">
        <f t="shared" si="20"/>
        <v>0</v>
      </c>
      <c r="K47" s="11">
        <f t="shared" si="20"/>
        <v>0</v>
      </c>
      <c r="L47" s="11">
        <f t="shared" si="20"/>
        <v>0</v>
      </c>
      <c r="M47" s="11">
        <f t="shared" si="20"/>
        <v>0</v>
      </c>
      <c r="N47" s="11">
        <f t="shared" si="20"/>
        <v>0</v>
      </c>
      <c r="O47" s="11">
        <f t="shared" si="20"/>
        <v>0</v>
      </c>
      <c r="P47" s="11">
        <f t="shared" si="20"/>
        <v>0</v>
      </c>
      <c r="Q47" s="11">
        <f t="shared" si="20"/>
        <v>0</v>
      </c>
      <c r="R47" s="11">
        <f t="shared" si="20"/>
        <v>0</v>
      </c>
      <c r="S47" s="48">
        <f t="shared" si="20"/>
        <v>0</v>
      </c>
      <c r="T47" s="33" t="e">
        <f>IRR(F47:S47,0.17)</f>
        <v>#NUM!</v>
      </c>
    </row>
    <row r="48" spans="1:249" ht="18" customHeight="1" x14ac:dyDescent="0.25">
      <c r="A48" s="7">
        <v>23</v>
      </c>
      <c r="B48" s="25" t="s">
        <v>49</v>
      </c>
      <c r="C48" s="7" t="s">
        <v>6</v>
      </c>
      <c r="D48" s="7" t="s">
        <v>50</v>
      </c>
      <c r="E48" s="7"/>
      <c r="F48" s="8">
        <v>10</v>
      </c>
      <c r="G48" s="8">
        <v>10</v>
      </c>
      <c r="H48" s="8">
        <v>10</v>
      </c>
      <c r="I48" s="46">
        <v>10</v>
      </c>
      <c r="J48" s="53">
        <v>10</v>
      </c>
      <c r="K48" s="8">
        <v>10</v>
      </c>
      <c r="L48" s="6">
        <v>10</v>
      </c>
      <c r="M48" s="6">
        <v>10</v>
      </c>
      <c r="N48" s="6">
        <v>10</v>
      </c>
      <c r="O48" s="6">
        <v>10</v>
      </c>
      <c r="P48" s="6">
        <v>10</v>
      </c>
      <c r="Q48" s="6">
        <v>10</v>
      </c>
      <c r="R48" s="6">
        <v>10</v>
      </c>
      <c r="S48" s="44">
        <v>10</v>
      </c>
      <c r="T48" s="35" t="s">
        <v>78</v>
      </c>
    </row>
    <row r="49" spans="1:20" ht="18" customHeight="1" x14ac:dyDescent="0.25">
      <c r="A49" s="7">
        <v>24</v>
      </c>
      <c r="B49" s="7" t="s">
        <v>51</v>
      </c>
      <c r="C49" s="7" t="s">
        <v>19</v>
      </c>
      <c r="D49" s="7" t="s">
        <v>52</v>
      </c>
      <c r="E49" s="7"/>
      <c r="F49" s="8">
        <f>F48/100*F75</f>
        <v>3</v>
      </c>
      <c r="G49" s="8">
        <f>G48/100*G75</f>
        <v>3</v>
      </c>
      <c r="H49" s="8">
        <f>H48/100*H75</f>
        <v>3</v>
      </c>
      <c r="I49" s="46">
        <f>I48/100*I75</f>
        <v>3</v>
      </c>
      <c r="J49" s="53">
        <f t="shared" ref="J49:S49" si="21">J48/100*J75</f>
        <v>3</v>
      </c>
      <c r="K49" s="8">
        <f t="shared" si="21"/>
        <v>3</v>
      </c>
      <c r="L49" s="6">
        <f t="shared" si="21"/>
        <v>3</v>
      </c>
      <c r="M49" s="6">
        <f t="shared" si="21"/>
        <v>3</v>
      </c>
      <c r="N49" s="6">
        <f t="shared" si="21"/>
        <v>3</v>
      </c>
      <c r="O49" s="6">
        <f t="shared" si="21"/>
        <v>3</v>
      </c>
      <c r="P49" s="6">
        <f t="shared" si="21"/>
        <v>3</v>
      </c>
      <c r="Q49" s="6">
        <f t="shared" si="21"/>
        <v>3</v>
      </c>
      <c r="R49" s="6">
        <f t="shared" si="21"/>
        <v>3</v>
      </c>
      <c r="S49" s="44">
        <f t="shared" si="21"/>
        <v>3</v>
      </c>
      <c r="T49" s="33"/>
    </row>
    <row r="50" spans="1:20" ht="18" customHeight="1" x14ac:dyDescent="0.25">
      <c r="A50" s="7">
        <v>25</v>
      </c>
      <c r="B50" s="10" t="s">
        <v>53</v>
      </c>
      <c r="C50" s="10" t="s">
        <v>19</v>
      </c>
      <c r="D50" s="10" t="s">
        <v>54</v>
      </c>
      <c r="E50" s="10"/>
      <c r="F50" s="11">
        <f>F45-F49</f>
        <v>2.7678531840000007</v>
      </c>
      <c r="G50" s="11">
        <f>G45-G49</f>
        <v>2.4766531840000026</v>
      </c>
      <c r="H50" s="11">
        <f>H45-H49</f>
        <v>2.4766531840000026</v>
      </c>
      <c r="I50" s="48">
        <f>I45-I49</f>
        <v>2.4766531840000026</v>
      </c>
      <c r="J50" s="55">
        <f t="shared" ref="J50:S50" si="22">J45-J49</f>
        <v>2.4766531840000026</v>
      </c>
      <c r="K50" s="11">
        <f t="shared" si="22"/>
        <v>2.4766531840000026</v>
      </c>
      <c r="L50" s="12">
        <f t="shared" si="22"/>
        <v>2.4766531840000026</v>
      </c>
      <c r="M50" s="12">
        <f t="shared" si="22"/>
        <v>2.4766531840000026</v>
      </c>
      <c r="N50" s="12">
        <f t="shared" si="22"/>
        <v>2.4766531840000026</v>
      </c>
      <c r="O50" s="12">
        <f t="shared" si="22"/>
        <v>2.4766531840000026</v>
      </c>
      <c r="P50" s="12">
        <f t="shared" si="22"/>
        <v>2.4766531840000026</v>
      </c>
      <c r="Q50" s="12">
        <f t="shared" si="22"/>
        <v>2.4766531840000026</v>
      </c>
      <c r="R50" s="12">
        <f t="shared" si="22"/>
        <v>2.4766531840000026</v>
      </c>
      <c r="S50" s="105">
        <f t="shared" si="22"/>
        <v>2.4766531840000026</v>
      </c>
      <c r="T50" s="33"/>
    </row>
    <row r="51" spans="1:20" x14ac:dyDescent="0.25">
      <c r="A51" s="7"/>
      <c r="B51" s="7"/>
      <c r="C51" s="7"/>
      <c r="D51" s="7"/>
      <c r="E51" s="7"/>
      <c r="F51" s="8"/>
      <c r="G51" s="8"/>
      <c r="H51" s="8"/>
      <c r="I51" s="46"/>
      <c r="J51" s="53"/>
      <c r="K51" s="8"/>
      <c r="L51" s="6"/>
      <c r="M51" s="6"/>
      <c r="N51" s="6"/>
      <c r="O51" s="6"/>
      <c r="P51" s="6"/>
      <c r="Q51" s="6"/>
      <c r="R51" s="6"/>
      <c r="S51" s="44"/>
      <c r="T51" s="33"/>
    </row>
    <row r="52" spans="1:20" ht="21" x14ac:dyDescent="0.25">
      <c r="A52" s="7"/>
      <c r="B52" s="7" t="s">
        <v>234</v>
      </c>
      <c r="C52" s="7"/>
      <c r="D52" s="7"/>
      <c r="E52" s="7"/>
      <c r="F52" s="7"/>
      <c r="G52" s="7"/>
      <c r="H52" s="7"/>
      <c r="I52" s="50"/>
      <c r="J52" s="59"/>
      <c r="K52" s="7"/>
      <c r="L52" s="4"/>
      <c r="M52" s="4"/>
      <c r="N52" s="4"/>
      <c r="O52" s="4"/>
      <c r="P52" s="4"/>
      <c r="Q52" s="4"/>
      <c r="R52" s="4"/>
      <c r="S52" s="65"/>
      <c r="T52" s="33"/>
    </row>
    <row r="53" spans="1:20" ht="15.6" x14ac:dyDescent="0.3">
      <c r="A53" s="109" t="s">
        <v>154</v>
      </c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4"/>
      <c r="M53" s="4"/>
      <c r="N53" s="4"/>
      <c r="O53" s="4"/>
      <c r="P53" s="4"/>
      <c r="Q53" s="4"/>
      <c r="R53" s="4"/>
      <c r="S53" s="65"/>
      <c r="T53" s="33"/>
    </row>
    <row r="54" spans="1:20" x14ac:dyDescent="0.25">
      <c r="A54" s="7"/>
      <c r="B54" s="7"/>
      <c r="C54" s="7"/>
      <c r="D54" s="7"/>
      <c r="E54" s="7"/>
      <c r="F54" s="7"/>
      <c r="G54" s="7"/>
      <c r="H54" s="7"/>
      <c r="I54" s="50"/>
      <c r="J54" s="59"/>
      <c r="K54" s="7"/>
      <c r="L54" s="4"/>
      <c r="M54" s="4"/>
      <c r="N54" s="4"/>
      <c r="O54" s="4"/>
      <c r="P54" s="4"/>
      <c r="Q54" s="4"/>
      <c r="R54" s="4"/>
      <c r="S54" s="65"/>
      <c r="T54" s="33"/>
    </row>
    <row r="55" spans="1:20" x14ac:dyDescent="0.25">
      <c r="A55" s="13" t="s">
        <v>78</v>
      </c>
      <c r="B55" s="10" t="s">
        <v>55</v>
      </c>
      <c r="C55" s="7"/>
      <c r="D55" s="7"/>
      <c r="E55" s="7"/>
      <c r="F55" s="7"/>
      <c r="G55" s="7"/>
      <c r="H55" s="7"/>
      <c r="I55" s="50"/>
      <c r="J55" s="59"/>
      <c r="K55" s="7"/>
      <c r="L55" s="4"/>
      <c r="M55" s="4"/>
      <c r="N55" s="4"/>
      <c r="O55" s="4"/>
      <c r="P55" s="4"/>
      <c r="Q55" s="4"/>
      <c r="R55" s="4"/>
      <c r="S55" s="65"/>
      <c r="T55" s="33"/>
    </row>
    <row r="56" spans="1:20" x14ac:dyDescent="0.25">
      <c r="A56" s="7"/>
      <c r="B56" s="7"/>
      <c r="C56" s="7"/>
      <c r="D56" s="7"/>
      <c r="E56" s="7"/>
      <c r="F56" s="7"/>
      <c r="G56" s="7"/>
      <c r="H56" s="7"/>
      <c r="I56" s="50"/>
      <c r="J56" s="59"/>
      <c r="K56" s="7"/>
      <c r="L56" s="4"/>
      <c r="M56" s="4"/>
      <c r="N56" s="4"/>
      <c r="O56" s="4"/>
      <c r="P56" s="4"/>
      <c r="Q56" s="4"/>
      <c r="R56" s="4"/>
      <c r="S56" s="65"/>
      <c r="T56" s="33"/>
    </row>
    <row r="57" spans="1:20" x14ac:dyDescent="0.25">
      <c r="A57" s="7"/>
      <c r="B57" s="13" t="s">
        <v>123</v>
      </c>
      <c r="C57" s="7"/>
      <c r="D57" s="7"/>
      <c r="E57" s="7"/>
      <c r="F57" s="7"/>
      <c r="G57" s="16"/>
      <c r="H57" s="7"/>
      <c r="I57" s="50"/>
      <c r="J57" s="59"/>
      <c r="K57" s="7"/>
      <c r="L57" s="4"/>
      <c r="M57" s="4"/>
      <c r="N57" s="4"/>
      <c r="O57" s="4"/>
      <c r="P57" s="4"/>
      <c r="Q57" s="4"/>
      <c r="R57" s="4"/>
      <c r="S57" s="65"/>
      <c r="T57" s="33"/>
    </row>
    <row r="58" spans="1:20" x14ac:dyDescent="0.25">
      <c r="A58" s="7">
        <v>26</v>
      </c>
      <c r="B58" s="7" t="s">
        <v>124</v>
      </c>
      <c r="C58" s="7" t="s">
        <v>19</v>
      </c>
      <c r="D58" s="7" t="s">
        <v>56</v>
      </c>
      <c r="E58" s="7"/>
      <c r="F58" s="19">
        <v>130</v>
      </c>
      <c r="G58" s="20">
        <v>130</v>
      </c>
      <c r="H58" s="20">
        <v>130</v>
      </c>
      <c r="I58" s="60">
        <v>130</v>
      </c>
      <c r="J58" s="67">
        <f>I58+I63</f>
        <v>130</v>
      </c>
      <c r="K58" s="19">
        <f t="shared" ref="K58:S58" si="23">J58+J63</f>
        <v>130</v>
      </c>
      <c r="L58" s="21">
        <f t="shared" si="23"/>
        <v>130</v>
      </c>
      <c r="M58" s="21">
        <f t="shared" si="23"/>
        <v>130</v>
      </c>
      <c r="N58" s="21">
        <f t="shared" si="23"/>
        <v>130</v>
      </c>
      <c r="O58" s="21">
        <f t="shared" si="23"/>
        <v>130</v>
      </c>
      <c r="P58" s="21">
        <f t="shared" si="23"/>
        <v>130</v>
      </c>
      <c r="Q58" s="21">
        <f t="shared" si="23"/>
        <v>130</v>
      </c>
      <c r="R58" s="21">
        <f t="shared" si="23"/>
        <v>130</v>
      </c>
      <c r="S58" s="63">
        <f t="shared" si="23"/>
        <v>130</v>
      </c>
      <c r="T58" s="33"/>
    </row>
    <row r="59" spans="1:20" x14ac:dyDescent="0.25">
      <c r="A59" s="7">
        <v>27</v>
      </c>
      <c r="B59" s="25" t="s">
        <v>125</v>
      </c>
      <c r="C59" s="7" t="s">
        <v>6</v>
      </c>
      <c r="D59" s="7" t="s">
        <v>57</v>
      </c>
      <c r="E59" s="7"/>
      <c r="F59" s="19">
        <v>3.72</v>
      </c>
      <c r="G59" s="20">
        <v>4</v>
      </c>
      <c r="H59" s="20">
        <v>4</v>
      </c>
      <c r="I59" s="60">
        <v>4</v>
      </c>
      <c r="J59" s="68">
        <v>4</v>
      </c>
      <c r="K59" s="20">
        <v>4</v>
      </c>
      <c r="L59" s="22">
        <v>4</v>
      </c>
      <c r="M59" s="22">
        <v>4</v>
      </c>
      <c r="N59" s="22">
        <v>4</v>
      </c>
      <c r="O59" s="22">
        <v>4</v>
      </c>
      <c r="P59" s="22">
        <v>4</v>
      </c>
      <c r="Q59" s="22">
        <v>4</v>
      </c>
      <c r="R59" s="22">
        <v>4</v>
      </c>
      <c r="S59" s="107">
        <v>4</v>
      </c>
      <c r="T59" s="33"/>
    </row>
    <row r="60" spans="1:20" x14ac:dyDescent="0.25">
      <c r="A60" s="7">
        <v>28</v>
      </c>
      <c r="B60" s="7" t="s">
        <v>126</v>
      </c>
      <c r="C60" s="7" t="s">
        <v>19</v>
      </c>
      <c r="D60" s="7" t="s">
        <v>58</v>
      </c>
      <c r="E60" s="7"/>
      <c r="F60" s="20">
        <f>F59/100*F58</f>
        <v>4.8360000000000003</v>
      </c>
      <c r="G60" s="20">
        <f>G59/100*G58</f>
        <v>5.2</v>
      </c>
      <c r="H60" s="20">
        <f>H59/100*H58</f>
        <v>5.2</v>
      </c>
      <c r="I60" s="60">
        <f>I59/100*I58</f>
        <v>5.2</v>
      </c>
      <c r="J60" s="68">
        <f t="shared" ref="J60:S60" si="24">J59/100*J58</f>
        <v>5.2</v>
      </c>
      <c r="K60" s="20">
        <f t="shared" si="24"/>
        <v>5.2</v>
      </c>
      <c r="L60" s="22">
        <f t="shared" si="24"/>
        <v>5.2</v>
      </c>
      <c r="M60" s="22">
        <f t="shared" si="24"/>
        <v>5.2</v>
      </c>
      <c r="N60" s="22">
        <f t="shared" si="24"/>
        <v>5.2</v>
      </c>
      <c r="O60" s="22">
        <f t="shared" si="24"/>
        <v>5.2</v>
      </c>
      <c r="P60" s="22">
        <f t="shared" si="24"/>
        <v>5.2</v>
      </c>
      <c r="Q60" s="22">
        <f t="shared" si="24"/>
        <v>5.2</v>
      </c>
      <c r="R60" s="22">
        <f t="shared" si="24"/>
        <v>5.2</v>
      </c>
      <c r="S60" s="107">
        <f t="shared" si="24"/>
        <v>5.2</v>
      </c>
      <c r="T60" s="33"/>
    </row>
    <row r="61" spans="1:20" x14ac:dyDescent="0.25">
      <c r="A61" s="7">
        <v>29</v>
      </c>
      <c r="B61" s="7" t="s">
        <v>127</v>
      </c>
      <c r="C61" s="7" t="s">
        <v>19</v>
      </c>
      <c r="D61" s="7" t="s">
        <v>236</v>
      </c>
      <c r="E61" s="7"/>
      <c r="F61" s="19">
        <f>F60</f>
        <v>4.8360000000000003</v>
      </c>
      <c r="G61" s="20">
        <f>F61+G60</f>
        <v>10.036000000000001</v>
      </c>
      <c r="H61" s="20">
        <f>G61+H60</f>
        <v>15.236000000000001</v>
      </c>
      <c r="I61" s="60">
        <f>H61+I60</f>
        <v>20.436</v>
      </c>
      <c r="J61" s="68">
        <f t="shared" ref="J61:S61" si="25">I61+J60</f>
        <v>25.635999999999999</v>
      </c>
      <c r="K61" s="20">
        <f t="shared" si="25"/>
        <v>30.835999999999999</v>
      </c>
      <c r="L61" s="22">
        <f t="shared" si="25"/>
        <v>36.036000000000001</v>
      </c>
      <c r="M61" s="22">
        <f t="shared" si="25"/>
        <v>41.236000000000004</v>
      </c>
      <c r="N61" s="22">
        <f t="shared" si="25"/>
        <v>46.436000000000007</v>
      </c>
      <c r="O61" s="22">
        <f t="shared" si="25"/>
        <v>51.63600000000001</v>
      </c>
      <c r="P61" s="22">
        <f t="shared" si="25"/>
        <v>56.836000000000013</v>
      </c>
      <c r="Q61" s="22">
        <f t="shared" si="25"/>
        <v>62.036000000000016</v>
      </c>
      <c r="R61" s="22">
        <f t="shared" si="25"/>
        <v>67.236000000000018</v>
      </c>
      <c r="S61" s="107">
        <f t="shared" si="25"/>
        <v>72.436000000000021</v>
      </c>
      <c r="T61" s="33"/>
    </row>
    <row r="62" spans="1:20" ht="18" customHeight="1" x14ac:dyDescent="0.25">
      <c r="A62" s="7">
        <v>30</v>
      </c>
      <c r="B62" s="7" t="s">
        <v>128</v>
      </c>
      <c r="C62" s="7" t="s">
        <v>19</v>
      </c>
      <c r="D62" s="7" t="s">
        <v>60</v>
      </c>
      <c r="E62" s="7"/>
      <c r="F62" s="19">
        <f>F58-F61</f>
        <v>125.164</v>
      </c>
      <c r="G62" s="19">
        <f>G58-G61</f>
        <v>119.964</v>
      </c>
      <c r="H62" s="19">
        <f>H58-H61</f>
        <v>114.764</v>
      </c>
      <c r="I62" s="61">
        <f>I58-I61</f>
        <v>109.56399999999999</v>
      </c>
      <c r="J62" s="67">
        <f t="shared" ref="J62:S62" si="26">J58-J61</f>
        <v>104.364</v>
      </c>
      <c r="K62" s="19">
        <f t="shared" si="26"/>
        <v>99.164000000000001</v>
      </c>
      <c r="L62" s="21">
        <f t="shared" si="26"/>
        <v>93.963999999999999</v>
      </c>
      <c r="M62" s="21">
        <f t="shared" si="26"/>
        <v>88.763999999999996</v>
      </c>
      <c r="N62" s="21">
        <f t="shared" si="26"/>
        <v>83.563999999999993</v>
      </c>
      <c r="O62" s="21">
        <f t="shared" si="26"/>
        <v>78.36399999999999</v>
      </c>
      <c r="P62" s="21">
        <f t="shared" si="26"/>
        <v>73.163999999999987</v>
      </c>
      <c r="Q62" s="21">
        <f t="shared" si="26"/>
        <v>67.963999999999984</v>
      </c>
      <c r="R62" s="21">
        <f t="shared" si="26"/>
        <v>62.763999999999982</v>
      </c>
      <c r="S62" s="63">
        <f t="shared" si="26"/>
        <v>57.563999999999979</v>
      </c>
      <c r="T62" s="33"/>
    </row>
    <row r="63" spans="1:20" ht="18" customHeight="1" x14ac:dyDescent="0.25">
      <c r="A63" s="7">
        <v>31</v>
      </c>
      <c r="B63" s="7" t="s">
        <v>129</v>
      </c>
      <c r="C63" s="7" t="s">
        <v>19</v>
      </c>
      <c r="D63" s="7" t="s">
        <v>237</v>
      </c>
      <c r="E63" s="7"/>
      <c r="F63" s="19">
        <v>0</v>
      </c>
      <c r="G63" s="19">
        <v>0</v>
      </c>
      <c r="H63" s="19">
        <f>H135</f>
        <v>0</v>
      </c>
      <c r="I63" s="61">
        <f>H63+I135</f>
        <v>0</v>
      </c>
      <c r="J63" s="67">
        <v>0</v>
      </c>
      <c r="K63" s="19">
        <v>0</v>
      </c>
      <c r="L63" s="21">
        <v>0</v>
      </c>
      <c r="M63" s="21">
        <v>0</v>
      </c>
      <c r="N63" s="21">
        <v>0</v>
      </c>
      <c r="O63" s="21">
        <v>0</v>
      </c>
      <c r="P63" s="21">
        <v>0</v>
      </c>
      <c r="Q63" s="21">
        <v>0</v>
      </c>
      <c r="R63" s="21">
        <v>0</v>
      </c>
      <c r="S63" s="63">
        <v>0</v>
      </c>
      <c r="T63" s="33"/>
    </row>
    <row r="64" spans="1:20" x14ac:dyDescent="0.25">
      <c r="A64" s="7">
        <v>32</v>
      </c>
      <c r="B64" s="7" t="s">
        <v>130</v>
      </c>
      <c r="C64" s="7" t="s">
        <v>19</v>
      </c>
      <c r="D64" s="7" t="s">
        <v>61</v>
      </c>
      <c r="E64" s="7"/>
      <c r="F64" s="19">
        <f>F62+F63</f>
        <v>125.164</v>
      </c>
      <c r="G64" s="19">
        <f>G62+G63</f>
        <v>119.964</v>
      </c>
      <c r="H64" s="19">
        <f>H62+H63</f>
        <v>114.764</v>
      </c>
      <c r="I64" s="61">
        <f>I62+I63</f>
        <v>109.56399999999999</v>
      </c>
      <c r="J64" s="67">
        <f t="shared" ref="J64:S64" si="27">J62+J63</f>
        <v>104.364</v>
      </c>
      <c r="K64" s="19">
        <f t="shared" si="27"/>
        <v>99.164000000000001</v>
      </c>
      <c r="L64" s="21">
        <f t="shared" si="27"/>
        <v>93.963999999999999</v>
      </c>
      <c r="M64" s="21">
        <f t="shared" si="27"/>
        <v>88.763999999999996</v>
      </c>
      <c r="N64" s="21">
        <f t="shared" si="27"/>
        <v>83.563999999999993</v>
      </c>
      <c r="O64" s="21">
        <f t="shared" si="27"/>
        <v>78.36399999999999</v>
      </c>
      <c r="P64" s="21">
        <f t="shared" si="27"/>
        <v>73.163999999999987</v>
      </c>
      <c r="Q64" s="21">
        <f t="shared" si="27"/>
        <v>67.963999999999984</v>
      </c>
      <c r="R64" s="21">
        <f t="shared" si="27"/>
        <v>62.763999999999982</v>
      </c>
      <c r="S64" s="63">
        <f t="shared" si="27"/>
        <v>57.563999999999979</v>
      </c>
      <c r="T64" s="33"/>
    </row>
    <row r="65" spans="1:20" x14ac:dyDescent="0.25">
      <c r="A65" s="7"/>
      <c r="B65" s="13" t="s">
        <v>131</v>
      </c>
      <c r="C65" s="7" t="s">
        <v>19</v>
      </c>
      <c r="D65" s="7"/>
      <c r="E65" s="7"/>
      <c r="F65" s="19"/>
      <c r="G65" s="19"/>
      <c r="H65" s="19"/>
      <c r="I65" s="61"/>
      <c r="J65" s="67"/>
      <c r="K65" s="19"/>
      <c r="L65" s="21"/>
      <c r="M65" s="21"/>
      <c r="N65" s="21"/>
      <c r="O65" s="21"/>
      <c r="P65" s="21"/>
      <c r="Q65" s="21"/>
      <c r="R65" s="21"/>
      <c r="S65" s="63"/>
      <c r="T65" s="33"/>
    </row>
    <row r="66" spans="1:20" ht="18" customHeight="1" x14ac:dyDescent="0.25">
      <c r="A66" s="7">
        <v>33</v>
      </c>
      <c r="B66" s="7" t="s">
        <v>132</v>
      </c>
      <c r="C66" s="7" t="s">
        <v>19</v>
      </c>
      <c r="D66" s="7" t="s">
        <v>62</v>
      </c>
      <c r="E66" s="7">
        <v>1.65</v>
      </c>
      <c r="F66" s="19">
        <v>1.65</v>
      </c>
      <c r="G66" s="19">
        <v>2.0499999999999998</v>
      </c>
      <c r="H66" s="19">
        <v>2.0499999999999998</v>
      </c>
      <c r="I66" s="61">
        <v>2.0499999999999998</v>
      </c>
      <c r="J66" s="67">
        <v>2.0499999999999998</v>
      </c>
      <c r="K66" s="19">
        <v>2.0499999999999998</v>
      </c>
      <c r="L66" s="21">
        <v>2.0499999999999998</v>
      </c>
      <c r="M66" s="21">
        <v>2.0499999999999998</v>
      </c>
      <c r="N66" s="21">
        <v>2.0499999999999998</v>
      </c>
      <c r="O66" s="21">
        <v>2.0499999999999998</v>
      </c>
      <c r="P66" s="21">
        <v>2.0499999999999998</v>
      </c>
      <c r="Q66" s="21">
        <v>2.0499999999999998</v>
      </c>
      <c r="R66" s="21">
        <v>2.0499999999999998</v>
      </c>
      <c r="S66" s="63">
        <v>2.0499999999999998</v>
      </c>
      <c r="T66" s="33"/>
    </row>
    <row r="67" spans="1:20" ht="18" customHeight="1" x14ac:dyDescent="0.25">
      <c r="A67" s="7">
        <v>34</v>
      </c>
      <c r="B67" s="7" t="s">
        <v>133</v>
      </c>
      <c r="C67" s="7" t="s">
        <v>19</v>
      </c>
      <c r="D67" s="7" t="s">
        <v>63</v>
      </c>
      <c r="E67" s="7">
        <v>2.5</v>
      </c>
      <c r="F67" s="19">
        <v>2.5</v>
      </c>
      <c r="G67" s="19">
        <v>2</v>
      </c>
      <c r="H67" s="19">
        <v>2</v>
      </c>
      <c r="I67" s="61">
        <v>2</v>
      </c>
      <c r="J67" s="67">
        <v>2</v>
      </c>
      <c r="K67" s="19">
        <v>2</v>
      </c>
      <c r="L67" s="21">
        <v>2</v>
      </c>
      <c r="M67" s="21">
        <v>2</v>
      </c>
      <c r="N67" s="21">
        <v>2</v>
      </c>
      <c r="O67" s="21">
        <v>2</v>
      </c>
      <c r="P67" s="21">
        <v>2</v>
      </c>
      <c r="Q67" s="21">
        <v>2</v>
      </c>
      <c r="R67" s="21">
        <v>2</v>
      </c>
      <c r="S67" s="63">
        <v>2</v>
      </c>
      <c r="T67" s="33"/>
    </row>
    <row r="68" spans="1:20" ht="18" customHeight="1" x14ac:dyDescent="0.25">
      <c r="A68" s="7">
        <v>35</v>
      </c>
      <c r="B68" s="7" t="s">
        <v>134</v>
      </c>
      <c r="C68" s="7" t="s">
        <v>19</v>
      </c>
      <c r="D68" s="7" t="s">
        <v>64</v>
      </c>
      <c r="E68" s="19" t="s">
        <v>78</v>
      </c>
      <c r="F68" s="19">
        <v>0.45</v>
      </c>
      <c r="G68" s="19">
        <f t="shared" ref="G68:S68" si="28">F68+G119</f>
        <v>3.1266531840000029</v>
      </c>
      <c r="H68" s="19">
        <f t="shared" si="28"/>
        <v>5.8033063680000057</v>
      </c>
      <c r="I68" s="61">
        <f t="shared" si="28"/>
        <v>8.4799595520000075</v>
      </c>
      <c r="J68" s="67">
        <f t="shared" si="28"/>
        <v>11.15661273600001</v>
      </c>
      <c r="K68" s="19">
        <f t="shared" si="28"/>
        <v>13.833265920000013</v>
      </c>
      <c r="L68" s="21">
        <f t="shared" si="28"/>
        <v>16.509919104000016</v>
      </c>
      <c r="M68" s="21">
        <f t="shared" si="28"/>
        <v>19.186572288000018</v>
      </c>
      <c r="N68" s="21">
        <f t="shared" si="28"/>
        <v>21.863225472000021</v>
      </c>
      <c r="O68" s="21">
        <f t="shared" si="28"/>
        <v>24.539878656000024</v>
      </c>
      <c r="P68" s="21">
        <f t="shared" si="28"/>
        <v>27.216531840000027</v>
      </c>
      <c r="Q68" s="21">
        <f t="shared" si="28"/>
        <v>29.893185024000029</v>
      </c>
      <c r="R68" s="21">
        <f t="shared" si="28"/>
        <v>32.569838208000036</v>
      </c>
      <c r="S68" s="63">
        <f t="shared" si="28"/>
        <v>35.246491392000038</v>
      </c>
      <c r="T68" s="33"/>
    </row>
    <row r="69" spans="1:20" ht="18" customHeight="1" x14ac:dyDescent="0.25">
      <c r="A69" s="7">
        <v>36</v>
      </c>
      <c r="B69" s="7" t="s">
        <v>135</v>
      </c>
      <c r="C69" s="7" t="s">
        <v>19</v>
      </c>
      <c r="D69" s="7" t="s">
        <v>66</v>
      </c>
      <c r="E69" s="7"/>
      <c r="F69" s="19">
        <f>F66+F67+F68</f>
        <v>4.6000000000000005</v>
      </c>
      <c r="G69" s="19">
        <f>G66+G67+G68</f>
        <v>7.1766531840000027</v>
      </c>
      <c r="H69" s="19">
        <f>H66+H67+H68</f>
        <v>9.8533063680000055</v>
      </c>
      <c r="I69" s="61">
        <f>I66+I67+I68</f>
        <v>12.529959552000008</v>
      </c>
      <c r="J69" s="67">
        <f t="shared" ref="J69:S69" si="29">J66+J67+J68</f>
        <v>15.206612736000011</v>
      </c>
      <c r="K69" s="19">
        <f t="shared" si="29"/>
        <v>17.883265920000014</v>
      </c>
      <c r="L69" s="21">
        <f t="shared" si="29"/>
        <v>20.559919104000016</v>
      </c>
      <c r="M69" s="21">
        <f t="shared" si="29"/>
        <v>23.236572288000019</v>
      </c>
      <c r="N69" s="21">
        <f t="shared" si="29"/>
        <v>25.913225472000022</v>
      </c>
      <c r="O69" s="21">
        <f t="shared" si="29"/>
        <v>28.589878656000025</v>
      </c>
      <c r="P69" s="21">
        <f t="shared" si="29"/>
        <v>31.266531840000027</v>
      </c>
      <c r="Q69" s="21">
        <f t="shared" si="29"/>
        <v>33.94318502400003</v>
      </c>
      <c r="R69" s="21">
        <f t="shared" si="29"/>
        <v>36.619838208000033</v>
      </c>
      <c r="S69" s="63">
        <f t="shared" si="29"/>
        <v>39.296491392000036</v>
      </c>
      <c r="T69" s="33"/>
    </row>
    <row r="70" spans="1:20" ht="18" customHeight="1" x14ac:dyDescent="0.25">
      <c r="A70" s="7">
        <v>37</v>
      </c>
      <c r="B70" s="10" t="s">
        <v>136</v>
      </c>
      <c r="C70" s="7" t="s">
        <v>19</v>
      </c>
      <c r="D70" s="10" t="s">
        <v>67</v>
      </c>
      <c r="E70" s="10"/>
      <c r="F70" s="23">
        <f>F64+F69</f>
        <v>129.76400000000001</v>
      </c>
      <c r="G70" s="23">
        <f>G64+G69</f>
        <v>127.140653184</v>
      </c>
      <c r="H70" s="23">
        <f>H64+H69</f>
        <v>124.617306368</v>
      </c>
      <c r="I70" s="62">
        <f>I64+I69</f>
        <v>122.093959552</v>
      </c>
      <c r="J70" s="69">
        <f t="shared" ref="J70:S70" si="30">J64+J69</f>
        <v>119.57061273600002</v>
      </c>
      <c r="K70" s="23">
        <f t="shared" si="30"/>
        <v>117.04726592000002</v>
      </c>
      <c r="L70" s="24">
        <f t="shared" si="30"/>
        <v>114.52391910400002</v>
      </c>
      <c r="M70" s="24">
        <f t="shared" si="30"/>
        <v>112.00057228800001</v>
      </c>
      <c r="N70" s="24">
        <f t="shared" si="30"/>
        <v>109.47722547200001</v>
      </c>
      <c r="O70" s="24">
        <f t="shared" si="30"/>
        <v>106.95387865600001</v>
      </c>
      <c r="P70" s="24">
        <f t="shared" si="30"/>
        <v>104.43053184000001</v>
      </c>
      <c r="Q70" s="24">
        <f t="shared" si="30"/>
        <v>101.90718502400001</v>
      </c>
      <c r="R70" s="24">
        <f t="shared" si="30"/>
        <v>99.383838208000014</v>
      </c>
      <c r="S70" s="64">
        <f t="shared" si="30"/>
        <v>96.860491392000014</v>
      </c>
      <c r="T70" s="36"/>
    </row>
    <row r="71" spans="1:20" x14ac:dyDescent="0.25">
      <c r="A71" s="7"/>
      <c r="B71" s="7"/>
      <c r="C71" s="7" t="s">
        <v>78</v>
      </c>
      <c r="D71" s="7"/>
      <c r="E71" s="7"/>
      <c r="F71" s="19"/>
      <c r="G71" s="19"/>
      <c r="H71" s="19"/>
      <c r="I71" s="61"/>
      <c r="J71" s="67"/>
      <c r="K71" s="19"/>
      <c r="L71" s="21"/>
      <c r="M71" s="21"/>
      <c r="N71" s="21"/>
      <c r="O71" s="21"/>
      <c r="P71" s="21"/>
      <c r="Q71" s="21"/>
      <c r="R71" s="21"/>
      <c r="S71" s="63"/>
      <c r="T71" s="33"/>
    </row>
    <row r="72" spans="1:20" x14ac:dyDescent="0.25">
      <c r="A72" s="13" t="s">
        <v>78</v>
      </c>
      <c r="B72" s="10" t="s">
        <v>137</v>
      </c>
      <c r="C72" s="7" t="s">
        <v>78</v>
      </c>
      <c r="D72" s="7"/>
      <c r="E72" s="7"/>
      <c r="F72" s="19"/>
      <c r="G72" s="19"/>
      <c r="H72" s="19"/>
      <c r="I72" s="61"/>
      <c r="J72" s="67"/>
      <c r="K72" s="19"/>
      <c r="L72" s="21"/>
      <c r="M72" s="21"/>
      <c r="N72" s="21"/>
      <c r="O72" s="21"/>
      <c r="P72" s="21"/>
      <c r="Q72" s="21"/>
      <c r="R72" s="21"/>
      <c r="S72" s="63"/>
      <c r="T72" s="33"/>
    </row>
    <row r="73" spans="1:20" x14ac:dyDescent="0.25">
      <c r="A73" s="13"/>
      <c r="B73" s="7"/>
      <c r="C73" s="7" t="s">
        <v>78</v>
      </c>
      <c r="D73" s="7"/>
      <c r="E73" s="7"/>
      <c r="F73" s="19"/>
      <c r="G73" s="19"/>
      <c r="H73" s="19"/>
      <c r="I73" s="61"/>
      <c r="J73" s="67"/>
      <c r="K73" s="19"/>
      <c r="L73" s="21"/>
      <c r="M73" s="21"/>
      <c r="N73" s="21"/>
      <c r="O73" s="21"/>
      <c r="P73" s="21"/>
      <c r="Q73" s="21"/>
      <c r="R73" s="21"/>
      <c r="S73" s="63"/>
      <c r="T73" s="33"/>
    </row>
    <row r="74" spans="1:20" ht="18" customHeight="1" x14ac:dyDescent="0.25">
      <c r="A74" s="7"/>
      <c r="B74" s="13" t="s">
        <v>68</v>
      </c>
      <c r="C74" s="7" t="s">
        <v>78</v>
      </c>
      <c r="D74" s="10"/>
      <c r="E74" s="10"/>
      <c r="F74" s="23"/>
      <c r="G74" s="23"/>
      <c r="H74" s="23"/>
      <c r="I74" s="62"/>
      <c r="J74" s="69"/>
      <c r="K74" s="23"/>
      <c r="L74" s="24"/>
      <c r="M74" s="24"/>
      <c r="N74" s="24"/>
      <c r="O74" s="24"/>
      <c r="P74" s="24"/>
      <c r="Q74" s="24"/>
      <c r="R74" s="24"/>
      <c r="S74" s="64"/>
      <c r="T74" s="33"/>
    </row>
    <row r="75" spans="1:20" ht="18" customHeight="1" x14ac:dyDescent="0.25">
      <c r="A75" s="7">
        <v>38</v>
      </c>
      <c r="B75" s="7" t="s">
        <v>69</v>
      </c>
      <c r="C75" s="7" t="s">
        <v>19</v>
      </c>
      <c r="D75" s="7" t="s">
        <v>70</v>
      </c>
      <c r="E75" s="7"/>
      <c r="F75" s="19">
        <v>30</v>
      </c>
      <c r="G75" s="19">
        <v>30</v>
      </c>
      <c r="H75" s="19">
        <f t="shared" ref="H75:S75" si="31">G75+H134</f>
        <v>30</v>
      </c>
      <c r="I75" s="61">
        <f t="shared" si="31"/>
        <v>30</v>
      </c>
      <c r="J75" s="67">
        <f t="shared" si="31"/>
        <v>30</v>
      </c>
      <c r="K75" s="19">
        <f t="shared" si="31"/>
        <v>30</v>
      </c>
      <c r="L75" s="21">
        <f t="shared" si="31"/>
        <v>30</v>
      </c>
      <c r="M75" s="21">
        <f t="shared" si="31"/>
        <v>30</v>
      </c>
      <c r="N75" s="21">
        <f t="shared" si="31"/>
        <v>30</v>
      </c>
      <c r="O75" s="21">
        <f t="shared" si="31"/>
        <v>30</v>
      </c>
      <c r="P75" s="21">
        <f t="shared" si="31"/>
        <v>30</v>
      </c>
      <c r="Q75" s="21">
        <f t="shared" si="31"/>
        <v>30</v>
      </c>
      <c r="R75" s="21">
        <f t="shared" si="31"/>
        <v>30</v>
      </c>
      <c r="S75" s="63">
        <f t="shared" si="31"/>
        <v>30</v>
      </c>
      <c r="T75" s="33"/>
    </row>
    <row r="76" spans="1:20" ht="18" customHeight="1" x14ac:dyDescent="0.25">
      <c r="A76" s="7">
        <v>39</v>
      </c>
      <c r="B76" s="7" t="s">
        <v>71</v>
      </c>
      <c r="C76" s="7" t="s">
        <v>19</v>
      </c>
      <c r="D76" s="7" t="s">
        <v>72</v>
      </c>
      <c r="E76" s="7"/>
      <c r="F76" s="19">
        <v>1.75</v>
      </c>
      <c r="G76" s="19">
        <f>F76+G50</f>
        <v>4.2266531840000026</v>
      </c>
      <c r="H76" s="19">
        <f>G76+H50</f>
        <v>6.7033063680000051</v>
      </c>
      <c r="I76" s="61">
        <f>H76+I50</f>
        <v>9.1799595520000068</v>
      </c>
      <c r="J76" s="67">
        <f t="shared" ref="J76:S76" si="32">I76+J50</f>
        <v>11.65661273600001</v>
      </c>
      <c r="K76" s="19">
        <f t="shared" si="32"/>
        <v>14.133265920000014</v>
      </c>
      <c r="L76" s="21">
        <f t="shared" si="32"/>
        <v>16.609919104000017</v>
      </c>
      <c r="M76" s="21">
        <f t="shared" si="32"/>
        <v>19.086572288000021</v>
      </c>
      <c r="N76" s="21">
        <f t="shared" si="32"/>
        <v>21.563225472000024</v>
      </c>
      <c r="O76" s="21">
        <f t="shared" si="32"/>
        <v>24.039878656000027</v>
      </c>
      <c r="P76" s="21">
        <f t="shared" si="32"/>
        <v>26.516531840000031</v>
      </c>
      <c r="Q76" s="21">
        <f t="shared" si="32"/>
        <v>28.993185024000034</v>
      </c>
      <c r="R76" s="21">
        <f t="shared" si="32"/>
        <v>31.469838208000038</v>
      </c>
      <c r="S76" s="63">
        <f t="shared" si="32"/>
        <v>33.946491392000041</v>
      </c>
      <c r="T76" s="33"/>
    </row>
    <row r="77" spans="1:20" ht="18" customHeight="1" x14ac:dyDescent="0.25">
      <c r="A77" s="7">
        <v>40</v>
      </c>
      <c r="B77" s="10" t="s">
        <v>73</v>
      </c>
      <c r="C77" s="7" t="s">
        <v>19</v>
      </c>
      <c r="D77" s="10" t="s">
        <v>74</v>
      </c>
      <c r="E77" s="10"/>
      <c r="F77" s="23">
        <f>F75+F76</f>
        <v>31.75</v>
      </c>
      <c r="G77" s="23">
        <f>G75+G76</f>
        <v>34.226653184</v>
      </c>
      <c r="H77" s="23">
        <f>H75+H76</f>
        <v>36.703306368000007</v>
      </c>
      <c r="I77" s="62">
        <f>I75+I76</f>
        <v>39.179959552000007</v>
      </c>
      <c r="J77" s="69">
        <f t="shared" ref="J77:S77" si="33">J75+J76</f>
        <v>41.656612736000014</v>
      </c>
      <c r="K77" s="23">
        <f t="shared" si="33"/>
        <v>44.133265920000014</v>
      </c>
      <c r="L77" s="24">
        <f t="shared" si="33"/>
        <v>46.609919104000014</v>
      </c>
      <c r="M77" s="24">
        <f t="shared" si="33"/>
        <v>49.086572288000021</v>
      </c>
      <c r="N77" s="24">
        <f t="shared" si="33"/>
        <v>51.563225472000028</v>
      </c>
      <c r="O77" s="24">
        <f t="shared" si="33"/>
        <v>54.039878656000027</v>
      </c>
      <c r="P77" s="24">
        <f t="shared" si="33"/>
        <v>56.516531840000027</v>
      </c>
      <c r="Q77" s="24">
        <f t="shared" si="33"/>
        <v>58.993185024000034</v>
      </c>
      <c r="R77" s="24">
        <f t="shared" si="33"/>
        <v>61.469838208000041</v>
      </c>
      <c r="S77" s="64">
        <f t="shared" si="33"/>
        <v>63.946491392000041</v>
      </c>
      <c r="T77" s="33"/>
    </row>
    <row r="78" spans="1:20" x14ac:dyDescent="0.25">
      <c r="A78" s="7"/>
      <c r="B78" s="7"/>
      <c r="C78" s="7" t="s">
        <v>78</v>
      </c>
      <c r="D78" s="7"/>
      <c r="E78" s="7"/>
      <c r="F78" s="19"/>
      <c r="G78" s="19"/>
      <c r="H78" s="19"/>
      <c r="I78" s="61"/>
      <c r="J78" s="67"/>
      <c r="K78" s="19"/>
      <c r="L78" s="21"/>
      <c r="M78" s="21"/>
      <c r="N78" s="21"/>
      <c r="O78" s="21"/>
      <c r="P78" s="21"/>
      <c r="Q78" s="21"/>
      <c r="R78" s="21"/>
      <c r="S78" s="63"/>
      <c r="T78" s="33"/>
    </row>
    <row r="79" spans="1:20" ht="21" x14ac:dyDescent="0.25">
      <c r="A79" s="7">
        <v>41</v>
      </c>
      <c r="B79" s="10" t="s">
        <v>75</v>
      </c>
      <c r="C79" s="7" t="s">
        <v>19</v>
      </c>
      <c r="D79" s="10" t="s">
        <v>76</v>
      </c>
      <c r="E79" s="10"/>
      <c r="F79" s="23">
        <v>95</v>
      </c>
      <c r="G79" s="23">
        <f>F79-G154-G147</f>
        <v>90</v>
      </c>
      <c r="H79" s="23">
        <f t="shared" ref="H79:S79" si="34">G79-H154+H133-H147</f>
        <v>85</v>
      </c>
      <c r="I79" s="62">
        <f t="shared" si="34"/>
        <v>80</v>
      </c>
      <c r="J79" s="69">
        <f t="shared" si="34"/>
        <v>75</v>
      </c>
      <c r="K79" s="23">
        <f t="shared" si="34"/>
        <v>70</v>
      </c>
      <c r="L79" s="24">
        <f t="shared" si="34"/>
        <v>65</v>
      </c>
      <c r="M79" s="24">
        <f t="shared" si="34"/>
        <v>60</v>
      </c>
      <c r="N79" s="24">
        <f t="shared" si="34"/>
        <v>55</v>
      </c>
      <c r="O79" s="24">
        <f t="shared" si="34"/>
        <v>50</v>
      </c>
      <c r="P79" s="24">
        <f t="shared" si="34"/>
        <v>45</v>
      </c>
      <c r="Q79" s="24">
        <f t="shared" si="34"/>
        <v>40</v>
      </c>
      <c r="R79" s="24">
        <f t="shared" si="34"/>
        <v>35</v>
      </c>
      <c r="S79" s="64">
        <f t="shared" si="34"/>
        <v>30</v>
      </c>
      <c r="T79" s="33"/>
    </row>
    <row r="80" spans="1:20" x14ac:dyDescent="0.25">
      <c r="A80" s="7">
        <v>42</v>
      </c>
      <c r="B80" s="10" t="s">
        <v>138</v>
      </c>
      <c r="C80" s="7" t="s">
        <v>19</v>
      </c>
      <c r="D80" s="7" t="s">
        <v>77</v>
      </c>
      <c r="E80" s="7"/>
      <c r="F80" s="19">
        <f>F79+F77</f>
        <v>126.75</v>
      </c>
      <c r="G80" s="19">
        <f>G79+G77</f>
        <v>124.226653184</v>
      </c>
      <c r="H80" s="19">
        <f>H79+H77</f>
        <v>121.703306368</v>
      </c>
      <c r="I80" s="61">
        <f>I79+I77</f>
        <v>119.17995955200001</v>
      </c>
      <c r="J80" s="67">
        <f t="shared" ref="J80:S80" si="35">J79+J77</f>
        <v>116.65661273600001</v>
      </c>
      <c r="K80" s="19">
        <f t="shared" si="35"/>
        <v>114.13326592000001</v>
      </c>
      <c r="L80" s="21">
        <f t="shared" si="35"/>
        <v>111.60991910400001</v>
      </c>
      <c r="M80" s="21">
        <f t="shared" si="35"/>
        <v>109.08657228800001</v>
      </c>
      <c r="N80" s="21">
        <f t="shared" si="35"/>
        <v>106.56322547200003</v>
      </c>
      <c r="O80" s="21">
        <f t="shared" si="35"/>
        <v>104.03987865600003</v>
      </c>
      <c r="P80" s="21">
        <f t="shared" si="35"/>
        <v>101.51653184000003</v>
      </c>
      <c r="Q80" s="21">
        <f t="shared" si="35"/>
        <v>98.993185024000041</v>
      </c>
      <c r="R80" s="21">
        <f t="shared" si="35"/>
        <v>96.469838208000041</v>
      </c>
      <c r="S80" s="63">
        <f t="shared" si="35"/>
        <v>93.946491392000041</v>
      </c>
      <c r="T80" s="33"/>
    </row>
    <row r="81" spans="1:99" x14ac:dyDescent="0.25">
      <c r="A81" s="7"/>
      <c r="B81" s="13" t="s">
        <v>139</v>
      </c>
      <c r="C81" s="7" t="s">
        <v>19</v>
      </c>
      <c r="D81" s="7"/>
      <c r="E81" s="7"/>
      <c r="F81" s="19"/>
      <c r="G81" s="19"/>
      <c r="H81" s="19"/>
      <c r="I81" s="61"/>
      <c r="J81" s="67"/>
      <c r="K81" s="19"/>
      <c r="L81" s="21"/>
      <c r="M81" s="21"/>
      <c r="N81" s="21"/>
      <c r="O81" s="21"/>
      <c r="P81" s="21"/>
      <c r="Q81" s="21"/>
      <c r="R81" s="21"/>
      <c r="S81" s="63"/>
      <c r="T81" s="33"/>
    </row>
    <row r="82" spans="1:99" ht="18" customHeight="1" x14ac:dyDescent="0.25">
      <c r="A82" s="7">
        <v>43</v>
      </c>
      <c r="B82" s="7" t="s">
        <v>140</v>
      </c>
      <c r="C82" s="7" t="s">
        <v>19</v>
      </c>
      <c r="D82" s="7"/>
      <c r="E82" s="7"/>
      <c r="F82" s="19"/>
      <c r="G82" s="19" t="s">
        <v>78</v>
      </c>
      <c r="H82" s="19"/>
      <c r="I82" s="61"/>
      <c r="J82" s="67"/>
      <c r="K82" s="19"/>
      <c r="L82" s="21"/>
      <c r="M82" s="21"/>
      <c r="N82" s="21"/>
      <c r="O82" s="21"/>
      <c r="P82" s="21"/>
      <c r="Q82" s="21"/>
      <c r="R82" s="21"/>
      <c r="S82" s="63"/>
      <c r="T82" s="33"/>
    </row>
    <row r="83" spans="1:99" ht="18" customHeight="1" x14ac:dyDescent="0.25">
      <c r="A83" s="7"/>
      <c r="B83" s="7" t="s">
        <v>153</v>
      </c>
      <c r="C83" s="7" t="s">
        <v>78</v>
      </c>
      <c r="D83" s="7" t="s">
        <v>79</v>
      </c>
      <c r="E83" s="7">
        <v>1</v>
      </c>
      <c r="F83" s="19">
        <v>1</v>
      </c>
      <c r="G83" s="19">
        <v>2</v>
      </c>
      <c r="H83" s="19">
        <v>2</v>
      </c>
      <c r="I83" s="61">
        <v>2</v>
      </c>
      <c r="J83" s="67">
        <v>2</v>
      </c>
      <c r="K83" s="19">
        <v>2</v>
      </c>
      <c r="L83" s="21">
        <v>2</v>
      </c>
      <c r="M83" s="21">
        <v>2</v>
      </c>
      <c r="N83" s="21">
        <v>2</v>
      </c>
      <c r="O83" s="21">
        <v>2</v>
      </c>
      <c r="P83" s="21">
        <v>2</v>
      </c>
      <c r="Q83" s="21">
        <v>2</v>
      </c>
      <c r="R83" s="21">
        <v>2</v>
      </c>
      <c r="S83" s="63">
        <v>2</v>
      </c>
      <c r="T83" s="33"/>
    </row>
    <row r="84" spans="1:99" ht="20.25" customHeight="1" x14ac:dyDescent="0.25">
      <c r="A84" s="7">
        <v>44</v>
      </c>
      <c r="B84" s="7" t="s">
        <v>141</v>
      </c>
      <c r="C84" s="7" t="s">
        <v>19</v>
      </c>
      <c r="D84" s="7" t="s">
        <v>80</v>
      </c>
      <c r="E84" s="7">
        <v>2</v>
      </c>
      <c r="F84" s="19">
        <v>2</v>
      </c>
      <c r="G84" s="19">
        <f t="shared" ref="G84:S84" si="36">F84-G103</f>
        <v>0.89999999999999991</v>
      </c>
      <c r="H84" s="19">
        <f t="shared" si="36"/>
        <v>0.89999999999999991</v>
      </c>
      <c r="I84" s="61">
        <f t="shared" si="36"/>
        <v>0.89999999999999991</v>
      </c>
      <c r="J84" s="67">
        <f t="shared" si="36"/>
        <v>0.89999999999999991</v>
      </c>
      <c r="K84" s="19">
        <f t="shared" si="36"/>
        <v>0.89999999999999991</v>
      </c>
      <c r="L84" s="21">
        <f t="shared" si="36"/>
        <v>0.89999999999999991</v>
      </c>
      <c r="M84" s="21">
        <f t="shared" si="36"/>
        <v>0.89999999999999991</v>
      </c>
      <c r="N84" s="21">
        <f t="shared" si="36"/>
        <v>0.89999999999999991</v>
      </c>
      <c r="O84" s="21">
        <f t="shared" si="36"/>
        <v>0.89999999999999991</v>
      </c>
      <c r="P84" s="21">
        <f t="shared" si="36"/>
        <v>0.89999999999999991</v>
      </c>
      <c r="Q84" s="21">
        <f t="shared" si="36"/>
        <v>0.89999999999999991</v>
      </c>
      <c r="R84" s="21">
        <f t="shared" si="36"/>
        <v>0.89999999999999991</v>
      </c>
      <c r="S84" s="63">
        <f t="shared" si="36"/>
        <v>0.89999999999999991</v>
      </c>
      <c r="T84" s="33"/>
    </row>
    <row r="85" spans="1:99" ht="18" customHeight="1" x14ac:dyDescent="0.25">
      <c r="A85" s="7">
        <v>45</v>
      </c>
      <c r="B85" s="10" t="s">
        <v>142</v>
      </c>
      <c r="C85" s="7" t="s">
        <v>19</v>
      </c>
      <c r="D85" s="7" t="s">
        <v>81</v>
      </c>
      <c r="E85" s="7"/>
      <c r="F85" s="19">
        <f>F83+F84</f>
        <v>3</v>
      </c>
      <c r="G85" s="19">
        <f>G83+G84</f>
        <v>2.9</v>
      </c>
      <c r="H85" s="19">
        <f t="shared" ref="H85:S85" si="37">H83+H84</f>
        <v>2.9</v>
      </c>
      <c r="I85" s="61">
        <f t="shared" si="37"/>
        <v>2.9</v>
      </c>
      <c r="J85" s="67">
        <f t="shared" si="37"/>
        <v>2.9</v>
      </c>
      <c r="K85" s="19">
        <f t="shared" si="37"/>
        <v>2.9</v>
      </c>
      <c r="L85" s="21">
        <f t="shared" si="37"/>
        <v>2.9</v>
      </c>
      <c r="M85" s="21">
        <f t="shared" si="37"/>
        <v>2.9</v>
      </c>
      <c r="N85" s="21">
        <f t="shared" si="37"/>
        <v>2.9</v>
      </c>
      <c r="O85" s="21">
        <f t="shared" si="37"/>
        <v>2.9</v>
      </c>
      <c r="P85" s="21">
        <f t="shared" si="37"/>
        <v>2.9</v>
      </c>
      <c r="Q85" s="21">
        <f t="shared" si="37"/>
        <v>2.9</v>
      </c>
      <c r="R85" s="21">
        <f t="shared" si="37"/>
        <v>2.9</v>
      </c>
      <c r="S85" s="63">
        <f t="shared" si="37"/>
        <v>2.9</v>
      </c>
      <c r="T85" s="33"/>
    </row>
    <row r="86" spans="1:99" x14ac:dyDescent="0.25">
      <c r="A86" s="7">
        <v>46</v>
      </c>
      <c r="B86" s="10" t="s">
        <v>82</v>
      </c>
      <c r="C86" s="7" t="s">
        <v>19</v>
      </c>
      <c r="D86" s="10" t="s">
        <v>83</v>
      </c>
      <c r="E86" s="10"/>
      <c r="F86" s="19">
        <f>F80+F85</f>
        <v>129.75</v>
      </c>
      <c r="G86" s="19">
        <f>G80+G85</f>
        <v>127.12665318400001</v>
      </c>
      <c r="H86" s="19">
        <f t="shared" ref="H86:S86" si="38">H80+H85</f>
        <v>124.60330636800001</v>
      </c>
      <c r="I86" s="61">
        <f t="shared" si="38"/>
        <v>122.07995955200002</v>
      </c>
      <c r="J86" s="67">
        <f t="shared" si="38"/>
        <v>119.55661273600002</v>
      </c>
      <c r="K86" s="19">
        <f t="shared" si="38"/>
        <v>117.03326592000002</v>
      </c>
      <c r="L86" s="21">
        <f t="shared" si="38"/>
        <v>114.50991910400002</v>
      </c>
      <c r="M86" s="21">
        <f t="shared" si="38"/>
        <v>111.98657228800002</v>
      </c>
      <c r="N86" s="21">
        <f t="shared" si="38"/>
        <v>109.46322547200003</v>
      </c>
      <c r="O86" s="21">
        <f t="shared" si="38"/>
        <v>106.93987865600003</v>
      </c>
      <c r="P86" s="21">
        <f t="shared" si="38"/>
        <v>104.41653184000003</v>
      </c>
      <c r="Q86" s="21">
        <f t="shared" si="38"/>
        <v>101.89318502400005</v>
      </c>
      <c r="R86" s="21">
        <f t="shared" si="38"/>
        <v>99.369838208000047</v>
      </c>
      <c r="S86" s="63">
        <f t="shared" si="38"/>
        <v>96.846491392000047</v>
      </c>
      <c r="T86" s="33"/>
    </row>
    <row r="87" spans="1:99" ht="4.5" customHeight="1" x14ac:dyDescent="0.25">
      <c r="A87" s="7"/>
      <c r="B87" s="7"/>
      <c r="C87" s="7"/>
      <c r="D87" s="7"/>
      <c r="E87" s="7"/>
      <c r="F87" s="19"/>
      <c r="G87" s="19"/>
      <c r="H87" s="19"/>
      <c r="I87" s="61"/>
      <c r="J87" s="67"/>
      <c r="K87" s="19"/>
      <c r="L87" s="21"/>
      <c r="M87" s="21"/>
      <c r="N87" s="21"/>
      <c r="O87" s="21"/>
      <c r="P87" s="21"/>
      <c r="Q87" s="21"/>
      <c r="R87" s="21"/>
      <c r="S87" s="63"/>
      <c r="T87" s="33"/>
    </row>
    <row r="88" spans="1:99" ht="13.5" customHeight="1" x14ac:dyDescent="0.25">
      <c r="A88" s="7"/>
      <c r="B88" s="7" t="s">
        <v>119</v>
      </c>
      <c r="C88" s="7"/>
      <c r="D88" s="7"/>
      <c r="E88" s="7"/>
      <c r="F88" s="19">
        <f t="shared" ref="F88:S88" si="39">F70-F86</f>
        <v>1.4000000000010004E-2</v>
      </c>
      <c r="G88" s="19">
        <f t="shared" si="39"/>
        <v>1.3999999999995794E-2</v>
      </c>
      <c r="H88" s="19">
        <f t="shared" si="39"/>
        <v>1.3999999999995794E-2</v>
      </c>
      <c r="I88" s="61">
        <f t="shared" si="39"/>
        <v>1.3999999999981583E-2</v>
      </c>
      <c r="J88" s="67">
        <f t="shared" si="39"/>
        <v>1.3999999999995794E-2</v>
      </c>
      <c r="K88" s="19">
        <f t="shared" si="39"/>
        <v>1.3999999999995794E-2</v>
      </c>
      <c r="L88" s="19">
        <f t="shared" si="39"/>
        <v>1.3999999999995794E-2</v>
      </c>
      <c r="M88" s="19">
        <f t="shared" si="39"/>
        <v>1.3999999999995794E-2</v>
      </c>
      <c r="N88" s="19">
        <f t="shared" si="39"/>
        <v>1.3999999999981583E-2</v>
      </c>
      <c r="O88" s="19">
        <f t="shared" si="39"/>
        <v>1.3999999999981583E-2</v>
      </c>
      <c r="P88" s="19">
        <f t="shared" si="39"/>
        <v>1.3999999999981583E-2</v>
      </c>
      <c r="Q88" s="19">
        <f t="shared" si="39"/>
        <v>1.3999999999967372E-2</v>
      </c>
      <c r="R88" s="19">
        <f t="shared" si="39"/>
        <v>1.3999999999967372E-2</v>
      </c>
      <c r="S88" s="61">
        <f t="shared" si="39"/>
        <v>1.3999999999967372E-2</v>
      </c>
      <c r="T88" s="34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  <c r="AF88" s="100"/>
      <c r="AG88" s="100"/>
      <c r="AH88" s="100"/>
      <c r="AI88" s="100"/>
      <c r="AJ88" s="100"/>
      <c r="AK88" s="100"/>
      <c r="AL88" s="100"/>
      <c r="AM88" s="100"/>
      <c r="AN88" s="100"/>
      <c r="AO88" s="100"/>
      <c r="AP88" s="100"/>
      <c r="AQ88" s="100"/>
      <c r="AR88" s="100"/>
      <c r="AS88" s="100"/>
      <c r="AT88" s="100"/>
      <c r="AU88" s="100"/>
      <c r="AV88" s="100"/>
      <c r="AW88" s="100"/>
      <c r="AX88" s="100"/>
      <c r="AY88" s="100"/>
      <c r="AZ88" s="100"/>
      <c r="BA88" s="100"/>
      <c r="BB88" s="100"/>
      <c r="BC88" s="100"/>
      <c r="BD88" s="100"/>
      <c r="BE88" s="100"/>
      <c r="BF88" s="100"/>
      <c r="BG88" s="100"/>
      <c r="BH88" s="100"/>
      <c r="BI88" s="100"/>
      <c r="BJ88" s="100"/>
      <c r="BK88" s="100"/>
      <c r="BL88" s="100"/>
      <c r="BM88" s="100"/>
      <c r="BN88" s="100"/>
      <c r="BO88" s="100"/>
      <c r="BP88" s="100"/>
      <c r="BQ88" s="100"/>
      <c r="BR88" s="100"/>
      <c r="BS88" s="100"/>
      <c r="BT88" s="100"/>
      <c r="BU88" s="100"/>
      <c r="BV88" s="100"/>
      <c r="BW88" s="100"/>
      <c r="BX88" s="100"/>
      <c r="BY88" s="100"/>
      <c r="BZ88" s="100"/>
      <c r="CA88" s="100"/>
      <c r="CB88" s="100"/>
      <c r="CC88" s="100"/>
      <c r="CD88" s="100"/>
      <c r="CE88" s="100"/>
      <c r="CF88" s="100"/>
      <c r="CG88" s="100"/>
      <c r="CH88" s="100"/>
      <c r="CI88" s="100"/>
      <c r="CJ88" s="100"/>
      <c r="CK88" s="100"/>
      <c r="CL88" s="42"/>
      <c r="CM88" s="42"/>
      <c r="CN88" s="42"/>
      <c r="CO88" s="42"/>
      <c r="CP88" s="42"/>
      <c r="CQ88" s="42"/>
      <c r="CR88" s="42"/>
      <c r="CS88" s="42"/>
      <c r="CT88" s="42"/>
      <c r="CU88" s="42"/>
    </row>
    <row r="89" spans="1:99" ht="4.5" customHeight="1" x14ac:dyDescent="0.25">
      <c r="A89" s="7"/>
      <c r="B89" s="7"/>
      <c r="C89" s="10"/>
      <c r="D89" s="7"/>
      <c r="E89" s="7"/>
      <c r="F89" s="19"/>
      <c r="G89" s="19"/>
      <c r="H89" s="19"/>
      <c r="I89" s="61"/>
      <c r="J89" s="67"/>
      <c r="K89" s="19"/>
      <c r="L89" s="21"/>
      <c r="M89" s="21"/>
      <c r="N89" s="21"/>
      <c r="O89" s="21"/>
      <c r="P89" s="21"/>
      <c r="Q89" s="21"/>
      <c r="R89" s="21"/>
      <c r="S89" s="63"/>
      <c r="T89" s="33"/>
    </row>
    <row r="90" spans="1:99" ht="15.6" x14ac:dyDescent="0.3">
      <c r="A90" s="4"/>
      <c r="B90" s="4"/>
      <c r="C90" s="26" t="s">
        <v>201</v>
      </c>
      <c r="D90" s="27"/>
      <c r="E90" s="27"/>
      <c r="F90" s="28"/>
      <c r="G90" s="21"/>
      <c r="H90" s="21"/>
      <c r="I90" s="63"/>
      <c r="J90" s="70"/>
      <c r="K90" s="21"/>
      <c r="L90" s="21"/>
      <c r="M90" s="21"/>
      <c r="N90" s="21"/>
      <c r="O90" s="21"/>
      <c r="P90" s="21"/>
      <c r="Q90" s="21"/>
      <c r="R90" s="21"/>
      <c r="S90" s="63"/>
      <c r="T90" s="33"/>
    </row>
    <row r="91" spans="1:99" x14ac:dyDescent="0.25">
      <c r="A91" s="4"/>
      <c r="B91" s="4"/>
      <c r="C91" s="4"/>
      <c r="D91" s="4"/>
      <c r="E91" s="4"/>
      <c r="F91" s="21"/>
      <c r="G91" s="21"/>
      <c r="H91" s="21"/>
      <c r="I91" s="63"/>
      <c r="J91" s="70"/>
      <c r="K91" s="21"/>
      <c r="L91" s="21"/>
      <c r="M91" s="21"/>
      <c r="N91" s="21"/>
      <c r="O91" s="21"/>
      <c r="P91" s="21"/>
      <c r="Q91" s="21"/>
      <c r="R91" s="21"/>
      <c r="S91" s="63"/>
      <c r="T91" s="33"/>
    </row>
    <row r="92" spans="1:99" x14ac:dyDescent="0.25">
      <c r="A92" s="4"/>
      <c r="B92" s="4"/>
      <c r="C92" s="4"/>
      <c r="D92" s="4"/>
      <c r="E92" s="4"/>
      <c r="F92" s="21"/>
      <c r="G92" s="21"/>
      <c r="H92" s="21"/>
      <c r="I92" s="63"/>
      <c r="J92" s="70"/>
      <c r="K92" s="21"/>
      <c r="L92" s="21"/>
      <c r="M92" s="21"/>
      <c r="N92" s="21"/>
      <c r="O92" s="21"/>
      <c r="P92" s="21"/>
      <c r="Q92" s="21"/>
      <c r="R92" s="21"/>
      <c r="S92" s="63"/>
      <c r="T92" s="33"/>
    </row>
    <row r="93" spans="1:99" x14ac:dyDescent="0.25">
      <c r="A93" s="4"/>
      <c r="B93" s="29" t="s">
        <v>84</v>
      </c>
      <c r="C93" s="4"/>
      <c r="D93" s="4"/>
      <c r="E93" s="4"/>
      <c r="F93" s="21"/>
      <c r="G93" s="21"/>
      <c r="H93" s="21"/>
      <c r="I93" s="63"/>
      <c r="J93" s="70"/>
      <c r="K93" s="21"/>
      <c r="L93" s="21"/>
      <c r="M93" s="21"/>
      <c r="N93" s="21"/>
      <c r="O93" s="21"/>
      <c r="P93" s="21"/>
      <c r="Q93" s="21"/>
      <c r="R93" s="21"/>
      <c r="S93" s="63"/>
      <c r="T93" s="33"/>
    </row>
    <row r="94" spans="1:99" x14ac:dyDescent="0.25">
      <c r="A94" s="4">
        <v>47</v>
      </c>
      <c r="B94" s="4" t="s">
        <v>85</v>
      </c>
      <c r="C94" s="4" t="s">
        <v>19</v>
      </c>
      <c r="D94" s="4" t="s">
        <v>155</v>
      </c>
      <c r="E94" s="4"/>
      <c r="F94" s="21">
        <f>F40</f>
        <v>13.209816480000001</v>
      </c>
      <c r="G94" s="21">
        <f>G40</f>
        <v>12.845816480000003</v>
      </c>
      <c r="H94" s="21">
        <f>H40</f>
        <v>12.845816480000003</v>
      </c>
      <c r="I94" s="63">
        <f>I40</f>
        <v>12.845816480000003</v>
      </c>
      <c r="J94" s="70">
        <f>J40</f>
        <v>12.845816480000003</v>
      </c>
      <c r="K94" s="21">
        <f t="shared" ref="K94:S94" si="40">K40</f>
        <v>12.845816480000003</v>
      </c>
      <c r="L94" s="21">
        <f t="shared" si="40"/>
        <v>12.845816480000003</v>
      </c>
      <c r="M94" s="21">
        <f t="shared" si="40"/>
        <v>12.845816480000003</v>
      </c>
      <c r="N94" s="21">
        <f t="shared" si="40"/>
        <v>12.845816480000003</v>
      </c>
      <c r="O94" s="21">
        <f t="shared" si="40"/>
        <v>12.845816480000003</v>
      </c>
      <c r="P94" s="21">
        <f t="shared" si="40"/>
        <v>12.845816480000003</v>
      </c>
      <c r="Q94" s="21">
        <f t="shared" si="40"/>
        <v>12.845816480000003</v>
      </c>
      <c r="R94" s="21">
        <f t="shared" si="40"/>
        <v>12.845816480000003</v>
      </c>
      <c r="S94" s="63">
        <f t="shared" si="40"/>
        <v>12.845816480000003</v>
      </c>
      <c r="T94" s="33"/>
    </row>
    <row r="95" spans="1:99" x14ac:dyDescent="0.25">
      <c r="A95" s="4">
        <v>48</v>
      </c>
      <c r="B95" s="4" t="s">
        <v>86</v>
      </c>
      <c r="C95" s="4" t="s">
        <v>19</v>
      </c>
      <c r="D95" s="4" t="s">
        <v>238</v>
      </c>
      <c r="E95" s="4"/>
      <c r="F95" s="21">
        <f>F38</f>
        <v>4.8360000000000003</v>
      </c>
      <c r="G95" s="21">
        <f>G38</f>
        <v>5.2</v>
      </c>
      <c r="H95" s="21">
        <f>H38</f>
        <v>5.2</v>
      </c>
      <c r="I95" s="63">
        <f>I38</f>
        <v>5.2</v>
      </c>
      <c r="J95" s="70">
        <f t="shared" ref="J95:S95" si="41">J38</f>
        <v>5.2</v>
      </c>
      <c r="K95" s="21">
        <f t="shared" si="41"/>
        <v>5.2</v>
      </c>
      <c r="L95" s="21">
        <f t="shared" si="41"/>
        <v>5.2</v>
      </c>
      <c r="M95" s="21">
        <f t="shared" si="41"/>
        <v>5.2</v>
      </c>
      <c r="N95" s="21">
        <f t="shared" si="41"/>
        <v>5.2</v>
      </c>
      <c r="O95" s="21">
        <f t="shared" si="41"/>
        <v>5.2</v>
      </c>
      <c r="P95" s="21">
        <f t="shared" si="41"/>
        <v>5.2</v>
      </c>
      <c r="Q95" s="21">
        <f t="shared" si="41"/>
        <v>5.2</v>
      </c>
      <c r="R95" s="21">
        <f t="shared" si="41"/>
        <v>5.2</v>
      </c>
      <c r="S95" s="63">
        <f t="shared" si="41"/>
        <v>5.2</v>
      </c>
      <c r="T95" s="33"/>
    </row>
    <row r="96" spans="1:99" x14ac:dyDescent="0.25">
      <c r="A96" s="4">
        <v>49</v>
      </c>
      <c r="B96" s="4" t="s">
        <v>87</v>
      </c>
      <c r="C96" s="4" t="s">
        <v>19</v>
      </c>
      <c r="D96" s="4" t="s">
        <v>59</v>
      </c>
      <c r="E96" s="4"/>
      <c r="F96" s="21">
        <v>0</v>
      </c>
      <c r="G96" s="21">
        <v>0</v>
      </c>
      <c r="H96" s="21">
        <v>0</v>
      </c>
      <c r="I96" s="63">
        <v>0</v>
      </c>
      <c r="J96" s="70"/>
      <c r="K96" s="21"/>
      <c r="L96" s="21"/>
      <c r="M96" s="21"/>
      <c r="N96" s="21"/>
      <c r="O96" s="21"/>
      <c r="P96" s="21"/>
      <c r="Q96" s="21"/>
      <c r="R96" s="21"/>
      <c r="S96" s="63"/>
      <c r="T96" s="33"/>
    </row>
    <row r="97" spans="1:20" x14ac:dyDescent="0.25">
      <c r="A97" s="4">
        <v>50</v>
      </c>
      <c r="B97" s="4" t="s">
        <v>65</v>
      </c>
      <c r="C97" s="4" t="s">
        <v>19</v>
      </c>
      <c r="D97" s="4" t="s">
        <v>156</v>
      </c>
      <c r="E97" s="4"/>
      <c r="F97" s="21">
        <f>F94+F95+F96</f>
        <v>18.045816479999999</v>
      </c>
      <c r="G97" s="21">
        <f>G94+G95+G96</f>
        <v>18.045816480000003</v>
      </c>
      <c r="H97" s="21">
        <f>H94+H95+H96</f>
        <v>18.045816480000003</v>
      </c>
      <c r="I97" s="63">
        <f>I94+I95+I96</f>
        <v>18.045816480000003</v>
      </c>
      <c r="J97" s="70">
        <f t="shared" ref="J97:S97" si="42">J94+J95+J96</f>
        <v>18.045816480000003</v>
      </c>
      <c r="K97" s="21">
        <f t="shared" si="42"/>
        <v>18.045816480000003</v>
      </c>
      <c r="L97" s="21">
        <f t="shared" si="42"/>
        <v>18.045816480000003</v>
      </c>
      <c r="M97" s="21">
        <f t="shared" si="42"/>
        <v>18.045816480000003</v>
      </c>
      <c r="N97" s="21">
        <f t="shared" si="42"/>
        <v>18.045816480000003</v>
      </c>
      <c r="O97" s="21">
        <f t="shared" si="42"/>
        <v>18.045816480000003</v>
      </c>
      <c r="P97" s="21">
        <f t="shared" si="42"/>
        <v>18.045816480000003</v>
      </c>
      <c r="Q97" s="21">
        <f t="shared" si="42"/>
        <v>18.045816480000003</v>
      </c>
      <c r="R97" s="21">
        <f t="shared" si="42"/>
        <v>18.045816480000003</v>
      </c>
      <c r="S97" s="63">
        <f t="shared" si="42"/>
        <v>18.045816480000003</v>
      </c>
      <c r="T97" s="33"/>
    </row>
    <row r="98" spans="1:20" x14ac:dyDescent="0.25">
      <c r="A98" s="4"/>
      <c r="B98" s="4"/>
      <c r="C98" s="4" t="s">
        <v>78</v>
      </c>
      <c r="D98" s="4"/>
      <c r="E98" s="4"/>
      <c r="F98" s="21"/>
      <c r="G98" s="21"/>
      <c r="H98" s="21"/>
      <c r="I98" s="63"/>
      <c r="J98" s="70"/>
      <c r="K98" s="21"/>
      <c r="L98" s="21"/>
      <c r="M98" s="21"/>
      <c r="N98" s="21"/>
      <c r="O98" s="21"/>
      <c r="P98" s="21"/>
      <c r="Q98" s="21"/>
      <c r="R98" s="21"/>
      <c r="S98" s="63"/>
      <c r="T98" s="33"/>
    </row>
    <row r="99" spans="1:20" x14ac:dyDescent="0.25">
      <c r="A99" s="4"/>
      <c r="B99" s="2" t="s">
        <v>88</v>
      </c>
      <c r="C99" s="4" t="s">
        <v>78</v>
      </c>
      <c r="D99" s="4"/>
      <c r="E99" s="4"/>
      <c r="F99" s="21"/>
      <c r="G99" s="21"/>
      <c r="H99" s="21"/>
      <c r="I99" s="63"/>
      <c r="J99" s="70"/>
      <c r="K99" s="21"/>
      <c r="L99" s="21"/>
      <c r="M99" s="21"/>
      <c r="N99" s="21"/>
      <c r="O99" s="21"/>
      <c r="P99" s="21"/>
      <c r="Q99" s="21"/>
      <c r="R99" s="21"/>
      <c r="S99" s="63"/>
      <c r="T99" s="33"/>
    </row>
    <row r="100" spans="1:20" x14ac:dyDescent="0.25">
      <c r="A100" s="4">
        <v>51</v>
      </c>
      <c r="B100" s="4" t="s">
        <v>143</v>
      </c>
      <c r="C100" s="4" t="s">
        <v>19</v>
      </c>
      <c r="D100" s="4" t="s">
        <v>157</v>
      </c>
      <c r="E100" s="4"/>
      <c r="F100" s="21">
        <f>E67-F67</f>
        <v>0</v>
      </c>
      <c r="G100" s="21">
        <f>F67-G67</f>
        <v>0.5</v>
      </c>
      <c r="H100" s="21">
        <f>G67-H67</f>
        <v>0</v>
      </c>
      <c r="I100" s="63">
        <f>H67-I67</f>
        <v>0</v>
      </c>
      <c r="J100" s="70">
        <f t="shared" ref="J100:S100" si="43">I67-J67</f>
        <v>0</v>
      </c>
      <c r="K100" s="21">
        <f t="shared" si="43"/>
        <v>0</v>
      </c>
      <c r="L100" s="21">
        <f t="shared" si="43"/>
        <v>0</v>
      </c>
      <c r="M100" s="21">
        <f t="shared" si="43"/>
        <v>0</v>
      </c>
      <c r="N100" s="21">
        <f t="shared" si="43"/>
        <v>0</v>
      </c>
      <c r="O100" s="21">
        <f t="shared" si="43"/>
        <v>0</v>
      </c>
      <c r="P100" s="21">
        <f t="shared" si="43"/>
        <v>0</v>
      </c>
      <c r="Q100" s="21">
        <f t="shared" si="43"/>
        <v>0</v>
      </c>
      <c r="R100" s="21">
        <f t="shared" si="43"/>
        <v>0</v>
      </c>
      <c r="S100" s="63">
        <f t="shared" si="43"/>
        <v>0</v>
      </c>
      <c r="T100" s="33"/>
    </row>
    <row r="101" spans="1:20" x14ac:dyDescent="0.25">
      <c r="A101" s="4">
        <v>52</v>
      </c>
      <c r="B101" s="4" t="s">
        <v>144</v>
      </c>
      <c r="C101" s="4" t="s">
        <v>19</v>
      </c>
      <c r="D101" s="4" t="s">
        <v>160</v>
      </c>
      <c r="E101" s="4"/>
      <c r="F101" s="21">
        <f>E66-F66</f>
        <v>0</v>
      </c>
      <c r="G101" s="21">
        <f>F66-G66</f>
        <v>-0.39999999999999991</v>
      </c>
      <c r="H101" s="21">
        <f>G66-H66</f>
        <v>0</v>
      </c>
      <c r="I101" s="63">
        <f>H66-I66</f>
        <v>0</v>
      </c>
      <c r="J101" s="70"/>
      <c r="K101" s="21"/>
      <c r="L101" s="21"/>
      <c r="M101" s="21"/>
      <c r="N101" s="21"/>
      <c r="O101" s="21"/>
      <c r="P101" s="21"/>
      <c r="Q101" s="21"/>
      <c r="R101" s="21"/>
      <c r="S101" s="63"/>
      <c r="T101" s="33"/>
    </row>
    <row r="102" spans="1:20" x14ac:dyDescent="0.25">
      <c r="A102" s="4">
        <v>53</v>
      </c>
      <c r="B102" s="4" t="s">
        <v>145</v>
      </c>
      <c r="C102" s="4" t="s">
        <v>19</v>
      </c>
      <c r="D102" s="4" t="s">
        <v>158</v>
      </c>
      <c r="E102" s="4"/>
      <c r="F102" s="21">
        <f>F83-E83</f>
        <v>0</v>
      </c>
      <c r="G102" s="21">
        <f>G83-F83</f>
        <v>1</v>
      </c>
      <c r="H102" s="21">
        <f>H83-G83</f>
        <v>0</v>
      </c>
      <c r="I102" s="63">
        <f>I83-H83</f>
        <v>0</v>
      </c>
      <c r="J102" s="70"/>
      <c r="K102" s="21"/>
      <c r="L102" s="21"/>
      <c r="M102" s="21"/>
      <c r="N102" s="21"/>
      <c r="O102" s="21"/>
      <c r="P102" s="21"/>
      <c r="Q102" s="21"/>
      <c r="R102" s="21"/>
      <c r="S102" s="63"/>
      <c r="T102" s="33"/>
    </row>
    <row r="103" spans="1:20" x14ac:dyDescent="0.25">
      <c r="A103" s="4">
        <v>54</v>
      </c>
      <c r="B103" s="4" t="s">
        <v>146</v>
      </c>
      <c r="C103" s="4" t="s">
        <v>19</v>
      </c>
      <c r="D103" s="4" t="s">
        <v>159</v>
      </c>
      <c r="E103" s="4"/>
      <c r="F103" s="21">
        <f>F100+F101+F102</f>
        <v>0</v>
      </c>
      <c r="G103" s="21">
        <f>G100+G101+G102</f>
        <v>1.1000000000000001</v>
      </c>
      <c r="H103" s="21">
        <f>H100+H101+H102</f>
        <v>0</v>
      </c>
      <c r="I103" s="63">
        <f>I100+I101+I102</f>
        <v>0</v>
      </c>
      <c r="J103" s="70">
        <f t="shared" ref="J103:S103" si="44">J100+J101+J102</f>
        <v>0</v>
      </c>
      <c r="K103" s="21">
        <f t="shared" si="44"/>
        <v>0</v>
      </c>
      <c r="L103" s="21">
        <f t="shared" si="44"/>
        <v>0</v>
      </c>
      <c r="M103" s="21">
        <f t="shared" si="44"/>
        <v>0</v>
      </c>
      <c r="N103" s="21">
        <f t="shared" si="44"/>
        <v>0</v>
      </c>
      <c r="O103" s="21">
        <f t="shared" si="44"/>
        <v>0</v>
      </c>
      <c r="P103" s="21">
        <f t="shared" si="44"/>
        <v>0</v>
      </c>
      <c r="Q103" s="21">
        <f t="shared" si="44"/>
        <v>0</v>
      </c>
      <c r="R103" s="21">
        <f t="shared" si="44"/>
        <v>0</v>
      </c>
      <c r="S103" s="63">
        <f t="shared" si="44"/>
        <v>0</v>
      </c>
      <c r="T103" s="33"/>
    </row>
    <row r="104" spans="1:20" x14ac:dyDescent="0.25">
      <c r="A104" s="4">
        <v>55</v>
      </c>
      <c r="B104" s="2" t="s">
        <v>147</v>
      </c>
      <c r="C104" s="4" t="s">
        <v>19</v>
      </c>
      <c r="D104" s="4" t="s">
        <v>161</v>
      </c>
      <c r="E104" s="4"/>
      <c r="F104" s="21">
        <v>0</v>
      </c>
      <c r="G104" s="21">
        <v>0</v>
      </c>
      <c r="H104" s="21">
        <f>H134</f>
        <v>0</v>
      </c>
      <c r="I104" s="63">
        <f>I134</f>
        <v>0</v>
      </c>
      <c r="J104" s="70">
        <f t="shared" ref="J104:S104" si="45">J134</f>
        <v>0</v>
      </c>
      <c r="K104" s="21">
        <f t="shared" si="45"/>
        <v>0</v>
      </c>
      <c r="L104" s="21">
        <f t="shared" si="45"/>
        <v>0</v>
      </c>
      <c r="M104" s="21">
        <f t="shared" si="45"/>
        <v>0</v>
      </c>
      <c r="N104" s="21">
        <f t="shared" si="45"/>
        <v>0</v>
      </c>
      <c r="O104" s="21">
        <f t="shared" si="45"/>
        <v>0</v>
      </c>
      <c r="P104" s="21">
        <f t="shared" si="45"/>
        <v>0</v>
      </c>
      <c r="Q104" s="21">
        <f t="shared" si="45"/>
        <v>0</v>
      </c>
      <c r="R104" s="21">
        <f t="shared" si="45"/>
        <v>0</v>
      </c>
      <c r="S104" s="63">
        <f t="shared" si="45"/>
        <v>0</v>
      </c>
      <c r="T104" s="33"/>
    </row>
    <row r="105" spans="1:20" x14ac:dyDescent="0.25">
      <c r="A105" s="4">
        <v>56</v>
      </c>
      <c r="B105" s="2" t="s">
        <v>89</v>
      </c>
      <c r="C105" s="4" t="s">
        <v>19</v>
      </c>
      <c r="D105" s="4" t="s">
        <v>162</v>
      </c>
      <c r="E105" s="4"/>
      <c r="F105" s="21">
        <v>0</v>
      </c>
      <c r="G105" s="21">
        <v>0</v>
      </c>
      <c r="H105" s="21">
        <f>H133</f>
        <v>0</v>
      </c>
      <c r="I105" s="63">
        <f>I133</f>
        <v>0</v>
      </c>
      <c r="J105" s="70">
        <f t="shared" ref="J105:S105" si="46">J133</f>
        <v>0</v>
      </c>
      <c r="K105" s="21">
        <f t="shared" si="46"/>
        <v>0</v>
      </c>
      <c r="L105" s="21">
        <f t="shared" si="46"/>
        <v>0</v>
      </c>
      <c r="M105" s="21">
        <f t="shared" si="46"/>
        <v>0</v>
      </c>
      <c r="N105" s="21">
        <f t="shared" si="46"/>
        <v>0</v>
      </c>
      <c r="O105" s="21">
        <f t="shared" si="46"/>
        <v>0</v>
      </c>
      <c r="P105" s="21">
        <f t="shared" si="46"/>
        <v>0</v>
      </c>
      <c r="Q105" s="21">
        <f t="shared" si="46"/>
        <v>0</v>
      </c>
      <c r="R105" s="21">
        <f t="shared" si="46"/>
        <v>0</v>
      </c>
      <c r="S105" s="63">
        <f t="shared" si="46"/>
        <v>0</v>
      </c>
      <c r="T105" s="33"/>
    </row>
    <row r="106" spans="1:20" x14ac:dyDescent="0.25">
      <c r="A106" s="4">
        <v>57</v>
      </c>
      <c r="B106" s="2" t="s">
        <v>148</v>
      </c>
      <c r="C106" s="4" t="s">
        <v>19</v>
      </c>
      <c r="D106" s="4" t="s">
        <v>163</v>
      </c>
      <c r="E106" s="4"/>
      <c r="F106" s="21">
        <f>F97+F103+F104+F105</f>
        <v>18.045816479999999</v>
      </c>
      <c r="G106" s="21">
        <f>G97+G103+G104+G105</f>
        <v>19.145816480000004</v>
      </c>
      <c r="H106" s="21">
        <f t="shared" ref="H106:S106" si="47">H97+H103+H104+H105</f>
        <v>18.045816480000003</v>
      </c>
      <c r="I106" s="63">
        <f t="shared" si="47"/>
        <v>18.045816480000003</v>
      </c>
      <c r="J106" s="70">
        <f t="shared" si="47"/>
        <v>18.045816480000003</v>
      </c>
      <c r="K106" s="21">
        <f t="shared" si="47"/>
        <v>18.045816480000003</v>
      </c>
      <c r="L106" s="21">
        <f t="shared" si="47"/>
        <v>18.045816480000003</v>
      </c>
      <c r="M106" s="21">
        <f t="shared" si="47"/>
        <v>18.045816480000003</v>
      </c>
      <c r="N106" s="21">
        <f t="shared" si="47"/>
        <v>18.045816480000003</v>
      </c>
      <c r="O106" s="21">
        <f t="shared" si="47"/>
        <v>18.045816480000003</v>
      </c>
      <c r="P106" s="21">
        <f t="shared" si="47"/>
        <v>18.045816480000003</v>
      </c>
      <c r="Q106" s="21">
        <f t="shared" si="47"/>
        <v>18.045816480000003</v>
      </c>
      <c r="R106" s="21">
        <f t="shared" si="47"/>
        <v>18.045816480000003</v>
      </c>
      <c r="S106" s="63">
        <f t="shared" si="47"/>
        <v>18.045816480000003</v>
      </c>
      <c r="T106" s="33"/>
    </row>
    <row r="107" spans="1:20" x14ac:dyDescent="0.25">
      <c r="A107" s="4"/>
      <c r="B107" s="4"/>
      <c r="C107" s="4" t="s">
        <v>78</v>
      </c>
      <c r="D107" s="4"/>
      <c r="E107" s="4"/>
      <c r="F107" s="21"/>
      <c r="G107" s="21"/>
      <c r="H107" s="21"/>
      <c r="I107" s="63"/>
      <c r="J107" s="70"/>
      <c r="K107" s="21"/>
      <c r="L107" s="21"/>
      <c r="M107" s="21"/>
      <c r="N107" s="21"/>
      <c r="O107" s="21"/>
      <c r="P107" s="21"/>
      <c r="Q107" s="21"/>
      <c r="R107" s="21"/>
      <c r="S107" s="63"/>
      <c r="T107" s="33"/>
    </row>
    <row r="108" spans="1:20" x14ac:dyDescent="0.25">
      <c r="A108" s="4"/>
      <c r="B108" s="29" t="s">
        <v>90</v>
      </c>
      <c r="C108" s="4" t="s">
        <v>78</v>
      </c>
      <c r="D108" s="4"/>
      <c r="E108" s="4"/>
      <c r="F108" s="21"/>
      <c r="G108" s="21"/>
      <c r="H108" s="21"/>
      <c r="I108" s="63"/>
      <c r="J108" s="70"/>
      <c r="K108" s="21"/>
      <c r="L108" s="21"/>
      <c r="M108" s="21"/>
      <c r="N108" s="21"/>
      <c r="O108" s="21"/>
      <c r="P108" s="21"/>
      <c r="Q108" s="21"/>
      <c r="R108" s="21"/>
      <c r="S108" s="63"/>
      <c r="T108" s="33"/>
    </row>
    <row r="109" spans="1:20" x14ac:dyDescent="0.25">
      <c r="A109" s="4"/>
      <c r="B109" s="4"/>
      <c r="C109" s="4" t="s">
        <v>78</v>
      </c>
      <c r="D109" s="4"/>
      <c r="E109" s="4"/>
      <c r="F109" s="21"/>
      <c r="G109" s="21"/>
      <c r="H109" s="21"/>
      <c r="I109" s="63"/>
      <c r="J109" s="70"/>
      <c r="K109" s="21"/>
      <c r="L109" s="21"/>
      <c r="M109" s="21"/>
      <c r="N109" s="21"/>
      <c r="O109" s="21"/>
      <c r="P109" s="21"/>
      <c r="Q109" s="21"/>
      <c r="R109" s="21"/>
      <c r="S109" s="63"/>
      <c r="T109" s="33"/>
    </row>
    <row r="110" spans="1:20" x14ac:dyDescent="0.25">
      <c r="A110" s="4">
        <v>58</v>
      </c>
      <c r="B110" s="4" t="s">
        <v>149</v>
      </c>
      <c r="C110" s="4" t="s">
        <v>19</v>
      </c>
      <c r="D110" s="4" t="s">
        <v>164</v>
      </c>
      <c r="E110" s="4"/>
      <c r="F110" s="21">
        <f>F156+F152</f>
        <v>0</v>
      </c>
      <c r="G110" s="21">
        <f>G156+G152</f>
        <v>11</v>
      </c>
      <c r="H110" s="21">
        <f t="shared" ref="H110:S110" si="48">H156+H152</f>
        <v>11</v>
      </c>
      <c r="I110" s="63">
        <f t="shared" si="48"/>
        <v>11</v>
      </c>
      <c r="J110" s="70">
        <f t="shared" si="48"/>
        <v>11</v>
      </c>
      <c r="K110" s="21">
        <f t="shared" si="48"/>
        <v>11</v>
      </c>
      <c r="L110" s="21">
        <f t="shared" si="48"/>
        <v>11</v>
      </c>
      <c r="M110" s="21">
        <f t="shared" si="48"/>
        <v>11</v>
      </c>
      <c r="N110" s="21">
        <f t="shared" si="48"/>
        <v>11</v>
      </c>
      <c r="O110" s="21">
        <f t="shared" si="48"/>
        <v>11</v>
      </c>
      <c r="P110" s="21">
        <f t="shared" si="48"/>
        <v>11</v>
      </c>
      <c r="Q110" s="21">
        <f t="shared" si="48"/>
        <v>11</v>
      </c>
      <c r="R110" s="21">
        <f t="shared" si="48"/>
        <v>11</v>
      </c>
      <c r="S110" s="63">
        <f t="shared" si="48"/>
        <v>11</v>
      </c>
      <c r="T110" s="33" t="s">
        <v>78</v>
      </c>
    </row>
    <row r="111" spans="1:20" x14ac:dyDescent="0.25">
      <c r="A111" s="4">
        <v>59</v>
      </c>
      <c r="B111" s="4" t="s">
        <v>150</v>
      </c>
      <c r="C111" s="4" t="s">
        <v>19</v>
      </c>
      <c r="D111" s="4" t="s">
        <v>165</v>
      </c>
      <c r="E111" s="4"/>
      <c r="F111" s="21">
        <f>E84-F84</f>
        <v>0</v>
      </c>
      <c r="G111" s="21">
        <f>F84-G84</f>
        <v>1.1000000000000001</v>
      </c>
      <c r="H111" s="21">
        <f t="shared" ref="H111:S111" si="49">G84-H84</f>
        <v>0</v>
      </c>
      <c r="I111" s="63">
        <f t="shared" si="49"/>
        <v>0</v>
      </c>
      <c r="J111" s="70">
        <f t="shared" si="49"/>
        <v>0</v>
      </c>
      <c r="K111" s="21">
        <f t="shared" si="49"/>
        <v>0</v>
      </c>
      <c r="L111" s="21">
        <f t="shared" si="49"/>
        <v>0</v>
      </c>
      <c r="M111" s="21">
        <f t="shared" si="49"/>
        <v>0</v>
      </c>
      <c r="N111" s="21">
        <f t="shared" si="49"/>
        <v>0</v>
      </c>
      <c r="O111" s="21">
        <f t="shared" si="49"/>
        <v>0</v>
      </c>
      <c r="P111" s="21">
        <f t="shared" si="49"/>
        <v>0</v>
      </c>
      <c r="Q111" s="21">
        <f t="shared" si="49"/>
        <v>0</v>
      </c>
      <c r="R111" s="21">
        <f t="shared" si="49"/>
        <v>0</v>
      </c>
      <c r="S111" s="63">
        <f t="shared" si="49"/>
        <v>0</v>
      </c>
      <c r="T111" s="33"/>
    </row>
    <row r="112" spans="1:20" x14ac:dyDescent="0.25">
      <c r="A112" s="4">
        <v>60</v>
      </c>
      <c r="B112" s="4" t="s">
        <v>91</v>
      </c>
      <c r="C112" s="4" t="s">
        <v>19</v>
      </c>
      <c r="D112" s="4" t="s">
        <v>166</v>
      </c>
      <c r="E112" s="4"/>
      <c r="F112" s="21">
        <v>0</v>
      </c>
      <c r="G112" s="21">
        <v>0</v>
      </c>
      <c r="H112" s="21">
        <f>H132/100*E125</f>
        <v>0</v>
      </c>
      <c r="I112" s="63">
        <f>I132/100*E125</f>
        <v>0</v>
      </c>
      <c r="J112" s="70">
        <f t="shared" ref="J112:S112" si="50">J132/100*F125</f>
        <v>0</v>
      </c>
      <c r="K112" s="21">
        <f t="shared" si="50"/>
        <v>0</v>
      </c>
      <c r="L112" s="21">
        <f t="shared" si="50"/>
        <v>0</v>
      </c>
      <c r="M112" s="21">
        <f t="shared" si="50"/>
        <v>0</v>
      </c>
      <c r="N112" s="21">
        <f t="shared" si="50"/>
        <v>0</v>
      </c>
      <c r="O112" s="21">
        <f t="shared" si="50"/>
        <v>0</v>
      </c>
      <c r="P112" s="21">
        <f t="shared" si="50"/>
        <v>0</v>
      </c>
      <c r="Q112" s="21">
        <f t="shared" si="50"/>
        <v>0</v>
      </c>
      <c r="R112" s="21">
        <f t="shared" si="50"/>
        <v>0</v>
      </c>
      <c r="S112" s="63">
        <f t="shared" si="50"/>
        <v>0</v>
      </c>
      <c r="T112" s="33"/>
    </row>
    <row r="113" spans="1:251" x14ac:dyDescent="0.25">
      <c r="A113" s="4">
        <v>61</v>
      </c>
      <c r="B113" s="4" t="s">
        <v>44</v>
      </c>
      <c r="C113" s="4" t="s">
        <v>19</v>
      </c>
      <c r="D113" s="4" t="s">
        <v>167</v>
      </c>
      <c r="E113" s="4"/>
      <c r="F113" s="21">
        <f>F44</f>
        <v>1.4419632960000002</v>
      </c>
      <c r="G113" s="21">
        <f>G44</f>
        <v>1.3691632960000009</v>
      </c>
      <c r="H113" s="21">
        <f>H44</f>
        <v>1.3691632960000009</v>
      </c>
      <c r="I113" s="63">
        <f t="shared" ref="I113:S113" si="51">I44</f>
        <v>1.3691632960000009</v>
      </c>
      <c r="J113" s="70">
        <f t="shared" si="51"/>
        <v>1.3691632960000009</v>
      </c>
      <c r="K113" s="21">
        <f t="shared" si="51"/>
        <v>1.3691632960000009</v>
      </c>
      <c r="L113" s="21">
        <f t="shared" si="51"/>
        <v>1.3691632960000009</v>
      </c>
      <c r="M113" s="21">
        <f t="shared" si="51"/>
        <v>1.3691632960000009</v>
      </c>
      <c r="N113" s="21">
        <f t="shared" si="51"/>
        <v>1.3691632960000009</v>
      </c>
      <c r="O113" s="21">
        <f t="shared" si="51"/>
        <v>1.3691632960000009</v>
      </c>
      <c r="P113" s="21">
        <f t="shared" si="51"/>
        <v>1.3691632960000009</v>
      </c>
      <c r="Q113" s="21">
        <f t="shared" si="51"/>
        <v>1.3691632960000009</v>
      </c>
      <c r="R113" s="21">
        <f t="shared" si="51"/>
        <v>1.3691632960000009</v>
      </c>
      <c r="S113" s="63">
        <f t="shared" si="51"/>
        <v>1.3691632960000009</v>
      </c>
      <c r="T113" s="33"/>
    </row>
    <row r="114" spans="1:251" x14ac:dyDescent="0.25">
      <c r="A114" s="4">
        <v>62</v>
      </c>
      <c r="B114" s="4" t="s">
        <v>51</v>
      </c>
      <c r="C114" s="4" t="s">
        <v>19</v>
      </c>
      <c r="D114" s="4" t="s">
        <v>168</v>
      </c>
      <c r="E114" s="4"/>
      <c r="F114" s="21">
        <f>F49</f>
        <v>3</v>
      </c>
      <c r="G114" s="21">
        <f>G49</f>
        <v>3</v>
      </c>
      <c r="H114" s="21">
        <f t="shared" ref="H114:S114" si="52">H49</f>
        <v>3</v>
      </c>
      <c r="I114" s="63">
        <f t="shared" si="52"/>
        <v>3</v>
      </c>
      <c r="J114" s="70">
        <f t="shared" si="52"/>
        <v>3</v>
      </c>
      <c r="K114" s="21">
        <f t="shared" si="52"/>
        <v>3</v>
      </c>
      <c r="L114" s="21">
        <f t="shared" si="52"/>
        <v>3</v>
      </c>
      <c r="M114" s="21">
        <f t="shared" si="52"/>
        <v>3</v>
      </c>
      <c r="N114" s="21">
        <f t="shared" si="52"/>
        <v>3</v>
      </c>
      <c r="O114" s="21">
        <f t="shared" si="52"/>
        <v>3</v>
      </c>
      <c r="P114" s="21">
        <f t="shared" si="52"/>
        <v>3</v>
      </c>
      <c r="Q114" s="21">
        <f t="shared" si="52"/>
        <v>3</v>
      </c>
      <c r="R114" s="21">
        <f t="shared" si="52"/>
        <v>3</v>
      </c>
      <c r="S114" s="63">
        <f t="shared" si="52"/>
        <v>3</v>
      </c>
      <c r="T114" s="33"/>
    </row>
    <row r="115" spans="1:251" x14ac:dyDescent="0.25">
      <c r="A115" s="4"/>
      <c r="B115" s="4"/>
      <c r="C115" s="4" t="s">
        <v>78</v>
      </c>
      <c r="D115" s="4"/>
      <c r="E115" s="4"/>
      <c r="F115" s="21"/>
      <c r="G115" s="21"/>
      <c r="H115" s="21"/>
      <c r="I115" s="63"/>
      <c r="J115" s="70"/>
      <c r="K115" s="21"/>
      <c r="L115" s="21"/>
      <c r="M115" s="21"/>
      <c r="N115" s="21"/>
      <c r="O115" s="21"/>
      <c r="P115" s="21"/>
      <c r="Q115" s="21"/>
      <c r="R115" s="21"/>
      <c r="S115" s="63"/>
      <c r="T115" s="33"/>
    </row>
    <row r="116" spans="1:251" x14ac:dyDescent="0.25">
      <c r="A116" s="4"/>
      <c r="B116" s="4"/>
      <c r="C116" s="4" t="s">
        <v>78</v>
      </c>
      <c r="D116" s="4"/>
      <c r="E116" s="4"/>
      <c r="F116" s="21"/>
      <c r="G116" s="21"/>
      <c r="H116" s="21"/>
      <c r="I116" s="63"/>
      <c r="J116" s="70"/>
      <c r="K116" s="21"/>
      <c r="L116" s="21"/>
      <c r="M116" s="21"/>
      <c r="N116" s="21"/>
      <c r="O116" s="21"/>
      <c r="P116" s="21"/>
      <c r="Q116" s="21"/>
      <c r="R116" s="21"/>
      <c r="S116" s="63"/>
      <c r="T116" s="33"/>
    </row>
    <row r="117" spans="1:251" x14ac:dyDescent="0.25">
      <c r="A117" s="4">
        <v>63</v>
      </c>
      <c r="B117" s="2" t="s">
        <v>151</v>
      </c>
      <c r="C117" s="4" t="s">
        <v>19</v>
      </c>
      <c r="D117" s="4" t="s">
        <v>169</v>
      </c>
      <c r="E117" s="4"/>
      <c r="F117" s="21">
        <f>F110+F111+F112+F113+F114</f>
        <v>4.4419632959999999</v>
      </c>
      <c r="G117" s="21">
        <f>G110+G111+G112+G113+G114</f>
        <v>16.469163296000001</v>
      </c>
      <c r="H117" s="21">
        <f t="shared" ref="H117:S117" si="53">SUM(H110:H114)</f>
        <v>15.369163296</v>
      </c>
      <c r="I117" s="63">
        <f t="shared" si="53"/>
        <v>15.369163296</v>
      </c>
      <c r="J117" s="70">
        <f t="shared" si="53"/>
        <v>15.369163296</v>
      </c>
      <c r="K117" s="21">
        <f t="shared" si="53"/>
        <v>15.369163296</v>
      </c>
      <c r="L117" s="21">
        <f t="shared" si="53"/>
        <v>15.369163296</v>
      </c>
      <c r="M117" s="21">
        <f t="shared" si="53"/>
        <v>15.369163296</v>
      </c>
      <c r="N117" s="21">
        <f t="shared" si="53"/>
        <v>15.369163296</v>
      </c>
      <c r="O117" s="21">
        <f t="shared" si="53"/>
        <v>15.369163296</v>
      </c>
      <c r="P117" s="21">
        <f t="shared" si="53"/>
        <v>15.369163296</v>
      </c>
      <c r="Q117" s="21">
        <f t="shared" si="53"/>
        <v>15.369163296</v>
      </c>
      <c r="R117" s="21">
        <f t="shared" si="53"/>
        <v>15.369163296</v>
      </c>
      <c r="S117" s="63">
        <f t="shared" si="53"/>
        <v>15.369163296</v>
      </c>
      <c r="T117" s="37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  <c r="AF117" s="101"/>
      <c r="AG117" s="101"/>
      <c r="AH117" s="101"/>
      <c r="AI117" s="101"/>
      <c r="AJ117" s="101"/>
      <c r="AK117" s="101"/>
      <c r="AL117" s="101"/>
      <c r="AM117" s="101"/>
      <c r="AN117" s="101"/>
      <c r="AO117" s="101"/>
      <c r="AP117" s="101"/>
      <c r="AQ117" s="101"/>
      <c r="AR117" s="101"/>
      <c r="AS117" s="101"/>
      <c r="AT117" s="101"/>
      <c r="AU117" s="101"/>
      <c r="AV117" s="101"/>
      <c r="AW117" s="101"/>
      <c r="AX117" s="101"/>
      <c r="AY117" s="101"/>
      <c r="AZ117" s="101"/>
      <c r="BA117" s="101"/>
      <c r="BB117" s="101"/>
      <c r="BC117" s="101"/>
      <c r="BD117" s="101"/>
      <c r="BE117" s="42"/>
      <c r="BF117" s="42"/>
      <c r="BG117" s="42"/>
      <c r="BH117" s="42"/>
      <c r="BI117" s="42"/>
      <c r="BJ117" s="42"/>
      <c r="BK117" s="42"/>
      <c r="BL117" s="42"/>
      <c r="BM117" s="42"/>
      <c r="BN117" s="42"/>
      <c r="BO117" s="42"/>
      <c r="BP117" s="42"/>
      <c r="BQ117" s="42"/>
      <c r="BR117" s="42"/>
      <c r="BS117" s="42"/>
      <c r="BT117" s="42"/>
      <c r="BU117" s="42"/>
      <c r="BV117" s="42"/>
      <c r="BW117" s="42"/>
      <c r="BX117" s="42"/>
      <c r="BY117" s="42"/>
      <c r="BZ117" s="42"/>
      <c r="CA117" s="42"/>
      <c r="CB117" s="42"/>
      <c r="CC117" s="42"/>
      <c r="CD117" s="42"/>
      <c r="CE117" s="42"/>
      <c r="CF117" s="42"/>
      <c r="CG117" s="42"/>
      <c r="CH117" s="42"/>
      <c r="CI117" s="42"/>
      <c r="CJ117" s="42"/>
      <c r="CK117" s="42"/>
      <c r="CL117" s="42"/>
      <c r="CM117" s="42"/>
      <c r="CN117" s="42"/>
      <c r="CO117" s="42"/>
      <c r="CP117" s="42"/>
      <c r="CQ117" s="42"/>
      <c r="CR117" s="42"/>
      <c r="CS117" s="42"/>
      <c r="CT117" s="42"/>
      <c r="CU117" s="42"/>
      <c r="CV117" s="42"/>
      <c r="CW117" s="42"/>
      <c r="CX117" s="42"/>
      <c r="CY117" s="42"/>
      <c r="CZ117" s="42"/>
      <c r="DA117" s="42"/>
      <c r="DB117" s="42"/>
      <c r="DC117" s="42"/>
      <c r="DD117" s="42"/>
      <c r="DE117" s="42"/>
      <c r="DF117" s="42"/>
      <c r="DG117" s="42"/>
      <c r="DH117" s="42"/>
      <c r="DI117" s="42"/>
      <c r="DJ117" s="42"/>
      <c r="DK117" s="42"/>
      <c r="DL117" s="42"/>
      <c r="DM117" s="42"/>
      <c r="DN117" s="42"/>
      <c r="DO117" s="42"/>
      <c r="DP117" s="42"/>
      <c r="DQ117" s="42"/>
      <c r="DR117" s="42"/>
      <c r="DS117" s="42"/>
      <c r="DT117" s="42"/>
      <c r="DU117" s="42"/>
      <c r="DV117" s="42"/>
      <c r="DW117" s="42"/>
      <c r="DX117" s="42"/>
      <c r="DY117" s="42"/>
      <c r="DZ117" s="42"/>
      <c r="EA117" s="42"/>
      <c r="EB117" s="42"/>
      <c r="EC117" s="42"/>
      <c r="ED117" s="42"/>
      <c r="EE117" s="42"/>
      <c r="EF117" s="42"/>
      <c r="EG117" s="42"/>
      <c r="EH117" s="42"/>
      <c r="EI117" s="42"/>
      <c r="EJ117" s="42"/>
      <c r="EK117" s="42"/>
      <c r="EL117" s="42"/>
      <c r="EM117" s="42"/>
      <c r="EN117" s="42"/>
      <c r="EO117" s="42"/>
      <c r="EP117" s="42"/>
      <c r="EQ117" s="42"/>
      <c r="ER117" s="42"/>
      <c r="ES117" s="42"/>
      <c r="ET117" s="42"/>
      <c r="EU117" s="42"/>
      <c r="EV117" s="42"/>
      <c r="EW117" s="42"/>
      <c r="EX117" s="42"/>
      <c r="EY117" s="42"/>
      <c r="EZ117" s="42"/>
      <c r="FA117" s="42"/>
      <c r="FB117" s="42"/>
      <c r="FC117" s="42"/>
      <c r="FD117" s="42"/>
      <c r="FE117" s="42"/>
      <c r="FF117" s="42"/>
      <c r="FG117" s="42"/>
      <c r="FH117" s="42"/>
      <c r="FI117" s="42"/>
      <c r="FJ117" s="42"/>
      <c r="FK117" s="42"/>
      <c r="FL117" s="42"/>
      <c r="FM117" s="42"/>
      <c r="FN117" s="42"/>
      <c r="FO117" s="42"/>
      <c r="FP117" s="42"/>
      <c r="FQ117" s="42"/>
      <c r="FR117" s="42"/>
      <c r="FS117" s="42"/>
      <c r="FT117" s="42"/>
      <c r="FU117" s="42"/>
      <c r="FV117" s="42"/>
      <c r="FW117" s="42"/>
      <c r="FX117" s="42"/>
      <c r="FY117" s="42"/>
      <c r="FZ117" s="42"/>
      <c r="GA117" s="42"/>
      <c r="GB117" s="42"/>
      <c r="GC117" s="42"/>
      <c r="GD117" s="42"/>
      <c r="GE117" s="42"/>
      <c r="GF117" s="42"/>
      <c r="GG117" s="42"/>
      <c r="GH117" s="42"/>
      <c r="GI117" s="42"/>
      <c r="GJ117" s="42"/>
      <c r="GK117" s="42"/>
      <c r="GL117" s="42"/>
      <c r="GM117" s="42"/>
      <c r="GN117" s="42"/>
      <c r="GO117" s="42"/>
      <c r="GP117" s="42"/>
      <c r="GQ117" s="42"/>
      <c r="GR117" s="42"/>
      <c r="GS117" s="42"/>
      <c r="GT117" s="42"/>
      <c r="GU117" s="42"/>
      <c r="GV117" s="42"/>
      <c r="GW117" s="42"/>
      <c r="GX117" s="42"/>
      <c r="GY117" s="42"/>
      <c r="GZ117" s="42"/>
      <c r="HA117" s="42"/>
      <c r="HB117" s="42"/>
      <c r="HC117" s="42"/>
      <c r="HD117" s="42"/>
      <c r="HE117" s="42"/>
      <c r="HF117" s="42"/>
      <c r="HG117" s="42"/>
      <c r="HH117" s="42"/>
      <c r="HI117" s="42"/>
      <c r="HJ117" s="42"/>
      <c r="HK117" s="42"/>
      <c r="HL117" s="42"/>
      <c r="HM117" s="42"/>
      <c r="HN117" s="42"/>
      <c r="HO117" s="42"/>
      <c r="HP117" s="42"/>
      <c r="HQ117" s="42"/>
      <c r="HR117" s="42"/>
      <c r="HS117" s="42"/>
      <c r="HT117" s="42"/>
      <c r="HU117" s="42"/>
      <c r="HV117" s="42"/>
      <c r="HW117" s="42"/>
      <c r="HX117" s="42"/>
      <c r="HY117" s="42"/>
      <c r="HZ117" s="42"/>
      <c r="IA117" s="42"/>
      <c r="IB117" s="42"/>
      <c r="IC117" s="42"/>
      <c r="ID117" s="42"/>
      <c r="IE117" s="42"/>
      <c r="IF117" s="42"/>
      <c r="IG117" s="42"/>
      <c r="IH117" s="42"/>
      <c r="II117" s="42"/>
      <c r="IJ117" s="42"/>
      <c r="IK117" s="42"/>
      <c r="IL117" s="42"/>
      <c r="IM117" s="42"/>
      <c r="IN117" s="42"/>
      <c r="IO117" s="42"/>
      <c r="IP117" s="42"/>
      <c r="IQ117" s="42"/>
    </row>
    <row r="118" spans="1:251" x14ac:dyDescent="0.25">
      <c r="A118" s="4"/>
      <c r="B118" s="4"/>
      <c r="C118" s="4" t="s">
        <v>78</v>
      </c>
      <c r="D118" s="4"/>
      <c r="E118" s="4"/>
      <c r="F118" s="21"/>
      <c r="G118" s="21"/>
      <c r="H118" s="21"/>
      <c r="I118" s="63"/>
      <c r="J118" s="70"/>
      <c r="K118" s="21"/>
      <c r="L118" s="21"/>
      <c r="M118" s="21"/>
      <c r="N118" s="21"/>
      <c r="O118" s="21"/>
      <c r="P118" s="21"/>
      <c r="Q118" s="21"/>
      <c r="R118" s="21"/>
      <c r="S118" s="63"/>
      <c r="T118" s="33"/>
    </row>
    <row r="119" spans="1:251" x14ac:dyDescent="0.25">
      <c r="A119" s="4">
        <v>64</v>
      </c>
      <c r="B119" s="2" t="s">
        <v>152</v>
      </c>
      <c r="C119" s="4" t="s">
        <v>19</v>
      </c>
      <c r="D119" s="2" t="s">
        <v>170</v>
      </c>
      <c r="E119" s="2"/>
      <c r="F119" s="24" t="s">
        <v>78</v>
      </c>
      <c r="G119" s="24">
        <f t="shared" ref="G119:S119" si="54">G106-G117</f>
        <v>2.6766531840000027</v>
      </c>
      <c r="H119" s="24">
        <f t="shared" si="54"/>
        <v>2.6766531840000027</v>
      </c>
      <c r="I119" s="64">
        <f t="shared" si="54"/>
        <v>2.6766531840000027</v>
      </c>
      <c r="J119" s="71">
        <f t="shared" si="54"/>
        <v>2.6766531840000027</v>
      </c>
      <c r="K119" s="24">
        <f t="shared" si="54"/>
        <v>2.6766531840000027</v>
      </c>
      <c r="L119" s="24">
        <f t="shared" si="54"/>
        <v>2.6766531840000027</v>
      </c>
      <c r="M119" s="24">
        <f t="shared" si="54"/>
        <v>2.6766531840000027</v>
      </c>
      <c r="N119" s="24">
        <f t="shared" si="54"/>
        <v>2.6766531840000027</v>
      </c>
      <c r="O119" s="24">
        <f t="shared" si="54"/>
        <v>2.6766531840000027</v>
      </c>
      <c r="P119" s="24">
        <f t="shared" si="54"/>
        <v>2.6766531840000027</v>
      </c>
      <c r="Q119" s="24">
        <f t="shared" si="54"/>
        <v>2.6766531840000027</v>
      </c>
      <c r="R119" s="24">
        <f t="shared" si="54"/>
        <v>2.6766531840000027</v>
      </c>
      <c r="S119" s="64">
        <f t="shared" si="54"/>
        <v>2.6766531840000027</v>
      </c>
      <c r="T119" s="36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</row>
    <row r="120" spans="1:251" x14ac:dyDescent="0.25">
      <c r="A120" s="4"/>
      <c r="B120" s="4"/>
      <c r="C120" s="4" t="s">
        <v>78</v>
      </c>
      <c r="D120" s="4"/>
      <c r="E120" s="4"/>
      <c r="F120" s="21"/>
      <c r="G120" s="21"/>
      <c r="H120" s="21"/>
      <c r="I120" s="63"/>
      <c r="J120" s="70"/>
      <c r="K120" s="21"/>
      <c r="L120" s="21"/>
      <c r="M120" s="21"/>
      <c r="N120" s="21"/>
      <c r="O120" s="21"/>
      <c r="P120" s="21"/>
      <c r="Q120" s="21"/>
      <c r="R120" s="21"/>
      <c r="S120" s="63"/>
      <c r="T120" s="33"/>
    </row>
    <row r="121" spans="1:251" x14ac:dyDescent="0.25">
      <c r="A121" s="4"/>
      <c r="B121" s="4"/>
      <c r="C121" s="4" t="s">
        <v>78</v>
      </c>
      <c r="D121" s="4"/>
      <c r="E121" s="4"/>
      <c r="F121" s="21"/>
      <c r="G121" s="21"/>
      <c r="H121" s="21"/>
      <c r="I121" s="63"/>
      <c r="J121" s="70"/>
      <c r="K121" s="21"/>
      <c r="L121" s="21"/>
      <c r="M121" s="21"/>
      <c r="N121" s="21"/>
      <c r="O121" s="21"/>
      <c r="P121" s="21"/>
      <c r="Q121" s="21"/>
      <c r="R121" s="21"/>
      <c r="S121" s="63"/>
      <c r="T121" s="33"/>
    </row>
    <row r="122" spans="1:251" ht="15.6" x14ac:dyDescent="0.3">
      <c r="A122" s="4"/>
      <c r="B122" s="4"/>
      <c r="C122" s="4" t="s">
        <v>78</v>
      </c>
      <c r="D122" s="26" t="s">
        <v>209</v>
      </c>
      <c r="E122" s="4"/>
      <c r="F122" s="21"/>
      <c r="G122" s="21"/>
      <c r="H122" s="21"/>
      <c r="I122" s="63"/>
      <c r="J122" s="70"/>
      <c r="K122" s="21"/>
      <c r="L122" s="21"/>
      <c r="M122" s="21"/>
      <c r="N122" s="21"/>
      <c r="O122" s="21"/>
      <c r="P122" s="21"/>
      <c r="Q122" s="21"/>
      <c r="R122" s="21"/>
      <c r="S122" s="63"/>
      <c r="T122" s="33"/>
    </row>
    <row r="123" spans="1:251" x14ac:dyDescent="0.25">
      <c r="A123" s="4">
        <v>65</v>
      </c>
      <c r="B123" s="29" t="s">
        <v>171</v>
      </c>
      <c r="C123" s="4" t="s">
        <v>19</v>
      </c>
      <c r="D123" s="4" t="s">
        <v>172</v>
      </c>
      <c r="E123" s="4">
        <v>0</v>
      </c>
      <c r="F123" s="21"/>
      <c r="G123" s="21"/>
      <c r="H123" s="21"/>
      <c r="I123" s="63"/>
      <c r="J123" s="70"/>
      <c r="K123" s="21"/>
      <c r="L123" s="21"/>
      <c r="M123" s="21"/>
      <c r="N123" s="21"/>
      <c r="O123" s="21"/>
      <c r="P123" s="21"/>
      <c r="Q123" s="21"/>
      <c r="R123" s="21"/>
      <c r="S123" s="63"/>
      <c r="T123" s="33"/>
    </row>
    <row r="124" spans="1:251" x14ac:dyDescent="0.25">
      <c r="A124" s="4">
        <v>66</v>
      </c>
      <c r="B124" s="4" t="s">
        <v>173</v>
      </c>
      <c r="C124" s="4" t="s">
        <v>19</v>
      </c>
      <c r="D124" s="4" t="s">
        <v>239</v>
      </c>
      <c r="E124" s="4">
        <v>0</v>
      </c>
      <c r="F124" s="4" t="s">
        <v>92</v>
      </c>
      <c r="G124" s="4"/>
      <c r="H124" s="4"/>
      <c r="I124" s="65"/>
      <c r="J124" s="72"/>
      <c r="K124" s="4"/>
      <c r="L124" s="4"/>
      <c r="M124" s="4"/>
      <c r="N124" s="4"/>
      <c r="O124" s="4"/>
      <c r="P124" s="4"/>
      <c r="Q124" s="4"/>
      <c r="R124" s="4"/>
      <c r="S124" s="65"/>
      <c r="T124" s="33"/>
    </row>
    <row r="125" spans="1:251" x14ac:dyDescent="0.25">
      <c r="A125" s="4">
        <v>67</v>
      </c>
      <c r="B125" s="4" t="s">
        <v>174</v>
      </c>
      <c r="C125" s="4" t="s">
        <v>19</v>
      </c>
      <c r="D125" s="4" t="s">
        <v>175</v>
      </c>
      <c r="E125" s="4">
        <f>E123-E124</f>
        <v>0</v>
      </c>
      <c r="F125" s="4"/>
      <c r="G125" s="4"/>
      <c r="H125" s="4"/>
      <c r="I125" s="65"/>
      <c r="J125" s="72"/>
      <c r="K125" s="4"/>
      <c r="L125" s="4"/>
      <c r="M125" s="4"/>
      <c r="N125" s="4"/>
      <c r="O125" s="4"/>
      <c r="P125" s="4"/>
      <c r="Q125" s="4"/>
      <c r="R125" s="4"/>
      <c r="S125" s="65"/>
      <c r="T125" s="33"/>
    </row>
    <row r="126" spans="1:251" x14ac:dyDescent="0.25">
      <c r="A126" s="4"/>
      <c r="B126" s="4"/>
      <c r="C126" s="4" t="s">
        <v>78</v>
      </c>
      <c r="D126" s="4"/>
      <c r="E126" s="4"/>
      <c r="F126" s="4"/>
      <c r="G126" s="4"/>
      <c r="H126" s="4"/>
      <c r="I126" s="65"/>
      <c r="J126" s="72"/>
      <c r="K126" s="4"/>
      <c r="L126" s="4"/>
      <c r="M126" s="4"/>
      <c r="N126" s="4"/>
      <c r="O126" s="4"/>
      <c r="P126" s="4"/>
      <c r="Q126" s="4"/>
      <c r="R126" s="4"/>
      <c r="S126" s="65"/>
      <c r="T126" s="33"/>
    </row>
    <row r="127" spans="1:251" x14ac:dyDescent="0.25">
      <c r="A127" s="4">
        <v>68</v>
      </c>
      <c r="B127" s="4" t="s">
        <v>176</v>
      </c>
      <c r="C127" s="4" t="s">
        <v>6</v>
      </c>
      <c r="D127" s="4" t="s">
        <v>177</v>
      </c>
      <c r="E127" s="4">
        <v>73</v>
      </c>
      <c r="F127" s="4"/>
      <c r="G127" s="4"/>
      <c r="H127" s="4"/>
      <c r="I127" s="65"/>
      <c r="J127" s="72"/>
      <c r="K127" s="4"/>
      <c r="L127" s="4"/>
      <c r="M127" s="4"/>
      <c r="N127" s="4"/>
      <c r="O127" s="4"/>
      <c r="P127" s="4"/>
      <c r="Q127" s="4"/>
      <c r="R127" s="4"/>
      <c r="S127" s="65"/>
      <c r="T127" s="33"/>
    </row>
    <row r="128" spans="1:251" x14ac:dyDescent="0.25">
      <c r="A128" s="4">
        <v>69</v>
      </c>
      <c r="B128" s="4" t="s">
        <v>93</v>
      </c>
      <c r="C128" s="4" t="s">
        <v>19</v>
      </c>
      <c r="D128" s="4" t="s">
        <v>178</v>
      </c>
      <c r="E128" s="4">
        <f>E127/100*E125</f>
        <v>0</v>
      </c>
      <c r="F128" s="4"/>
      <c r="G128" s="4"/>
      <c r="H128" s="4"/>
      <c r="I128" s="65"/>
      <c r="J128" s="72"/>
      <c r="K128" s="4"/>
      <c r="L128" s="4"/>
      <c r="M128" s="4"/>
      <c r="N128" s="4"/>
      <c r="O128" s="4"/>
      <c r="P128" s="4"/>
      <c r="Q128" s="4"/>
      <c r="R128" s="4"/>
      <c r="S128" s="65"/>
      <c r="T128" s="33"/>
    </row>
    <row r="129" spans="1:20" x14ac:dyDescent="0.25">
      <c r="A129" s="4"/>
      <c r="B129" s="4"/>
      <c r="C129" s="4"/>
      <c r="D129" s="4"/>
      <c r="E129" s="4"/>
      <c r="F129" s="4"/>
      <c r="G129" s="4"/>
      <c r="H129" s="4"/>
      <c r="I129" s="65"/>
      <c r="J129" s="72"/>
      <c r="K129" s="4"/>
      <c r="L129" s="4"/>
      <c r="M129" s="4"/>
      <c r="N129" s="4"/>
      <c r="O129" s="4"/>
      <c r="P129" s="4"/>
      <c r="Q129" s="4"/>
      <c r="R129" s="4"/>
      <c r="S129" s="65"/>
      <c r="T129" s="33"/>
    </row>
    <row r="130" spans="1:20" x14ac:dyDescent="0.25">
      <c r="A130" s="4">
        <v>70</v>
      </c>
      <c r="B130" s="4" t="s">
        <v>94</v>
      </c>
      <c r="C130" s="4" t="s">
        <v>19</v>
      </c>
      <c r="D130" s="4" t="s">
        <v>179</v>
      </c>
      <c r="E130" s="4">
        <f>E125-E128</f>
        <v>0</v>
      </c>
      <c r="F130" s="4"/>
      <c r="G130" s="4"/>
      <c r="H130" s="4"/>
      <c r="I130" s="65"/>
      <c r="J130" s="72"/>
      <c r="K130" s="4"/>
      <c r="L130" s="4"/>
      <c r="M130" s="4"/>
      <c r="N130" s="4"/>
      <c r="O130" s="4"/>
      <c r="P130" s="4"/>
      <c r="Q130" s="4"/>
      <c r="R130" s="4"/>
      <c r="S130" s="65"/>
      <c r="T130" s="33"/>
    </row>
    <row r="131" spans="1:20" x14ac:dyDescent="0.25">
      <c r="A131" s="4">
        <v>71</v>
      </c>
      <c r="B131" s="2" t="s">
        <v>180</v>
      </c>
      <c r="C131" s="4" t="s">
        <v>78</v>
      </c>
      <c r="D131" s="4" t="s">
        <v>95</v>
      </c>
      <c r="E131" s="4"/>
      <c r="F131" s="4"/>
      <c r="G131" s="4"/>
      <c r="H131" s="4"/>
      <c r="I131" s="65"/>
      <c r="J131" s="72"/>
      <c r="K131" s="4"/>
      <c r="L131" s="4"/>
      <c r="M131" s="4"/>
      <c r="N131" s="4"/>
      <c r="O131" s="4"/>
      <c r="P131" s="4"/>
      <c r="Q131" s="4"/>
      <c r="R131" s="4"/>
      <c r="S131" s="65"/>
      <c r="T131" s="33"/>
    </row>
    <row r="132" spans="1:20" x14ac:dyDescent="0.25">
      <c r="A132" s="4">
        <v>72</v>
      </c>
      <c r="B132" s="4" t="s">
        <v>181</v>
      </c>
      <c r="C132" s="4" t="s">
        <v>6</v>
      </c>
      <c r="D132" s="4" t="s">
        <v>182</v>
      </c>
      <c r="E132" s="4"/>
      <c r="F132" s="4" t="s">
        <v>6</v>
      </c>
      <c r="G132" s="4"/>
      <c r="H132" s="4">
        <v>40</v>
      </c>
      <c r="I132" s="65">
        <v>60</v>
      </c>
      <c r="J132" s="72"/>
      <c r="K132" s="4"/>
      <c r="L132" s="4"/>
      <c r="M132" s="4"/>
      <c r="N132" s="4"/>
      <c r="O132" s="4"/>
      <c r="P132" s="4"/>
      <c r="Q132" s="4"/>
      <c r="R132" s="4"/>
      <c r="S132" s="65"/>
      <c r="T132" s="33"/>
    </row>
    <row r="133" spans="1:20" x14ac:dyDescent="0.25">
      <c r="A133" s="4">
        <v>73</v>
      </c>
      <c r="B133" s="4" t="s">
        <v>183</v>
      </c>
      <c r="C133" s="4" t="s">
        <v>19</v>
      </c>
      <c r="D133" s="4" t="s">
        <v>184</v>
      </c>
      <c r="E133" s="4"/>
      <c r="F133" s="4"/>
      <c r="G133" s="4"/>
      <c r="H133" s="4">
        <f>E128*H132/100</f>
        <v>0</v>
      </c>
      <c r="I133" s="65">
        <f>E128*I132/100</f>
        <v>0</v>
      </c>
      <c r="J133" s="72"/>
      <c r="K133" s="4"/>
      <c r="L133" s="4"/>
      <c r="M133" s="4"/>
      <c r="N133" s="4"/>
      <c r="O133" s="4"/>
      <c r="P133" s="4"/>
      <c r="Q133" s="4"/>
      <c r="R133" s="4"/>
      <c r="S133" s="65"/>
      <c r="T133" s="33"/>
    </row>
    <row r="134" spans="1:20" x14ac:dyDescent="0.25">
      <c r="A134" s="4">
        <v>74</v>
      </c>
      <c r="B134" s="4" t="s">
        <v>185</v>
      </c>
      <c r="C134" s="4" t="s">
        <v>19</v>
      </c>
      <c r="D134" s="4" t="s">
        <v>186</v>
      </c>
      <c r="E134" s="4"/>
      <c r="F134" s="4"/>
      <c r="G134" s="4"/>
      <c r="H134" s="4">
        <f>H132/100*E130</f>
        <v>0</v>
      </c>
      <c r="I134" s="65">
        <f>I132/100*E130</f>
        <v>0</v>
      </c>
      <c r="J134" s="72"/>
      <c r="K134" s="4"/>
      <c r="L134" s="4"/>
      <c r="M134" s="4"/>
      <c r="N134" s="4"/>
      <c r="O134" s="4"/>
      <c r="P134" s="4"/>
      <c r="Q134" s="4"/>
      <c r="R134" s="4"/>
      <c r="S134" s="65"/>
      <c r="T134" s="33"/>
    </row>
    <row r="135" spans="1:20" x14ac:dyDescent="0.25">
      <c r="A135" s="4">
        <v>75</v>
      </c>
      <c r="B135" s="2" t="s">
        <v>96</v>
      </c>
      <c r="C135" s="4" t="s">
        <v>19</v>
      </c>
      <c r="D135" s="4" t="s">
        <v>187</v>
      </c>
      <c r="E135" s="4"/>
      <c r="F135" s="4"/>
      <c r="G135" s="4"/>
      <c r="H135" s="4">
        <f>H133+H134</f>
        <v>0</v>
      </c>
      <c r="I135" s="65">
        <f>I133+I134</f>
        <v>0</v>
      </c>
      <c r="J135" s="72"/>
      <c r="K135" s="4"/>
      <c r="L135" s="4"/>
      <c r="M135" s="4"/>
      <c r="N135" s="4"/>
      <c r="O135" s="4"/>
      <c r="P135" s="4"/>
      <c r="Q135" s="4"/>
      <c r="R135" s="4"/>
      <c r="S135" s="65"/>
      <c r="T135" s="33"/>
    </row>
    <row r="136" spans="1:20" x14ac:dyDescent="0.25">
      <c r="A136" s="4"/>
      <c r="B136" s="2"/>
      <c r="C136" s="4"/>
      <c r="D136" s="2" t="s">
        <v>105</v>
      </c>
      <c r="E136" s="4"/>
      <c r="F136" s="4"/>
      <c r="G136" s="4"/>
      <c r="H136" s="4"/>
      <c r="I136" s="65"/>
      <c r="J136" s="72"/>
      <c r="K136" s="4"/>
      <c r="L136" s="4"/>
      <c r="M136" s="4"/>
      <c r="N136" s="4"/>
      <c r="O136" s="4"/>
      <c r="P136" s="4"/>
      <c r="Q136" s="4"/>
      <c r="R136" s="4"/>
      <c r="S136" s="65"/>
      <c r="T136" s="33"/>
    </row>
    <row r="137" spans="1:20" x14ac:dyDescent="0.25">
      <c r="A137" s="4">
        <v>76</v>
      </c>
      <c r="B137" s="4" t="s">
        <v>97</v>
      </c>
      <c r="C137" s="4"/>
      <c r="D137" s="1" t="s">
        <v>188</v>
      </c>
      <c r="E137" s="4">
        <v>10</v>
      </c>
      <c r="F137" s="4" t="s">
        <v>98</v>
      </c>
      <c r="G137" s="4"/>
      <c r="H137" s="4"/>
      <c r="I137" s="65"/>
      <c r="J137" s="72"/>
      <c r="K137" s="4"/>
      <c r="L137" s="4"/>
      <c r="M137" s="4"/>
      <c r="N137" s="4"/>
      <c r="O137" s="4"/>
      <c r="P137" s="4"/>
      <c r="Q137" s="4"/>
      <c r="R137" s="4"/>
      <c r="S137" s="65"/>
      <c r="T137" s="33"/>
    </row>
    <row r="138" spans="1:20" x14ac:dyDescent="0.25">
      <c r="A138" s="4">
        <v>77</v>
      </c>
      <c r="B138" s="4" t="s">
        <v>99</v>
      </c>
      <c r="C138" s="4"/>
      <c r="D138" s="1" t="s">
        <v>189</v>
      </c>
      <c r="E138" s="4">
        <v>2</v>
      </c>
      <c r="F138" s="4" t="s">
        <v>98</v>
      </c>
      <c r="G138" s="4"/>
      <c r="H138" s="4"/>
      <c r="I138" s="65"/>
      <c r="J138" s="72"/>
      <c r="K138" s="4"/>
      <c r="L138" s="4"/>
      <c r="M138" s="4"/>
      <c r="N138" s="4"/>
      <c r="O138" s="4"/>
      <c r="P138" s="4"/>
      <c r="Q138" s="4"/>
      <c r="R138" s="4"/>
      <c r="S138" s="65"/>
      <c r="T138" s="33"/>
    </row>
    <row r="139" spans="1:20" x14ac:dyDescent="0.25">
      <c r="A139" s="4">
        <v>78</v>
      </c>
      <c r="B139" s="4" t="s">
        <v>100</v>
      </c>
      <c r="C139" s="4"/>
      <c r="D139" s="1" t="s">
        <v>190</v>
      </c>
      <c r="E139" s="4">
        <v>2</v>
      </c>
      <c r="F139" s="4" t="s">
        <v>98</v>
      </c>
      <c r="G139" s="4"/>
      <c r="H139" s="4"/>
      <c r="I139" s="65"/>
      <c r="J139" s="72"/>
      <c r="K139" s="4"/>
      <c r="L139" s="4"/>
      <c r="M139" s="4"/>
      <c r="N139" s="4"/>
      <c r="O139" s="4"/>
      <c r="P139" s="4"/>
      <c r="Q139" s="4"/>
      <c r="R139" s="4"/>
      <c r="S139" s="65"/>
      <c r="T139" s="33"/>
    </row>
    <row r="140" spans="1:20" x14ac:dyDescent="0.25">
      <c r="A140" s="4">
        <v>79</v>
      </c>
      <c r="B140" s="4" t="s">
        <v>101</v>
      </c>
      <c r="C140" s="4"/>
      <c r="D140" s="1" t="s">
        <v>240</v>
      </c>
      <c r="E140" s="4">
        <f>E128/(E137-E138)</f>
        <v>0</v>
      </c>
      <c r="F140" s="4"/>
      <c r="G140" s="4"/>
      <c r="H140" s="4"/>
      <c r="I140" s="65"/>
      <c r="J140" s="72"/>
      <c r="K140" s="4"/>
      <c r="L140" s="4"/>
      <c r="M140" s="4"/>
      <c r="N140" s="4"/>
      <c r="O140" s="4"/>
      <c r="P140" s="4"/>
      <c r="Q140" s="4"/>
      <c r="R140" s="4"/>
      <c r="S140" s="65"/>
      <c r="T140" s="33"/>
    </row>
    <row r="141" spans="1:20" x14ac:dyDescent="0.25">
      <c r="A141" s="4">
        <v>80</v>
      </c>
      <c r="B141" s="4" t="s">
        <v>102</v>
      </c>
      <c r="C141" s="4"/>
      <c r="D141" s="1" t="s">
        <v>191</v>
      </c>
      <c r="E141" s="4">
        <v>8</v>
      </c>
      <c r="F141" s="4">
        <v>8</v>
      </c>
      <c r="G141" s="4">
        <v>8</v>
      </c>
      <c r="H141" s="4">
        <v>8</v>
      </c>
      <c r="I141" s="65">
        <v>8</v>
      </c>
      <c r="J141" s="72">
        <v>8</v>
      </c>
      <c r="K141" s="4">
        <v>8</v>
      </c>
      <c r="L141" s="4">
        <v>8</v>
      </c>
      <c r="M141" s="4">
        <v>8</v>
      </c>
      <c r="N141" s="4">
        <v>8</v>
      </c>
      <c r="O141" s="4">
        <v>8</v>
      </c>
      <c r="P141" s="4">
        <v>8</v>
      </c>
      <c r="Q141" s="4">
        <v>8</v>
      </c>
      <c r="R141" s="4">
        <v>8</v>
      </c>
      <c r="S141" s="65">
        <v>8</v>
      </c>
      <c r="T141" s="33"/>
    </row>
    <row r="142" spans="1:20" x14ac:dyDescent="0.25">
      <c r="A142" s="4">
        <v>81</v>
      </c>
      <c r="B142" s="4" t="s">
        <v>103</v>
      </c>
      <c r="C142" s="4"/>
      <c r="D142" s="1"/>
      <c r="E142" s="4"/>
      <c r="F142" s="4" t="s">
        <v>104</v>
      </c>
      <c r="G142" s="4"/>
      <c r="H142" s="4"/>
      <c r="I142" s="65"/>
      <c r="J142" s="72"/>
      <c r="K142" s="4"/>
      <c r="L142" s="4"/>
      <c r="M142" s="4"/>
      <c r="N142" s="4"/>
      <c r="O142" s="4"/>
      <c r="P142" s="4"/>
      <c r="Q142" s="4"/>
      <c r="R142" s="4"/>
      <c r="S142" s="65"/>
      <c r="T142" s="33"/>
    </row>
    <row r="143" spans="1:20" x14ac:dyDescent="0.25">
      <c r="A143" s="4"/>
      <c r="B143" s="4"/>
      <c r="C143" s="4"/>
      <c r="D143" s="1"/>
      <c r="E143" s="4"/>
      <c r="F143" s="4"/>
      <c r="G143" s="4"/>
      <c r="H143" s="4"/>
      <c r="I143" s="65"/>
      <c r="J143" s="72"/>
      <c r="K143" s="4"/>
      <c r="L143" s="4"/>
      <c r="M143" s="4"/>
      <c r="N143" s="4"/>
      <c r="O143" s="4"/>
      <c r="P143" s="4"/>
      <c r="Q143" s="4"/>
      <c r="R143" s="4"/>
      <c r="S143" s="65"/>
      <c r="T143" s="33"/>
    </row>
    <row r="144" spans="1:20" x14ac:dyDescent="0.25">
      <c r="A144" s="4">
        <v>82</v>
      </c>
      <c r="B144" s="2" t="s">
        <v>105</v>
      </c>
      <c r="C144" s="4"/>
      <c r="D144" s="1"/>
      <c r="E144" s="4"/>
      <c r="F144" s="4"/>
      <c r="G144" s="4"/>
      <c r="H144" s="4"/>
      <c r="I144" s="65"/>
      <c r="J144" s="72"/>
      <c r="K144" s="4"/>
      <c r="L144" s="4"/>
      <c r="M144" s="4"/>
      <c r="N144" s="4"/>
      <c r="O144" s="4"/>
      <c r="P144" s="4"/>
      <c r="Q144" s="4"/>
      <c r="R144" s="4"/>
      <c r="S144" s="65"/>
      <c r="T144" s="33"/>
    </row>
    <row r="145" spans="1:20" x14ac:dyDescent="0.25">
      <c r="A145" s="4">
        <v>83</v>
      </c>
      <c r="B145" s="4" t="s">
        <v>106</v>
      </c>
      <c r="C145" s="4"/>
      <c r="D145" s="1"/>
      <c r="E145" s="4"/>
      <c r="F145" s="4"/>
      <c r="G145" s="4"/>
      <c r="H145" s="4"/>
      <c r="I145" s="65"/>
      <c r="J145" s="72">
        <v>1</v>
      </c>
      <c r="K145" s="4">
        <v>2</v>
      </c>
      <c r="L145" s="4">
        <v>3</v>
      </c>
      <c r="M145" s="4">
        <v>4</v>
      </c>
      <c r="N145" s="4">
        <v>5</v>
      </c>
      <c r="O145" s="4">
        <v>6</v>
      </c>
      <c r="P145" s="4">
        <v>7</v>
      </c>
      <c r="Q145" s="4">
        <v>8</v>
      </c>
      <c r="R145" s="4">
        <v>9</v>
      </c>
      <c r="S145" s="65">
        <v>10</v>
      </c>
      <c r="T145" s="33"/>
    </row>
    <row r="146" spans="1:20" x14ac:dyDescent="0.25">
      <c r="A146" s="4">
        <v>84</v>
      </c>
      <c r="B146" s="4" t="s">
        <v>107</v>
      </c>
      <c r="C146" s="4"/>
      <c r="D146" s="1" t="s">
        <v>192</v>
      </c>
      <c r="E146" s="4"/>
      <c r="F146" s="4"/>
      <c r="G146" s="4"/>
      <c r="H146" s="4" t="s">
        <v>78</v>
      </c>
      <c r="I146" s="65" t="s">
        <v>78</v>
      </c>
      <c r="J146" s="72">
        <f>E128</f>
        <v>0</v>
      </c>
      <c r="K146" s="4">
        <f t="shared" ref="K146:R146" si="55">J148</f>
        <v>0</v>
      </c>
      <c r="L146" s="4">
        <f t="shared" si="55"/>
        <v>0</v>
      </c>
      <c r="M146" s="4">
        <f t="shared" si="55"/>
        <v>0</v>
      </c>
      <c r="N146" s="4">
        <f t="shared" si="55"/>
        <v>0</v>
      </c>
      <c r="O146" s="4">
        <f t="shared" si="55"/>
        <v>0</v>
      </c>
      <c r="P146" s="4">
        <f t="shared" si="55"/>
        <v>0</v>
      </c>
      <c r="Q146" s="4">
        <f t="shared" si="55"/>
        <v>0</v>
      </c>
      <c r="R146" s="4">
        <f t="shared" si="55"/>
        <v>0</v>
      </c>
      <c r="S146" s="65">
        <v>0</v>
      </c>
      <c r="T146" s="33"/>
    </row>
    <row r="147" spans="1:20" x14ac:dyDescent="0.25">
      <c r="A147" s="4">
        <v>85</v>
      </c>
      <c r="B147" s="4" t="s">
        <v>108</v>
      </c>
      <c r="C147" s="4"/>
      <c r="D147" s="1" t="s">
        <v>193</v>
      </c>
      <c r="E147" s="4"/>
      <c r="F147" s="4">
        <v>0</v>
      </c>
      <c r="G147" s="4">
        <v>0</v>
      </c>
      <c r="H147" s="4">
        <v>0</v>
      </c>
      <c r="I147" s="65">
        <v>0</v>
      </c>
      <c r="J147" s="72">
        <f>E140</f>
        <v>0</v>
      </c>
      <c r="K147" s="4">
        <f>E140</f>
        <v>0</v>
      </c>
      <c r="L147" s="4">
        <f>E140</f>
        <v>0</v>
      </c>
      <c r="M147" s="4">
        <f>E140</f>
        <v>0</v>
      </c>
      <c r="N147" s="4">
        <f>E140</f>
        <v>0</v>
      </c>
      <c r="O147" s="4">
        <f>E140</f>
        <v>0</v>
      </c>
      <c r="P147" s="4">
        <f>E140</f>
        <v>0</v>
      </c>
      <c r="Q147" s="4">
        <f>E140</f>
        <v>0</v>
      </c>
      <c r="R147" s="4">
        <v>0</v>
      </c>
      <c r="S147" s="65">
        <v>0</v>
      </c>
      <c r="T147" s="33"/>
    </row>
    <row r="148" spans="1:20" x14ac:dyDescent="0.25">
      <c r="A148" s="4">
        <v>86</v>
      </c>
      <c r="B148" s="4" t="s">
        <v>109</v>
      </c>
      <c r="C148" s="4"/>
      <c r="D148" s="1" t="s">
        <v>194</v>
      </c>
      <c r="E148" s="4"/>
      <c r="F148" s="4"/>
      <c r="G148" s="4"/>
      <c r="H148" s="4"/>
      <c r="I148" s="65"/>
      <c r="J148" s="72">
        <f t="shared" ref="J148:Q148" si="56">J146-J147</f>
        <v>0</v>
      </c>
      <c r="K148" s="4">
        <f t="shared" si="56"/>
        <v>0</v>
      </c>
      <c r="L148" s="4">
        <f t="shared" si="56"/>
        <v>0</v>
      </c>
      <c r="M148" s="4">
        <f t="shared" si="56"/>
        <v>0</v>
      </c>
      <c r="N148" s="4">
        <f t="shared" si="56"/>
        <v>0</v>
      </c>
      <c r="O148" s="4">
        <f t="shared" si="56"/>
        <v>0</v>
      </c>
      <c r="P148" s="4">
        <f t="shared" si="56"/>
        <v>0</v>
      </c>
      <c r="Q148" s="4">
        <f t="shared" si="56"/>
        <v>0</v>
      </c>
      <c r="R148" s="4">
        <v>0</v>
      </c>
      <c r="S148" s="65">
        <v>0</v>
      </c>
      <c r="T148" s="33"/>
    </row>
    <row r="149" spans="1:20" x14ac:dyDescent="0.25">
      <c r="A149" s="4"/>
      <c r="B149" s="4"/>
      <c r="C149" s="4"/>
      <c r="D149" s="1"/>
      <c r="E149" s="4"/>
      <c r="F149" s="4"/>
      <c r="G149" s="4"/>
      <c r="H149" s="4"/>
      <c r="I149" s="65"/>
      <c r="J149" s="72"/>
      <c r="K149" s="4"/>
      <c r="L149" s="4"/>
      <c r="M149" s="4"/>
      <c r="N149" s="4"/>
      <c r="O149" s="4"/>
      <c r="P149" s="4"/>
      <c r="Q149" s="4"/>
      <c r="R149" s="4"/>
      <c r="S149" s="65"/>
      <c r="T149" s="33"/>
    </row>
    <row r="150" spans="1:20" x14ac:dyDescent="0.25">
      <c r="A150" s="4">
        <v>87</v>
      </c>
      <c r="B150" s="4" t="s">
        <v>110</v>
      </c>
      <c r="C150" s="4"/>
      <c r="D150" s="1" t="s">
        <v>195</v>
      </c>
      <c r="E150" s="4"/>
      <c r="F150" s="4">
        <v>0</v>
      </c>
      <c r="G150" s="4">
        <v>0</v>
      </c>
      <c r="H150" s="4">
        <v>0</v>
      </c>
      <c r="I150" s="65">
        <v>0</v>
      </c>
      <c r="J150" s="72">
        <f>E141/100*J146</f>
        <v>0</v>
      </c>
      <c r="K150" s="4">
        <f>E141/100*K146</f>
        <v>0</v>
      </c>
      <c r="L150" s="4">
        <f t="shared" ref="L150:S150" si="57">F141/100*L146</f>
        <v>0</v>
      </c>
      <c r="M150" s="4">
        <f t="shared" si="57"/>
        <v>0</v>
      </c>
      <c r="N150" s="4">
        <f t="shared" si="57"/>
        <v>0</v>
      </c>
      <c r="O150" s="4">
        <f t="shared" si="57"/>
        <v>0</v>
      </c>
      <c r="P150" s="4">
        <f t="shared" si="57"/>
        <v>0</v>
      </c>
      <c r="Q150" s="4">
        <f t="shared" si="57"/>
        <v>0</v>
      </c>
      <c r="R150" s="4">
        <f t="shared" si="57"/>
        <v>0</v>
      </c>
      <c r="S150" s="65">
        <f t="shared" si="57"/>
        <v>0</v>
      </c>
      <c r="T150" s="33"/>
    </row>
    <row r="151" spans="1:20" x14ac:dyDescent="0.25">
      <c r="A151" s="4"/>
      <c r="B151" s="4"/>
      <c r="C151" s="4"/>
      <c r="D151" s="1"/>
      <c r="E151" s="4"/>
      <c r="F151" s="4"/>
      <c r="G151" s="4"/>
      <c r="H151" s="4"/>
      <c r="I151" s="65"/>
      <c r="J151" s="72"/>
      <c r="K151" s="4"/>
      <c r="L151" s="4"/>
      <c r="M151" s="4"/>
      <c r="N151" s="4"/>
      <c r="O151" s="4"/>
      <c r="P151" s="4"/>
      <c r="Q151" s="4"/>
      <c r="R151" s="4"/>
      <c r="S151" s="65"/>
      <c r="T151" s="33"/>
    </row>
    <row r="152" spans="1:20" x14ac:dyDescent="0.25">
      <c r="A152" s="4">
        <v>88</v>
      </c>
      <c r="B152" s="4" t="s">
        <v>111</v>
      </c>
      <c r="C152" s="4"/>
      <c r="D152" s="1" t="s">
        <v>196</v>
      </c>
      <c r="E152" s="4"/>
      <c r="F152" s="4"/>
      <c r="G152" s="4"/>
      <c r="H152" s="4"/>
      <c r="I152" s="65"/>
      <c r="J152" s="72">
        <f t="shared" ref="J152:Q152" si="58">J147+J150</f>
        <v>0</v>
      </c>
      <c r="K152" s="4">
        <f t="shared" si="58"/>
        <v>0</v>
      </c>
      <c r="L152" s="4">
        <f t="shared" si="58"/>
        <v>0</v>
      </c>
      <c r="M152" s="4">
        <f t="shared" si="58"/>
        <v>0</v>
      </c>
      <c r="N152" s="4">
        <f t="shared" si="58"/>
        <v>0</v>
      </c>
      <c r="O152" s="4">
        <f t="shared" si="58"/>
        <v>0</v>
      </c>
      <c r="P152" s="4">
        <f t="shared" si="58"/>
        <v>0</v>
      </c>
      <c r="Q152" s="4">
        <f t="shared" si="58"/>
        <v>0</v>
      </c>
      <c r="R152" s="4">
        <v>0</v>
      </c>
      <c r="S152" s="65">
        <v>0</v>
      </c>
      <c r="T152" s="33"/>
    </row>
    <row r="153" spans="1:20" x14ac:dyDescent="0.25">
      <c r="A153" s="4">
        <v>90</v>
      </c>
      <c r="B153" s="2" t="s">
        <v>112</v>
      </c>
      <c r="C153" s="4"/>
      <c r="D153" s="4"/>
      <c r="E153" s="4"/>
      <c r="F153" s="4"/>
      <c r="G153" s="4"/>
      <c r="H153" s="4"/>
      <c r="I153" s="65"/>
      <c r="J153" s="72"/>
      <c r="K153" s="4"/>
      <c r="L153" s="4"/>
      <c r="M153" s="4"/>
      <c r="N153" s="4"/>
      <c r="O153" s="4"/>
      <c r="P153" s="4"/>
      <c r="Q153" s="4"/>
      <c r="R153" s="4"/>
      <c r="S153" s="65"/>
      <c r="T153" s="33"/>
    </row>
    <row r="154" spans="1:20" x14ac:dyDescent="0.25">
      <c r="A154" s="4">
        <v>91</v>
      </c>
      <c r="B154" s="4" t="s">
        <v>113</v>
      </c>
      <c r="C154" s="4"/>
      <c r="D154" s="4" t="s">
        <v>197</v>
      </c>
      <c r="E154" s="4"/>
      <c r="F154" s="4"/>
      <c r="G154" s="4">
        <v>5</v>
      </c>
      <c r="H154" s="4">
        <v>5</v>
      </c>
      <c r="I154" s="65">
        <v>5</v>
      </c>
      <c r="J154" s="72">
        <v>5</v>
      </c>
      <c r="K154" s="4">
        <v>5</v>
      </c>
      <c r="L154" s="4">
        <v>5</v>
      </c>
      <c r="M154" s="4">
        <v>5</v>
      </c>
      <c r="N154" s="4">
        <v>5</v>
      </c>
      <c r="O154" s="4">
        <v>5</v>
      </c>
      <c r="P154" s="4">
        <v>5</v>
      </c>
      <c r="Q154" s="4">
        <v>5</v>
      </c>
      <c r="R154" s="4">
        <v>5</v>
      </c>
      <c r="S154" s="65">
        <v>5</v>
      </c>
      <c r="T154" s="33"/>
    </row>
    <row r="155" spans="1:20" x14ac:dyDescent="0.25">
      <c r="A155" s="4">
        <v>92</v>
      </c>
      <c r="B155" s="4" t="s">
        <v>114</v>
      </c>
      <c r="C155" s="4"/>
      <c r="D155" s="4" t="s">
        <v>198</v>
      </c>
      <c r="E155" s="4"/>
      <c r="F155" s="4"/>
      <c r="G155" s="4">
        <v>6</v>
      </c>
      <c r="H155" s="4">
        <v>6</v>
      </c>
      <c r="I155" s="65">
        <v>6</v>
      </c>
      <c r="J155" s="72">
        <v>6</v>
      </c>
      <c r="K155" s="4">
        <v>6</v>
      </c>
      <c r="L155" s="4">
        <v>6</v>
      </c>
      <c r="M155" s="4">
        <v>6</v>
      </c>
      <c r="N155" s="4">
        <v>6</v>
      </c>
      <c r="O155" s="4">
        <v>6</v>
      </c>
      <c r="P155" s="4">
        <v>6</v>
      </c>
      <c r="Q155" s="4">
        <v>6</v>
      </c>
      <c r="R155" s="4">
        <v>6</v>
      </c>
      <c r="S155" s="65">
        <v>6</v>
      </c>
      <c r="T155" s="33"/>
    </row>
    <row r="156" spans="1:20" x14ac:dyDescent="0.25">
      <c r="A156" s="4">
        <v>93</v>
      </c>
      <c r="B156" s="4" t="s">
        <v>115</v>
      </c>
      <c r="C156" s="4"/>
      <c r="D156" s="4" t="s">
        <v>199</v>
      </c>
      <c r="E156" s="4"/>
      <c r="F156" s="4"/>
      <c r="G156" s="4">
        <f t="shared" ref="G156:S156" si="59">G154+G155</f>
        <v>11</v>
      </c>
      <c r="H156" s="4">
        <f t="shared" si="59"/>
        <v>11</v>
      </c>
      <c r="I156" s="65">
        <f t="shared" si="59"/>
        <v>11</v>
      </c>
      <c r="J156" s="72">
        <f t="shared" si="59"/>
        <v>11</v>
      </c>
      <c r="K156" s="4">
        <f t="shared" si="59"/>
        <v>11</v>
      </c>
      <c r="L156" s="4">
        <f t="shared" si="59"/>
        <v>11</v>
      </c>
      <c r="M156" s="4">
        <f t="shared" si="59"/>
        <v>11</v>
      </c>
      <c r="N156" s="4">
        <f t="shared" si="59"/>
        <v>11</v>
      </c>
      <c r="O156" s="4">
        <f t="shared" si="59"/>
        <v>11</v>
      </c>
      <c r="P156" s="4">
        <f t="shared" si="59"/>
        <v>11</v>
      </c>
      <c r="Q156" s="4">
        <f t="shared" si="59"/>
        <v>11</v>
      </c>
      <c r="R156" s="4">
        <f t="shared" si="59"/>
        <v>11</v>
      </c>
      <c r="S156" s="65">
        <f t="shared" si="59"/>
        <v>11</v>
      </c>
      <c r="T156" s="33"/>
    </row>
    <row r="157" spans="1:20" x14ac:dyDescent="0.25">
      <c r="A157" s="1"/>
      <c r="B157" s="1"/>
      <c r="C157" s="1"/>
      <c r="D157" s="1"/>
      <c r="E157" s="1"/>
      <c r="F157" s="1"/>
      <c r="G157" s="1"/>
      <c r="H157" s="1"/>
      <c r="I157" s="66"/>
      <c r="J157" s="73"/>
      <c r="K157" s="1"/>
      <c r="L157" s="1"/>
      <c r="M157" s="1"/>
      <c r="N157" s="1"/>
      <c r="O157" s="1"/>
      <c r="P157" s="1"/>
      <c r="Q157" s="1"/>
      <c r="R157" s="1"/>
      <c r="S157" s="66"/>
      <c r="T157" s="33"/>
    </row>
    <row r="158" spans="1:20" ht="15.6" x14ac:dyDescent="0.3">
      <c r="A158" s="1"/>
      <c r="B158" s="30"/>
      <c r="C158" s="1"/>
      <c r="D158" s="26" t="s">
        <v>202</v>
      </c>
      <c r="E158" s="1"/>
      <c r="F158" s="1"/>
      <c r="G158" s="1"/>
      <c r="H158" s="1"/>
      <c r="I158" s="66"/>
      <c r="J158" s="73"/>
      <c r="K158" s="1"/>
      <c r="L158" s="1"/>
      <c r="M158" s="1"/>
      <c r="N158" s="1"/>
      <c r="O158" s="1"/>
      <c r="P158" s="1"/>
      <c r="Q158" s="1"/>
      <c r="R158" s="1"/>
      <c r="S158" s="66"/>
      <c r="T158" s="33"/>
    </row>
    <row r="159" spans="1:20" x14ac:dyDescent="0.25">
      <c r="A159" s="1"/>
      <c r="B159" s="1"/>
      <c r="C159" s="1"/>
      <c r="D159" s="1"/>
      <c r="E159" s="1"/>
      <c r="F159" s="1"/>
      <c r="G159" s="1"/>
      <c r="H159" s="1"/>
      <c r="I159" s="66"/>
      <c r="J159" s="73"/>
      <c r="K159" s="1"/>
      <c r="L159" s="1"/>
      <c r="M159" s="1"/>
      <c r="N159" s="1"/>
      <c r="O159" s="1"/>
      <c r="P159" s="1"/>
      <c r="Q159" s="1"/>
      <c r="R159" s="1"/>
      <c r="S159" s="66"/>
      <c r="T159" s="33"/>
    </row>
    <row r="160" spans="1:20" x14ac:dyDescent="0.25">
      <c r="A160" s="1"/>
      <c r="B160" s="1"/>
      <c r="C160" s="1"/>
      <c r="D160" s="1"/>
      <c r="E160" s="1"/>
      <c r="F160" s="1"/>
      <c r="G160" s="1"/>
      <c r="H160" s="1"/>
      <c r="I160" s="66"/>
      <c r="J160" s="73"/>
      <c r="K160" s="1"/>
      <c r="L160" s="1"/>
      <c r="M160" s="1"/>
      <c r="N160" s="1"/>
      <c r="O160" s="1"/>
      <c r="P160" s="1"/>
      <c r="Q160" s="1"/>
      <c r="R160" s="1"/>
      <c r="S160" s="66"/>
      <c r="T160" s="33"/>
    </row>
    <row r="161" spans="1:20" x14ac:dyDescent="0.25">
      <c r="A161" s="1">
        <v>94</v>
      </c>
      <c r="B161" s="1" t="s">
        <v>203</v>
      </c>
      <c r="C161" s="1"/>
      <c r="D161" s="4" t="s">
        <v>204</v>
      </c>
      <c r="E161" s="1"/>
      <c r="F161" s="1">
        <f>F45/F77*100</f>
        <v>18.166466721259845</v>
      </c>
      <c r="G161" s="1">
        <f>G45/G77*100</f>
        <v>16.001135590318789</v>
      </c>
      <c r="H161" s="1">
        <f t="shared" ref="H161:S161" si="60">H45/H77*100</f>
        <v>14.921416422512973</v>
      </c>
      <c r="I161" s="66">
        <f t="shared" si="60"/>
        <v>13.978200198832102</v>
      </c>
      <c r="J161" s="73">
        <f t="shared" si="60"/>
        <v>13.147139972009846</v>
      </c>
      <c r="K161" s="1">
        <f t="shared" si="60"/>
        <v>12.409353964257901</v>
      </c>
      <c r="L161" s="1">
        <f t="shared" si="60"/>
        <v>11.749973587767935</v>
      </c>
      <c r="M161" s="1">
        <f t="shared" si="60"/>
        <v>11.157131021224018</v>
      </c>
      <c r="N161" s="1">
        <f t="shared" si="60"/>
        <v>10.621238554934751</v>
      </c>
      <c r="O161" s="1">
        <f t="shared" si="60"/>
        <v>10.134466102084653</v>
      </c>
      <c r="P161" s="1">
        <f t="shared" si="60"/>
        <v>9.6903560882054283</v>
      </c>
      <c r="Q161" s="1">
        <f t="shared" si="60"/>
        <v>9.2835353469590611</v>
      </c>
      <c r="R161" s="1">
        <f t="shared" si="60"/>
        <v>8.9094966631736447</v>
      </c>
      <c r="S161" s="66">
        <f t="shared" si="60"/>
        <v>8.5644310810227715</v>
      </c>
      <c r="T161" s="33"/>
    </row>
    <row r="162" spans="1:20" x14ac:dyDescent="0.25">
      <c r="A162" s="1"/>
      <c r="B162" s="1"/>
      <c r="C162" s="1"/>
      <c r="D162" s="1"/>
      <c r="E162" s="1"/>
      <c r="F162" s="1"/>
      <c r="G162" s="1"/>
      <c r="H162" s="1"/>
      <c r="I162" s="66"/>
      <c r="J162" s="73"/>
      <c r="K162" s="1"/>
      <c r="L162" s="1"/>
      <c r="M162" s="1"/>
      <c r="N162" s="1"/>
      <c r="O162" s="1"/>
      <c r="P162" s="1"/>
      <c r="Q162" s="1"/>
      <c r="R162" s="1"/>
      <c r="S162" s="66"/>
      <c r="T162" s="33"/>
    </row>
    <row r="163" spans="1:20" x14ac:dyDescent="0.25">
      <c r="A163" s="1">
        <v>95</v>
      </c>
      <c r="B163" s="1" t="s">
        <v>205</v>
      </c>
      <c r="C163" s="1"/>
      <c r="D163" s="4" t="s">
        <v>206</v>
      </c>
      <c r="E163" s="1"/>
      <c r="F163" s="1">
        <f>F40/F79*100</f>
        <v>13.905069978947369</v>
      </c>
      <c r="G163" s="1">
        <f>G40/G79*100</f>
        <v>14.273129422222224</v>
      </c>
      <c r="H163" s="1">
        <f t="shared" ref="H163:S163" si="61">H40/H79*100</f>
        <v>15.112725270588239</v>
      </c>
      <c r="I163" s="66">
        <f t="shared" si="61"/>
        <v>16.057270600000003</v>
      </c>
      <c r="J163" s="73">
        <f t="shared" si="61"/>
        <v>17.127755306666671</v>
      </c>
      <c r="K163" s="1">
        <f t="shared" si="61"/>
        <v>18.351166400000004</v>
      </c>
      <c r="L163" s="1">
        <f t="shared" si="61"/>
        <v>19.762794584615389</v>
      </c>
      <c r="M163" s="1">
        <f t="shared" si="61"/>
        <v>21.409694133333339</v>
      </c>
      <c r="N163" s="1">
        <f t="shared" si="61"/>
        <v>23.35602996363637</v>
      </c>
      <c r="O163" s="1">
        <f t="shared" si="61"/>
        <v>25.691632960000003</v>
      </c>
      <c r="P163" s="1">
        <f t="shared" si="61"/>
        <v>28.546258844444448</v>
      </c>
      <c r="Q163" s="1">
        <f t="shared" si="61"/>
        <v>32.114541200000005</v>
      </c>
      <c r="R163" s="1">
        <f t="shared" si="61"/>
        <v>36.702332800000008</v>
      </c>
      <c r="S163" s="66">
        <f t="shared" si="61"/>
        <v>42.819388266666678</v>
      </c>
      <c r="T163" s="33"/>
    </row>
    <row r="164" spans="1:20" x14ac:dyDescent="0.25">
      <c r="A164" s="1"/>
      <c r="B164" s="1"/>
      <c r="C164" s="1"/>
      <c r="D164" s="1"/>
      <c r="E164" s="1"/>
      <c r="F164" s="1"/>
      <c r="G164" s="1"/>
      <c r="H164" s="1"/>
      <c r="I164" s="66"/>
      <c r="J164" s="73"/>
      <c r="K164" s="1"/>
      <c r="L164" s="1"/>
      <c r="M164" s="1"/>
      <c r="N164" s="1"/>
      <c r="O164" s="1"/>
      <c r="P164" s="1"/>
      <c r="Q164" s="1"/>
      <c r="R164" s="1"/>
      <c r="S164" s="66"/>
      <c r="T164" s="33"/>
    </row>
    <row r="165" spans="1:20" x14ac:dyDescent="0.25">
      <c r="A165" s="1">
        <v>96</v>
      </c>
      <c r="B165" s="1" t="s">
        <v>207</v>
      </c>
      <c r="C165" s="1"/>
      <c r="D165" s="4" t="s">
        <v>208</v>
      </c>
      <c r="E165" s="1"/>
      <c r="F165" s="1">
        <f t="shared" ref="F165:S165" si="62">F67/F14</f>
        <v>7.5757078791138868E-2</v>
      </c>
      <c r="G165" s="1">
        <f t="shared" si="62"/>
        <v>6.0605663032911102E-2</v>
      </c>
      <c r="H165" s="1">
        <f t="shared" si="62"/>
        <v>6.0605663032911102E-2</v>
      </c>
      <c r="I165" s="66">
        <f t="shared" si="62"/>
        <v>6.0605663032911102E-2</v>
      </c>
      <c r="J165" s="73">
        <f t="shared" si="62"/>
        <v>6.0605663032911102E-2</v>
      </c>
      <c r="K165" s="1">
        <f t="shared" si="62"/>
        <v>6.0605663032911102E-2</v>
      </c>
      <c r="L165" s="1">
        <f t="shared" si="62"/>
        <v>6.0605663032911102E-2</v>
      </c>
      <c r="M165" s="1">
        <f t="shared" si="62"/>
        <v>6.0605663032911102E-2</v>
      </c>
      <c r="N165" s="1">
        <f t="shared" si="62"/>
        <v>6.0605663032911102E-2</v>
      </c>
      <c r="O165" s="1">
        <f t="shared" si="62"/>
        <v>6.0605663032911102E-2</v>
      </c>
      <c r="P165" s="1">
        <f t="shared" si="62"/>
        <v>6.0605663032911102E-2</v>
      </c>
      <c r="Q165" s="1">
        <f t="shared" si="62"/>
        <v>6.0605663032911102E-2</v>
      </c>
      <c r="R165" s="1">
        <f t="shared" si="62"/>
        <v>6.0605663032911102E-2</v>
      </c>
      <c r="S165" s="66">
        <f t="shared" si="62"/>
        <v>6.0605663032911102E-2</v>
      </c>
      <c r="T165" s="33"/>
    </row>
    <row r="166" spans="1:20" x14ac:dyDescent="0.25">
      <c r="A166" s="1">
        <v>97</v>
      </c>
      <c r="B166" s="1"/>
      <c r="C166" s="1"/>
      <c r="D166" s="4" t="s">
        <v>210</v>
      </c>
      <c r="E166" s="1"/>
      <c r="F166" s="1">
        <f>F165*12</f>
        <v>0.90908494549366647</v>
      </c>
      <c r="G166" s="1">
        <f>G165*12</f>
        <v>0.72726795639493325</v>
      </c>
      <c r="H166" s="1">
        <f t="shared" ref="H166:S166" si="63">H165*12</f>
        <v>0.72726795639493325</v>
      </c>
      <c r="I166" s="66">
        <f t="shared" si="63"/>
        <v>0.72726795639493325</v>
      </c>
      <c r="J166" s="73">
        <f t="shared" si="63"/>
        <v>0.72726795639493325</v>
      </c>
      <c r="K166" s="1">
        <f t="shared" si="63"/>
        <v>0.72726795639493325</v>
      </c>
      <c r="L166" s="1">
        <f t="shared" si="63"/>
        <v>0.72726795639493325</v>
      </c>
      <c r="M166" s="1">
        <f t="shared" si="63"/>
        <v>0.72726795639493325</v>
      </c>
      <c r="N166" s="1">
        <f t="shared" si="63"/>
        <v>0.72726795639493325</v>
      </c>
      <c r="O166" s="1">
        <f t="shared" si="63"/>
        <v>0.72726795639493325</v>
      </c>
      <c r="P166" s="1">
        <f t="shared" si="63"/>
        <v>0.72726795639493325</v>
      </c>
      <c r="Q166" s="1">
        <f t="shared" si="63"/>
        <v>0.72726795639493325</v>
      </c>
      <c r="R166" s="1">
        <f t="shared" si="63"/>
        <v>0.72726795639493325</v>
      </c>
      <c r="S166" s="66">
        <f t="shared" si="63"/>
        <v>0.72726795639493325</v>
      </c>
      <c r="T166" s="33"/>
    </row>
    <row r="167" spans="1:20" x14ac:dyDescent="0.25">
      <c r="A167" s="1"/>
      <c r="B167" s="1"/>
      <c r="C167" s="1"/>
      <c r="D167" s="1"/>
      <c r="E167" s="1"/>
      <c r="F167" s="1"/>
      <c r="G167" s="1"/>
      <c r="H167" s="1"/>
      <c r="I167" s="66"/>
      <c r="J167" s="73"/>
      <c r="K167" s="1"/>
      <c r="L167" s="1"/>
      <c r="M167" s="1"/>
      <c r="N167" s="1"/>
      <c r="O167" s="1"/>
      <c r="P167" s="1"/>
      <c r="Q167" s="1"/>
      <c r="R167" s="1"/>
      <c r="S167" s="66"/>
      <c r="T167" s="33"/>
    </row>
    <row r="168" spans="1:20" x14ac:dyDescent="0.25">
      <c r="A168" s="1">
        <v>98</v>
      </c>
      <c r="B168" s="1" t="s">
        <v>211</v>
      </c>
      <c r="C168" s="1"/>
      <c r="D168" s="4" t="s">
        <v>214</v>
      </c>
      <c r="E168" s="1"/>
      <c r="F168" s="1">
        <f>F36/F66</f>
        <v>9.0632727272727305</v>
      </c>
      <c r="G168" s="1">
        <f t="shared" ref="G168:S168" si="64">G36/G66</f>
        <v>7.294829268292685</v>
      </c>
      <c r="H168" s="1">
        <f t="shared" si="64"/>
        <v>7.294829268292685</v>
      </c>
      <c r="I168" s="66">
        <f t="shared" si="64"/>
        <v>7.294829268292685</v>
      </c>
      <c r="J168" s="73">
        <f t="shared" si="64"/>
        <v>7.294829268292685</v>
      </c>
      <c r="K168" s="1">
        <f t="shared" si="64"/>
        <v>7.294829268292685</v>
      </c>
      <c r="L168" s="1">
        <f t="shared" si="64"/>
        <v>7.294829268292685</v>
      </c>
      <c r="M168" s="1">
        <f t="shared" si="64"/>
        <v>7.294829268292685</v>
      </c>
      <c r="N168" s="1">
        <f t="shared" si="64"/>
        <v>7.294829268292685</v>
      </c>
      <c r="O168" s="1">
        <f t="shared" si="64"/>
        <v>7.294829268292685</v>
      </c>
      <c r="P168" s="1">
        <f t="shared" si="64"/>
        <v>7.294829268292685</v>
      </c>
      <c r="Q168" s="1">
        <f t="shared" si="64"/>
        <v>7.294829268292685</v>
      </c>
      <c r="R168" s="1">
        <f t="shared" si="64"/>
        <v>7.294829268292685</v>
      </c>
      <c r="S168" s="66">
        <f t="shared" si="64"/>
        <v>7.294829268292685</v>
      </c>
      <c r="T168" s="33"/>
    </row>
    <row r="169" spans="1:20" x14ac:dyDescent="0.25">
      <c r="A169" s="1"/>
      <c r="B169" s="1"/>
      <c r="C169" s="1"/>
      <c r="D169" s="1"/>
      <c r="E169" s="1"/>
      <c r="F169" s="1"/>
      <c r="G169" s="1"/>
      <c r="H169" s="1"/>
      <c r="I169" s="66"/>
      <c r="J169" s="73"/>
      <c r="K169" s="1"/>
      <c r="L169" s="1"/>
      <c r="M169" s="1"/>
      <c r="N169" s="1"/>
      <c r="O169" s="1"/>
      <c r="P169" s="1"/>
      <c r="Q169" s="1"/>
      <c r="R169" s="1"/>
      <c r="S169" s="66"/>
      <c r="T169" s="33"/>
    </row>
    <row r="170" spans="1:20" x14ac:dyDescent="0.25">
      <c r="A170" s="1">
        <v>99</v>
      </c>
      <c r="B170" s="1" t="s">
        <v>215</v>
      </c>
      <c r="C170" s="1"/>
      <c r="D170" s="4" t="s">
        <v>217</v>
      </c>
      <c r="E170" s="1"/>
      <c r="F170" s="1">
        <f>F69/F85</f>
        <v>1.5333333333333334</v>
      </c>
      <c r="G170" s="1">
        <f t="shared" ref="G170:S170" si="65">G69/G85</f>
        <v>2.4747079944827597</v>
      </c>
      <c r="H170" s="1">
        <f t="shared" si="65"/>
        <v>3.3976918510344847</v>
      </c>
      <c r="I170" s="66">
        <f t="shared" si="65"/>
        <v>4.3206757075862097</v>
      </c>
      <c r="J170" s="73">
        <f t="shared" si="65"/>
        <v>5.2436595641379347</v>
      </c>
      <c r="K170" s="1">
        <f t="shared" si="65"/>
        <v>6.1666434206896596</v>
      </c>
      <c r="L170" s="1">
        <f t="shared" si="65"/>
        <v>7.0896272772413855</v>
      </c>
      <c r="M170" s="1">
        <f t="shared" si="65"/>
        <v>8.0126111337931096</v>
      </c>
      <c r="N170" s="1">
        <f t="shared" si="65"/>
        <v>8.9355949903448355</v>
      </c>
      <c r="O170" s="1">
        <f t="shared" si="65"/>
        <v>9.8585788468965614</v>
      </c>
      <c r="P170" s="1">
        <f t="shared" si="65"/>
        <v>10.781562703448285</v>
      </c>
      <c r="Q170" s="1">
        <f t="shared" si="65"/>
        <v>11.704546560000011</v>
      </c>
      <c r="R170" s="1">
        <f t="shared" si="65"/>
        <v>12.627530416551735</v>
      </c>
      <c r="S170" s="66">
        <f t="shared" si="65"/>
        <v>13.550514273103461</v>
      </c>
      <c r="T170" s="33"/>
    </row>
    <row r="171" spans="1:20" x14ac:dyDescent="0.25">
      <c r="A171" s="1"/>
      <c r="B171" s="1"/>
      <c r="C171" s="1"/>
      <c r="D171" s="1"/>
      <c r="E171" s="1"/>
      <c r="F171" s="1"/>
      <c r="G171" s="1"/>
      <c r="H171" s="1"/>
      <c r="I171" s="66"/>
      <c r="J171" s="73"/>
      <c r="K171" s="1"/>
      <c r="L171" s="1"/>
      <c r="M171" s="1"/>
      <c r="N171" s="1"/>
      <c r="O171" s="1"/>
      <c r="P171" s="1"/>
      <c r="Q171" s="1"/>
      <c r="R171" s="1"/>
      <c r="S171" s="66"/>
      <c r="T171" s="33"/>
    </row>
    <row r="172" spans="1:20" x14ac:dyDescent="0.25">
      <c r="A172" s="1">
        <v>100</v>
      </c>
      <c r="B172" s="1" t="s">
        <v>216</v>
      </c>
      <c r="C172" s="1"/>
      <c r="D172" s="4" t="s">
        <v>218</v>
      </c>
      <c r="E172" s="1"/>
      <c r="F172" s="1">
        <f>F68/F85</f>
        <v>0.15</v>
      </c>
      <c r="G172" s="1">
        <f t="shared" ref="G172:S172" si="66">G68/G85</f>
        <v>1.0781562703448286</v>
      </c>
      <c r="H172" s="1">
        <f t="shared" si="66"/>
        <v>2.0011401268965536</v>
      </c>
      <c r="I172" s="66">
        <f t="shared" si="66"/>
        <v>2.9241239834482786</v>
      </c>
      <c r="J172" s="73">
        <f t="shared" si="66"/>
        <v>3.8471078400000036</v>
      </c>
      <c r="K172" s="1">
        <f t="shared" si="66"/>
        <v>4.770091696551729</v>
      </c>
      <c r="L172" s="1">
        <f t="shared" si="66"/>
        <v>5.693075553103454</v>
      </c>
      <c r="M172" s="1">
        <f t="shared" si="66"/>
        <v>6.616059409655179</v>
      </c>
      <c r="N172" s="1">
        <f t="shared" si="66"/>
        <v>7.539043266206904</v>
      </c>
      <c r="O172" s="1">
        <f t="shared" si="66"/>
        <v>8.462027122758629</v>
      </c>
      <c r="P172" s="1">
        <f t="shared" si="66"/>
        <v>9.3850109793103549</v>
      </c>
      <c r="Q172" s="1">
        <f t="shared" si="66"/>
        <v>10.307994835862079</v>
      </c>
      <c r="R172" s="1">
        <f t="shared" si="66"/>
        <v>11.230978692413807</v>
      </c>
      <c r="S172" s="66">
        <f t="shared" si="66"/>
        <v>12.153962548965531</v>
      </c>
      <c r="T172" s="33"/>
    </row>
    <row r="173" spans="1:20" x14ac:dyDescent="0.25">
      <c r="A173" s="1"/>
      <c r="B173" s="1"/>
      <c r="C173" s="1"/>
      <c r="D173" s="1"/>
      <c r="E173" s="1"/>
      <c r="F173" s="1"/>
      <c r="G173" s="1"/>
      <c r="H173" s="1"/>
      <c r="I173" s="66"/>
      <c r="J173" s="73"/>
      <c r="K173" s="1"/>
      <c r="L173" s="1"/>
      <c r="M173" s="1"/>
      <c r="N173" s="1"/>
      <c r="O173" s="1"/>
      <c r="P173" s="1"/>
      <c r="Q173" s="1"/>
      <c r="R173" s="1"/>
      <c r="S173" s="66"/>
      <c r="T173" s="33"/>
    </row>
    <row r="174" spans="1:20" x14ac:dyDescent="0.25">
      <c r="A174" s="1">
        <v>101</v>
      </c>
      <c r="B174" s="1" t="s">
        <v>219</v>
      </c>
      <c r="C174" s="1"/>
      <c r="D174" s="4" t="s">
        <v>220</v>
      </c>
      <c r="E174" s="1"/>
      <c r="F174" s="1">
        <f>F79/F77</f>
        <v>2.9921259842519685</v>
      </c>
      <c r="G174" s="1">
        <f t="shared" ref="G174:S174" si="67">G79/G77</f>
        <v>2.6295296684769771</v>
      </c>
      <c r="H174" s="1">
        <f t="shared" si="67"/>
        <v>2.3158676536593377</v>
      </c>
      <c r="I174" s="66">
        <f t="shared" si="67"/>
        <v>2.0418601988045255</v>
      </c>
      <c r="J174" s="73">
        <f t="shared" si="67"/>
        <v>1.8004344346314154</v>
      </c>
      <c r="K174" s="1">
        <f t="shared" si="67"/>
        <v>1.5861051417968566</v>
      </c>
      <c r="L174" s="1">
        <f t="shared" si="67"/>
        <v>1.3945529460149131</v>
      </c>
      <c r="M174" s="1">
        <f t="shared" si="67"/>
        <v>1.2223302056613135</v>
      </c>
      <c r="N174" s="1">
        <f t="shared" si="67"/>
        <v>1.0666516591338184</v>
      </c>
      <c r="O174" s="1">
        <f t="shared" si="67"/>
        <v>0.92524264013032753</v>
      </c>
      <c r="P174" s="1">
        <f t="shared" si="67"/>
        <v>0.79622720175746686</v>
      </c>
      <c r="Q174" s="1">
        <f t="shared" si="67"/>
        <v>0.67804442129589904</v>
      </c>
      <c r="R174" s="1">
        <f t="shared" si="67"/>
        <v>0.56938493772454568</v>
      </c>
      <c r="S174" s="66">
        <f t="shared" si="67"/>
        <v>0.469142236688112</v>
      </c>
      <c r="T174" s="33"/>
    </row>
    <row r="175" spans="1:20" x14ac:dyDescent="0.25">
      <c r="I175" t="s">
        <v>221</v>
      </c>
      <c r="T175" s="78"/>
    </row>
    <row r="178" spans="1:23" x14ac:dyDescent="0.2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U178" s="42"/>
      <c r="V178" s="42"/>
      <c r="W178" s="42"/>
    </row>
    <row r="179" spans="1:23" x14ac:dyDescent="0.2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U179" s="42"/>
      <c r="V179" s="42"/>
      <c r="W179" s="42"/>
    </row>
    <row r="180" spans="1:23" x14ac:dyDescent="0.2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U180" s="93"/>
      <c r="V180" s="93"/>
      <c r="W180" s="42"/>
    </row>
    <row r="181" spans="1:23" x14ac:dyDescent="0.2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U181" s="93"/>
      <c r="V181" s="93"/>
      <c r="W181" s="42"/>
    </row>
    <row r="182" spans="1:23" x14ac:dyDescent="0.2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U182" s="93"/>
      <c r="V182" s="93"/>
      <c r="W182" s="42"/>
    </row>
    <row r="183" spans="1:23" x14ac:dyDescent="0.2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U183" s="93"/>
      <c r="V183" s="93"/>
      <c r="W183" s="42"/>
    </row>
    <row r="184" spans="1:23" x14ac:dyDescent="0.2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94"/>
      <c r="P184" s="42"/>
      <c r="Q184" s="42"/>
      <c r="R184" s="42"/>
      <c r="S184" s="42"/>
      <c r="U184" s="93"/>
      <c r="V184" s="93"/>
      <c r="W184" s="42"/>
    </row>
    <row r="185" spans="1:23" x14ac:dyDescent="0.2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94"/>
      <c r="Q185" s="42"/>
      <c r="R185" s="42"/>
      <c r="S185" s="42"/>
      <c r="U185" s="93"/>
      <c r="V185" s="93"/>
      <c r="W185" s="42"/>
    </row>
    <row r="186" spans="1:23" x14ac:dyDescent="0.2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94"/>
      <c r="P186" s="94"/>
      <c r="Q186" s="42"/>
      <c r="R186" s="42"/>
      <c r="S186" s="42"/>
      <c r="U186" s="95"/>
      <c r="V186" s="95"/>
      <c r="W186" s="42"/>
    </row>
    <row r="187" spans="1:23" x14ac:dyDescent="0.2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U187" s="95"/>
      <c r="V187" s="95"/>
      <c r="W187" s="42"/>
    </row>
    <row r="188" spans="1:23" x14ac:dyDescent="0.2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94"/>
      <c r="P188" s="94"/>
      <c r="Q188" s="42"/>
      <c r="R188" s="42"/>
      <c r="S188" s="42"/>
      <c r="U188" s="95"/>
      <c r="V188" s="95"/>
      <c r="W188" s="42"/>
    </row>
    <row r="189" spans="1:23" x14ac:dyDescent="0.2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U189" s="95"/>
      <c r="V189" s="95"/>
      <c r="W189" s="42"/>
    </row>
    <row r="190" spans="1:23" x14ac:dyDescent="0.2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U190" s="95"/>
      <c r="V190" s="95"/>
      <c r="W190" s="42"/>
    </row>
    <row r="191" spans="1:23" x14ac:dyDescent="0.2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96"/>
      <c r="Q191" s="42"/>
      <c r="R191" s="42"/>
      <c r="S191" s="42"/>
      <c r="U191" s="95"/>
      <c r="V191" s="95"/>
      <c r="W191" s="42"/>
    </row>
    <row r="192" spans="1:23" x14ac:dyDescent="0.2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96"/>
      <c r="P192" s="42"/>
      <c r="Q192" s="42"/>
      <c r="R192" s="42"/>
      <c r="S192" s="42"/>
      <c r="U192" s="95"/>
      <c r="V192" s="95"/>
      <c r="W192" s="42"/>
    </row>
    <row r="193" spans="1:23" x14ac:dyDescent="0.2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96"/>
      <c r="P193" s="96"/>
      <c r="Q193" s="42"/>
      <c r="R193" s="42"/>
      <c r="S193" s="42"/>
      <c r="U193" s="95"/>
      <c r="V193" s="95"/>
      <c r="W193" s="42"/>
    </row>
    <row r="194" spans="1:23" x14ac:dyDescent="0.2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96"/>
      <c r="P194" s="96"/>
      <c r="Q194" s="42"/>
      <c r="R194" s="96"/>
      <c r="S194" s="42"/>
      <c r="U194" s="42"/>
      <c r="V194" s="42"/>
      <c r="W194" s="42"/>
    </row>
    <row r="195" spans="1:23" x14ac:dyDescent="0.25">
      <c r="O195" s="32"/>
    </row>
  </sheetData>
  <mergeCells count="3">
    <mergeCell ref="A53:K53"/>
    <mergeCell ref="F3:I3"/>
    <mergeCell ref="J3:S3"/>
  </mergeCells>
  <phoneticPr fontId="0" type="noConversion"/>
  <printOptions horizontalCentered="1"/>
  <pageMargins left="0.5" right="0.5" top="0.72" bottom="0.43" header="0.42" footer="0.25"/>
  <pageSetup paperSize="9" scale="85" orientation="landscape" r:id="rId1"/>
  <headerFooter alignWithMargins="0">
    <oddHeader>&amp;LAnnex&amp;CCase Study 1</oddHeader>
    <oddFooter>&amp;RPage &amp;P of &amp;N</oddFooter>
  </headerFooter>
  <rowBreaks count="5" manualBreakCount="5">
    <brk id="27" max="19" man="1"/>
    <brk id="52" max="16383" man="1"/>
    <brk id="89" max="19" man="1"/>
    <brk id="121" max="19" man="1"/>
    <brk id="157" max="1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M/o Finance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Aniket Gupta</cp:lastModifiedBy>
  <cp:lastPrinted>2003-12-10T18:37:44Z</cp:lastPrinted>
  <dcterms:created xsi:type="dcterms:W3CDTF">2001-04-02T09:58:30Z</dcterms:created>
  <dcterms:modified xsi:type="dcterms:W3CDTF">2024-02-03T22:29:54Z</dcterms:modified>
</cp:coreProperties>
</file>