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DFCEA5F5-9B7A-4D2B-9E3B-A03B30691275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1" i="1" l="1"/>
  <c r="C160" i="1"/>
  <c r="D157" i="1"/>
  <c r="D163" i="1" s="1"/>
  <c r="D137" i="1"/>
  <c r="D143" i="1" s="1"/>
  <c r="C137" i="1"/>
  <c r="B139" i="1" s="1"/>
  <c r="H111" i="1"/>
  <c r="H119" i="1" s="1"/>
  <c r="H81" i="1"/>
  <c r="H89" i="1"/>
  <c r="F9" i="1"/>
  <c r="F16" i="1" s="1"/>
  <c r="F11" i="1"/>
  <c r="F12" i="1"/>
  <c r="F14" i="1"/>
  <c r="F15" i="1"/>
  <c r="H63" i="1"/>
  <c r="H66" i="1"/>
  <c r="E100" i="1"/>
  <c r="E101" i="1"/>
  <c r="E103" i="1"/>
  <c r="E106" i="1" s="1"/>
  <c r="E110" i="1" s="1"/>
  <c r="E114" i="1" s="1"/>
  <c r="E118" i="1" s="1"/>
  <c r="E122" i="1" s="1"/>
  <c r="E126" i="1" s="1"/>
  <c r="E130" i="1" s="1"/>
  <c r="E104" i="1"/>
  <c r="E107" i="1"/>
  <c r="E111" i="1"/>
  <c r="E115" i="1"/>
  <c r="E116" i="1"/>
  <c r="E119" i="1"/>
  <c r="E123" i="1"/>
  <c r="E127" i="1"/>
  <c r="E76" i="1"/>
  <c r="E79" i="1" s="1"/>
  <c r="E82" i="1" s="1"/>
  <c r="E85" i="1" s="1"/>
  <c r="E87" i="1" s="1"/>
  <c r="E89" i="1" s="1"/>
  <c r="E92" i="1" s="1"/>
  <c r="E95" i="1" s="1"/>
  <c r="E97" i="1" s="1"/>
  <c r="E77" i="1"/>
  <c r="E80" i="1"/>
  <c r="E81" i="1"/>
  <c r="E83" i="1"/>
  <c r="E86" i="1"/>
  <c r="E88" i="1"/>
  <c r="E90" i="1"/>
  <c r="E93" i="1"/>
  <c r="E94" i="1"/>
  <c r="E96" i="1"/>
  <c r="C95" i="1"/>
  <c r="C97" i="1" s="1"/>
  <c r="C89" i="1"/>
  <c r="C82" i="1"/>
  <c r="E59" i="1"/>
  <c r="E61" i="1" s="1"/>
  <c r="E60" i="1"/>
  <c r="E62" i="1"/>
  <c r="E64" i="1"/>
  <c r="E66" i="1"/>
  <c r="E67" i="1"/>
  <c r="E69" i="1"/>
  <c r="E71" i="1"/>
  <c r="E72" i="1"/>
  <c r="C61" i="1"/>
  <c r="C63" i="1"/>
  <c r="C65" i="1" s="1"/>
  <c r="C68" i="1" s="1"/>
  <c r="C70" i="1" s="1"/>
  <c r="C73" i="1" s="1"/>
  <c r="E18" i="1"/>
  <c r="E19" i="1"/>
  <c r="E22" i="1" s="1"/>
  <c r="E20" i="1"/>
  <c r="E21" i="1"/>
  <c r="D48" i="1"/>
  <c r="D49" i="1"/>
  <c r="D50" i="1" s="1"/>
  <c r="C52" i="1" s="1"/>
  <c r="D41" i="1"/>
  <c r="C44" i="1"/>
  <c r="C29" i="1"/>
  <c r="C30" i="1"/>
  <c r="C22" i="1"/>
  <c r="E8" i="1"/>
  <c r="E10" i="1"/>
  <c r="E13" i="1"/>
  <c r="E7" i="1"/>
  <c r="E16" i="1"/>
  <c r="E24" i="1" l="1"/>
  <c r="C31" i="1" s="1"/>
  <c r="C36" i="1"/>
  <c r="C32" i="1"/>
  <c r="C37" i="1" s="1"/>
  <c r="E63" i="1"/>
  <c r="E65" i="1" s="1"/>
  <c r="D61" i="1"/>
  <c r="H18" i="1"/>
  <c r="H40" i="1"/>
  <c r="H48" i="1"/>
  <c r="B140" i="1"/>
  <c r="C140" i="1" s="1"/>
  <c r="C144" i="1" l="1"/>
  <c r="C145" i="1" s="1"/>
  <c r="C150" i="1" s="1"/>
  <c r="C148" i="1"/>
  <c r="C149" i="1" s="1"/>
  <c r="E68" i="1"/>
  <c r="D65" i="1"/>
  <c r="H65" i="1"/>
  <c r="C38" i="1"/>
  <c r="H19" i="1" s="1"/>
  <c r="H21" i="1" s="1"/>
  <c r="H22" i="1" s="1"/>
  <c r="C43" i="1"/>
  <c r="C45" i="1" l="1"/>
  <c r="H41" i="1" s="1"/>
  <c r="H43" i="1" s="1"/>
  <c r="H44" i="1" s="1"/>
  <c r="C51" i="1"/>
  <c r="C53" i="1" s="1"/>
  <c r="H49" i="1" s="1"/>
  <c r="H51" i="1" s="1"/>
  <c r="H52" i="1" s="1"/>
  <c r="H118" i="1"/>
  <c r="H121" i="1" s="1"/>
  <c r="H122" i="1" s="1"/>
  <c r="H68" i="1"/>
  <c r="H69" i="1" s="1"/>
  <c r="H88" i="1"/>
  <c r="H91" i="1" s="1"/>
  <c r="H92" i="1" s="1"/>
  <c r="E70" i="1"/>
  <c r="D68" i="1"/>
  <c r="C151" i="1"/>
  <c r="D70" i="1" l="1"/>
  <c r="E73" i="1"/>
</calcChain>
</file>

<file path=xl/sharedStrings.xml><?xml version="1.0" encoding="utf-8"?>
<sst xmlns="http://schemas.openxmlformats.org/spreadsheetml/2006/main" count="140" uniqueCount="52">
  <si>
    <t>Homework Solutions</t>
  </si>
  <si>
    <t>Chapter 8</t>
  </si>
  <si>
    <t>Due 10/22/03</t>
  </si>
  <si>
    <t>Inv</t>
  </si>
  <si>
    <t>Units</t>
  </si>
  <si>
    <t>$/unit</t>
  </si>
  <si>
    <t>Value</t>
  </si>
  <si>
    <t>Purch</t>
  </si>
  <si>
    <t>Sale</t>
  </si>
  <si>
    <t>Goods available for sale</t>
  </si>
  <si>
    <t>Average cost per unit</t>
  </si>
  <si>
    <t>Units in ending inventory</t>
  </si>
  <si>
    <t>available</t>
  </si>
  <si>
    <t>sold</t>
  </si>
  <si>
    <t>end inv</t>
  </si>
  <si>
    <t>avg cost</t>
  </si>
  <si>
    <t>end inv value</t>
  </si>
  <si>
    <t>Cost of goods sold</t>
  </si>
  <si>
    <t>Sales</t>
  </si>
  <si>
    <t>CGS</t>
  </si>
  <si>
    <t>Gross Margin</t>
  </si>
  <si>
    <t>Average Cost</t>
  </si>
  <si>
    <t>FIFO</t>
  </si>
  <si>
    <t>Ending Inventory</t>
  </si>
  <si>
    <t>LIFO</t>
  </si>
  <si>
    <t>E5  PERIODIC</t>
  </si>
  <si>
    <t>E6 PERPETUAL</t>
  </si>
  <si>
    <t>AVERAGE COST</t>
  </si>
  <si>
    <t>Bal</t>
  </si>
  <si>
    <t>E12</t>
  </si>
  <si>
    <t>Beg Inventory</t>
  </si>
  <si>
    <t>Cost</t>
  </si>
  <si>
    <t>Retail</t>
  </si>
  <si>
    <t>Net Purchases</t>
  </si>
  <si>
    <t>Freight In</t>
  </si>
  <si>
    <t>Goods Available</t>
  </si>
  <si>
    <t>Ratio</t>
  </si>
  <si>
    <t>Net Sales</t>
  </si>
  <si>
    <t>Est End Inv at Retail</t>
  </si>
  <si>
    <t>Per Ratio</t>
  </si>
  <si>
    <t>End Inv at Cost</t>
  </si>
  <si>
    <t>Inventory at retail</t>
  </si>
  <si>
    <t>Per ratio</t>
  </si>
  <si>
    <t>Inventory at cost</t>
  </si>
  <si>
    <t>Estimated Inv</t>
  </si>
  <si>
    <t>Loss</t>
  </si>
  <si>
    <t>E13</t>
  </si>
  <si>
    <t>Beginning Inventory</t>
  </si>
  <si>
    <t>Purchases</t>
  </si>
  <si>
    <t>Less GP @ 40%</t>
  </si>
  <si>
    <t>Est CGS</t>
  </si>
  <si>
    <t>Estimated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</si>
</sst>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16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0" borderId="1" xfId="0" applyNumberFormat="1" applyBorder="1"/>
    <xf numFmtId="165" fontId="0" fillId="0" borderId="0" xfId="0" applyNumberFormat="1"/>
    <xf numFmtId="165" fontId="0" fillId="0" borderId="1" xfId="0" applyNumberFormat="1" applyBorder="1"/>
    <xf numFmtId="10" fontId="0" fillId="0" borderId="0" xfId="0" applyNumberFormat="1"/>
    <xf numFmtId="8" fontId="0" fillId="0" borderId="0" xfId="0" applyNumberFormat="1"/>
    <xf numFmtId="8" fontId="0" fillId="0" borderId="1" xfId="0" applyNumberFormat="1" applyBorder="1"/>
    <xf numFmtId="0" fontId="0" fillId="0" borderId="1" xfId="0" applyBorder="1"/>
    <xf numFmtId="44" fontId="0" fillId="0" borderId="1" xfId="1" applyFont="1" applyBorder="1"/>
    <xf numFmtId="44" fontId="0" fillId="0" borderId="0" xfId="1" applyFont="1" applyBorder="1"/>
    <xf numFmtId="10" fontId="0" fillId="0" borderId="1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3"/>
  <sheetViews>
    <sheetView tabSelected="1" topLeftCell="A66" workbookViewId="0">
      <selection activeCell="D164" sqref="D164"/>
    </sheetView>
  </sheetViews>
  <sheetFormatPr defaultRowHeight="13.2" x14ac:dyDescent="0.25"/>
  <cols>
    <col min="3" max="4" width="12.33203125" bestFit="1" customWidth="1"/>
    <col min="5" max="5" width="12.109375" customWidth="1"/>
    <col min="6" max="7" width="14" customWidth="1"/>
    <col min="8" max="8" width="12.33203125" bestFit="1" customWidth="1"/>
  </cols>
  <sheetData>
    <row r="1" spans="1:6" x14ac:dyDescent="0.25">
      <c r="A1" t="s">
        <v>0</v>
      </c>
    </row>
    <row r="2" spans="1:6" x14ac:dyDescent="0.25">
      <c r="A2" t="s">
        <v>1</v>
      </c>
    </row>
    <row r="3" spans="1:6" x14ac:dyDescent="0.25">
      <c r="A3" t="s">
        <v>2</v>
      </c>
    </row>
    <row r="4" spans="1:6" x14ac:dyDescent="0.25">
      <c r="A4" s="1" t="s">
        <v>25</v>
      </c>
    </row>
    <row r="5" spans="1:6" x14ac:dyDescent="0.25">
      <c r="A5" s="1" t="s">
        <v>21</v>
      </c>
    </row>
    <row r="6" spans="1:6" x14ac:dyDescent="0.25">
      <c r="C6" t="s">
        <v>4</v>
      </c>
      <c r="D6" t="s">
        <v>5</v>
      </c>
      <c r="E6" t="s">
        <v>6</v>
      </c>
      <c r="F6" t="s">
        <v>18</v>
      </c>
    </row>
    <row r="7" spans="1:6" x14ac:dyDescent="0.25">
      <c r="A7" s="2">
        <v>37773</v>
      </c>
      <c r="B7" t="s">
        <v>3</v>
      </c>
      <c r="C7">
        <v>300</v>
      </c>
      <c r="D7" s="3">
        <v>30</v>
      </c>
      <c r="E7" s="4">
        <f>C7*D7</f>
        <v>9000</v>
      </c>
    </row>
    <row r="8" spans="1:6" x14ac:dyDescent="0.25">
      <c r="A8" s="2">
        <v>37776</v>
      </c>
      <c r="B8" t="s">
        <v>7</v>
      </c>
      <c r="C8">
        <v>800</v>
      </c>
      <c r="D8" s="3">
        <v>33</v>
      </c>
      <c r="E8" s="4">
        <f t="shared" ref="E8:E13" si="0">C8*D8</f>
        <v>26400</v>
      </c>
    </row>
    <row r="9" spans="1:6" x14ac:dyDescent="0.25">
      <c r="A9" s="2">
        <v>37780</v>
      </c>
      <c r="B9" t="s">
        <v>8</v>
      </c>
      <c r="C9">
        <v>400</v>
      </c>
      <c r="D9" s="3">
        <v>60</v>
      </c>
      <c r="E9" s="4"/>
      <c r="F9" s="4">
        <f>C9*D9</f>
        <v>24000</v>
      </c>
    </row>
    <row r="10" spans="1:6" x14ac:dyDescent="0.25">
      <c r="A10" s="2">
        <v>37784</v>
      </c>
      <c r="B10" t="s">
        <v>7</v>
      </c>
      <c r="C10">
        <v>1000</v>
      </c>
      <c r="D10" s="3">
        <v>36</v>
      </c>
      <c r="E10" s="4">
        <f t="shared" si="0"/>
        <v>36000</v>
      </c>
    </row>
    <row r="11" spans="1:6" x14ac:dyDescent="0.25">
      <c r="A11" s="2">
        <v>37788</v>
      </c>
      <c r="B11" t="s">
        <v>8</v>
      </c>
      <c r="C11">
        <v>700</v>
      </c>
      <c r="D11" s="3">
        <v>60</v>
      </c>
      <c r="E11" s="4"/>
      <c r="F11" s="4">
        <f>C11*D11</f>
        <v>42000</v>
      </c>
    </row>
    <row r="12" spans="1:6" x14ac:dyDescent="0.25">
      <c r="A12" s="2">
        <v>37792</v>
      </c>
      <c r="B12" t="s">
        <v>8</v>
      </c>
      <c r="C12">
        <v>500</v>
      </c>
      <c r="D12" s="3">
        <v>66</v>
      </c>
      <c r="E12" s="4"/>
      <c r="F12" s="4">
        <f>C12*D12</f>
        <v>33000</v>
      </c>
    </row>
    <row r="13" spans="1:6" x14ac:dyDescent="0.25">
      <c r="A13" s="2">
        <v>37796</v>
      </c>
      <c r="B13" t="s">
        <v>7</v>
      </c>
      <c r="C13">
        <v>1200</v>
      </c>
      <c r="D13" s="3">
        <v>39</v>
      </c>
      <c r="E13" s="4">
        <f t="shared" si="0"/>
        <v>46800</v>
      </c>
    </row>
    <row r="14" spans="1:6" x14ac:dyDescent="0.25">
      <c r="A14" s="2">
        <v>37800</v>
      </c>
      <c r="B14" t="s">
        <v>8</v>
      </c>
      <c r="C14">
        <v>600</v>
      </c>
      <c r="D14" s="3">
        <v>66</v>
      </c>
      <c r="E14" s="4"/>
      <c r="F14" s="4">
        <f>C14*D14</f>
        <v>39600</v>
      </c>
    </row>
    <row r="15" spans="1:6" x14ac:dyDescent="0.25">
      <c r="A15" s="2">
        <v>37801</v>
      </c>
      <c r="B15" t="s">
        <v>8</v>
      </c>
      <c r="C15">
        <v>400</v>
      </c>
      <c r="D15" s="3">
        <v>66</v>
      </c>
      <c r="E15" s="4"/>
      <c r="F15" s="4">
        <f>C15*D15</f>
        <v>26400</v>
      </c>
    </row>
    <row r="16" spans="1:6" x14ac:dyDescent="0.25">
      <c r="D16" s="3"/>
      <c r="E16" s="4">
        <f>SUM(E7:E15)</f>
        <v>118200</v>
      </c>
      <c r="F16" s="4">
        <f>SUM(F7:F15)</f>
        <v>165000</v>
      </c>
    </row>
    <row r="17" spans="1:8" x14ac:dyDescent="0.25">
      <c r="A17">
        <v>1</v>
      </c>
      <c r="B17" t="s">
        <v>9</v>
      </c>
      <c r="D17" s="3"/>
    </row>
    <row r="18" spans="1:8" x14ac:dyDescent="0.25">
      <c r="C18">
        <v>300</v>
      </c>
      <c r="D18" s="3">
        <v>30</v>
      </c>
      <c r="E18" s="4">
        <f>C18*D18</f>
        <v>9000</v>
      </c>
      <c r="G18" t="s">
        <v>18</v>
      </c>
      <c r="H18" s="4">
        <f>+F16</f>
        <v>165000</v>
      </c>
    </row>
    <row r="19" spans="1:8" x14ac:dyDescent="0.25">
      <c r="C19">
        <v>800</v>
      </c>
      <c r="D19" s="3">
        <v>33</v>
      </c>
      <c r="E19" s="4">
        <f>C19*D19</f>
        <v>26400</v>
      </c>
      <c r="G19" t="s">
        <v>19</v>
      </c>
      <c r="H19" s="7">
        <f>-C38</f>
        <v>-93127.272727272721</v>
      </c>
    </row>
    <row r="20" spans="1:8" x14ac:dyDescent="0.25">
      <c r="C20">
        <v>1000</v>
      </c>
      <c r="D20" s="3">
        <v>36</v>
      </c>
      <c r="E20" s="4">
        <f>C20*D20</f>
        <v>36000</v>
      </c>
    </row>
    <row r="21" spans="1:8" x14ac:dyDescent="0.25">
      <c r="C21">
        <v>1200</v>
      </c>
      <c r="D21" s="3">
        <v>39</v>
      </c>
      <c r="E21" s="4">
        <f>C21*D21</f>
        <v>46800</v>
      </c>
      <c r="G21" t="s">
        <v>20</v>
      </c>
      <c r="H21" s="6">
        <f>SUM(H18:H20)</f>
        <v>71872.727272727279</v>
      </c>
    </row>
    <row r="22" spans="1:8" x14ac:dyDescent="0.25">
      <c r="C22">
        <f>SUM(C18:C21)</f>
        <v>3300</v>
      </c>
      <c r="E22" s="4">
        <f>SUM(E18:E21)</f>
        <v>118200</v>
      </c>
      <c r="G22" t="s">
        <v>20</v>
      </c>
      <c r="H22" s="8">
        <f>H21/H18</f>
        <v>0.43559228650137743</v>
      </c>
    </row>
    <row r="24" spans="1:8" x14ac:dyDescent="0.25">
      <c r="A24">
        <v>2</v>
      </c>
      <c r="B24" t="s">
        <v>10</v>
      </c>
      <c r="E24" s="3">
        <f>+E22/C22</f>
        <v>35.81818181818182</v>
      </c>
    </row>
    <row r="26" spans="1:8" x14ac:dyDescent="0.25">
      <c r="A26">
        <v>3</v>
      </c>
      <c r="B26" t="s">
        <v>11</v>
      </c>
    </row>
    <row r="28" spans="1:8" x14ac:dyDescent="0.25">
      <c r="C28">
        <v>3300</v>
      </c>
      <c r="D28" t="s">
        <v>12</v>
      </c>
    </row>
    <row r="29" spans="1:8" x14ac:dyDescent="0.25">
      <c r="C29">
        <f>400+700+500+600+400</f>
        <v>2600</v>
      </c>
      <c r="D29" t="s">
        <v>13</v>
      </c>
    </row>
    <row r="30" spans="1:8" x14ac:dyDescent="0.25">
      <c r="C30">
        <f>+C28-C29</f>
        <v>700</v>
      </c>
      <c r="D30" t="s">
        <v>14</v>
      </c>
    </row>
    <row r="31" spans="1:8" x14ac:dyDescent="0.25">
      <c r="C31" s="4">
        <f>+E24</f>
        <v>35.81818181818182</v>
      </c>
      <c r="D31" t="s">
        <v>15</v>
      </c>
    </row>
    <row r="32" spans="1:8" x14ac:dyDescent="0.25">
      <c r="C32" s="4">
        <f>C30*C31</f>
        <v>25072.727272727276</v>
      </c>
      <c r="D32" t="s">
        <v>16</v>
      </c>
    </row>
    <row r="34" spans="1:8" x14ac:dyDescent="0.25">
      <c r="A34">
        <v>4</v>
      </c>
      <c r="B34" t="s">
        <v>17</v>
      </c>
    </row>
    <row r="36" spans="1:8" x14ac:dyDescent="0.25">
      <c r="C36" s="4">
        <f>+E22</f>
        <v>118200</v>
      </c>
    </row>
    <row r="37" spans="1:8" x14ac:dyDescent="0.25">
      <c r="C37" s="7">
        <f>-C32</f>
        <v>-25072.727272727276</v>
      </c>
    </row>
    <row r="38" spans="1:8" x14ac:dyDescent="0.25">
      <c r="C38" s="6">
        <f>SUM(C36:C37)</f>
        <v>93127.272727272721</v>
      </c>
    </row>
    <row r="39" spans="1:8" x14ac:dyDescent="0.25">
      <c r="A39" s="1" t="s">
        <v>22</v>
      </c>
    </row>
    <row r="40" spans="1:8" x14ac:dyDescent="0.25">
      <c r="B40" t="s">
        <v>23</v>
      </c>
      <c r="G40" t="s">
        <v>18</v>
      </c>
      <c r="H40" s="4">
        <f>+F16</f>
        <v>165000</v>
      </c>
    </row>
    <row r="41" spans="1:8" x14ac:dyDescent="0.25">
      <c r="B41">
        <v>700</v>
      </c>
      <c r="C41" s="9">
        <v>39</v>
      </c>
      <c r="D41" s="9">
        <f>C41*B41</f>
        <v>27300</v>
      </c>
      <c r="G41" t="s">
        <v>19</v>
      </c>
      <c r="H41" s="7">
        <f>-C45</f>
        <v>-90900</v>
      </c>
    </row>
    <row r="43" spans="1:8" x14ac:dyDescent="0.25">
      <c r="B43" t="s">
        <v>19</v>
      </c>
      <c r="C43" s="4">
        <f>+C36</f>
        <v>118200</v>
      </c>
      <c r="G43" t="s">
        <v>20</v>
      </c>
      <c r="H43" s="6">
        <f>SUM(H40:H42)</f>
        <v>74100</v>
      </c>
    </row>
    <row r="44" spans="1:8" x14ac:dyDescent="0.25">
      <c r="C44" s="10">
        <f>-D41</f>
        <v>-27300</v>
      </c>
      <c r="G44" t="s">
        <v>20</v>
      </c>
      <c r="H44" s="8">
        <f>H43/H40</f>
        <v>0.4490909090909091</v>
      </c>
    </row>
    <row r="45" spans="1:8" x14ac:dyDescent="0.25">
      <c r="C45" s="4">
        <f>SUM(C43:C44)</f>
        <v>90900</v>
      </c>
    </row>
    <row r="46" spans="1:8" x14ac:dyDescent="0.25">
      <c r="A46" s="1" t="s">
        <v>24</v>
      </c>
    </row>
    <row r="47" spans="1:8" x14ac:dyDescent="0.25">
      <c r="B47" t="s">
        <v>23</v>
      </c>
    </row>
    <row r="48" spans="1:8" x14ac:dyDescent="0.25">
      <c r="B48">
        <v>300</v>
      </c>
      <c r="C48" s="3">
        <v>30</v>
      </c>
      <c r="D48" s="9">
        <f>C48*B48</f>
        <v>9000</v>
      </c>
      <c r="G48" t="s">
        <v>18</v>
      </c>
      <c r="H48" s="4">
        <f>+F16</f>
        <v>165000</v>
      </c>
    </row>
    <row r="49" spans="1:8" x14ac:dyDescent="0.25">
      <c r="B49">
        <v>400</v>
      </c>
      <c r="C49" s="3">
        <v>33</v>
      </c>
      <c r="D49" s="10">
        <f>C49*B49</f>
        <v>13200</v>
      </c>
      <c r="G49" t="s">
        <v>19</v>
      </c>
      <c r="H49" s="7">
        <f>-C53</f>
        <v>-96000</v>
      </c>
    </row>
    <row r="50" spans="1:8" x14ac:dyDescent="0.25">
      <c r="D50" s="9">
        <f>SUM(D48:D49)</f>
        <v>22200</v>
      </c>
    </row>
    <row r="51" spans="1:8" x14ac:dyDescent="0.25">
      <c r="B51" t="s">
        <v>19</v>
      </c>
      <c r="C51" s="4">
        <f>+C43</f>
        <v>118200</v>
      </c>
      <c r="G51" t="s">
        <v>20</v>
      </c>
      <c r="H51" s="6">
        <f>SUM(H48:H50)</f>
        <v>69000</v>
      </c>
    </row>
    <row r="52" spans="1:8" x14ac:dyDescent="0.25">
      <c r="C52" s="10">
        <f>-D50</f>
        <v>-22200</v>
      </c>
      <c r="G52" t="s">
        <v>20</v>
      </c>
      <c r="H52" s="8">
        <f>H51/H48</f>
        <v>0.41818181818181815</v>
      </c>
    </row>
    <row r="53" spans="1:8" x14ac:dyDescent="0.25">
      <c r="C53" s="4">
        <f>SUM(C51:C52)</f>
        <v>96000</v>
      </c>
    </row>
    <row r="56" spans="1:8" x14ac:dyDescent="0.25">
      <c r="A56" s="1" t="s">
        <v>26</v>
      </c>
    </row>
    <row r="57" spans="1:8" x14ac:dyDescent="0.25">
      <c r="A57" t="s">
        <v>27</v>
      </c>
    </row>
    <row r="58" spans="1:8" x14ac:dyDescent="0.25">
      <c r="G58" t="s">
        <v>19</v>
      </c>
      <c r="H58">
        <v>12872</v>
      </c>
    </row>
    <row r="59" spans="1:8" x14ac:dyDescent="0.25">
      <c r="A59" s="2">
        <v>37773</v>
      </c>
      <c r="B59" t="s">
        <v>3</v>
      </c>
      <c r="C59">
        <v>300</v>
      </c>
      <c r="D59" s="3">
        <v>30</v>
      </c>
      <c r="E59" s="4">
        <f>C59*D59</f>
        <v>9000</v>
      </c>
      <c r="H59">
        <v>24101</v>
      </c>
    </row>
    <row r="60" spans="1:8" x14ac:dyDescent="0.25">
      <c r="A60" s="2">
        <v>37776</v>
      </c>
      <c r="B60" t="s">
        <v>7</v>
      </c>
      <c r="C60" s="11">
        <v>800</v>
      </c>
      <c r="D60" s="3">
        <v>33</v>
      </c>
      <c r="E60" s="5">
        <f>C60*D60</f>
        <v>26400</v>
      </c>
      <c r="H60">
        <v>17215</v>
      </c>
    </row>
    <row r="61" spans="1:8" x14ac:dyDescent="0.25">
      <c r="A61" s="2">
        <v>37776</v>
      </c>
      <c r="B61" t="s">
        <v>28</v>
      </c>
      <c r="C61">
        <f>SUM(C59:C60)</f>
        <v>1100</v>
      </c>
      <c r="D61" s="3">
        <f>E61/C61</f>
        <v>32.18181818181818</v>
      </c>
      <c r="E61" s="4">
        <f>SUM(E59:E60)</f>
        <v>35400</v>
      </c>
      <c r="H61">
        <v>22590</v>
      </c>
    </row>
    <row r="62" spans="1:8" x14ac:dyDescent="0.25">
      <c r="A62" s="2">
        <v>37780</v>
      </c>
      <c r="B62" t="s">
        <v>8</v>
      </c>
      <c r="C62" s="11">
        <v>-400</v>
      </c>
      <c r="D62" s="3">
        <v>32.18</v>
      </c>
      <c r="E62" s="5">
        <f>C62*D62</f>
        <v>-12872</v>
      </c>
      <c r="H62" s="11">
        <v>15060</v>
      </c>
    </row>
    <row r="63" spans="1:8" x14ac:dyDescent="0.25">
      <c r="A63" s="2">
        <v>37780</v>
      </c>
      <c r="B63" t="s">
        <v>28</v>
      </c>
      <c r="C63">
        <f>SUM(C61:C62)</f>
        <v>700</v>
      </c>
      <c r="D63" s="3">
        <v>32.18</v>
      </c>
      <c r="E63" s="4">
        <f>SUM(E61:E62)</f>
        <v>22528</v>
      </c>
      <c r="H63">
        <f>SUM(H58:H62)</f>
        <v>91838</v>
      </c>
    </row>
    <row r="64" spans="1:8" x14ac:dyDescent="0.25">
      <c r="A64" s="2">
        <v>37784</v>
      </c>
      <c r="B64" t="s">
        <v>7</v>
      </c>
      <c r="C64" s="11">
        <v>1000</v>
      </c>
      <c r="D64" s="12">
        <v>36</v>
      </c>
      <c r="E64" s="5">
        <f>C64*D64</f>
        <v>36000</v>
      </c>
    </row>
    <row r="65" spans="1:8" x14ac:dyDescent="0.25">
      <c r="A65" s="2">
        <v>37784</v>
      </c>
      <c r="B65" t="s">
        <v>28</v>
      </c>
      <c r="C65">
        <f>SUM(C63:C64)</f>
        <v>1700</v>
      </c>
      <c r="D65" s="3">
        <f>E65/C65</f>
        <v>34.428235294117648</v>
      </c>
      <c r="E65" s="4">
        <f>SUM(E63:E64)</f>
        <v>58528</v>
      </c>
      <c r="G65" t="s">
        <v>18</v>
      </c>
      <c r="H65" s="4">
        <f>+H48</f>
        <v>165000</v>
      </c>
    </row>
    <row r="66" spans="1:8" x14ac:dyDescent="0.25">
      <c r="A66" s="2">
        <v>37788</v>
      </c>
      <c r="B66" t="s">
        <v>8</v>
      </c>
      <c r="C66">
        <v>-700</v>
      </c>
      <c r="D66" s="3">
        <v>34.43</v>
      </c>
      <c r="E66" s="4">
        <f>C66*D66</f>
        <v>-24101</v>
      </c>
      <c r="G66" t="s">
        <v>19</v>
      </c>
      <c r="H66" s="7">
        <f>-H63</f>
        <v>-91838</v>
      </c>
    </row>
    <row r="67" spans="1:8" x14ac:dyDescent="0.25">
      <c r="A67" s="2">
        <v>37792</v>
      </c>
      <c r="B67" t="s">
        <v>8</v>
      </c>
      <c r="C67" s="11">
        <v>-500</v>
      </c>
      <c r="D67" s="12">
        <v>34.43</v>
      </c>
      <c r="E67" s="5">
        <f>C67*D67</f>
        <v>-17215</v>
      </c>
    </row>
    <row r="68" spans="1:8" x14ac:dyDescent="0.25">
      <c r="A68" s="2">
        <v>37792</v>
      </c>
      <c r="B68" t="s">
        <v>28</v>
      </c>
      <c r="C68">
        <f>SUM(C65:C67)</f>
        <v>500</v>
      </c>
      <c r="D68" s="3">
        <f>E68/C68</f>
        <v>34.423999999999999</v>
      </c>
      <c r="E68" s="4">
        <f>SUM(E65:E67)</f>
        <v>17212</v>
      </c>
      <c r="G68" t="s">
        <v>20</v>
      </c>
      <c r="H68" s="6">
        <f>SUM(H65:H67)</f>
        <v>73162</v>
      </c>
    </row>
    <row r="69" spans="1:8" x14ac:dyDescent="0.25">
      <c r="A69" s="2">
        <v>37796</v>
      </c>
      <c r="B69" t="s">
        <v>7</v>
      </c>
      <c r="C69" s="11">
        <v>1200</v>
      </c>
      <c r="D69" s="12">
        <v>39</v>
      </c>
      <c r="E69" s="5">
        <f>C69*D69</f>
        <v>46800</v>
      </c>
      <c r="G69" t="s">
        <v>20</v>
      </c>
      <c r="H69" s="8">
        <f>H68/H65</f>
        <v>0.44340606060606058</v>
      </c>
    </row>
    <row r="70" spans="1:8" x14ac:dyDescent="0.25">
      <c r="A70" s="2">
        <v>37796</v>
      </c>
      <c r="B70" t="s">
        <v>28</v>
      </c>
      <c r="C70">
        <f>SUM(C68:C69)</f>
        <v>1700</v>
      </c>
      <c r="D70" s="3">
        <f>E70/C70</f>
        <v>37.654117647058825</v>
      </c>
      <c r="E70" s="4">
        <f>SUM(E68:E69)</f>
        <v>64012</v>
      </c>
    </row>
    <row r="71" spans="1:8" x14ac:dyDescent="0.25">
      <c r="A71" s="2">
        <v>37800</v>
      </c>
      <c r="B71" t="s">
        <v>8</v>
      </c>
      <c r="C71">
        <v>-600</v>
      </c>
      <c r="D71" s="3">
        <v>37.65</v>
      </c>
      <c r="E71" s="4">
        <f>C71*D71</f>
        <v>-22590</v>
      </c>
    </row>
    <row r="72" spans="1:8" x14ac:dyDescent="0.25">
      <c r="A72" s="2">
        <v>37801</v>
      </c>
      <c r="B72" t="s">
        <v>8</v>
      </c>
      <c r="C72" s="11">
        <v>-400</v>
      </c>
      <c r="D72" s="3">
        <v>37.65</v>
      </c>
      <c r="E72" s="5">
        <f>C72*D72</f>
        <v>-15060</v>
      </c>
    </row>
    <row r="73" spans="1:8" x14ac:dyDescent="0.25">
      <c r="B73" t="s">
        <v>28</v>
      </c>
      <c r="C73">
        <f>SUM(C70:C72)</f>
        <v>700</v>
      </c>
      <c r="E73" s="4">
        <f>SUM(E70:E72)</f>
        <v>26362</v>
      </c>
    </row>
    <row r="74" spans="1:8" x14ac:dyDescent="0.25">
      <c r="G74" t="s">
        <v>19</v>
      </c>
      <c r="H74" s="4">
        <v>9000</v>
      </c>
    </row>
    <row r="75" spans="1:8" x14ac:dyDescent="0.25">
      <c r="A75" s="1" t="s">
        <v>22</v>
      </c>
      <c r="H75" s="4">
        <v>3300</v>
      </c>
    </row>
    <row r="76" spans="1:8" x14ac:dyDescent="0.25">
      <c r="A76" s="2">
        <v>37773</v>
      </c>
      <c r="B76" t="s">
        <v>3</v>
      </c>
      <c r="C76">
        <v>300</v>
      </c>
      <c r="D76" s="3">
        <v>30</v>
      </c>
      <c r="E76" s="4">
        <f>C76*D76</f>
        <v>9000</v>
      </c>
      <c r="H76" s="4">
        <v>23100</v>
      </c>
    </row>
    <row r="77" spans="1:8" x14ac:dyDescent="0.25">
      <c r="A77" s="2">
        <v>37776</v>
      </c>
      <c r="B77" t="s">
        <v>7</v>
      </c>
      <c r="C77" s="11">
        <v>800</v>
      </c>
      <c r="D77" s="3">
        <v>33</v>
      </c>
      <c r="E77" s="5">
        <f>C77*D77</f>
        <v>26400</v>
      </c>
      <c r="H77" s="4">
        <v>18000</v>
      </c>
    </row>
    <row r="78" spans="1:8" x14ac:dyDescent="0.25">
      <c r="A78" s="2">
        <v>37776</v>
      </c>
      <c r="B78" t="s">
        <v>28</v>
      </c>
      <c r="C78">
        <v>300</v>
      </c>
      <c r="D78" s="3">
        <v>30</v>
      </c>
      <c r="E78" s="4"/>
      <c r="H78" s="4">
        <v>18000</v>
      </c>
    </row>
    <row r="79" spans="1:8" x14ac:dyDescent="0.25">
      <c r="A79" s="2"/>
      <c r="C79">
        <v>800</v>
      </c>
      <c r="D79" s="3">
        <v>33</v>
      </c>
      <c r="E79" s="4">
        <f>SUM(E76:E77)</f>
        <v>35400</v>
      </c>
      <c r="H79" s="4">
        <v>3900</v>
      </c>
    </row>
    <row r="80" spans="1:8" x14ac:dyDescent="0.25">
      <c r="A80" s="2">
        <v>37780</v>
      </c>
      <c r="B80" t="s">
        <v>8</v>
      </c>
      <c r="C80">
        <v>-300</v>
      </c>
      <c r="D80" s="3">
        <v>30</v>
      </c>
      <c r="E80">
        <f>C80*D80</f>
        <v>-9000</v>
      </c>
      <c r="H80" s="5">
        <v>15600</v>
      </c>
    </row>
    <row r="81" spans="1:8" x14ac:dyDescent="0.25">
      <c r="A81" s="2"/>
      <c r="C81" s="11">
        <v>-100</v>
      </c>
      <c r="D81" s="3">
        <v>33</v>
      </c>
      <c r="E81" s="11">
        <f>C81*D81</f>
        <v>-3300</v>
      </c>
      <c r="H81" s="4">
        <f>SUM(H74:H80)</f>
        <v>90900</v>
      </c>
    </row>
    <row r="82" spans="1:8" x14ac:dyDescent="0.25">
      <c r="A82" s="2">
        <v>37780</v>
      </c>
      <c r="B82" t="s">
        <v>28</v>
      </c>
      <c r="C82">
        <f>SUM(C78:C81)</f>
        <v>700</v>
      </c>
      <c r="D82" s="3">
        <v>33</v>
      </c>
      <c r="E82" s="4">
        <f>SUM(E79:E81)</f>
        <v>23100</v>
      </c>
      <c r="H82" s="4"/>
    </row>
    <row r="83" spans="1:8" x14ac:dyDescent="0.25">
      <c r="A83" s="2">
        <v>37784</v>
      </c>
      <c r="B83" t="s">
        <v>7</v>
      </c>
      <c r="C83" s="11">
        <v>1000</v>
      </c>
      <c r="D83" s="12">
        <v>36</v>
      </c>
      <c r="E83" s="5">
        <f>C83*D83</f>
        <v>36000</v>
      </c>
    </row>
    <row r="84" spans="1:8" x14ac:dyDescent="0.25">
      <c r="A84" s="2">
        <v>37784</v>
      </c>
      <c r="B84" t="s">
        <v>28</v>
      </c>
      <c r="C84">
        <v>700</v>
      </c>
      <c r="D84" s="3">
        <v>33</v>
      </c>
      <c r="E84" s="4"/>
    </row>
    <row r="85" spans="1:8" x14ac:dyDescent="0.25">
      <c r="A85" s="2"/>
      <c r="C85">
        <v>1000</v>
      </c>
      <c r="D85" s="3">
        <v>36</v>
      </c>
      <c r="E85" s="4">
        <f>SUM(E82:E83)</f>
        <v>59100</v>
      </c>
      <c r="H85" s="6"/>
    </row>
    <row r="86" spans="1:8" x14ac:dyDescent="0.25">
      <c r="A86" s="2">
        <v>37788</v>
      </c>
      <c r="B86" t="s">
        <v>8</v>
      </c>
      <c r="C86" s="11">
        <v>-700</v>
      </c>
      <c r="D86" s="3">
        <v>33</v>
      </c>
      <c r="E86" s="5">
        <f>C86*D86</f>
        <v>-23100</v>
      </c>
      <c r="H86" s="8"/>
    </row>
    <row r="87" spans="1:8" x14ac:dyDescent="0.25">
      <c r="A87" s="2">
        <v>37788</v>
      </c>
      <c r="B87" t="s">
        <v>28</v>
      </c>
      <c r="C87">
        <v>1000</v>
      </c>
      <c r="D87" s="3">
        <v>36</v>
      </c>
      <c r="E87" s="4">
        <f>SUM(E85:E86)</f>
        <v>36000</v>
      </c>
    </row>
    <row r="88" spans="1:8" x14ac:dyDescent="0.25">
      <c r="A88" s="2">
        <v>37792</v>
      </c>
      <c r="B88" t="s">
        <v>8</v>
      </c>
      <c r="C88" s="11">
        <v>-500</v>
      </c>
      <c r="D88" s="12">
        <v>36</v>
      </c>
      <c r="E88" s="5">
        <f>C88*D88</f>
        <v>-18000</v>
      </c>
      <c r="G88" t="s">
        <v>18</v>
      </c>
      <c r="H88" s="4">
        <f>H65</f>
        <v>165000</v>
      </c>
    </row>
    <row r="89" spans="1:8" x14ac:dyDescent="0.25">
      <c r="A89" s="2">
        <v>37792</v>
      </c>
      <c r="B89" t="s">
        <v>28</v>
      </c>
      <c r="C89">
        <f>SUM(C87:C88)</f>
        <v>500</v>
      </c>
      <c r="D89" s="3">
        <v>36</v>
      </c>
      <c r="E89" s="4">
        <f>SUM(E87:E88)</f>
        <v>18000</v>
      </c>
      <c r="G89" t="s">
        <v>19</v>
      </c>
      <c r="H89" s="7">
        <f>-H81</f>
        <v>-90900</v>
      </c>
    </row>
    <row r="90" spans="1:8" x14ac:dyDescent="0.25">
      <c r="A90" s="2">
        <v>37796</v>
      </c>
      <c r="B90" t="s">
        <v>7</v>
      </c>
      <c r="C90" s="11">
        <v>1200</v>
      </c>
      <c r="D90" s="12">
        <v>39</v>
      </c>
      <c r="E90" s="5">
        <f>C90*D90</f>
        <v>46800</v>
      </c>
    </row>
    <row r="91" spans="1:8" x14ac:dyDescent="0.25">
      <c r="A91" s="2">
        <v>37796</v>
      </c>
      <c r="B91" t="s">
        <v>28</v>
      </c>
      <c r="C91">
        <v>500</v>
      </c>
      <c r="D91" s="3">
        <v>36</v>
      </c>
      <c r="E91" s="4"/>
      <c r="G91" t="s">
        <v>20</v>
      </c>
      <c r="H91" s="6">
        <f>SUM(H88:H90)</f>
        <v>74100</v>
      </c>
    </row>
    <row r="92" spans="1:8" x14ac:dyDescent="0.25">
      <c r="A92" s="2"/>
      <c r="C92">
        <v>1200</v>
      </c>
      <c r="D92" s="3">
        <v>39</v>
      </c>
      <c r="E92" s="4">
        <f>SUM(E89:E90)</f>
        <v>64800</v>
      </c>
      <c r="G92" t="s">
        <v>20</v>
      </c>
      <c r="H92" s="8">
        <f>H91/H88</f>
        <v>0.4490909090909091</v>
      </c>
    </row>
    <row r="93" spans="1:8" x14ac:dyDescent="0.25">
      <c r="A93" s="2">
        <v>37800</v>
      </c>
      <c r="B93" t="s">
        <v>8</v>
      </c>
      <c r="C93">
        <v>-500</v>
      </c>
      <c r="D93" s="3">
        <v>36</v>
      </c>
      <c r="E93" s="4">
        <f>C93*D93</f>
        <v>-18000</v>
      </c>
    </row>
    <row r="94" spans="1:8" x14ac:dyDescent="0.25">
      <c r="A94" s="2"/>
      <c r="B94" t="s">
        <v>8</v>
      </c>
      <c r="C94">
        <v>-100</v>
      </c>
      <c r="D94" s="3">
        <v>39</v>
      </c>
      <c r="E94" s="4">
        <f>C94*D94</f>
        <v>-3900</v>
      </c>
    </row>
    <row r="95" spans="1:8" x14ac:dyDescent="0.25">
      <c r="A95" s="2"/>
      <c r="B95" t="s">
        <v>28</v>
      </c>
      <c r="C95">
        <f>SUM(C91:C94)</f>
        <v>1100</v>
      </c>
      <c r="D95" s="3">
        <v>39</v>
      </c>
      <c r="E95" s="4">
        <f>SUM(E92:E94)</f>
        <v>42900</v>
      </c>
    </row>
    <row r="96" spans="1:8" x14ac:dyDescent="0.25">
      <c r="A96" s="2">
        <v>37801</v>
      </c>
      <c r="B96" t="s">
        <v>8</v>
      </c>
      <c r="C96" s="11">
        <v>-400</v>
      </c>
      <c r="D96" s="3">
        <v>39</v>
      </c>
      <c r="E96" s="5">
        <f>C96*D96</f>
        <v>-15600</v>
      </c>
    </row>
    <row r="97" spans="1:8" x14ac:dyDescent="0.25">
      <c r="B97" t="s">
        <v>28</v>
      </c>
      <c r="C97">
        <f>SUM(C95:C96)</f>
        <v>700</v>
      </c>
      <c r="E97" s="4">
        <f>SUM(E95:E96)</f>
        <v>27300</v>
      </c>
    </row>
    <row r="99" spans="1:8" x14ac:dyDescent="0.25">
      <c r="A99" s="1" t="s">
        <v>24</v>
      </c>
    </row>
    <row r="100" spans="1:8" x14ac:dyDescent="0.25">
      <c r="A100" s="2">
        <v>37773</v>
      </c>
      <c r="B100" t="s">
        <v>3</v>
      </c>
      <c r="C100">
        <v>300</v>
      </c>
      <c r="D100" s="3">
        <v>30</v>
      </c>
      <c r="E100" s="4">
        <f>C100*D100</f>
        <v>9000</v>
      </c>
    </row>
    <row r="101" spans="1:8" x14ac:dyDescent="0.25">
      <c r="A101" s="2">
        <v>37776</v>
      </c>
      <c r="B101" t="s">
        <v>7</v>
      </c>
      <c r="C101" s="11">
        <v>800</v>
      </c>
      <c r="D101" s="3">
        <v>33</v>
      </c>
      <c r="E101" s="5">
        <f>C101*D101</f>
        <v>26400</v>
      </c>
    </row>
    <row r="102" spans="1:8" x14ac:dyDescent="0.25">
      <c r="A102" s="2">
        <v>37776</v>
      </c>
      <c r="B102" t="s">
        <v>28</v>
      </c>
      <c r="C102">
        <v>300</v>
      </c>
      <c r="D102" s="3">
        <v>30</v>
      </c>
      <c r="E102" s="4"/>
    </row>
    <row r="103" spans="1:8" x14ac:dyDescent="0.25">
      <c r="A103" s="2"/>
      <c r="C103">
        <v>800</v>
      </c>
      <c r="D103" s="3">
        <v>33</v>
      </c>
      <c r="E103" s="4">
        <f>SUM(E100:E101)</f>
        <v>35400</v>
      </c>
      <c r="H103" s="4"/>
    </row>
    <row r="104" spans="1:8" x14ac:dyDescent="0.25">
      <c r="A104" s="2">
        <v>37780</v>
      </c>
      <c r="B104" t="s">
        <v>8</v>
      </c>
      <c r="C104" s="11">
        <v>-400</v>
      </c>
      <c r="D104" s="3">
        <v>33</v>
      </c>
      <c r="E104" s="11">
        <f>C104*D104</f>
        <v>-13200</v>
      </c>
      <c r="H104" s="7"/>
    </row>
    <row r="105" spans="1:8" x14ac:dyDescent="0.25">
      <c r="A105" s="2">
        <v>37780</v>
      </c>
      <c r="B105" t="s">
        <v>28</v>
      </c>
      <c r="C105">
        <v>300</v>
      </c>
      <c r="D105" s="3">
        <v>30</v>
      </c>
      <c r="E105" s="4"/>
      <c r="G105" t="s">
        <v>19</v>
      </c>
      <c r="H105" s="3">
        <v>13200</v>
      </c>
    </row>
    <row r="106" spans="1:8" x14ac:dyDescent="0.25">
      <c r="A106" s="2"/>
      <c r="C106">
        <v>400</v>
      </c>
      <c r="D106" s="3">
        <v>33</v>
      </c>
      <c r="E106" s="4">
        <f>SUM(E103:E104)</f>
        <v>22200</v>
      </c>
      <c r="H106" s="3">
        <v>25200</v>
      </c>
    </row>
    <row r="107" spans="1:8" x14ac:dyDescent="0.25">
      <c r="A107" s="2">
        <v>37784</v>
      </c>
      <c r="B107" t="s">
        <v>7</v>
      </c>
      <c r="C107" s="11">
        <v>1000</v>
      </c>
      <c r="D107" s="12">
        <v>36</v>
      </c>
      <c r="E107" s="5">
        <f>C107*D107</f>
        <v>36000</v>
      </c>
      <c r="H107" s="3">
        <v>10800</v>
      </c>
    </row>
    <row r="108" spans="1:8" x14ac:dyDescent="0.25">
      <c r="A108" s="2">
        <v>37784</v>
      </c>
      <c r="B108" t="s">
        <v>28</v>
      </c>
      <c r="C108">
        <v>300</v>
      </c>
      <c r="D108" s="3">
        <v>30</v>
      </c>
      <c r="E108" s="4"/>
      <c r="H108" s="3">
        <v>6600</v>
      </c>
    </row>
    <row r="109" spans="1:8" x14ac:dyDescent="0.25">
      <c r="A109" s="2"/>
      <c r="C109">
        <v>400</v>
      </c>
      <c r="D109" s="3">
        <v>33</v>
      </c>
      <c r="E109" s="4"/>
      <c r="H109" s="3">
        <v>23400</v>
      </c>
    </row>
    <row r="110" spans="1:8" x14ac:dyDescent="0.25">
      <c r="A110" s="2"/>
      <c r="C110">
        <v>1000</v>
      </c>
      <c r="D110" s="3">
        <v>36</v>
      </c>
      <c r="E110" s="4">
        <f>SUM(E106:E107)</f>
        <v>58200</v>
      </c>
      <c r="H110" s="12">
        <v>15600</v>
      </c>
    </row>
    <row r="111" spans="1:8" x14ac:dyDescent="0.25">
      <c r="A111" s="2">
        <v>37788</v>
      </c>
      <c r="B111" t="s">
        <v>8</v>
      </c>
      <c r="C111" s="11">
        <v>-700</v>
      </c>
      <c r="D111" s="3">
        <v>36</v>
      </c>
      <c r="E111" s="5">
        <f>C111*D111</f>
        <v>-25200</v>
      </c>
      <c r="H111" s="3">
        <f>SUM(H105:H110)</f>
        <v>94800</v>
      </c>
    </row>
    <row r="112" spans="1:8" x14ac:dyDescent="0.25">
      <c r="A112" s="2">
        <v>37788</v>
      </c>
      <c r="B112" t="s">
        <v>28</v>
      </c>
      <c r="C112">
        <v>300</v>
      </c>
      <c r="D112" s="3">
        <v>30</v>
      </c>
      <c r="E112" s="4"/>
    </row>
    <row r="113" spans="1:8" x14ac:dyDescent="0.25">
      <c r="A113" s="2"/>
      <c r="C113">
        <v>400</v>
      </c>
      <c r="D113" s="3">
        <v>33</v>
      </c>
      <c r="E113" s="4"/>
    </row>
    <row r="114" spans="1:8" x14ac:dyDescent="0.25">
      <c r="A114" s="2"/>
      <c r="C114">
        <v>300</v>
      </c>
      <c r="D114" s="3">
        <v>36</v>
      </c>
      <c r="E114" s="4">
        <f>SUM(E110:E111)</f>
        <v>33000</v>
      </c>
    </row>
    <row r="115" spans="1:8" x14ac:dyDescent="0.25">
      <c r="A115" s="2">
        <v>37792</v>
      </c>
      <c r="B115" t="s">
        <v>8</v>
      </c>
      <c r="C115">
        <v>-300</v>
      </c>
      <c r="D115" s="3">
        <v>36</v>
      </c>
      <c r="E115" s="4">
        <f>C115*D115</f>
        <v>-10800</v>
      </c>
    </row>
    <row r="116" spans="1:8" x14ac:dyDescent="0.25">
      <c r="A116" s="2"/>
      <c r="C116" s="11">
        <v>-200</v>
      </c>
      <c r="D116" s="13">
        <v>33</v>
      </c>
      <c r="E116" s="5">
        <f>C116*D116</f>
        <v>-6600</v>
      </c>
    </row>
    <row r="117" spans="1:8" x14ac:dyDescent="0.25">
      <c r="A117" s="2">
        <v>37792</v>
      </c>
      <c r="B117" t="s">
        <v>28</v>
      </c>
      <c r="C117">
        <v>300</v>
      </c>
      <c r="D117" s="3">
        <v>30</v>
      </c>
      <c r="E117" s="4"/>
    </row>
    <row r="118" spans="1:8" x14ac:dyDescent="0.25">
      <c r="A118" s="2"/>
      <c r="C118">
        <v>200</v>
      </c>
      <c r="D118" s="3">
        <v>33</v>
      </c>
      <c r="E118" s="4">
        <f>SUM(E114:E116)</f>
        <v>15600</v>
      </c>
      <c r="G118" t="s">
        <v>18</v>
      </c>
      <c r="H118" s="4">
        <f>+H65</f>
        <v>165000</v>
      </c>
    </row>
    <row r="119" spans="1:8" x14ac:dyDescent="0.25">
      <c r="A119" s="2">
        <v>37796</v>
      </c>
      <c r="B119" t="s">
        <v>7</v>
      </c>
      <c r="C119" s="11">
        <v>1200</v>
      </c>
      <c r="D119" s="12">
        <v>39</v>
      </c>
      <c r="E119" s="5">
        <f>C119*D119</f>
        <v>46800</v>
      </c>
      <c r="G119" t="s">
        <v>19</v>
      </c>
      <c r="H119" s="7">
        <f>-H111</f>
        <v>-94800</v>
      </c>
    </row>
    <row r="120" spans="1:8" x14ac:dyDescent="0.25">
      <c r="A120" s="2">
        <v>37796</v>
      </c>
      <c r="B120" t="s">
        <v>28</v>
      </c>
      <c r="C120">
        <v>300</v>
      </c>
      <c r="D120" s="3">
        <v>30</v>
      </c>
      <c r="E120" s="4"/>
    </row>
    <row r="121" spans="1:8" x14ac:dyDescent="0.25">
      <c r="A121" s="2"/>
      <c r="C121">
        <v>200</v>
      </c>
      <c r="D121" s="3">
        <v>33</v>
      </c>
      <c r="E121" s="4"/>
      <c r="G121" t="s">
        <v>20</v>
      </c>
      <c r="H121" s="6">
        <f>SUM(H118:H120)</f>
        <v>70200</v>
      </c>
    </row>
    <row r="122" spans="1:8" x14ac:dyDescent="0.25">
      <c r="A122" s="2"/>
      <c r="C122">
        <v>1200</v>
      </c>
      <c r="D122" s="3">
        <v>39</v>
      </c>
      <c r="E122" s="4">
        <f>SUM(E117:E119)</f>
        <v>62400</v>
      </c>
      <c r="G122" t="s">
        <v>20</v>
      </c>
      <c r="H122" s="8">
        <f>H121/H118</f>
        <v>0.42545454545454547</v>
      </c>
    </row>
    <row r="123" spans="1:8" x14ac:dyDescent="0.25">
      <c r="A123" s="2">
        <v>37800</v>
      </c>
      <c r="B123" t="s">
        <v>8</v>
      </c>
      <c r="C123" s="11">
        <v>-600</v>
      </c>
      <c r="D123" s="3">
        <v>39</v>
      </c>
      <c r="E123" s="5">
        <f>C123*D123</f>
        <v>-23400</v>
      </c>
    </row>
    <row r="124" spans="1:8" x14ac:dyDescent="0.25">
      <c r="A124" s="2">
        <v>37800</v>
      </c>
      <c r="B124" t="s">
        <v>28</v>
      </c>
      <c r="C124">
        <v>300</v>
      </c>
      <c r="D124" s="3">
        <v>30</v>
      </c>
      <c r="E124" s="4"/>
    </row>
    <row r="125" spans="1:8" x14ac:dyDescent="0.25">
      <c r="A125" s="2"/>
      <c r="C125">
        <v>200</v>
      </c>
      <c r="D125" s="3">
        <v>33</v>
      </c>
      <c r="E125" s="4"/>
    </row>
    <row r="126" spans="1:8" x14ac:dyDescent="0.25">
      <c r="A126" s="2"/>
      <c r="C126">
        <v>600</v>
      </c>
      <c r="D126" s="3">
        <v>39</v>
      </c>
      <c r="E126" s="4">
        <f>SUM(E122:E123)</f>
        <v>39000</v>
      </c>
    </row>
    <row r="127" spans="1:8" x14ac:dyDescent="0.25">
      <c r="A127" s="2">
        <v>37801</v>
      </c>
      <c r="B127" t="s">
        <v>8</v>
      </c>
      <c r="C127" s="11">
        <v>-400</v>
      </c>
      <c r="D127" s="3">
        <v>39</v>
      </c>
      <c r="E127" s="5">
        <f>C127*D127</f>
        <v>-15600</v>
      </c>
    </row>
    <row r="128" spans="1:8" x14ac:dyDescent="0.25">
      <c r="B128" t="s">
        <v>28</v>
      </c>
      <c r="C128">
        <v>300</v>
      </c>
      <c r="D128" s="3">
        <v>30</v>
      </c>
      <c r="E128" s="4"/>
    </row>
    <row r="129" spans="1:5" x14ac:dyDescent="0.25">
      <c r="C129">
        <v>200</v>
      </c>
      <c r="D129" s="3">
        <v>33</v>
      </c>
    </row>
    <row r="130" spans="1:5" x14ac:dyDescent="0.25">
      <c r="C130">
        <v>200</v>
      </c>
      <c r="D130" s="3">
        <v>39</v>
      </c>
      <c r="E130" s="4">
        <f>SUM(E126:E127)</f>
        <v>23400</v>
      </c>
    </row>
    <row r="132" spans="1:5" x14ac:dyDescent="0.25">
      <c r="A132" s="1" t="s">
        <v>29</v>
      </c>
      <c r="D132" s="3"/>
    </row>
    <row r="133" spans="1:5" x14ac:dyDescent="0.25">
      <c r="C133" t="s">
        <v>31</v>
      </c>
      <c r="D133" s="3" t="s">
        <v>32</v>
      </c>
    </row>
    <row r="134" spans="1:5" x14ac:dyDescent="0.25">
      <c r="A134" t="s">
        <v>30</v>
      </c>
      <c r="C134">
        <v>80000</v>
      </c>
      <c r="D134" s="3">
        <v>120000</v>
      </c>
    </row>
    <row r="135" spans="1:5" x14ac:dyDescent="0.25">
      <c r="A135" t="s">
        <v>33</v>
      </c>
      <c r="C135">
        <v>280000</v>
      </c>
      <c r="D135" s="3">
        <v>440000</v>
      </c>
    </row>
    <row r="136" spans="1:5" x14ac:dyDescent="0.25">
      <c r="A136" t="s">
        <v>34</v>
      </c>
      <c r="C136" s="11">
        <v>20800</v>
      </c>
      <c r="D136" s="12"/>
    </row>
    <row r="137" spans="1:5" x14ac:dyDescent="0.25">
      <c r="A137" t="s">
        <v>35</v>
      </c>
      <c r="C137">
        <f>SUM(C134:C136)</f>
        <v>380800</v>
      </c>
      <c r="D137">
        <f>SUM(D134:D136)</f>
        <v>560000</v>
      </c>
    </row>
    <row r="138" spans="1:5" x14ac:dyDescent="0.25">
      <c r="D138" s="3"/>
    </row>
    <row r="139" spans="1:5" x14ac:dyDescent="0.25">
      <c r="A139" t="s">
        <v>36</v>
      </c>
      <c r="B139" s="11">
        <f>C137</f>
        <v>380800</v>
      </c>
    </row>
    <row r="140" spans="1:5" x14ac:dyDescent="0.25">
      <c r="B140">
        <f>D137</f>
        <v>560000</v>
      </c>
      <c r="C140" s="8">
        <f>B139/B140</f>
        <v>0.68</v>
      </c>
    </row>
    <row r="142" spans="1:5" x14ac:dyDescent="0.25">
      <c r="A142" t="s">
        <v>37</v>
      </c>
      <c r="D142" s="11">
        <v>-500000</v>
      </c>
    </row>
    <row r="143" spans="1:5" x14ac:dyDescent="0.25">
      <c r="A143" t="s">
        <v>38</v>
      </c>
      <c r="D143">
        <f>SUM(D137:D142)</f>
        <v>60000</v>
      </c>
    </row>
    <row r="144" spans="1:5" x14ac:dyDescent="0.25">
      <c r="A144" t="s">
        <v>39</v>
      </c>
      <c r="C144" s="8">
        <f>+C140</f>
        <v>0.68</v>
      </c>
    </row>
    <row r="145" spans="1:4" x14ac:dyDescent="0.25">
      <c r="A145" t="s">
        <v>40</v>
      </c>
      <c r="C145">
        <f>D143*C144</f>
        <v>40800</v>
      </c>
    </row>
    <row r="147" spans="1:4" x14ac:dyDescent="0.25">
      <c r="A147" t="s">
        <v>41</v>
      </c>
      <c r="C147">
        <v>36000</v>
      </c>
    </row>
    <row r="148" spans="1:4" x14ac:dyDescent="0.25">
      <c r="A148" t="s">
        <v>42</v>
      </c>
      <c r="C148" s="14">
        <f>+C140</f>
        <v>0.68</v>
      </c>
    </row>
    <row r="149" spans="1:4" x14ac:dyDescent="0.25">
      <c r="A149" t="s">
        <v>43</v>
      </c>
      <c r="C149">
        <f>C147*C148</f>
        <v>24480</v>
      </c>
    </row>
    <row r="150" spans="1:4" x14ac:dyDescent="0.25">
      <c r="A150" t="s">
        <v>44</v>
      </c>
      <c r="C150" s="11">
        <f>+C145</f>
        <v>40800</v>
      </c>
    </row>
    <row r="151" spans="1:4" x14ac:dyDescent="0.25">
      <c r="A151" t="s">
        <v>45</v>
      </c>
      <c r="C151">
        <f>+C149-C150</f>
        <v>-16320</v>
      </c>
    </row>
    <row r="153" spans="1:4" x14ac:dyDescent="0.25">
      <c r="A153" s="1" t="s">
        <v>46</v>
      </c>
    </row>
    <row r="154" spans="1:4" x14ac:dyDescent="0.25">
      <c r="A154" t="s">
        <v>47</v>
      </c>
      <c r="D154">
        <v>45000</v>
      </c>
    </row>
    <row r="155" spans="1:4" x14ac:dyDescent="0.25">
      <c r="A155" t="s">
        <v>48</v>
      </c>
      <c r="D155">
        <v>280000</v>
      </c>
    </row>
    <row r="156" spans="1:4" x14ac:dyDescent="0.25">
      <c r="A156" t="s">
        <v>34</v>
      </c>
      <c r="D156" s="11">
        <v>13700</v>
      </c>
    </row>
    <row r="157" spans="1:4" x14ac:dyDescent="0.25">
      <c r="A157" t="s">
        <v>35</v>
      </c>
      <c r="D157">
        <f>SUM(D154:D156)</f>
        <v>338700</v>
      </c>
    </row>
    <row r="159" spans="1:4" x14ac:dyDescent="0.25">
      <c r="A159" t="s">
        <v>18</v>
      </c>
      <c r="C159">
        <v>450000</v>
      </c>
    </row>
    <row r="160" spans="1:4" x14ac:dyDescent="0.25">
      <c r="A160" t="s">
        <v>49</v>
      </c>
      <c r="C160" s="11">
        <f>-C159*0.4</f>
        <v>-180000</v>
      </c>
    </row>
    <row r="161" spans="1:4" x14ac:dyDescent="0.25">
      <c r="A161" t="s">
        <v>50</v>
      </c>
      <c r="D161" s="11">
        <f>SUM(C159:C160)</f>
        <v>270000</v>
      </c>
    </row>
    <row r="163" spans="1:4" x14ac:dyDescent="0.25">
      <c r="A163" t="s">
        <v>51</v>
      </c>
      <c r="D163">
        <f>+D157-D161</f>
        <v>68700</v>
      </c>
    </row>
  </sheetData>
  <phoneticPr fontId="3" type="noConversion"/>
  <pageMargins left="0.75" right="0.75" top="1" bottom="1" header="0.5" footer="0.5"/>
  <pageSetup scale="95" fitToHeight="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Eveland</dc:creator>
  <cp:lastModifiedBy>Aniket Gupta</cp:lastModifiedBy>
  <cp:lastPrinted>2003-10-22T18:48:13Z</cp:lastPrinted>
  <dcterms:created xsi:type="dcterms:W3CDTF">2003-10-22T17:27:00Z</dcterms:created>
  <dcterms:modified xsi:type="dcterms:W3CDTF">2024-02-03T22:30:07Z</dcterms:modified>
</cp:coreProperties>
</file>