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B314EFCB-C1E6-47D6-9496-5997BD191339}" xr6:coauthVersionLast="47" xr6:coauthVersionMax="47" xr10:uidLastSave="{00000000-0000-0000-0000-000000000000}"/>
  <bookViews>
    <workbookView xWindow="3348" yWindow="3348" windowWidth="17280" windowHeight="8880"/>
  </bookViews>
  <sheets>
    <sheet name="Blank Form" sheetId="5" r:id="rId1"/>
    <sheet name="Ex -- Op Days" sheetId="20" r:id="rId2"/>
    <sheet name="Ex -- ATG, Failed" sheetId="11" r:id="rId3"/>
    <sheet name="Ex -- Stick, Passed" sheetId="10" r:id="rId4"/>
  </sheets>
  <definedNames>
    <definedName name="_xlnm.Print_Area" localSheetId="0">'Blank Form'!$A$1:$R$54</definedName>
    <definedName name="_xlnm.Print_Area" localSheetId="2">'Ex -- ATG, Failed'!$A$1:$R$54</definedName>
    <definedName name="_xlnm.Print_Area" localSheetId="1">'Ex -- Op Days'!$A$1:$R$54</definedName>
    <definedName name="_xlnm.Print_Area" localSheetId="3">'Ex -- Stick, Passed'!$A$1:$R$54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5" l="1"/>
  <c r="Q10" i="5"/>
  <c r="E41" i="5"/>
  <c r="E45" i="5" s="1"/>
  <c r="H41" i="5"/>
  <c r="H45" i="5" s="1"/>
  <c r="K10" i="11"/>
  <c r="Q10" i="11" s="1"/>
  <c r="B11" i="11"/>
  <c r="K11" i="11" s="1"/>
  <c r="Q11" i="11" s="1"/>
  <c r="B12" i="11"/>
  <c r="K12" i="11" s="1"/>
  <c r="Q12" i="11" s="1"/>
  <c r="B13" i="11"/>
  <c r="K13" i="11" s="1"/>
  <c r="Q13" i="11" s="1"/>
  <c r="B14" i="11"/>
  <c r="K14" i="11"/>
  <c r="Q14" i="11"/>
  <c r="B15" i="11"/>
  <c r="K15" i="11" s="1"/>
  <c r="Q15" i="11" s="1"/>
  <c r="B16" i="11"/>
  <c r="K16" i="11"/>
  <c r="Q16" i="11" s="1"/>
  <c r="B17" i="11"/>
  <c r="K17" i="11"/>
  <c r="Q17" i="11" s="1"/>
  <c r="B18" i="11"/>
  <c r="K18" i="11"/>
  <c r="Q18" i="11" s="1"/>
  <c r="B19" i="11"/>
  <c r="K19" i="11" s="1"/>
  <c r="Q19" i="11" s="1"/>
  <c r="B20" i="11"/>
  <c r="K20" i="11" s="1"/>
  <c r="Q20" i="11" s="1"/>
  <c r="B21" i="11"/>
  <c r="K21" i="11" s="1"/>
  <c r="Q21" i="11" s="1"/>
  <c r="B22" i="11"/>
  <c r="K22" i="11"/>
  <c r="Q22" i="11"/>
  <c r="B23" i="11"/>
  <c r="K23" i="11" s="1"/>
  <c r="Q23" i="11" s="1"/>
  <c r="B24" i="11"/>
  <c r="K24" i="11"/>
  <c r="Q24" i="11" s="1"/>
  <c r="B25" i="11"/>
  <c r="K25" i="11"/>
  <c r="Q25" i="11" s="1"/>
  <c r="B26" i="11"/>
  <c r="K26" i="11"/>
  <c r="Q26" i="11" s="1"/>
  <c r="B27" i="11"/>
  <c r="K27" i="11" s="1"/>
  <c r="Q27" i="11" s="1"/>
  <c r="B28" i="11"/>
  <c r="K28" i="11" s="1"/>
  <c r="Q28" i="11" s="1"/>
  <c r="B29" i="11"/>
  <c r="K29" i="11" s="1"/>
  <c r="Q29" i="11" s="1"/>
  <c r="B30" i="11"/>
  <c r="K30" i="11"/>
  <c r="Q30" i="11"/>
  <c r="B31" i="11"/>
  <c r="K31" i="11" s="1"/>
  <c r="Q31" i="11" s="1"/>
  <c r="B32" i="11"/>
  <c r="K32" i="11"/>
  <c r="Q32" i="11" s="1"/>
  <c r="B33" i="11"/>
  <c r="K33" i="11"/>
  <c r="Q33" i="11" s="1"/>
  <c r="B34" i="11"/>
  <c r="K34" i="11"/>
  <c r="Q34" i="11" s="1"/>
  <c r="B35" i="11"/>
  <c r="K35" i="11" s="1"/>
  <c r="Q35" i="11" s="1"/>
  <c r="B36" i="11"/>
  <c r="K36" i="11" s="1"/>
  <c r="Q36" i="11" s="1"/>
  <c r="B37" i="11"/>
  <c r="K37" i="11" s="1"/>
  <c r="Q37" i="11" s="1"/>
  <c r="B38" i="11"/>
  <c r="K38" i="11"/>
  <c r="Q38" i="11"/>
  <c r="B39" i="11"/>
  <c r="K39" i="11" s="1"/>
  <c r="Q39" i="11" s="1"/>
  <c r="B40" i="11"/>
  <c r="K40" i="11"/>
  <c r="Q40" i="11" s="1"/>
  <c r="E41" i="11"/>
  <c r="E45" i="11" s="1"/>
  <c r="H41" i="11"/>
  <c r="H45" i="11" s="1"/>
  <c r="B45" i="11"/>
  <c r="O45" i="11"/>
  <c r="K10" i="20"/>
  <c r="Q10" i="20"/>
  <c r="K13" i="20"/>
  <c r="Q13" i="20" s="1"/>
  <c r="E41" i="20"/>
  <c r="E45" i="20" s="1"/>
  <c r="H41" i="20"/>
  <c r="H45" i="20"/>
  <c r="H48" i="20" s="1"/>
  <c r="M48" i="20" s="1"/>
  <c r="K10" i="10"/>
  <c r="Q10" i="10"/>
  <c r="B11" i="10"/>
  <c r="K11" i="10" s="1"/>
  <c r="Q11" i="10" s="1"/>
  <c r="B12" i="10"/>
  <c r="K12" i="10"/>
  <c r="Q12" i="10" s="1"/>
  <c r="B13" i="10"/>
  <c r="K13" i="10"/>
  <c r="Q13" i="10"/>
  <c r="B14" i="10"/>
  <c r="K14" i="10" s="1"/>
  <c r="Q14" i="10" s="1"/>
  <c r="B15" i="10"/>
  <c r="K15" i="10"/>
  <c r="Q15" i="10" s="1"/>
  <c r="B16" i="10"/>
  <c r="K16" i="10"/>
  <c r="Q16" i="10" s="1"/>
  <c r="B17" i="10"/>
  <c r="K17" i="10" s="1"/>
  <c r="Q17" i="10" s="1"/>
  <c r="B18" i="10"/>
  <c r="K18" i="10" s="1"/>
  <c r="Q18" i="10" s="1"/>
  <c r="B19" i="10"/>
  <c r="K19" i="10" s="1"/>
  <c r="Q19" i="10" s="1"/>
  <c r="B20" i="10"/>
  <c r="K20" i="10"/>
  <c r="Q20" i="10"/>
  <c r="B21" i="10"/>
  <c r="K21" i="10"/>
  <c r="Q21" i="10"/>
  <c r="B22" i="10"/>
  <c r="K22" i="10" s="1"/>
  <c r="Q22" i="10" s="1"/>
  <c r="B23" i="10"/>
  <c r="K23" i="10"/>
  <c r="Q23" i="10" s="1"/>
  <c r="B24" i="10"/>
  <c r="K24" i="10"/>
  <c r="Q24" i="10" s="1"/>
  <c r="B25" i="10"/>
  <c r="K25" i="10" s="1"/>
  <c r="Q25" i="10" s="1"/>
  <c r="B26" i="10"/>
  <c r="K26" i="10" s="1"/>
  <c r="Q26" i="10" s="1"/>
  <c r="B27" i="10"/>
  <c r="K27" i="10" s="1"/>
  <c r="Q27" i="10" s="1"/>
  <c r="B28" i="10"/>
  <c r="K28" i="10"/>
  <c r="Q28" i="10"/>
  <c r="B29" i="10"/>
  <c r="K29" i="10"/>
  <c r="Q29" i="10"/>
  <c r="B30" i="10"/>
  <c r="K30" i="10" s="1"/>
  <c r="Q30" i="10" s="1"/>
  <c r="B31" i="10"/>
  <c r="K31" i="10"/>
  <c r="Q31" i="10" s="1"/>
  <c r="B32" i="10"/>
  <c r="K32" i="10"/>
  <c r="Q32" i="10" s="1"/>
  <c r="B33" i="10"/>
  <c r="K33" i="10" s="1"/>
  <c r="Q33" i="10" s="1"/>
  <c r="B34" i="10"/>
  <c r="K34" i="10" s="1"/>
  <c r="Q34" i="10" s="1"/>
  <c r="B35" i="10"/>
  <c r="K35" i="10" s="1"/>
  <c r="Q35" i="10" s="1"/>
  <c r="B36" i="10"/>
  <c r="K36" i="10"/>
  <c r="Q36" i="10"/>
  <c r="B37" i="10"/>
  <c r="K37" i="10"/>
  <c r="Q37" i="10"/>
  <c r="B38" i="10"/>
  <c r="K38" i="10" s="1"/>
  <c r="Q38" i="10" s="1"/>
  <c r="B39" i="10"/>
  <c r="K39" i="10"/>
  <c r="Q39" i="10" s="1"/>
  <c r="B40" i="10"/>
  <c r="K40" i="10"/>
  <c r="Q40" i="10" s="1"/>
  <c r="E41" i="10"/>
  <c r="E45" i="10" s="1"/>
  <c r="K45" i="10" s="1"/>
  <c r="H41" i="10"/>
  <c r="B45" i="10"/>
  <c r="H45" i="10"/>
  <c r="H48" i="10" s="1"/>
  <c r="M48" i="10" s="1"/>
  <c r="O45" i="10"/>
  <c r="B23" i="5"/>
  <c r="B33" i="5"/>
  <c r="B37" i="5"/>
  <c r="A52" i="11"/>
  <c r="B14" i="20"/>
  <c r="B26" i="20"/>
  <c r="B33" i="20"/>
  <c r="O45" i="5"/>
  <c r="B34" i="20"/>
  <c r="B25" i="5"/>
  <c r="B20" i="5"/>
  <c r="B24" i="5"/>
  <c r="B38" i="5"/>
  <c r="B29" i="5"/>
  <c r="B15" i="20"/>
  <c r="B39" i="20"/>
  <c r="B11" i="5"/>
  <c r="B34" i="5"/>
  <c r="B12" i="5"/>
  <c r="B16" i="5"/>
  <c r="B30" i="5"/>
  <c r="B35" i="5"/>
  <c r="B11" i="20"/>
  <c r="B23" i="20"/>
  <c r="B27" i="20"/>
  <c r="B38" i="20"/>
  <c r="B45" i="20"/>
  <c r="B16" i="20"/>
  <c r="B31" i="20"/>
  <c r="B35" i="20"/>
  <c r="B20" i="20"/>
  <c r="O45" i="20"/>
  <c r="B17" i="5"/>
  <c r="B21" i="5"/>
  <c r="B26" i="5"/>
  <c r="B39" i="5"/>
  <c r="B22" i="5"/>
  <c r="B27" i="5"/>
  <c r="B36" i="5"/>
  <c r="B40" i="5"/>
  <c r="B12" i="20"/>
  <c r="B24" i="20"/>
  <c r="B13" i="5"/>
  <c r="B18" i="5"/>
  <c r="B31" i="5"/>
  <c r="B17" i="20"/>
  <c r="B21" i="20"/>
  <c r="B28" i="20"/>
  <c r="B32" i="20"/>
  <c r="B37" i="20"/>
  <c r="B19" i="20"/>
  <c r="B14" i="5"/>
  <c r="B19" i="5"/>
  <c r="B28" i="5"/>
  <c r="B32" i="5"/>
  <c r="B18" i="20"/>
  <c r="B25" i="20"/>
  <c r="B29" i="20"/>
  <c r="B36" i="20"/>
  <c r="B40" i="20"/>
  <c r="B22" i="20"/>
  <c r="B15" i="5"/>
  <c r="B30" i="20"/>
  <c r="A52" i="10"/>
  <c r="B45" i="5"/>
  <c r="Q30" i="20" l="1"/>
  <c r="K30" i="20"/>
  <c r="Q22" i="20"/>
  <c r="K22" i="20"/>
  <c r="K40" i="20"/>
  <c r="Q40" i="20"/>
  <c r="K36" i="20"/>
  <c r="K29" i="20"/>
  <c r="Q29" i="20" s="1"/>
  <c r="K25" i="20"/>
  <c r="K18" i="20"/>
  <c r="Q18" i="20"/>
  <c r="K32" i="5"/>
  <c r="K28" i="5"/>
  <c r="Q28" i="5" s="1"/>
  <c r="K19" i="5"/>
  <c r="Q19" i="5"/>
  <c r="K14" i="5"/>
  <c r="Q14" i="5"/>
  <c r="K19" i="20"/>
  <c r="Q19" i="20"/>
  <c r="K37" i="20"/>
  <c r="Q37" i="20" s="1"/>
  <c r="K32" i="20"/>
  <c r="Q32" i="20"/>
  <c r="K28" i="20"/>
  <c r="Q21" i="20"/>
  <c r="K21" i="20"/>
  <c r="K17" i="20"/>
  <c r="Q17" i="20" s="1"/>
  <c r="K18" i="5"/>
  <c r="K13" i="5"/>
  <c r="Q13" i="5" s="1"/>
  <c r="K24" i="20"/>
  <c r="Q24" i="20" s="1"/>
  <c r="K12" i="20"/>
  <c r="Q12" i="20"/>
  <c r="K40" i="5"/>
  <c r="K36" i="5"/>
  <c r="Q36" i="5" s="1"/>
  <c r="K27" i="5"/>
  <c r="Q27" i="5"/>
  <c r="K22" i="5"/>
  <c r="Q22" i="5"/>
  <c r="K26" i="5"/>
  <c r="Q26" i="5" s="1"/>
  <c r="K21" i="5"/>
  <c r="K17" i="5"/>
  <c r="Q17" i="5"/>
  <c r="K20" i="20"/>
  <c r="Q20" i="20" s="1"/>
  <c r="K35" i="20"/>
  <c r="Q35" i="20"/>
  <c r="K31" i="20"/>
  <c r="Q31" i="20"/>
  <c r="K16" i="20"/>
  <c r="Q16" i="20" s="1"/>
  <c r="Q38" i="20"/>
  <c r="K38" i="20"/>
  <c r="K27" i="20"/>
  <c r="Q27" i="20"/>
  <c r="K23" i="20"/>
  <c r="Q23" i="20"/>
  <c r="Q11" i="20"/>
  <c r="K11" i="20"/>
  <c r="K35" i="5"/>
  <c r="Q35" i="5"/>
  <c r="K30" i="5"/>
  <c r="Q30" i="5"/>
  <c r="K16" i="5"/>
  <c r="K12" i="5"/>
  <c r="Q12" i="5"/>
  <c r="K34" i="5"/>
  <c r="Q34" i="5" s="1"/>
  <c r="K11" i="5"/>
  <c r="Q11" i="5" s="1"/>
  <c r="Q41" i="5" s="1"/>
  <c r="Q45" i="5" s="1"/>
  <c r="K39" i="20"/>
  <c r="Q39" i="20"/>
  <c r="K15" i="20"/>
  <c r="Q15" i="20" s="1"/>
  <c r="K29" i="5"/>
  <c r="K38" i="5"/>
  <c r="Q38" i="5" s="1"/>
  <c r="K24" i="5"/>
  <c r="Q24" i="5" s="1"/>
  <c r="Q20" i="5"/>
  <c r="K20" i="5"/>
  <c r="K25" i="5"/>
  <c r="Q25" i="5" s="1"/>
  <c r="K34" i="20"/>
  <c r="Q34" i="20" s="1"/>
  <c r="K33" i="20"/>
  <c r="K26" i="20"/>
  <c r="Q26" i="20"/>
  <c r="K14" i="20"/>
  <c r="Q14" i="20" s="1"/>
  <c r="Q41" i="20" s="1"/>
  <c r="Q45" i="20" s="1"/>
  <c r="K37" i="5"/>
  <c r="K33" i="5"/>
  <c r="Q33" i="5"/>
  <c r="K45" i="5"/>
  <c r="H48" i="5"/>
  <c r="M48" i="5" s="1"/>
  <c r="Q41" i="11"/>
  <c r="Q45" i="11" s="1"/>
  <c r="Q41" i="10"/>
  <c r="Q45" i="10" s="1"/>
  <c r="H48" i="11"/>
  <c r="M48" i="11" s="1"/>
  <c r="K45" i="11"/>
  <c r="K39" i="5"/>
  <c r="Q39" i="5" s="1"/>
  <c r="K31" i="5"/>
  <c r="Q31" i="5" s="1"/>
  <c r="K23" i="5"/>
  <c r="Q23" i="5" s="1"/>
  <c r="K15" i="5"/>
  <c r="Q15" i="5" s="1"/>
  <c r="K45" i="20"/>
  <c r="Q40" i="5"/>
  <c r="Q32" i="5"/>
  <c r="Q16" i="5"/>
  <c r="Q36" i="20"/>
  <c r="Q28" i="20"/>
  <c r="Q37" i="5"/>
  <c r="Q29" i="5"/>
  <c r="Q21" i="5"/>
  <c r="Q33" i="20"/>
  <c r="Q25" i="20"/>
  <c r="Q18" i="5"/>
  <c r="Q49" i="20" l="1"/>
  <c r="A52" i="20" s="1"/>
  <c r="M45" i="20"/>
  <c r="Q49" i="11"/>
  <c r="M45" i="11"/>
  <c r="M45" i="10"/>
  <c r="Q49" i="10"/>
  <c r="Q49" i="5"/>
  <c r="M45" i="5"/>
  <c r="A52" i="5"/>
</calcChain>
</file>

<file path=xl/sharedStrings.xml><?xml version="1.0" encoding="utf-8"?>
<sst xmlns="http://schemas.openxmlformats.org/spreadsheetml/2006/main" count="649" uniqueCount="65">
  <si>
    <t>MONTHLY INVENTORY RECORD</t>
  </si>
  <si>
    <t xml:space="preserve"> </t>
  </si>
  <si>
    <t>FACILITY NAME:</t>
  </si>
  <si>
    <t>DATE OF WATER CHECK:</t>
  </si>
  <si>
    <t>Date</t>
  </si>
  <si>
    <t>(Inches)</t>
  </si>
  <si>
    <t>(Gallons)</t>
  </si>
  <si>
    <t>Initials</t>
  </si>
  <si>
    <t>(+)</t>
  </si>
  <si>
    <t>(-)</t>
  </si>
  <si>
    <t>(=)</t>
  </si>
  <si>
    <t>0</t>
  </si>
  <si>
    <t>TOTAL GALLONS DELIVERED</t>
  </si>
  <si>
    <t>-&gt;</t>
  </si>
  <si>
    <t>&lt;-</t>
  </si>
  <si>
    <t>TOTAL GALLONS PUMPED</t>
  </si>
  <si>
    <t>TOTAL GALLONS OVER OR SHORT</t>
  </si>
  <si>
    <t>&gt;</t>
  </si>
  <si>
    <t>/l\</t>
  </si>
  <si>
    <t>l</t>
  </si>
  <si>
    <t>\l/</t>
  </si>
  <si>
    <t>+</t>
  </si>
  <si>
    <t>-</t>
  </si>
  <si>
    <t>=</t>
  </si>
  <si>
    <t>FACILITY ID #:</t>
  </si>
  <si>
    <t>MONTH &amp; YEAR:</t>
  </si>
  <si>
    <t xml:space="preserve">      WATER LEVEL (INCHES):</t>
  </si>
  <si>
    <t>Start Stick Inventory (Gallons)</t>
  </si>
  <si>
    <t>Gallons Delivered</t>
  </si>
  <si>
    <t>Gallons Pumped</t>
  </si>
  <si>
    <t>Book Inventory Gallons</t>
  </si>
  <si>
    <t xml:space="preserve">End Stick/ATG Inventory </t>
  </si>
  <si>
    <t>Daily over (+) or short (-)           ("End" - "Book")</t>
  </si>
  <si>
    <t>Previous Month End Stick</t>
  </si>
  <si>
    <t>MATH CHECK</t>
  </si>
  <si>
    <t>Start Stick</t>
  </si>
  <si>
    <t>End Stick</t>
  </si>
  <si>
    <t>LEAK CHECK</t>
  </si>
  <si>
    <t xml:space="preserve"> TOTAL GALLONS PUMPED X 0.01 = </t>
  </si>
  <si>
    <t>compare to</t>
  </si>
  <si>
    <r>
      <t>Is the "TOTAL GALLONS OVER OR SHORT"</t>
    </r>
    <r>
      <rPr>
        <b/>
        <sz val="13"/>
        <rFont val="Arial"/>
        <family val="2"/>
      </rPr>
      <t xml:space="preserve"> LARGER</t>
    </r>
    <r>
      <rPr>
        <sz val="13"/>
        <rFont val="Arial"/>
        <family val="2"/>
      </rPr>
      <t xml:space="preserve"> than "LEAK CHECK" result?    </t>
    </r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</si>
  <si>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</si>
  <si>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</si>
  <si>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00-00000</t>
  </si>
  <si>
    <t>.25</t>
  </si>
  <si>
    <t>TANK ID NUMBER &amp; TYPE OF FUEL &amp; TANK SIZE:</t>
  </si>
  <si>
    <t>TOTAL GALLONS OVER OR &lt;&lt;SHORT</t>
  </si>
  <si>
    <t>XYZ Auto Repair</t>
  </si>
  <si>
    <t>003   Premium   5,000</t>
  </si>
  <si>
    <t>54 -</t>
  </si>
  <si>
    <t>ATG</t>
  </si>
  <si>
    <t>PRINT AND KEEP THIS PIECE OF PAPER ON FILE FOR AT LEAST 1 YEAR</t>
  </si>
  <si>
    <t>ABC SERVICE STATION</t>
  </si>
  <si>
    <t>001  PREMIUM  10,000</t>
  </si>
  <si>
    <t>.50</t>
  </si>
  <si>
    <t>Walt's Gas &amp; Go-Go</t>
  </si>
  <si>
    <t>99-01234</t>
  </si>
  <si>
    <t>&lt; .25</t>
  </si>
  <si>
    <t>013: 10K, gasoline (premium)</t>
  </si>
  <si>
    <t>51 -</t>
  </si>
  <si>
    <t>49 -</t>
  </si>
  <si>
    <t>47 -</t>
  </si>
  <si>
    <r>
      <t>If answer is "</t>
    </r>
    <r>
      <rPr>
        <b/>
        <sz val="13"/>
        <rFont val="Arial"/>
        <family val="2"/>
      </rPr>
      <t>YES</t>
    </r>
    <r>
      <rPr>
        <sz val="13"/>
        <rFont val="Arial"/>
        <family val="2"/>
      </rPr>
      <t>" INITIATE A SUSPECTED RELEASE INVESTIGATION as per Chaper 245.304</t>
    </r>
  </si>
  <si>
    <t>Developed by Pennsylvania Department of Environmental Protection   9/2002ver</t>
  </si>
  <si>
    <t>Developed by Pennsylvania Department of Environmental Protection   8/2002ver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</si>
</sst>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d"/>
    <numFmt numFmtId="169" formatCode="mmmm\-yy"/>
  </numFmts>
  <fonts count="16" x14ac:knownFonts="1">
    <font>
      <sz val="10"/>
      <name val="Arial"/>
    </font>
    <font>
      <sz val="7"/>
      <name val="Arial"/>
      <family val="2"/>
    </font>
    <font>
      <sz val="12"/>
      <name val="Arial"/>
      <family val="2"/>
    </font>
    <font>
      <b/>
      <sz val="13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sz val="14"/>
      <name val="Arial"/>
      <family val="2"/>
    </font>
    <font>
      <b/>
      <sz val="9"/>
      <name val="Arial"/>
      <family val="2"/>
    </font>
    <font>
      <sz val="13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22"/>
      <color indexed="14"/>
      <name val="Georgia"/>
      <family val="1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3">
    <xf numFmtId="0" fontId="0" fillId="0" borderId="0" xfId="0"/>
    <xf numFmtId="0" fontId="0" fillId="0" borderId="0" xfId="0" applyAlignment="1" applyProtection="1">
      <alignment horizontal="center"/>
    </xf>
    <xf numFmtId="49" fontId="0" fillId="0" borderId="0" xfId="0" applyNumberFormat="1" applyAlignment="1" applyProtection="1"/>
    <xf numFmtId="0" fontId="0" fillId="0" borderId="0" xfId="0" applyProtection="1"/>
    <xf numFmtId="49" fontId="0" fillId="0" borderId="0" xfId="0" applyNumberFormat="1" applyAlignment="1" applyProtection="1">
      <alignment wrapText="1"/>
    </xf>
    <xf numFmtId="1" fontId="2" fillId="0" borderId="1" xfId="0" applyNumberFormat="1" applyFont="1" applyBorder="1" applyAlignment="1" applyProtection="1">
      <alignment horizontal="center"/>
    </xf>
    <xf numFmtId="1" fontId="2" fillId="0" borderId="2" xfId="0" applyNumberFormat="1" applyFont="1" applyBorder="1" applyAlignment="1" applyProtection="1">
      <alignment horizontal="center" wrapText="1"/>
      <protection locked="0"/>
    </xf>
    <xf numFmtId="1" fontId="2" fillId="0" borderId="1" xfId="0" applyNumberFormat="1" applyFont="1" applyBorder="1" applyAlignment="1" applyProtection="1">
      <alignment horizontal="center"/>
      <protection locked="0"/>
    </xf>
    <xf numFmtId="1" fontId="2" fillId="0" borderId="1" xfId="0" applyNumberFormat="1" applyFont="1" applyBorder="1" applyAlignment="1" applyProtection="1">
      <alignment horizontal="center" wrapText="1"/>
      <protection locked="0"/>
    </xf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49" fontId="2" fillId="0" borderId="0" xfId="0" applyNumberFormat="1" applyFont="1" applyAlignment="1" applyProtection="1"/>
    <xf numFmtId="0" fontId="2" fillId="0" borderId="1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7" fillId="0" borderId="0" xfId="0" applyFont="1" applyProtection="1"/>
    <xf numFmtId="49" fontId="0" fillId="0" borderId="3" xfId="0" applyNumberFormat="1" applyBorder="1" applyAlignment="1" applyProtection="1">
      <alignment horizontal="center" wrapText="1"/>
    </xf>
    <xf numFmtId="0" fontId="2" fillId="0" borderId="3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Continuous"/>
    </xf>
    <xf numFmtId="0" fontId="2" fillId="0" borderId="4" xfId="0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Continuous"/>
    </xf>
    <xf numFmtId="49" fontId="2" fillId="0" borderId="5" xfId="0" applyNumberFormat="1" applyFont="1" applyBorder="1" applyAlignment="1" applyProtection="1">
      <alignment horizontal="centerContinuous"/>
    </xf>
    <xf numFmtId="49" fontId="2" fillId="0" borderId="0" xfId="0" applyNumberFormat="1" applyFont="1" applyBorder="1" applyAlignment="1" applyProtection="1">
      <alignment horizontal="centerContinuous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/>
    </xf>
    <xf numFmtId="0" fontId="0" fillId="0" borderId="0" xfId="0" applyAlignment="1" applyProtection="1">
      <alignment vertical="center"/>
    </xf>
    <xf numFmtId="49" fontId="9" fillId="0" borderId="6" xfId="0" applyNumberFormat="1" applyFont="1" applyBorder="1" applyAlignment="1" applyProtection="1">
      <alignment horizontal="centerContinuous" vertical="center" wrapText="1"/>
    </xf>
    <xf numFmtId="0" fontId="0" fillId="0" borderId="7" xfId="0" applyBorder="1" applyAlignment="1">
      <alignment horizontal="centerContinuous" vertical="center" wrapText="1"/>
    </xf>
    <xf numFmtId="0" fontId="0" fillId="0" borderId="8" xfId="0" applyBorder="1" applyAlignment="1">
      <alignment horizontal="centerContinuous" vertical="center" wrapText="1"/>
    </xf>
    <xf numFmtId="166" fontId="6" fillId="0" borderId="9" xfId="0" applyNumberFormat="1" applyFont="1" applyBorder="1" applyAlignment="1" applyProtection="1">
      <alignment horizontal="left" wrapText="1"/>
    </xf>
    <xf numFmtId="166" fontId="11" fillId="0" borderId="10" xfId="0" applyNumberFormat="1" applyFont="1" applyBorder="1" applyAlignment="1" applyProtection="1">
      <alignment horizontal="right" wrapText="1"/>
    </xf>
    <xf numFmtId="0" fontId="12" fillId="0" borderId="1" xfId="0" applyFont="1" applyBorder="1" applyAlignment="1" applyProtection="1">
      <alignment horizontal="center"/>
    </xf>
    <xf numFmtId="1" fontId="12" fillId="0" borderId="1" xfId="0" applyNumberFormat="1" applyFont="1" applyBorder="1" applyAlignment="1" applyProtection="1">
      <alignment horizontal="center"/>
    </xf>
    <xf numFmtId="0" fontId="10" fillId="0" borderId="1" xfId="0" applyFont="1" applyBorder="1" applyAlignment="1" applyProtection="1">
      <alignment horizontal="center"/>
    </xf>
    <xf numFmtId="166" fontId="8" fillId="0" borderId="10" xfId="0" applyNumberFormat="1" applyFont="1" applyBorder="1" applyAlignment="1" applyProtection="1">
      <alignment horizontal="right" vertical="center" wrapText="1"/>
    </xf>
    <xf numFmtId="0" fontId="10" fillId="0" borderId="9" xfId="0" applyFont="1" applyBorder="1" applyAlignment="1" applyProtection="1">
      <alignment horizontal="center"/>
    </xf>
    <xf numFmtId="49" fontId="0" fillId="0" borderId="11" xfId="0" applyNumberFormat="1" applyBorder="1" applyAlignment="1" applyProtection="1">
      <alignment wrapText="1"/>
    </xf>
    <xf numFmtId="166" fontId="2" fillId="0" borderId="12" xfId="0" applyNumberFormat="1" applyFont="1" applyBorder="1" applyAlignment="1" applyProtection="1">
      <alignment horizontal="center"/>
    </xf>
    <xf numFmtId="0" fontId="0" fillId="0" borderId="13" xfId="0" applyBorder="1" applyProtection="1"/>
    <xf numFmtId="0" fontId="2" fillId="0" borderId="14" xfId="0" applyFont="1" applyBorder="1" applyProtection="1"/>
    <xf numFmtId="0" fontId="2" fillId="0" borderId="0" xfId="0" applyFont="1" applyBorder="1" applyAlignment="1" applyProtection="1">
      <alignment horizontal="center" vertical="top"/>
    </xf>
    <xf numFmtId="166" fontId="2" fillId="0" borderId="15" xfId="0" applyNumberFormat="1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Continuous"/>
    </xf>
    <xf numFmtId="0" fontId="0" fillId="0" borderId="16" xfId="0" applyBorder="1" applyProtection="1"/>
    <xf numFmtId="0" fontId="2" fillId="0" borderId="0" xfId="0" applyFont="1" applyBorder="1" applyAlignment="1" applyProtection="1">
      <alignment horizontal="center" vertical="center"/>
    </xf>
    <xf numFmtId="49" fontId="2" fillId="0" borderId="17" xfId="0" applyNumberFormat="1" applyFont="1" applyBorder="1" applyAlignment="1" applyProtection="1">
      <alignment horizontal="center"/>
      <protection locked="0"/>
    </xf>
    <xf numFmtId="0" fontId="2" fillId="0" borderId="18" xfId="0" applyFont="1" applyBorder="1" applyAlignment="1"/>
    <xf numFmtId="0" fontId="12" fillId="0" borderId="9" xfId="0" applyFont="1" applyBorder="1" applyAlignment="1" applyProtection="1">
      <alignment horizontal="center"/>
    </xf>
    <xf numFmtId="1" fontId="12" fillId="0" borderId="10" xfId="0" applyNumberFormat="1" applyFont="1" applyBorder="1" applyAlignment="1" applyProtection="1">
      <alignment horizontal="center"/>
    </xf>
    <xf numFmtId="0" fontId="10" fillId="0" borderId="0" xfId="0" applyFont="1" applyBorder="1" applyAlignment="1" applyProtection="1">
      <alignment horizontal="center"/>
    </xf>
    <xf numFmtId="0" fontId="10" fillId="0" borderId="19" xfId="0" applyFont="1" applyBorder="1" applyProtection="1"/>
    <xf numFmtId="0" fontId="0" fillId="0" borderId="0" xfId="0" applyBorder="1" applyProtection="1"/>
    <xf numFmtId="0" fontId="6" fillId="0" borderId="0" xfId="0" applyFont="1" applyProtection="1"/>
    <xf numFmtId="0" fontId="12" fillId="2" borderId="10" xfId="0" applyFont="1" applyFill="1" applyBorder="1" applyAlignment="1" applyProtection="1">
      <alignment horizontal="center"/>
    </xf>
    <xf numFmtId="0" fontId="14" fillId="2" borderId="19" xfId="0" applyFont="1" applyFill="1" applyBorder="1" applyAlignment="1" applyProtection="1">
      <alignment horizontal="center"/>
    </xf>
    <xf numFmtId="1" fontId="12" fillId="2" borderId="9" xfId="0" applyNumberFormat="1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center" vertical="top"/>
    </xf>
    <xf numFmtId="0" fontId="14" fillId="3" borderId="20" xfId="0" applyFont="1" applyFill="1" applyBorder="1" applyAlignment="1" applyProtection="1">
      <alignment horizontal="center"/>
    </xf>
    <xf numFmtId="0" fontId="2" fillId="4" borderId="18" xfId="0" applyFont="1" applyFill="1" applyBorder="1" applyAlignment="1"/>
    <xf numFmtId="1" fontId="2" fillId="5" borderId="1" xfId="0" applyNumberFormat="1" applyFont="1" applyFill="1" applyBorder="1" applyAlignment="1" applyProtection="1">
      <alignment horizontal="center"/>
      <protection locked="0"/>
    </xf>
    <xf numFmtId="1" fontId="2" fillId="5" borderId="0" xfId="0" applyNumberFormat="1" applyFont="1" applyFill="1" applyBorder="1" applyAlignment="1" applyProtection="1">
      <alignment horizontal="center"/>
      <protection locked="0"/>
    </xf>
    <xf numFmtId="1" fontId="2" fillId="5" borderId="2" xfId="0" applyNumberFormat="1" applyFont="1" applyFill="1" applyBorder="1" applyAlignment="1" applyProtection="1">
      <alignment horizontal="center" wrapText="1"/>
      <protection locked="0"/>
    </xf>
    <xf numFmtId="1" fontId="2" fillId="5" borderId="1" xfId="0" applyNumberFormat="1" applyFont="1" applyFill="1" applyBorder="1" applyAlignment="1" applyProtection="1">
      <alignment horizontal="center" wrapText="1"/>
      <protection locked="0"/>
    </xf>
    <xf numFmtId="1" fontId="2" fillId="5" borderId="0" xfId="0" applyNumberFormat="1" applyFont="1" applyFill="1" applyBorder="1" applyAlignment="1" applyProtection="1">
      <alignment horizontal="center" wrapText="1"/>
      <protection locked="0"/>
    </xf>
    <xf numFmtId="49" fontId="2" fillId="5" borderId="17" xfId="0" applyNumberFormat="1" applyFont="1" applyFill="1" applyBorder="1" applyAlignment="1" applyProtection="1">
      <alignment horizontal="center"/>
      <protection locked="0"/>
    </xf>
    <xf numFmtId="0" fontId="0" fillId="5" borderId="13" xfId="0" applyFill="1" applyBorder="1" applyProtection="1"/>
    <xf numFmtId="0" fontId="0" fillId="5" borderId="16" xfId="0" applyFill="1" applyBorder="1" applyProtection="1"/>
    <xf numFmtId="1" fontId="2" fillId="6" borderId="1" xfId="0" applyNumberFormat="1" applyFont="1" applyFill="1" applyBorder="1" applyAlignment="1" applyProtection="1">
      <alignment horizontal="center"/>
    </xf>
    <xf numFmtId="0" fontId="0" fillId="5" borderId="13" xfId="0" applyFill="1" applyBorder="1" applyProtection="1">
      <protection locked="0"/>
    </xf>
    <xf numFmtId="0" fontId="0" fillId="5" borderId="16" xfId="0" applyFill="1" applyBorder="1" applyProtection="1">
      <protection locked="0"/>
    </xf>
    <xf numFmtId="1" fontId="2" fillId="6" borderId="1" xfId="0" applyNumberFormat="1" applyFont="1" applyFill="1" applyBorder="1" applyAlignment="1" applyProtection="1">
      <alignment horizontal="center"/>
      <protection locked="0"/>
    </xf>
    <xf numFmtId="0" fontId="3" fillId="2" borderId="10" xfId="0" applyFont="1" applyFill="1" applyBorder="1" applyAlignment="1" applyProtection="1">
      <alignment horizontal="center"/>
    </xf>
    <xf numFmtId="1" fontId="3" fillId="2" borderId="9" xfId="0" applyNumberFormat="1" applyFont="1" applyFill="1" applyBorder="1" applyAlignment="1" applyProtection="1">
      <alignment horizontal="center"/>
    </xf>
    <xf numFmtId="0" fontId="4" fillId="0" borderId="10" xfId="0" applyFont="1" applyBorder="1" applyAlignment="1" applyProtection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2" fillId="0" borderId="23" xfId="0" applyFont="1" applyBorder="1" applyAlignment="1" applyProtection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2" fillId="0" borderId="30" xfId="0" applyFont="1" applyBorder="1" applyAlignment="1" applyProtection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" fillId="5" borderId="28" xfId="0" applyFont="1" applyFill="1" applyBorder="1" applyAlignment="1" applyProtection="1">
      <alignment horizontal="center"/>
      <protection locked="0"/>
    </xf>
    <xf numFmtId="0" fontId="0" fillId="5" borderId="2" xfId="0" applyFill="1" applyBorder="1" applyAlignment="1" applyProtection="1">
      <protection locked="0"/>
    </xf>
    <xf numFmtId="0" fontId="0" fillId="5" borderId="29" xfId="0" applyFill="1" applyBorder="1" applyAlignment="1" applyProtection="1">
      <protection locked="0"/>
    </xf>
    <xf numFmtId="0" fontId="2" fillId="0" borderId="18" xfId="0" applyFont="1" applyBorder="1" applyAlignment="1" applyProtection="1"/>
    <xf numFmtId="0" fontId="0" fillId="0" borderId="0" xfId="0" applyBorder="1" applyAlignment="1"/>
    <xf numFmtId="0" fontId="0" fillId="0" borderId="35" xfId="0" applyBorder="1" applyAlignment="1" applyProtection="1"/>
    <xf numFmtId="0" fontId="0" fillId="0" borderId="11" xfId="0" applyBorder="1" applyAlignment="1"/>
    <xf numFmtId="0" fontId="10" fillId="0" borderId="19" xfId="0" applyFont="1" applyBorder="1" applyAlignment="1" applyProtection="1">
      <alignment horizontal="center"/>
    </xf>
    <xf numFmtId="0" fontId="10" fillId="0" borderId="0" xfId="0" applyFont="1" applyBorder="1" applyAlignment="1" applyProtection="1">
      <alignment horizontal="center"/>
    </xf>
    <xf numFmtId="0" fontId="10" fillId="0" borderId="11" xfId="0" applyFont="1" applyBorder="1" applyAlignment="1" applyProtection="1">
      <alignment horizontal="center"/>
    </xf>
    <xf numFmtId="0" fontId="0" fillId="0" borderId="30" xfId="0" applyBorder="1" applyAlignment="1"/>
    <xf numFmtId="0" fontId="0" fillId="0" borderId="18" xfId="0" applyBorder="1" applyAlignment="1"/>
    <xf numFmtId="0" fontId="0" fillId="0" borderId="35" xfId="0" applyBorder="1" applyAlignment="1"/>
    <xf numFmtId="49" fontId="0" fillId="0" borderId="36" xfId="0" applyNumberFormat="1" applyBorder="1" applyAlignment="1" applyProtection="1">
      <alignment horizontal="center" wrapText="1"/>
    </xf>
    <xf numFmtId="0" fontId="0" fillId="0" borderId="22" xfId="0" applyBorder="1" applyAlignment="1">
      <alignment horizontal="center" wrapText="1"/>
    </xf>
    <xf numFmtId="1" fontId="2" fillId="5" borderId="25" xfId="0" applyNumberFormat="1" applyFont="1" applyFill="1" applyBorder="1" applyAlignment="1" applyProtection="1">
      <alignment horizontal="center"/>
      <protection locked="0"/>
    </xf>
    <xf numFmtId="0" fontId="0" fillId="5" borderId="13" xfId="0" applyFill="1" applyBorder="1" applyProtection="1">
      <protection locked="0"/>
    </xf>
    <xf numFmtId="0" fontId="0" fillId="5" borderId="13" xfId="0" applyFill="1" applyBorder="1" applyAlignment="1" applyProtection="1">
      <alignment horizontal="center"/>
      <protection locked="0"/>
    </xf>
    <xf numFmtId="49" fontId="0" fillId="0" borderId="33" xfId="0" applyNumberFormat="1" applyBorder="1" applyAlignment="1" applyProtection="1">
      <alignment horizontal="center" vertical="center" wrapText="1"/>
    </xf>
    <xf numFmtId="0" fontId="0" fillId="0" borderId="34" xfId="0" applyBorder="1" applyAlignment="1">
      <alignment horizontal="center" wrapText="1"/>
    </xf>
    <xf numFmtId="49" fontId="2" fillId="0" borderId="33" xfId="0" applyNumberFormat="1" applyFont="1" applyBorder="1" applyAlignment="1" applyProtection="1">
      <alignment horizontal="center" vertical="center" wrapText="1"/>
    </xf>
    <xf numFmtId="0" fontId="0" fillId="0" borderId="34" xfId="0" applyBorder="1" applyAlignment="1">
      <alignment wrapText="1"/>
    </xf>
    <xf numFmtId="49" fontId="10" fillId="0" borderId="30" xfId="0" applyNumberFormat="1" applyFont="1" applyBorder="1" applyAlignment="1" applyProtection="1">
      <alignment horizontal="center" vertical="center" wrapText="1"/>
    </xf>
    <xf numFmtId="0" fontId="0" fillId="0" borderId="23" xfId="0" applyBorder="1" applyAlignment="1">
      <alignment vertical="center" wrapText="1"/>
    </xf>
    <xf numFmtId="49" fontId="9" fillId="0" borderId="18" xfId="0" applyNumberFormat="1" applyFont="1" applyBorder="1" applyAlignment="1" applyProtection="1">
      <alignment horizontal="center" vertical="center" wrapText="1"/>
    </xf>
    <xf numFmtId="0" fontId="0" fillId="0" borderId="20" xfId="0" applyBorder="1" applyAlignment="1"/>
    <xf numFmtId="49" fontId="2" fillId="0" borderId="18" xfId="0" applyNumberFormat="1" applyFont="1" applyBorder="1" applyAlignment="1" applyProtection="1">
      <alignment horizontal="center" vertical="center" wrapText="1"/>
    </xf>
    <xf numFmtId="0" fontId="0" fillId="0" borderId="24" xfId="0" applyBorder="1" applyAlignment="1"/>
    <xf numFmtId="49" fontId="2" fillId="0" borderId="31" xfId="0" applyNumberFormat="1" applyFont="1" applyBorder="1" applyAlignment="1" applyProtection="1">
      <alignment horizontal="center" vertical="center" wrapText="1"/>
    </xf>
    <xf numFmtId="0" fontId="0" fillId="0" borderId="21" xfId="0" applyBorder="1" applyAlignment="1">
      <alignment horizontal="center" wrapText="1"/>
    </xf>
    <xf numFmtId="49" fontId="9" fillId="0" borderId="26" xfId="0" applyNumberFormat="1" applyFont="1" applyBorder="1" applyAlignment="1" applyProtection="1">
      <alignment horizontal="center" vertical="center"/>
    </xf>
    <xf numFmtId="0" fontId="0" fillId="0" borderId="27" xfId="0" applyBorder="1" applyAlignment="1">
      <alignment horizontal="center" vertical="center"/>
    </xf>
    <xf numFmtId="49" fontId="5" fillId="0" borderId="31" xfId="0" applyNumberFormat="1" applyFont="1" applyBorder="1" applyAlignment="1" applyProtection="1">
      <alignment horizontal="center" wrapText="1"/>
    </xf>
    <xf numFmtId="0" fontId="0" fillId="0" borderId="21" xfId="0" applyBorder="1" applyAlignment="1"/>
    <xf numFmtId="0" fontId="14" fillId="0" borderId="14" xfId="0" applyFont="1" applyBorder="1" applyAlignment="1">
      <alignment horizontal="center" wrapText="1"/>
    </xf>
    <xf numFmtId="0" fontId="10" fillId="0" borderId="14" xfId="0" applyFont="1" applyBorder="1" applyAlignment="1"/>
    <xf numFmtId="0" fontId="3" fillId="0" borderId="14" xfId="0" applyFont="1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10" fillId="0" borderId="14" xfId="0" applyFont="1" applyBorder="1" applyAlignment="1">
      <alignment wrapText="1"/>
    </xf>
    <xf numFmtId="0" fontId="3" fillId="0" borderId="0" xfId="0" applyFont="1" applyBorder="1" applyAlignment="1" applyProtection="1">
      <alignment horizontal="right" wrapText="1"/>
    </xf>
    <xf numFmtId="0" fontId="0" fillId="0" borderId="0" xfId="0" applyBorder="1" applyAlignment="1">
      <alignment wrapText="1"/>
    </xf>
    <xf numFmtId="0" fontId="2" fillId="0" borderId="18" xfId="0" applyFont="1" applyBorder="1" applyAlignment="1" applyProtection="1">
      <alignment horizontal="center" wrapText="1"/>
    </xf>
    <xf numFmtId="49" fontId="2" fillId="0" borderId="18" xfId="0" applyNumberFormat="1" applyFont="1" applyBorder="1" applyAlignment="1" applyProtection="1"/>
    <xf numFmtId="0" fontId="2" fillId="0" borderId="0" xfId="0" applyFont="1" applyBorder="1" applyAlignment="1" applyProtection="1"/>
    <xf numFmtId="49" fontId="10" fillId="0" borderId="19" xfId="0" applyNumberFormat="1" applyFont="1" applyBorder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center"/>
    </xf>
    <xf numFmtId="1" fontId="10" fillId="0" borderId="0" xfId="0" applyNumberFormat="1" applyFont="1" applyBorder="1" applyAlignment="1" applyProtection="1">
      <alignment horizontal="center"/>
    </xf>
    <xf numFmtId="1" fontId="10" fillId="0" borderId="1" xfId="0" applyNumberFormat="1" applyFont="1" applyBorder="1" applyAlignment="1">
      <alignment horizontal="center"/>
    </xf>
    <xf numFmtId="0" fontId="12" fillId="0" borderId="0" xfId="0" applyFont="1" applyBorder="1" applyAlignment="1" applyProtection="1">
      <alignment horizontal="center"/>
    </xf>
    <xf numFmtId="0" fontId="10" fillId="0" borderId="1" xfId="0" applyFont="1" applyBorder="1" applyAlignment="1"/>
    <xf numFmtId="0" fontId="3" fillId="0" borderId="0" xfId="0" applyFont="1" applyBorder="1" applyAlignment="1" applyProtection="1">
      <alignment horizontal="center"/>
    </xf>
    <xf numFmtId="49" fontId="0" fillId="0" borderId="31" xfId="0" applyNumberFormat="1" applyBorder="1" applyAlignment="1" applyProtection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12" fontId="2" fillId="5" borderId="28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>
      <alignment horizontal="center" wrapText="1"/>
    </xf>
    <xf numFmtId="0" fontId="2" fillId="0" borderId="23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4" fillId="4" borderId="14" xfId="0" applyFont="1" applyFill="1" applyBorder="1" applyAlignment="1" applyProtection="1">
      <alignment horizontal="right"/>
    </xf>
    <xf numFmtId="0" fontId="6" fillId="4" borderId="0" xfId="0" applyFont="1" applyFill="1" applyBorder="1" applyAlignment="1"/>
    <xf numFmtId="0" fontId="4" fillId="4" borderId="18" xfId="0" applyFont="1" applyFill="1" applyBorder="1" applyAlignment="1">
      <alignment horizontal="right"/>
    </xf>
    <xf numFmtId="0" fontId="6" fillId="4" borderId="18" xfId="0" applyFont="1" applyFill="1" applyBorder="1" applyAlignment="1">
      <alignment horizontal="right"/>
    </xf>
    <xf numFmtId="169" fontId="2" fillId="5" borderId="2" xfId="0" applyNumberFormat="1" applyFont="1" applyFill="1" applyBorder="1" applyAlignment="1" applyProtection="1">
      <alignment horizontal="center"/>
      <protection locked="0"/>
    </xf>
    <xf numFmtId="169" fontId="2" fillId="5" borderId="13" xfId="0" applyNumberFormat="1" applyFont="1" applyFill="1" applyBorder="1" applyAlignment="1" applyProtection="1">
      <alignment horizontal="center"/>
      <protection locked="0"/>
    </xf>
    <xf numFmtId="0" fontId="4" fillId="4" borderId="30" xfId="0" applyFont="1" applyFill="1" applyBorder="1" applyAlignment="1" applyProtection="1">
      <alignment horizontal="center"/>
    </xf>
    <xf numFmtId="0" fontId="6" fillId="4" borderId="18" xfId="0" applyFont="1" applyFill="1" applyBorder="1" applyAlignment="1">
      <alignment horizontal="center"/>
    </xf>
    <xf numFmtId="0" fontId="4" fillId="4" borderId="5" xfId="0" applyFont="1" applyFill="1" applyBorder="1" applyAlignment="1" applyProtection="1">
      <alignment horizontal="right"/>
    </xf>
    <xf numFmtId="0" fontId="6" fillId="4" borderId="5" xfId="0" applyFont="1" applyFill="1" applyBorder="1" applyAlignment="1"/>
    <xf numFmtId="0" fontId="5" fillId="0" borderId="21" xfId="0" applyFont="1" applyBorder="1" applyAlignment="1"/>
    <xf numFmtId="0" fontId="0" fillId="0" borderId="22" xfId="0" applyBorder="1" applyAlignment="1"/>
    <xf numFmtId="0" fontId="11" fillId="0" borderId="11" xfId="0" applyFont="1" applyBorder="1" applyAlignment="1">
      <alignment horizontal="left" wrapText="1"/>
    </xf>
    <xf numFmtId="0" fontId="2" fillId="5" borderId="6" xfId="0" applyFont="1" applyFill="1" applyBorder="1" applyAlignment="1" applyProtection="1">
      <alignment horizontal="center"/>
      <protection locked="0"/>
    </xf>
    <xf numFmtId="0" fontId="0" fillId="5" borderId="7" xfId="0" applyFill="1" applyBorder="1" applyAlignment="1" applyProtection="1">
      <protection locked="0"/>
    </xf>
    <xf numFmtId="0" fontId="0" fillId="5" borderId="8" xfId="0" applyFill="1" applyBorder="1" applyAlignment="1" applyProtection="1">
      <protection locked="0"/>
    </xf>
    <xf numFmtId="0" fontId="15" fillId="0" borderId="14" xfId="0" applyFont="1" applyBorder="1" applyAlignment="1" applyProtection="1">
      <alignment horizontal="center" vertical="center"/>
    </xf>
    <xf numFmtId="0" fontId="15" fillId="0" borderId="0" xfId="0" applyFont="1" applyAlignment="1">
      <alignment vertical="center"/>
    </xf>
    <xf numFmtId="0" fontId="15" fillId="0" borderId="11" xfId="0" applyFont="1" applyBorder="1" applyAlignment="1">
      <alignment vertical="center"/>
    </xf>
    <xf numFmtId="1" fontId="14" fillId="3" borderId="0" xfId="0" applyNumberFormat="1" applyFont="1" applyFill="1" applyBorder="1" applyAlignment="1" applyProtection="1">
      <alignment horizontal="center"/>
    </xf>
    <xf numFmtId="1" fontId="14" fillId="3" borderId="20" xfId="0" applyNumberFormat="1" applyFont="1" applyFill="1" applyBorder="1" applyAlignment="1"/>
    <xf numFmtId="0" fontId="3" fillId="3" borderId="0" xfId="0" applyFont="1" applyFill="1" applyBorder="1" applyAlignment="1" applyProtection="1">
      <alignment horizontal="center"/>
    </xf>
    <xf numFmtId="0" fontId="0" fillId="3" borderId="0" xfId="0" applyFill="1" applyAlignment="1"/>
    <xf numFmtId="1" fontId="2" fillId="5" borderId="26" xfId="0" applyNumberFormat="1" applyFont="1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protection locked="0"/>
    </xf>
    <xf numFmtId="0" fontId="6" fillId="4" borderId="0" xfId="0" applyFont="1" applyFill="1" applyAlignment="1"/>
    <xf numFmtId="14" fontId="2" fillId="5" borderId="1" xfId="0" applyNumberFormat="1" applyFont="1" applyFill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1" fillId="0" borderId="23" xfId="0" applyFont="1" applyBorder="1" applyAlignment="1" applyProtection="1"/>
    <xf numFmtId="0" fontId="13" fillId="4" borderId="19" xfId="0" applyFont="1" applyFill="1" applyBorder="1" applyAlignment="1">
      <alignment horizontal="center" wrapText="1"/>
    </xf>
    <xf numFmtId="0" fontId="0" fillId="4" borderId="19" xfId="0" applyFill="1" applyBorder="1" applyAlignment="1"/>
    <xf numFmtId="0" fontId="0" fillId="4" borderId="9" xfId="0" applyFill="1" applyBorder="1" applyAlignment="1"/>
    <xf numFmtId="0" fontId="14" fillId="4" borderId="10" xfId="0" applyFont="1" applyFill="1" applyBorder="1" applyAlignment="1" applyProtection="1">
      <alignment horizontal="center" vertical="center"/>
    </xf>
    <xf numFmtId="0" fontId="10" fillId="4" borderId="19" xfId="0" applyFont="1" applyFill="1" applyBorder="1" applyAlignment="1"/>
    <xf numFmtId="0" fontId="2" fillId="5" borderId="17" xfId="0" applyFont="1" applyFill="1" applyBorder="1" applyAlignment="1" applyProtection="1">
      <alignment horizontal="center"/>
      <protection locked="0"/>
    </xf>
    <xf numFmtId="0" fontId="2" fillId="5" borderId="21" xfId="0" applyFont="1" applyFill="1" applyBorder="1" applyAlignment="1" applyProtection="1">
      <alignment horizontal="left"/>
      <protection locked="0"/>
    </xf>
    <xf numFmtId="0" fontId="0" fillId="5" borderId="21" xfId="0" applyFill="1" applyBorder="1" applyAlignment="1" applyProtection="1">
      <protection locked="0"/>
    </xf>
    <xf numFmtId="0" fontId="2" fillId="5" borderId="21" xfId="0" applyFont="1" applyFill="1" applyBorder="1" applyAlignment="1" applyProtection="1">
      <alignment horizontal="center"/>
      <protection locked="0"/>
    </xf>
    <xf numFmtId="0" fontId="2" fillId="5" borderId="22" xfId="0" applyFont="1" applyFill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2" fillId="5" borderId="21" xfId="0" applyFont="1" applyFill="1" applyBorder="1" applyAlignment="1">
      <alignment horizontal="left"/>
    </xf>
    <xf numFmtId="0" fontId="0" fillId="5" borderId="21" xfId="0" applyFill="1" applyBorder="1" applyAlignment="1"/>
    <xf numFmtId="0" fontId="2" fillId="5" borderId="21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27" xfId="0" applyFill="1" applyBorder="1" applyAlignment="1"/>
    <xf numFmtId="12" fontId="2" fillId="5" borderId="28" xfId="0" applyNumberFormat="1" applyFont="1" applyFill="1" applyBorder="1" applyAlignment="1" applyProtection="1">
      <alignment horizontal="center"/>
    </xf>
    <xf numFmtId="0" fontId="0" fillId="5" borderId="2" xfId="0" applyFill="1" applyBorder="1" applyAlignment="1"/>
    <xf numFmtId="0" fontId="0" fillId="5" borderId="29" xfId="0" applyFill="1" applyBorder="1" applyAlignment="1"/>
    <xf numFmtId="0" fontId="2" fillId="5" borderId="28" xfId="0" applyFont="1" applyFill="1" applyBorder="1" applyAlignment="1" applyProtection="1">
      <alignment horizontal="center"/>
    </xf>
    <xf numFmtId="0" fontId="2" fillId="5" borderId="6" xfId="0" applyFont="1" applyFill="1" applyBorder="1" applyAlignment="1" applyProtection="1">
      <alignment horizontal="center"/>
    </xf>
    <xf numFmtId="0" fontId="0" fillId="5" borderId="7" xfId="0" applyFill="1" applyBorder="1" applyAlignment="1"/>
    <xf numFmtId="0" fontId="0" fillId="5" borderId="8" xfId="0" applyFill="1" applyBorder="1" applyAlignment="1"/>
    <xf numFmtId="169" fontId="2" fillId="5" borderId="2" xfId="0" applyNumberFormat="1" applyFont="1" applyFill="1" applyBorder="1" applyAlignment="1">
      <alignment horizontal="center"/>
    </xf>
    <xf numFmtId="169" fontId="2" fillId="5" borderId="13" xfId="0" applyNumberFormat="1" applyFont="1" applyFill="1" applyBorder="1" applyAlignment="1">
      <alignment horizontal="center"/>
    </xf>
    <xf numFmtId="0" fontId="0" fillId="5" borderId="13" xfId="0" applyFill="1" applyBorder="1"/>
    <xf numFmtId="0" fontId="2" fillId="0" borderId="30" xfId="0" applyFont="1" applyBorder="1" applyAlignment="1" applyProtection="1">
      <alignment horizontal="center"/>
    </xf>
    <xf numFmtId="0" fontId="0" fillId="0" borderId="18" xfId="0" applyBorder="1" applyAlignment="1">
      <alignment horizontal="center"/>
    </xf>
    <xf numFmtId="0" fontId="2" fillId="0" borderId="14" xfId="0" applyFont="1" applyBorder="1" applyAlignment="1" applyProtection="1">
      <alignment horizontal="right"/>
    </xf>
    <xf numFmtId="0" fontId="0" fillId="0" borderId="0" xfId="0" applyAlignment="1"/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25" xfId="0" applyNumberFormat="1" applyFont="1" applyBorder="1" applyAlignment="1" applyProtection="1">
      <alignment horizontal="center"/>
      <protection locked="0"/>
    </xf>
    <xf numFmtId="0" fontId="0" fillId="0" borderId="13" xfId="0" applyBorder="1" applyAlignment="1">
      <alignment horizontal="center"/>
    </xf>
    <xf numFmtId="0" fontId="13" fillId="0" borderId="19" xfId="0" applyFont="1" applyBorder="1" applyAlignment="1">
      <alignment horizontal="center" wrapText="1"/>
    </xf>
    <xf numFmtId="0" fontId="0" fillId="0" borderId="19" xfId="0" applyBorder="1" applyAlignment="1"/>
    <xf numFmtId="0" fontId="0" fillId="0" borderId="9" xfId="0" applyBorder="1" applyAlignment="1"/>
    <xf numFmtId="0" fontId="3" fillId="0" borderId="10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/>
    </xf>
    <xf numFmtId="0" fontId="2" fillId="0" borderId="17" xfId="0" applyFont="1" applyBorder="1" applyAlignment="1">
      <alignment horizontal="center"/>
    </xf>
    <xf numFmtId="0" fontId="2" fillId="0" borderId="21" xfId="0" applyFont="1" applyBorder="1" applyAlignment="1">
      <alignment horizontal="left"/>
    </xf>
    <xf numFmtId="0" fontId="2" fillId="0" borderId="28" xfId="0" applyFont="1" applyBorder="1" applyAlignment="1" applyProtection="1">
      <alignment horizontal="center"/>
    </xf>
    <xf numFmtId="0" fontId="0" fillId="0" borderId="2" xfId="0" applyBorder="1" applyAlignment="1"/>
    <xf numFmtId="0" fontId="0" fillId="0" borderId="29" xfId="0" applyBorder="1" applyAlignment="1"/>
    <xf numFmtId="1" fontId="2" fillId="0" borderId="26" xfId="0" applyNumberFormat="1" applyFont="1" applyBorder="1" applyAlignment="1" applyProtection="1">
      <alignment horizontal="center"/>
      <protection locked="0"/>
    </xf>
    <xf numFmtId="0" fontId="0" fillId="0" borderId="27" xfId="0" applyBorder="1" applyAlignment="1"/>
    <xf numFmtId="0" fontId="2" fillId="0" borderId="6" xfId="0" applyFont="1" applyBorder="1" applyAlignment="1" applyProtection="1">
      <alignment horizontal="center"/>
    </xf>
    <xf numFmtId="0" fontId="0" fillId="0" borderId="7" xfId="0" applyBorder="1" applyAlignment="1"/>
    <xf numFmtId="0" fontId="0" fillId="0" borderId="8" xfId="0" applyBorder="1" applyAlignment="1"/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8" xfId="0" applyFont="1" applyBorder="1" applyAlignment="1">
      <alignment horizontal="right"/>
    </xf>
    <xf numFmtId="0" fontId="0" fillId="0" borderId="18" xfId="0" applyBorder="1" applyAlignment="1">
      <alignment horizontal="right"/>
    </xf>
    <xf numFmtId="17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 applyProtection="1">
      <alignment horizontal="right"/>
    </xf>
    <xf numFmtId="0" fontId="0" fillId="0" borderId="5" xfId="0" applyBorder="1" applyAlignment="1"/>
    <xf numFmtId="12" fontId="2" fillId="0" borderId="28" xfId="0" applyNumberFormat="1" applyFont="1" applyBorder="1" applyAlignment="1" applyProtection="1">
      <alignment horizontal="center"/>
    </xf>
    <xf numFmtId="12" fontId="2" fillId="0" borderId="6" xfId="0" applyNumberFormat="1" applyFont="1" applyBorder="1" applyAlignment="1" applyProtection="1">
      <alignment horizontal="center"/>
    </xf>
  </cellXfs>
  <cellStyles count="1">
    <cellStyle name="Normal" xfId="0" builtinId="0"/>
  </cellStyles>
  <dxfs count="8">
    <dxf>
      <font>
        <b/>
        <i val="0"/>
        <strike val="0"/>
        <condense val="0"/>
        <extend val="0"/>
        <color indexed="8"/>
      </font>
    </dxf>
    <dxf>
      <font>
        <b/>
        <i/>
        <strike val="0"/>
        <condense val="0"/>
        <extend val="0"/>
        <color indexed="14"/>
      </font>
    </dxf>
    <dxf>
      <font>
        <b/>
        <i val="0"/>
        <condense val="0"/>
        <extend val="0"/>
        <color indexed="8"/>
      </font>
    </dxf>
    <dxf>
      <font>
        <b/>
        <i/>
        <strike val="0"/>
        <condense val="0"/>
        <extend val="0"/>
        <color indexed="14"/>
      </font>
    </dxf>
    <dxf>
      <font>
        <b/>
        <i val="0"/>
        <strike val="0"/>
        <condense val="0"/>
        <extend val="0"/>
        <color indexed="8"/>
      </font>
    </dxf>
    <dxf>
      <font>
        <b/>
        <i/>
        <strike val="0"/>
        <condense val="0"/>
        <extend val="0"/>
        <color indexed="14"/>
      </font>
    </dxf>
    <dxf>
      <font>
        <b/>
        <i val="0"/>
        <condense val="0"/>
        <extend val="0"/>
        <color indexed="8"/>
      </font>
    </dxf>
    <dxf>
      <font>
        <b/>
        <i/>
        <strike val="0"/>
        <condense val="0"/>
        <extend val="0"/>
        <color indexed="14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99"/>
      <rgbColor rgb="00CCFFFF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CCFFCC"/>
      <rgbColor rgb="000000FF"/>
      <rgbColor rgb="0000CCFF"/>
      <rgbColor rgb="0069FFFF"/>
      <rgbColor rgb="00CCFFCC"/>
      <rgbColor rgb="00FFFFCC"/>
      <rgbColor rgb="00A6CAF0"/>
      <rgbColor rgb="00CC9CCC"/>
      <rgbColor rgb="00CC99FF"/>
      <rgbColor rgb="00EAEAEA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T85"/>
  <sheetViews>
    <sheetView tabSelected="1" zoomScale="75" workbookViewId="0">
      <pane ySplit="8" topLeftCell="A9" activePane="bottomLeft" state="frozen"/>
      <selection pane="bottomLeft" activeCell="T10" sqref="T10"/>
    </sheetView>
  </sheetViews>
  <sheetFormatPr defaultColWidth="9.109375" defaultRowHeight="13.2" x14ac:dyDescent="0.25"/>
  <cols>
    <col min="1" max="1" width="10.33203125" style="1" customWidth="1"/>
    <col min="2" max="2" width="13" style="1" customWidth="1"/>
    <col min="3" max="4" width="1.88671875" style="2" customWidth="1"/>
    <col min="5" max="5" width="10.88671875" style="1" customWidth="1"/>
    <col min="6" max="7" width="1.6640625" style="3" customWidth="1"/>
    <col min="8" max="8" width="10.88671875" style="1" customWidth="1"/>
    <col min="9" max="9" width="2" style="3" customWidth="1"/>
    <col min="10" max="10" width="1.44140625" style="3" customWidth="1"/>
    <col min="11" max="11" width="11.33203125" style="1" customWidth="1"/>
    <col min="12" max="12" width="2.44140625" style="1" customWidth="1"/>
    <col min="13" max="13" width="12" style="1" customWidth="1"/>
    <col min="14" max="14" width="2" style="3" customWidth="1"/>
    <col min="15" max="15" width="10.88671875" style="1" customWidth="1"/>
    <col min="16" max="16" width="2.44140625" style="3" customWidth="1"/>
    <col min="17" max="17" width="15" style="3" customWidth="1"/>
    <col min="18" max="18" width="10.88671875" style="3" customWidth="1"/>
    <col min="19" max="16384" width="9.109375" style="3"/>
  </cols>
  <sheetData>
    <row r="1" spans="1:20" s="10" customFormat="1" ht="26.25" customHeight="1" thickBot="1" x14ac:dyDescent="0.35">
      <c r="A1" s="172" t="s">
        <v>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69" t="s">
        <v>63</v>
      </c>
      <c r="O1" s="170"/>
      <c r="P1" s="170"/>
      <c r="Q1" s="170"/>
      <c r="R1" s="171"/>
    </row>
    <row r="2" spans="1:20" s="14" customFormat="1" ht="21.75" customHeight="1" x14ac:dyDescent="0.3">
      <c r="A2" s="146" t="s">
        <v>2</v>
      </c>
      <c r="B2" s="147"/>
      <c r="C2" s="175"/>
      <c r="D2" s="176"/>
      <c r="E2" s="176"/>
      <c r="F2" s="176"/>
      <c r="G2" s="176"/>
      <c r="H2" s="176"/>
      <c r="I2" s="176"/>
      <c r="J2" s="176"/>
      <c r="K2" s="176"/>
      <c r="L2" s="176"/>
      <c r="M2" s="58"/>
      <c r="N2" s="142" t="s">
        <v>24</v>
      </c>
      <c r="O2" s="143"/>
      <c r="P2" s="143"/>
      <c r="Q2" s="177"/>
      <c r="R2" s="178"/>
    </row>
    <row r="3" spans="1:20" ht="21.75" customHeight="1" x14ac:dyDescent="0.3">
      <c r="A3" s="140" t="s">
        <v>45</v>
      </c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67"/>
      <c r="O3" s="167"/>
      <c r="P3" s="167"/>
      <c r="Q3" s="167"/>
      <c r="R3" s="174"/>
    </row>
    <row r="4" spans="1:20" ht="21.75" customHeight="1" x14ac:dyDescent="0.3">
      <c r="A4" s="140" t="s">
        <v>25</v>
      </c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4"/>
      <c r="O4" s="144"/>
      <c r="P4" s="144"/>
      <c r="Q4" s="144"/>
      <c r="R4" s="145"/>
    </row>
    <row r="5" spans="1:20" ht="21.75" customHeight="1" x14ac:dyDescent="0.3">
      <c r="A5" s="140" t="s">
        <v>3</v>
      </c>
      <c r="B5" s="165"/>
      <c r="C5" s="165"/>
      <c r="D5" s="165"/>
      <c r="E5" s="165"/>
      <c r="F5" s="165"/>
      <c r="G5" s="165"/>
      <c r="H5" s="165"/>
      <c r="I5" s="165"/>
      <c r="J5" s="165"/>
      <c r="K5" s="165"/>
      <c r="L5" s="166"/>
      <c r="M5" s="167"/>
      <c r="N5" s="148" t="s">
        <v>26</v>
      </c>
      <c r="O5" s="149"/>
      <c r="P5" s="149"/>
      <c r="Q5" s="149"/>
      <c r="R5" s="64"/>
    </row>
    <row r="6" spans="1:20" ht="5.25" customHeight="1" thickBot="1" x14ac:dyDescent="0.3">
      <c r="A6" s="168" t="s">
        <v>1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9"/>
      <c r="T6" s="51"/>
    </row>
    <row r="7" spans="1:20" s="4" customFormat="1" ht="28.5" customHeight="1" x14ac:dyDescent="0.25">
      <c r="A7" s="104" t="s">
        <v>4</v>
      </c>
      <c r="B7" s="106" t="s">
        <v>27</v>
      </c>
      <c r="C7" s="93"/>
      <c r="D7" s="108" t="s">
        <v>28</v>
      </c>
      <c r="E7" s="93"/>
      <c r="F7" s="93"/>
      <c r="G7" s="108" t="s">
        <v>29</v>
      </c>
      <c r="H7" s="93"/>
      <c r="I7" s="93"/>
      <c r="J7" s="106" t="s">
        <v>30</v>
      </c>
      <c r="K7" s="94"/>
      <c r="L7" s="110" t="s">
        <v>31</v>
      </c>
      <c r="M7" s="111"/>
      <c r="N7" s="111"/>
      <c r="O7" s="111"/>
      <c r="P7" s="96"/>
      <c r="Q7" s="100" t="s">
        <v>32</v>
      </c>
      <c r="R7" s="102" t="s">
        <v>7</v>
      </c>
    </row>
    <row r="8" spans="1:20" s="4" customFormat="1" ht="16.5" customHeight="1" thickBot="1" x14ac:dyDescent="0.3">
      <c r="A8" s="105"/>
      <c r="B8" s="107"/>
      <c r="C8" s="107"/>
      <c r="D8" s="107"/>
      <c r="E8" s="107"/>
      <c r="F8" s="107"/>
      <c r="G8" s="107"/>
      <c r="H8" s="107"/>
      <c r="I8" s="107"/>
      <c r="J8" s="107"/>
      <c r="K8" s="109"/>
      <c r="L8" s="26" t="s">
        <v>5</v>
      </c>
      <c r="M8" s="27"/>
      <c r="N8" s="28"/>
      <c r="O8" s="112" t="s">
        <v>6</v>
      </c>
      <c r="P8" s="113"/>
      <c r="Q8" s="101"/>
      <c r="R8" s="103"/>
    </row>
    <row r="9" spans="1:20" s="4" customFormat="1" ht="14.25" customHeight="1" x14ac:dyDescent="0.25">
      <c r="A9" s="114" t="s">
        <v>33</v>
      </c>
      <c r="B9" s="115"/>
      <c r="C9" s="150"/>
      <c r="D9" s="115"/>
      <c r="E9" s="115"/>
      <c r="F9" s="115"/>
      <c r="G9" s="115"/>
      <c r="H9" s="115"/>
      <c r="I9" s="115"/>
      <c r="J9" s="115"/>
      <c r="K9" s="151"/>
      <c r="L9" s="133"/>
      <c r="M9" s="134"/>
      <c r="N9" s="135"/>
      <c r="O9" s="95"/>
      <c r="P9" s="96"/>
      <c r="Q9" s="15"/>
      <c r="R9" s="36"/>
    </row>
    <row r="10" spans="1:20" ht="15.75" customHeight="1" x14ac:dyDescent="0.25">
      <c r="A10" s="37">
        <v>1</v>
      </c>
      <c r="B10" s="70"/>
      <c r="C10" s="20" t="s">
        <v>8</v>
      </c>
      <c r="D10" s="20"/>
      <c r="E10" s="61">
        <v>0</v>
      </c>
      <c r="F10" s="19" t="s">
        <v>9</v>
      </c>
      <c r="G10" s="19"/>
      <c r="H10" s="59">
        <v>0</v>
      </c>
      <c r="I10" s="19" t="s">
        <v>10</v>
      </c>
      <c r="J10" s="19"/>
      <c r="K10" s="5" t="str">
        <f t="shared" ref="K10:K40" si="0">IF((B10=""),"X",SUM(B10,E10,-H10))</f>
        <v>X</v>
      </c>
      <c r="L10" s="82"/>
      <c r="M10" s="83"/>
      <c r="N10" s="84"/>
      <c r="O10" s="97">
        <v>0</v>
      </c>
      <c r="P10" s="98"/>
      <c r="Q10" s="16" t="str">
        <f t="shared" ref="Q10:Q40" si="1">IF(OR(B10="",O10=""),"X",SUM(O10,-K10))</f>
        <v>X</v>
      </c>
      <c r="R10" s="68"/>
    </row>
    <row r="11" spans="1:20" ht="15.75" customHeight="1" x14ac:dyDescent="0.25">
      <c r="A11" s="37">
        <v>2</v>
      </c>
      <c r="B11" s="70">
        <f>LastNonZero(11,O10:O10)</f>
        <v>0</v>
      </c>
      <c r="C11" s="21" t="s">
        <v>8</v>
      </c>
      <c r="D11" s="21"/>
      <c r="E11" s="61">
        <v>0</v>
      </c>
      <c r="F11" s="17" t="s">
        <v>9</v>
      </c>
      <c r="G11" s="17"/>
      <c r="H11" s="59">
        <v>0</v>
      </c>
      <c r="I11" s="17" t="s">
        <v>10</v>
      </c>
      <c r="J11" s="17"/>
      <c r="K11" s="5">
        <f t="shared" si="0"/>
        <v>0</v>
      </c>
      <c r="L11" s="82"/>
      <c r="M11" s="83"/>
      <c r="N11" s="84"/>
      <c r="O11" s="97">
        <v>0</v>
      </c>
      <c r="P11" s="99"/>
      <c r="Q11" s="16">
        <f t="shared" si="1"/>
        <v>0</v>
      </c>
      <c r="R11" s="68"/>
    </row>
    <row r="12" spans="1:20" ht="15.75" customHeight="1" x14ac:dyDescent="0.25">
      <c r="A12" s="37">
        <v>3</v>
      </c>
      <c r="B12" s="70">
        <f>LastNonZero(12,O10:O11)</f>
        <v>0</v>
      </c>
      <c r="C12" s="21" t="s">
        <v>8</v>
      </c>
      <c r="D12" s="21"/>
      <c r="E12" s="61">
        <v>0</v>
      </c>
      <c r="F12" s="17" t="s">
        <v>9</v>
      </c>
      <c r="G12" s="17"/>
      <c r="H12" s="59">
        <v>0</v>
      </c>
      <c r="I12" s="17" t="s">
        <v>10</v>
      </c>
      <c r="J12" s="17"/>
      <c r="K12" s="5">
        <f t="shared" si="0"/>
        <v>0</v>
      </c>
      <c r="L12" s="136"/>
      <c r="M12" s="83"/>
      <c r="N12" s="84"/>
      <c r="O12" s="97">
        <v>0</v>
      </c>
      <c r="P12" s="99"/>
      <c r="Q12" s="16">
        <f t="shared" si="1"/>
        <v>0</v>
      </c>
      <c r="R12" s="68"/>
    </row>
    <row r="13" spans="1:20" ht="15.75" customHeight="1" x14ac:dyDescent="0.25">
      <c r="A13" s="37">
        <v>4</v>
      </c>
      <c r="B13" s="70">
        <f>LastNonZero(13,O10:O12)</f>
        <v>0</v>
      </c>
      <c r="C13" s="21" t="s">
        <v>8</v>
      </c>
      <c r="D13" s="21"/>
      <c r="E13" s="61">
        <v>0</v>
      </c>
      <c r="F13" s="17" t="s">
        <v>9</v>
      </c>
      <c r="G13" s="17"/>
      <c r="H13" s="59">
        <v>0</v>
      </c>
      <c r="I13" s="17" t="s">
        <v>10</v>
      </c>
      <c r="J13" s="17"/>
      <c r="K13" s="5">
        <f t="shared" si="0"/>
        <v>0</v>
      </c>
      <c r="L13" s="82"/>
      <c r="M13" s="83"/>
      <c r="N13" s="84"/>
      <c r="O13" s="97">
        <v>0</v>
      </c>
      <c r="P13" s="99"/>
      <c r="Q13" s="16">
        <f t="shared" si="1"/>
        <v>0</v>
      </c>
      <c r="R13" s="68"/>
    </row>
    <row r="14" spans="1:20" ht="15.75" customHeight="1" x14ac:dyDescent="0.25">
      <c r="A14" s="37">
        <v>5</v>
      </c>
      <c r="B14" s="70">
        <f>LastNonZero(14,O10:O13)</f>
        <v>0</v>
      </c>
      <c r="C14" s="21" t="s">
        <v>8</v>
      </c>
      <c r="D14" s="21"/>
      <c r="E14" s="61">
        <v>0</v>
      </c>
      <c r="F14" s="17" t="s">
        <v>9</v>
      </c>
      <c r="G14" s="17"/>
      <c r="H14" s="59">
        <v>0</v>
      </c>
      <c r="I14" s="17" t="s">
        <v>10</v>
      </c>
      <c r="J14" s="17"/>
      <c r="K14" s="5">
        <f t="shared" si="0"/>
        <v>0</v>
      </c>
      <c r="L14" s="82"/>
      <c r="M14" s="83"/>
      <c r="N14" s="84"/>
      <c r="O14" s="97">
        <v>0</v>
      </c>
      <c r="P14" s="99"/>
      <c r="Q14" s="16">
        <f t="shared" si="1"/>
        <v>0</v>
      </c>
      <c r="R14" s="68"/>
    </row>
    <row r="15" spans="1:20" ht="15.75" customHeight="1" x14ac:dyDescent="0.25">
      <c r="A15" s="37">
        <v>6</v>
      </c>
      <c r="B15" s="70">
        <f>LastNonZero(15,O10:O14)</f>
        <v>0</v>
      </c>
      <c r="C15" s="21" t="s">
        <v>8</v>
      </c>
      <c r="D15" s="21"/>
      <c r="E15" s="62">
        <v>0</v>
      </c>
      <c r="F15" s="17" t="s">
        <v>9</v>
      </c>
      <c r="G15" s="17"/>
      <c r="H15" s="59">
        <v>0</v>
      </c>
      <c r="I15" s="17" t="s">
        <v>10</v>
      </c>
      <c r="J15" s="17"/>
      <c r="K15" s="5">
        <f t="shared" si="0"/>
        <v>0</v>
      </c>
      <c r="L15" s="82"/>
      <c r="M15" s="83"/>
      <c r="N15" s="84"/>
      <c r="O15" s="97">
        <v>0</v>
      </c>
      <c r="P15" s="99"/>
      <c r="Q15" s="16">
        <f t="shared" si="1"/>
        <v>0</v>
      </c>
      <c r="R15" s="68"/>
    </row>
    <row r="16" spans="1:20" ht="15.75" customHeight="1" x14ac:dyDescent="0.25">
      <c r="A16" s="37">
        <v>7</v>
      </c>
      <c r="B16" s="70">
        <f>LastNonZero(16,O10:O15)</f>
        <v>0</v>
      </c>
      <c r="C16" s="21" t="s">
        <v>8</v>
      </c>
      <c r="D16" s="21"/>
      <c r="E16" s="62">
        <v>0</v>
      </c>
      <c r="F16" s="17" t="s">
        <v>9</v>
      </c>
      <c r="G16" s="17"/>
      <c r="H16" s="59">
        <v>0</v>
      </c>
      <c r="I16" s="17" t="s">
        <v>10</v>
      </c>
      <c r="J16" s="17"/>
      <c r="K16" s="5">
        <f t="shared" si="0"/>
        <v>0</v>
      </c>
      <c r="L16" s="82"/>
      <c r="M16" s="83"/>
      <c r="N16" s="84"/>
      <c r="O16" s="97">
        <v>0</v>
      </c>
      <c r="P16" s="99"/>
      <c r="Q16" s="16">
        <f t="shared" si="1"/>
        <v>0</v>
      </c>
      <c r="R16" s="68"/>
    </row>
    <row r="17" spans="1:18" ht="15.75" customHeight="1" x14ac:dyDescent="0.25">
      <c r="A17" s="37">
        <v>8</v>
      </c>
      <c r="B17" s="70">
        <f>LastNonZero(17,O10:O16)</f>
        <v>0</v>
      </c>
      <c r="C17" s="21" t="s">
        <v>8</v>
      </c>
      <c r="D17" s="21"/>
      <c r="E17" s="62">
        <v>0</v>
      </c>
      <c r="F17" s="17" t="s">
        <v>9</v>
      </c>
      <c r="G17" s="17"/>
      <c r="H17" s="59">
        <v>0</v>
      </c>
      <c r="I17" s="17" t="s">
        <v>10</v>
      </c>
      <c r="J17" s="17"/>
      <c r="K17" s="5">
        <f t="shared" si="0"/>
        <v>0</v>
      </c>
      <c r="L17" s="82"/>
      <c r="M17" s="83"/>
      <c r="N17" s="84"/>
      <c r="O17" s="97">
        <v>0</v>
      </c>
      <c r="P17" s="99"/>
      <c r="Q17" s="16">
        <f t="shared" si="1"/>
        <v>0</v>
      </c>
      <c r="R17" s="68"/>
    </row>
    <row r="18" spans="1:18" ht="15.75" customHeight="1" x14ac:dyDescent="0.25">
      <c r="A18" s="37">
        <v>9</v>
      </c>
      <c r="B18" s="70">
        <f>LastNonZero(18,O10:O17)</f>
        <v>0</v>
      </c>
      <c r="C18" s="21" t="s">
        <v>8</v>
      </c>
      <c r="D18" s="21"/>
      <c r="E18" s="62">
        <v>0</v>
      </c>
      <c r="F18" s="17" t="s">
        <v>9</v>
      </c>
      <c r="G18" s="17"/>
      <c r="H18" s="59">
        <v>0</v>
      </c>
      <c r="I18" s="17" t="s">
        <v>10</v>
      </c>
      <c r="J18" s="17"/>
      <c r="K18" s="5">
        <f t="shared" si="0"/>
        <v>0</v>
      </c>
      <c r="L18" s="82"/>
      <c r="M18" s="83"/>
      <c r="N18" s="84"/>
      <c r="O18" s="97">
        <v>0</v>
      </c>
      <c r="P18" s="99"/>
      <c r="Q18" s="16">
        <f t="shared" si="1"/>
        <v>0</v>
      </c>
      <c r="R18" s="68"/>
    </row>
    <row r="19" spans="1:18" ht="15.75" customHeight="1" x14ac:dyDescent="0.25">
      <c r="A19" s="37">
        <v>10</v>
      </c>
      <c r="B19" s="70">
        <f>LastNonZero(19,O10:O18)</f>
        <v>0</v>
      </c>
      <c r="C19" s="21" t="s">
        <v>8</v>
      </c>
      <c r="D19" s="21"/>
      <c r="E19" s="62">
        <v>0</v>
      </c>
      <c r="F19" s="17" t="s">
        <v>9</v>
      </c>
      <c r="G19" s="17"/>
      <c r="H19" s="59">
        <v>0</v>
      </c>
      <c r="I19" s="17" t="s">
        <v>10</v>
      </c>
      <c r="J19" s="17"/>
      <c r="K19" s="5">
        <f t="shared" si="0"/>
        <v>0</v>
      </c>
      <c r="L19" s="82"/>
      <c r="M19" s="83"/>
      <c r="N19" s="84"/>
      <c r="O19" s="97">
        <v>0</v>
      </c>
      <c r="P19" s="99"/>
      <c r="Q19" s="16">
        <f t="shared" si="1"/>
        <v>0</v>
      </c>
      <c r="R19" s="68"/>
    </row>
    <row r="20" spans="1:18" ht="15.75" customHeight="1" x14ac:dyDescent="0.25">
      <c r="A20" s="37">
        <v>11</v>
      </c>
      <c r="B20" s="70">
        <f>LastNonZero(20,O10:O19)</f>
        <v>0</v>
      </c>
      <c r="C20" s="21" t="s">
        <v>8</v>
      </c>
      <c r="D20" s="21"/>
      <c r="E20" s="62">
        <v>0</v>
      </c>
      <c r="F20" s="17" t="s">
        <v>9</v>
      </c>
      <c r="G20" s="17"/>
      <c r="H20" s="59">
        <v>0</v>
      </c>
      <c r="I20" s="17" t="s">
        <v>10</v>
      </c>
      <c r="J20" s="17"/>
      <c r="K20" s="5">
        <f t="shared" si="0"/>
        <v>0</v>
      </c>
      <c r="L20" s="82"/>
      <c r="M20" s="83"/>
      <c r="N20" s="84"/>
      <c r="O20" s="97">
        <v>0</v>
      </c>
      <c r="P20" s="99"/>
      <c r="Q20" s="16">
        <f t="shared" si="1"/>
        <v>0</v>
      </c>
      <c r="R20" s="68"/>
    </row>
    <row r="21" spans="1:18" ht="15.75" customHeight="1" x14ac:dyDescent="0.25">
      <c r="A21" s="37">
        <v>12</v>
      </c>
      <c r="B21" s="70">
        <f>LastNonZero(21,O10:O20)</f>
        <v>0</v>
      </c>
      <c r="C21" s="21" t="s">
        <v>8</v>
      </c>
      <c r="D21" s="21"/>
      <c r="E21" s="62">
        <v>0</v>
      </c>
      <c r="F21" s="17" t="s">
        <v>9</v>
      </c>
      <c r="G21" s="17"/>
      <c r="H21" s="59">
        <v>0</v>
      </c>
      <c r="I21" s="17" t="s">
        <v>10</v>
      </c>
      <c r="J21" s="17"/>
      <c r="K21" s="5">
        <f t="shared" si="0"/>
        <v>0</v>
      </c>
      <c r="L21" s="82"/>
      <c r="M21" s="83"/>
      <c r="N21" s="84"/>
      <c r="O21" s="97">
        <v>0</v>
      </c>
      <c r="P21" s="99"/>
      <c r="Q21" s="16">
        <f t="shared" si="1"/>
        <v>0</v>
      </c>
      <c r="R21" s="68"/>
    </row>
    <row r="22" spans="1:18" ht="15.75" customHeight="1" x14ac:dyDescent="0.25">
      <c r="A22" s="37">
        <v>13</v>
      </c>
      <c r="B22" s="70">
        <f>LastNonZero(22,O10:O21)</f>
        <v>0</v>
      </c>
      <c r="C22" s="21" t="s">
        <v>8</v>
      </c>
      <c r="D22" s="21"/>
      <c r="E22" s="62" t="s">
        <v>11</v>
      </c>
      <c r="F22" s="17" t="s">
        <v>9</v>
      </c>
      <c r="G22" s="17"/>
      <c r="H22" s="59">
        <v>0</v>
      </c>
      <c r="I22" s="17" t="s">
        <v>10</v>
      </c>
      <c r="J22" s="17"/>
      <c r="K22" s="5">
        <f t="shared" si="0"/>
        <v>0</v>
      </c>
      <c r="L22" s="82"/>
      <c r="M22" s="83"/>
      <c r="N22" s="84"/>
      <c r="O22" s="97">
        <v>0</v>
      </c>
      <c r="P22" s="99"/>
      <c r="Q22" s="16">
        <f t="shared" si="1"/>
        <v>0</v>
      </c>
      <c r="R22" s="68"/>
    </row>
    <row r="23" spans="1:18" ht="15.75" customHeight="1" x14ac:dyDescent="0.25">
      <c r="A23" s="37">
        <v>14</v>
      </c>
      <c r="B23" s="70">
        <f>LastNonZero(23,O10:O22)</f>
        <v>0</v>
      </c>
      <c r="C23" s="21" t="s">
        <v>8</v>
      </c>
      <c r="D23" s="21"/>
      <c r="E23" s="62">
        <v>0</v>
      </c>
      <c r="F23" s="17" t="s">
        <v>9</v>
      </c>
      <c r="G23" s="17"/>
      <c r="H23" s="59">
        <v>0</v>
      </c>
      <c r="I23" s="17" t="s">
        <v>10</v>
      </c>
      <c r="J23" s="17"/>
      <c r="K23" s="5">
        <f t="shared" si="0"/>
        <v>0</v>
      </c>
      <c r="L23" s="82"/>
      <c r="M23" s="83"/>
      <c r="N23" s="84"/>
      <c r="O23" s="97">
        <v>0</v>
      </c>
      <c r="P23" s="99"/>
      <c r="Q23" s="16">
        <f t="shared" si="1"/>
        <v>0</v>
      </c>
      <c r="R23" s="68"/>
    </row>
    <row r="24" spans="1:18" ht="15.75" customHeight="1" x14ac:dyDescent="0.25">
      <c r="A24" s="37">
        <v>15</v>
      </c>
      <c r="B24" s="70">
        <f>LastNonZero(24,O10:O23)</f>
        <v>0</v>
      </c>
      <c r="C24" s="21" t="s">
        <v>8</v>
      </c>
      <c r="D24" s="21"/>
      <c r="E24" s="62">
        <v>0</v>
      </c>
      <c r="F24" s="17" t="s">
        <v>9</v>
      </c>
      <c r="G24" s="17"/>
      <c r="H24" s="59">
        <v>0</v>
      </c>
      <c r="I24" s="17" t="s">
        <v>10</v>
      </c>
      <c r="J24" s="17"/>
      <c r="K24" s="5">
        <f t="shared" si="0"/>
        <v>0</v>
      </c>
      <c r="L24" s="82"/>
      <c r="M24" s="83"/>
      <c r="N24" s="84"/>
      <c r="O24" s="97">
        <v>0</v>
      </c>
      <c r="P24" s="99"/>
      <c r="Q24" s="16">
        <f t="shared" si="1"/>
        <v>0</v>
      </c>
      <c r="R24" s="68"/>
    </row>
    <row r="25" spans="1:18" ht="15.75" customHeight="1" x14ac:dyDescent="0.25">
      <c r="A25" s="37">
        <v>16</v>
      </c>
      <c r="B25" s="70">
        <f>LastNonZero(25,O10:O24)</f>
        <v>0</v>
      </c>
      <c r="C25" s="21" t="s">
        <v>8</v>
      </c>
      <c r="D25" s="21"/>
      <c r="E25" s="62">
        <v>0</v>
      </c>
      <c r="F25" s="17" t="s">
        <v>9</v>
      </c>
      <c r="G25" s="17"/>
      <c r="H25" s="59">
        <v>0</v>
      </c>
      <c r="I25" s="17" t="s">
        <v>10</v>
      </c>
      <c r="J25" s="17"/>
      <c r="K25" s="5">
        <f t="shared" si="0"/>
        <v>0</v>
      </c>
      <c r="L25" s="82"/>
      <c r="M25" s="83"/>
      <c r="N25" s="84"/>
      <c r="O25" s="97">
        <v>0</v>
      </c>
      <c r="P25" s="99"/>
      <c r="Q25" s="16">
        <f t="shared" si="1"/>
        <v>0</v>
      </c>
      <c r="R25" s="68"/>
    </row>
    <row r="26" spans="1:18" ht="15.75" customHeight="1" x14ac:dyDescent="0.25">
      <c r="A26" s="37">
        <v>17</v>
      </c>
      <c r="B26" s="70">
        <f>LastNonZero(26,O10:O25)</f>
        <v>0</v>
      </c>
      <c r="C26" s="21" t="s">
        <v>8</v>
      </c>
      <c r="D26" s="21"/>
      <c r="E26" s="62">
        <v>0</v>
      </c>
      <c r="F26" s="17" t="s">
        <v>9</v>
      </c>
      <c r="G26" s="17"/>
      <c r="H26" s="59">
        <v>0</v>
      </c>
      <c r="I26" s="17" t="s">
        <v>10</v>
      </c>
      <c r="J26" s="17"/>
      <c r="K26" s="5">
        <f t="shared" si="0"/>
        <v>0</v>
      </c>
      <c r="L26" s="82"/>
      <c r="M26" s="83"/>
      <c r="N26" s="84"/>
      <c r="O26" s="97">
        <v>0</v>
      </c>
      <c r="P26" s="99"/>
      <c r="Q26" s="16">
        <f t="shared" si="1"/>
        <v>0</v>
      </c>
      <c r="R26" s="68"/>
    </row>
    <row r="27" spans="1:18" ht="15.75" customHeight="1" x14ac:dyDescent="0.25">
      <c r="A27" s="37">
        <v>18</v>
      </c>
      <c r="B27" s="70">
        <f>LastNonZero(27,O10:O26)</f>
        <v>0</v>
      </c>
      <c r="C27" s="21" t="s">
        <v>8</v>
      </c>
      <c r="D27" s="21"/>
      <c r="E27" s="62">
        <v>0</v>
      </c>
      <c r="F27" s="17" t="s">
        <v>9</v>
      </c>
      <c r="G27" s="17"/>
      <c r="H27" s="59">
        <v>0</v>
      </c>
      <c r="I27" s="17" t="s">
        <v>10</v>
      </c>
      <c r="J27" s="17"/>
      <c r="K27" s="5">
        <f t="shared" si="0"/>
        <v>0</v>
      </c>
      <c r="L27" s="82"/>
      <c r="M27" s="83"/>
      <c r="N27" s="84"/>
      <c r="O27" s="97">
        <v>0</v>
      </c>
      <c r="P27" s="99"/>
      <c r="Q27" s="16">
        <f t="shared" si="1"/>
        <v>0</v>
      </c>
      <c r="R27" s="68"/>
    </row>
    <row r="28" spans="1:18" ht="15.75" customHeight="1" x14ac:dyDescent="0.25">
      <c r="A28" s="37">
        <v>19</v>
      </c>
      <c r="B28" s="70">
        <f>LastNonZero(28,O10:O27)</f>
        <v>0</v>
      </c>
      <c r="C28" s="21" t="s">
        <v>8</v>
      </c>
      <c r="D28" s="21"/>
      <c r="E28" s="62">
        <v>0</v>
      </c>
      <c r="F28" s="17" t="s">
        <v>9</v>
      </c>
      <c r="G28" s="17"/>
      <c r="H28" s="59">
        <v>0</v>
      </c>
      <c r="I28" s="17" t="s">
        <v>10</v>
      </c>
      <c r="J28" s="17"/>
      <c r="K28" s="5">
        <f t="shared" si="0"/>
        <v>0</v>
      </c>
      <c r="L28" s="82"/>
      <c r="M28" s="83"/>
      <c r="N28" s="84"/>
      <c r="O28" s="97">
        <v>0</v>
      </c>
      <c r="P28" s="99"/>
      <c r="Q28" s="16">
        <f t="shared" si="1"/>
        <v>0</v>
      </c>
      <c r="R28" s="68"/>
    </row>
    <row r="29" spans="1:18" ht="15.75" customHeight="1" x14ac:dyDescent="0.25">
      <c r="A29" s="37">
        <v>20</v>
      </c>
      <c r="B29" s="70">
        <f>LastNonZero(29,O10:O28)</f>
        <v>0</v>
      </c>
      <c r="C29" s="21" t="s">
        <v>8</v>
      </c>
      <c r="D29" s="21"/>
      <c r="E29" s="62">
        <v>0</v>
      </c>
      <c r="F29" s="17" t="s">
        <v>9</v>
      </c>
      <c r="G29" s="17"/>
      <c r="H29" s="59">
        <v>0</v>
      </c>
      <c r="I29" s="17" t="s">
        <v>10</v>
      </c>
      <c r="J29" s="17"/>
      <c r="K29" s="5">
        <f t="shared" si="0"/>
        <v>0</v>
      </c>
      <c r="L29" s="82"/>
      <c r="M29" s="83"/>
      <c r="N29" s="84"/>
      <c r="O29" s="97">
        <v>0</v>
      </c>
      <c r="P29" s="99"/>
      <c r="Q29" s="16">
        <f t="shared" si="1"/>
        <v>0</v>
      </c>
      <c r="R29" s="68"/>
    </row>
    <row r="30" spans="1:18" ht="15.75" customHeight="1" x14ac:dyDescent="0.25">
      <c r="A30" s="37">
        <v>21</v>
      </c>
      <c r="B30" s="70">
        <f>LastNonZero(30,O10:O29)</f>
        <v>0</v>
      </c>
      <c r="C30" s="21" t="s">
        <v>8</v>
      </c>
      <c r="D30" s="21"/>
      <c r="E30" s="62">
        <v>0</v>
      </c>
      <c r="F30" s="17" t="s">
        <v>9</v>
      </c>
      <c r="G30" s="17"/>
      <c r="H30" s="59">
        <v>0</v>
      </c>
      <c r="I30" s="17" t="s">
        <v>10</v>
      </c>
      <c r="J30" s="17"/>
      <c r="K30" s="5">
        <f t="shared" si="0"/>
        <v>0</v>
      </c>
      <c r="L30" s="82"/>
      <c r="M30" s="83"/>
      <c r="N30" s="84"/>
      <c r="O30" s="97">
        <v>0</v>
      </c>
      <c r="P30" s="99"/>
      <c r="Q30" s="16">
        <f t="shared" si="1"/>
        <v>0</v>
      </c>
      <c r="R30" s="68"/>
    </row>
    <row r="31" spans="1:18" ht="15.75" customHeight="1" x14ac:dyDescent="0.25">
      <c r="A31" s="37">
        <v>22</v>
      </c>
      <c r="B31" s="70">
        <f>LastNonZero(31,O10:O30)</f>
        <v>0</v>
      </c>
      <c r="C31" s="21" t="s">
        <v>8</v>
      </c>
      <c r="D31" s="21"/>
      <c r="E31" s="62">
        <v>0</v>
      </c>
      <c r="F31" s="17" t="s">
        <v>9</v>
      </c>
      <c r="G31" s="17"/>
      <c r="H31" s="59">
        <v>0</v>
      </c>
      <c r="I31" s="17" t="s">
        <v>10</v>
      </c>
      <c r="J31" s="17"/>
      <c r="K31" s="5">
        <f t="shared" si="0"/>
        <v>0</v>
      </c>
      <c r="L31" s="82"/>
      <c r="M31" s="83"/>
      <c r="N31" s="84"/>
      <c r="O31" s="97">
        <v>0</v>
      </c>
      <c r="P31" s="99"/>
      <c r="Q31" s="16">
        <f t="shared" si="1"/>
        <v>0</v>
      </c>
      <c r="R31" s="68"/>
    </row>
    <row r="32" spans="1:18" ht="15.75" customHeight="1" x14ac:dyDescent="0.25">
      <c r="A32" s="37">
        <v>23</v>
      </c>
      <c r="B32" s="70">
        <f>LastNonZero(32,O10:O31)</f>
        <v>0</v>
      </c>
      <c r="C32" s="21" t="s">
        <v>8</v>
      </c>
      <c r="D32" s="21"/>
      <c r="E32" s="62">
        <v>0</v>
      </c>
      <c r="F32" s="17" t="s">
        <v>9</v>
      </c>
      <c r="G32" s="17"/>
      <c r="H32" s="59">
        <v>0</v>
      </c>
      <c r="I32" s="17" t="s">
        <v>10</v>
      </c>
      <c r="J32" s="17"/>
      <c r="K32" s="5">
        <f t="shared" si="0"/>
        <v>0</v>
      </c>
      <c r="L32" s="82"/>
      <c r="M32" s="83"/>
      <c r="N32" s="84"/>
      <c r="O32" s="97">
        <v>0</v>
      </c>
      <c r="P32" s="99"/>
      <c r="Q32" s="16">
        <f t="shared" si="1"/>
        <v>0</v>
      </c>
      <c r="R32" s="68"/>
    </row>
    <row r="33" spans="1:20" ht="15.75" customHeight="1" x14ac:dyDescent="0.25">
      <c r="A33" s="37">
        <v>24</v>
      </c>
      <c r="B33" s="70">
        <f>LastNonZero(33,O10:O32)</f>
        <v>0</v>
      </c>
      <c r="C33" s="21" t="s">
        <v>8</v>
      </c>
      <c r="D33" s="21"/>
      <c r="E33" s="62">
        <v>0</v>
      </c>
      <c r="F33" s="17" t="s">
        <v>9</v>
      </c>
      <c r="G33" s="17"/>
      <c r="H33" s="59">
        <v>0</v>
      </c>
      <c r="I33" s="17" t="s">
        <v>10</v>
      </c>
      <c r="J33" s="17"/>
      <c r="K33" s="5">
        <f t="shared" si="0"/>
        <v>0</v>
      </c>
      <c r="L33" s="82"/>
      <c r="M33" s="83"/>
      <c r="N33" s="84"/>
      <c r="O33" s="97">
        <v>0</v>
      </c>
      <c r="P33" s="99"/>
      <c r="Q33" s="16">
        <f t="shared" si="1"/>
        <v>0</v>
      </c>
      <c r="R33" s="68"/>
    </row>
    <row r="34" spans="1:20" ht="15.75" customHeight="1" x14ac:dyDescent="0.25">
      <c r="A34" s="37">
        <v>25</v>
      </c>
      <c r="B34" s="70">
        <f>LastNonZero(34,O10:O33)</f>
        <v>0</v>
      </c>
      <c r="C34" s="21" t="s">
        <v>8</v>
      </c>
      <c r="D34" s="21"/>
      <c r="E34" s="62">
        <v>0</v>
      </c>
      <c r="F34" s="17" t="s">
        <v>9</v>
      </c>
      <c r="G34" s="17"/>
      <c r="H34" s="59">
        <v>0</v>
      </c>
      <c r="I34" s="17" t="s">
        <v>10</v>
      </c>
      <c r="J34" s="17"/>
      <c r="K34" s="5">
        <f t="shared" si="0"/>
        <v>0</v>
      </c>
      <c r="L34" s="82"/>
      <c r="M34" s="83"/>
      <c r="N34" s="84"/>
      <c r="O34" s="97">
        <v>0</v>
      </c>
      <c r="P34" s="99"/>
      <c r="Q34" s="16">
        <f t="shared" si="1"/>
        <v>0</v>
      </c>
      <c r="R34" s="68"/>
    </row>
    <row r="35" spans="1:20" ht="15.75" customHeight="1" x14ac:dyDescent="0.25">
      <c r="A35" s="37">
        <v>26</v>
      </c>
      <c r="B35" s="70">
        <f>LastNonZero(35,O10:O34)</f>
        <v>0</v>
      </c>
      <c r="C35" s="21" t="s">
        <v>8</v>
      </c>
      <c r="D35" s="21"/>
      <c r="E35" s="62">
        <v>0</v>
      </c>
      <c r="F35" s="17" t="s">
        <v>9</v>
      </c>
      <c r="G35" s="17"/>
      <c r="H35" s="59">
        <v>0</v>
      </c>
      <c r="I35" s="17" t="s">
        <v>10</v>
      </c>
      <c r="J35" s="17"/>
      <c r="K35" s="5">
        <f t="shared" si="0"/>
        <v>0</v>
      </c>
      <c r="L35" s="82"/>
      <c r="M35" s="83"/>
      <c r="N35" s="84"/>
      <c r="O35" s="97">
        <v>0</v>
      </c>
      <c r="P35" s="99"/>
      <c r="Q35" s="16">
        <f t="shared" si="1"/>
        <v>0</v>
      </c>
      <c r="R35" s="68"/>
    </row>
    <row r="36" spans="1:20" ht="15.75" customHeight="1" x14ac:dyDescent="0.25">
      <c r="A36" s="37">
        <v>27</v>
      </c>
      <c r="B36" s="70">
        <f>LastNonZero(36,O10:O35)</f>
        <v>0</v>
      </c>
      <c r="C36" s="21" t="s">
        <v>8</v>
      </c>
      <c r="D36" s="21"/>
      <c r="E36" s="62">
        <v>0</v>
      </c>
      <c r="F36" s="17" t="s">
        <v>9</v>
      </c>
      <c r="G36" s="17"/>
      <c r="H36" s="59">
        <v>0</v>
      </c>
      <c r="I36" s="17" t="s">
        <v>10</v>
      </c>
      <c r="J36" s="17"/>
      <c r="K36" s="5">
        <f t="shared" si="0"/>
        <v>0</v>
      </c>
      <c r="L36" s="136"/>
      <c r="M36" s="83"/>
      <c r="N36" s="84"/>
      <c r="O36" s="97">
        <v>0</v>
      </c>
      <c r="P36" s="99"/>
      <c r="Q36" s="16">
        <f t="shared" si="1"/>
        <v>0</v>
      </c>
      <c r="R36" s="68"/>
    </row>
    <row r="37" spans="1:20" ht="15.75" customHeight="1" x14ac:dyDescent="0.25">
      <c r="A37" s="37">
        <v>28</v>
      </c>
      <c r="B37" s="70">
        <f>LastNonZero(37,O10:O36)</f>
        <v>0</v>
      </c>
      <c r="C37" s="21" t="s">
        <v>8</v>
      </c>
      <c r="D37" s="21"/>
      <c r="E37" s="62">
        <v>0</v>
      </c>
      <c r="F37" s="17" t="s">
        <v>9</v>
      </c>
      <c r="G37" s="17"/>
      <c r="H37" s="59">
        <v>0</v>
      </c>
      <c r="I37" s="17" t="s">
        <v>10</v>
      </c>
      <c r="J37" s="17"/>
      <c r="K37" s="5">
        <f t="shared" si="0"/>
        <v>0</v>
      </c>
      <c r="L37" s="82"/>
      <c r="M37" s="83"/>
      <c r="N37" s="84"/>
      <c r="O37" s="97">
        <v>0</v>
      </c>
      <c r="P37" s="99"/>
      <c r="Q37" s="16">
        <f t="shared" si="1"/>
        <v>0</v>
      </c>
      <c r="R37" s="68"/>
    </row>
    <row r="38" spans="1:20" ht="15.75" customHeight="1" x14ac:dyDescent="0.25">
      <c r="A38" s="37">
        <v>29</v>
      </c>
      <c r="B38" s="70">
        <f>LastNonZero(38,O10:O37)</f>
        <v>0</v>
      </c>
      <c r="C38" s="21" t="s">
        <v>8</v>
      </c>
      <c r="D38" s="21"/>
      <c r="E38" s="62" t="s">
        <v>11</v>
      </c>
      <c r="F38" s="17" t="s">
        <v>9</v>
      </c>
      <c r="G38" s="17"/>
      <c r="H38" s="59">
        <v>0</v>
      </c>
      <c r="I38" s="17" t="s">
        <v>10</v>
      </c>
      <c r="J38" s="17"/>
      <c r="K38" s="5">
        <f t="shared" si="0"/>
        <v>0</v>
      </c>
      <c r="L38" s="82"/>
      <c r="M38" s="83"/>
      <c r="N38" s="84"/>
      <c r="O38" s="97">
        <v>0</v>
      </c>
      <c r="P38" s="99"/>
      <c r="Q38" s="16">
        <f t="shared" si="1"/>
        <v>0</v>
      </c>
      <c r="R38" s="68"/>
    </row>
    <row r="39" spans="1:20" ht="15.75" customHeight="1" x14ac:dyDescent="0.25">
      <c r="A39" s="37">
        <v>30</v>
      </c>
      <c r="B39" s="70">
        <f>LastNonZero(39,O10:O38)</f>
        <v>0</v>
      </c>
      <c r="C39" s="21" t="s">
        <v>8</v>
      </c>
      <c r="D39" s="21"/>
      <c r="E39" s="62">
        <v>0</v>
      </c>
      <c r="F39" s="17" t="s">
        <v>9</v>
      </c>
      <c r="G39" s="17"/>
      <c r="H39" s="59">
        <v>0</v>
      </c>
      <c r="I39" s="17" t="s">
        <v>10</v>
      </c>
      <c r="J39" s="17"/>
      <c r="K39" s="5">
        <f t="shared" si="0"/>
        <v>0</v>
      </c>
      <c r="L39" s="82"/>
      <c r="M39" s="83"/>
      <c r="N39" s="84"/>
      <c r="O39" s="97">
        <v>0</v>
      </c>
      <c r="P39" s="99"/>
      <c r="Q39" s="16">
        <f t="shared" si="1"/>
        <v>0</v>
      </c>
      <c r="R39" s="68"/>
    </row>
    <row r="40" spans="1:20" ht="15.75" customHeight="1" thickBot="1" x14ac:dyDescent="0.3">
      <c r="A40" s="41">
        <v>31</v>
      </c>
      <c r="B40" s="70">
        <f>LastNonZero(40,O10:O39)</f>
        <v>0</v>
      </c>
      <c r="C40" s="21" t="s">
        <v>8</v>
      </c>
      <c r="D40" s="21"/>
      <c r="E40" s="63">
        <v>0</v>
      </c>
      <c r="F40" s="42" t="s">
        <v>9</v>
      </c>
      <c r="G40" s="42"/>
      <c r="H40" s="60">
        <v>0</v>
      </c>
      <c r="I40" s="17" t="s">
        <v>10</v>
      </c>
      <c r="J40" s="17"/>
      <c r="K40" s="5">
        <f t="shared" si="0"/>
        <v>0</v>
      </c>
      <c r="L40" s="153"/>
      <c r="M40" s="154"/>
      <c r="N40" s="155"/>
      <c r="O40" s="163">
        <v>0</v>
      </c>
      <c r="P40" s="164"/>
      <c r="Q40" s="16">
        <f t="shared" si="1"/>
        <v>0</v>
      </c>
      <c r="R40" s="69"/>
    </row>
    <row r="41" spans="1:20" ht="46.5" customHeight="1" thickBot="1" x14ac:dyDescent="0.35">
      <c r="A41" s="39"/>
      <c r="B41" s="30" t="s">
        <v>12</v>
      </c>
      <c r="C41" s="126" t="s">
        <v>13</v>
      </c>
      <c r="D41" s="126"/>
      <c r="E41" s="47">
        <f>SUM(E10:E40)</f>
        <v>0</v>
      </c>
      <c r="F41" s="125" t="s">
        <v>1</v>
      </c>
      <c r="G41" s="86"/>
      <c r="H41" s="48">
        <f>SUM(H10:H40)</f>
        <v>0</v>
      </c>
      <c r="I41" s="89" t="s">
        <v>14</v>
      </c>
      <c r="J41" s="89"/>
      <c r="K41" s="29" t="s">
        <v>15</v>
      </c>
      <c r="L41" s="92"/>
      <c r="M41" s="93"/>
      <c r="N41" s="94"/>
      <c r="O41" s="34" t="s">
        <v>16</v>
      </c>
      <c r="P41" s="50" t="s">
        <v>17</v>
      </c>
      <c r="Q41" s="35">
        <f>SUM(Q10:Q40)</f>
        <v>0</v>
      </c>
      <c r="R41" s="87" t="s">
        <v>1</v>
      </c>
    </row>
    <row r="42" spans="1:20" ht="15.75" customHeight="1" x14ac:dyDescent="0.25">
      <c r="A42" s="116" t="s">
        <v>34</v>
      </c>
      <c r="B42" s="123" t="s">
        <v>35</v>
      </c>
      <c r="C42" s="124" t="s">
        <v>1</v>
      </c>
      <c r="D42" s="93"/>
      <c r="E42" s="13" t="s">
        <v>18</v>
      </c>
      <c r="F42" s="86"/>
      <c r="G42" s="86"/>
      <c r="H42" s="13" t="s">
        <v>18</v>
      </c>
      <c r="I42" s="125" t="s">
        <v>1</v>
      </c>
      <c r="J42" s="86"/>
      <c r="K42" s="86"/>
      <c r="L42" s="86"/>
      <c r="M42" s="86"/>
      <c r="N42" s="86"/>
      <c r="O42" s="123" t="s">
        <v>36</v>
      </c>
      <c r="P42" s="85"/>
      <c r="Q42" s="13" t="s">
        <v>18</v>
      </c>
      <c r="R42" s="88"/>
    </row>
    <row r="43" spans="1:20" ht="11.25" customHeight="1" x14ac:dyDescent="0.25">
      <c r="A43" s="117"/>
      <c r="B43" s="86"/>
      <c r="C43" s="86"/>
      <c r="D43" s="86"/>
      <c r="E43" s="44" t="s">
        <v>19</v>
      </c>
      <c r="F43" s="86"/>
      <c r="G43" s="86"/>
      <c r="H43" s="44" t="s">
        <v>19</v>
      </c>
      <c r="I43" s="86"/>
      <c r="J43" s="86"/>
      <c r="K43" s="86"/>
      <c r="L43" s="86"/>
      <c r="M43" s="86"/>
      <c r="N43" s="86"/>
      <c r="O43" s="137"/>
      <c r="P43" s="86"/>
      <c r="Q43" s="13" t="s">
        <v>19</v>
      </c>
      <c r="R43" s="88"/>
      <c r="T43" s="3" t="s">
        <v>41</v>
      </c>
    </row>
    <row r="44" spans="1:20" ht="15" customHeight="1" thickBot="1" x14ac:dyDescent="0.3">
      <c r="A44" s="117"/>
      <c r="B44" s="86"/>
      <c r="C44" s="86"/>
      <c r="D44" s="86"/>
      <c r="E44" s="40" t="s">
        <v>20</v>
      </c>
      <c r="F44" s="86"/>
      <c r="G44" s="86"/>
      <c r="H44" s="40" t="s">
        <v>20</v>
      </c>
      <c r="I44" s="86"/>
      <c r="J44" s="86"/>
      <c r="K44" s="86"/>
      <c r="L44" s="86"/>
      <c r="M44" s="86"/>
      <c r="N44" s="86"/>
      <c r="O44" s="137"/>
      <c r="P44" s="86"/>
      <c r="Q44" s="40" t="s">
        <v>20</v>
      </c>
      <c r="R44" s="88"/>
    </row>
    <row r="45" spans="1:20" ht="24" customHeight="1" thickBot="1" x14ac:dyDescent="0.35">
      <c r="A45" s="117"/>
      <c r="B45" s="31">
        <f>FirstNonZero(41,B10:B40)</f>
        <v>0</v>
      </c>
      <c r="C45" s="127" t="s">
        <v>21</v>
      </c>
      <c r="D45" s="127"/>
      <c r="E45" s="31">
        <f>$E$41</f>
        <v>0</v>
      </c>
      <c r="F45" s="90" t="s">
        <v>22</v>
      </c>
      <c r="G45" s="90"/>
      <c r="H45" s="31">
        <f>$H$41</f>
        <v>0</v>
      </c>
      <c r="I45" s="90" t="s">
        <v>23</v>
      </c>
      <c r="J45" s="91"/>
      <c r="K45" s="71">
        <f>SUM(B45,E45,-H45)</f>
        <v>0</v>
      </c>
      <c r="L45" s="54" t="s">
        <v>23</v>
      </c>
      <c r="M45" s="72">
        <f>SUM(O45,-Q45)</f>
        <v>0</v>
      </c>
      <c r="N45" s="49" t="s">
        <v>23</v>
      </c>
      <c r="O45" s="32">
        <f>LastNonZero(41,O10:O40)</f>
        <v>0</v>
      </c>
      <c r="P45" s="49" t="s">
        <v>22</v>
      </c>
      <c r="Q45" s="33">
        <f>$Q$41</f>
        <v>0</v>
      </c>
      <c r="R45" s="88"/>
    </row>
    <row r="46" spans="1:20" ht="15" customHeight="1" x14ac:dyDescent="0.25">
      <c r="A46" s="118"/>
      <c r="B46" s="139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13" t="s">
        <v>18</v>
      </c>
      <c r="R46" s="88"/>
    </row>
    <row r="47" spans="1:20" ht="10.5" customHeight="1" x14ac:dyDescent="0.25">
      <c r="A47" s="119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44" t="s">
        <v>19</v>
      </c>
      <c r="R47" s="152" t="s">
        <v>46</v>
      </c>
    </row>
    <row r="48" spans="1:20" ht="16.5" customHeight="1" x14ac:dyDescent="0.25">
      <c r="A48" s="116" t="s">
        <v>37</v>
      </c>
      <c r="B48" s="121" t="s">
        <v>38</v>
      </c>
      <c r="C48" s="122"/>
      <c r="D48" s="122"/>
      <c r="E48" s="122"/>
      <c r="F48" s="122"/>
      <c r="G48" s="122"/>
      <c r="H48" s="128">
        <f>PRODUCT(H45,0.01)</f>
        <v>0</v>
      </c>
      <c r="I48" s="130" t="s">
        <v>21</v>
      </c>
      <c r="J48" s="86"/>
      <c r="K48" s="90">
        <v>130</v>
      </c>
      <c r="L48" s="132" t="s">
        <v>23</v>
      </c>
      <c r="M48" s="159">
        <f>SUM(H48,K48)</f>
        <v>130</v>
      </c>
      <c r="N48" s="161" t="s">
        <v>39</v>
      </c>
      <c r="O48" s="162"/>
      <c r="P48" s="162"/>
      <c r="Q48" s="56" t="s">
        <v>20</v>
      </c>
      <c r="R48" s="152"/>
    </row>
    <row r="49" spans="1:18" ht="21.75" customHeight="1" thickBot="1" x14ac:dyDescent="0.35">
      <c r="A49" s="120"/>
      <c r="B49" s="122"/>
      <c r="C49" s="122"/>
      <c r="D49" s="122"/>
      <c r="E49" s="122"/>
      <c r="F49" s="122"/>
      <c r="G49" s="122"/>
      <c r="H49" s="129"/>
      <c r="I49" s="86"/>
      <c r="J49" s="86"/>
      <c r="K49" s="131"/>
      <c r="L49" s="86"/>
      <c r="M49" s="160"/>
      <c r="N49" s="162"/>
      <c r="O49" s="162"/>
      <c r="P49" s="162"/>
      <c r="Q49" s="57">
        <f>ABS(Q45)</f>
        <v>0</v>
      </c>
      <c r="R49" s="152"/>
    </row>
    <row r="50" spans="1:18" ht="6" customHeight="1" thickBot="1" x14ac:dyDescent="0.3">
      <c r="A50" s="138"/>
      <c r="B50" s="107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9"/>
    </row>
    <row r="51" spans="1:18" ht="24" customHeight="1" x14ac:dyDescent="0.25">
      <c r="A51" s="79" t="s">
        <v>40</v>
      </c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1"/>
    </row>
    <row r="52" spans="1:18" ht="30.75" customHeight="1" x14ac:dyDescent="0.25">
      <c r="A52" s="156" t="e">
        <f>Conclusion(Q49,M48)</f>
        <v>#VALUE!</v>
      </c>
      <c r="B52" s="157"/>
      <c r="C52" s="157"/>
      <c r="D52" s="157"/>
      <c r="E52" s="157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8"/>
    </row>
    <row r="53" spans="1:18" ht="25.5" customHeight="1" thickBot="1" x14ac:dyDescent="0.3">
      <c r="A53" s="76" t="s">
        <v>62</v>
      </c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8"/>
    </row>
    <row r="54" spans="1:18" s="25" customFormat="1" ht="17.25" customHeight="1" thickBot="1" x14ac:dyDescent="0.3">
      <c r="A54" s="73" t="s">
        <v>51</v>
      </c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5"/>
    </row>
    <row r="55" spans="1:18" ht="15" x14ac:dyDescent="0.25">
      <c r="A55" s="10"/>
      <c r="B55" s="10"/>
      <c r="C55" s="11"/>
      <c r="D55" s="11"/>
      <c r="E55" s="10"/>
      <c r="F55" s="9"/>
      <c r="G55" s="9"/>
      <c r="H55" s="10"/>
      <c r="I55" s="9"/>
      <c r="J55" s="9" t="s">
        <v>1</v>
      </c>
      <c r="K55" s="10"/>
      <c r="L55" s="10"/>
      <c r="M55" s="10"/>
      <c r="N55" s="9"/>
      <c r="O55" s="10"/>
      <c r="P55" s="9"/>
      <c r="Q55" s="9"/>
    </row>
    <row r="56" spans="1:18" ht="15" x14ac:dyDescent="0.25">
      <c r="A56" s="10"/>
      <c r="B56" s="10"/>
      <c r="C56" s="11"/>
      <c r="D56" s="11"/>
      <c r="E56" s="10" t="s">
        <v>1</v>
      </c>
      <c r="F56" s="9"/>
      <c r="G56" s="9"/>
      <c r="H56" s="10"/>
      <c r="I56" s="9"/>
      <c r="J56" s="9"/>
      <c r="K56" s="10"/>
      <c r="L56" s="10"/>
      <c r="M56" s="10"/>
      <c r="N56" s="9"/>
      <c r="O56" s="10"/>
      <c r="P56" s="9"/>
      <c r="Q56" s="9"/>
    </row>
    <row r="57" spans="1:18" ht="15" x14ac:dyDescent="0.25">
      <c r="A57" s="10"/>
      <c r="B57" s="10"/>
      <c r="C57" s="11"/>
      <c r="D57" s="11"/>
      <c r="E57" s="10"/>
      <c r="F57" s="9"/>
      <c r="G57" s="9"/>
      <c r="H57" s="10"/>
      <c r="I57" s="9"/>
      <c r="J57" s="9"/>
      <c r="K57" s="10"/>
      <c r="L57" s="10"/>
      <c r="M57" s="10"/>
      <c r="N57" s="9"/>
      <c r="O57" s="10"/>
      <c r="P57" s="9"/>
      <c r="Q57" s="9"/>
    </row>
    <row r="58" spans="1:18" ht="15" x14ac:dyDescent="0.25">
      <c r="A58" s="10"/>
      <c r="B58" s="10"/>
      <c r="C58" s="11"/>
      <c r="D58" s="11"/>
      <c r="E58" s="10"/>
      <c r="F58" s="9"/>
      <c r="G58" s="9"/>
      <c r="H58" s="10"/>
      <c r="I58" s="9"/>
      <c r="J58" s="9"/>
      <c r="L58" s="10"/>
      <c r="M58" s="10"/>
      <c r="N58" s="9"/>
      <c r="O58" s="10"/>
      <c r="P58" s="9"/>
      <c r="Q58" s="9"/>
    </row>
    <row r="59" spans="1:18" ht="15" x14ac:dyDescent="0.25">
      <c r="A59" s="10"/>
      <c r="B59" s="10"/>
      <c r="C59" s="11"/>
      <c r="D59" s="11"/>
      <c r="E59" s="10"/>
      <c r="F59" s="9"/>
      <c r="G59" s="9"/>
      <c r="H59" s="10"/>
      <c r="I59" s="9"/>
      <c r="J59" s="9"/>
      <c r="K59" s="10"/>
      <c r="L59" s="10"/>
      <c r="M59" s="10"/>
      <c r="N59" s="9"/>
      <c r="O59" s="10"/>
      <c r="P59" s="9"/>
      <c r="Q59" s="9"/>
    </row>
    <row r="60" spans="1:18" ht="15" x14ac:dyDescent="0.25">
      <c r="A60" s="10"/>
      <c r="B60" s="10"/>
      <c r="C60" s="11"/>
      <c r="D60" s="11"/>
      <c r="E60" s="10"/>
      <c r="F60" s="9"/>
      <c r="G60" s="9"/>
      <c r="H60" s="10"/>
      <c r="I60" s="9"/>
      <c r="J60" s="9"/>
      <c r="K60" s="10"/>
      <c r="L60" s="10"/>
      <c r="M60" s="10"/>
      <c r="N60" s="9"/>
      <c r="O60" s="10"/>
      <c r="P60" s="9"/>
      <c r="Q60" s="9"/>
    </row>
    <row r="61" spans="1:18" ht="15" x14ac:dyDescent="0.25">
      <c r="A61" s="10"/>
      <c r="B61" s="10"/>
      <c r="C61" s="11"/>
      <c r="D61" s="11"/>
      <c r="E61" s="10"/>
      <c r="F61" s="9"/>
      <c r="G61" s="9"/>
      <c r="H61" s="10"/>
      <c r="I61" s="9"/>
      <c r="J61" s="9"/>
      <c r="K61" s="10"/>
      <c r="L61" s="10"/>
      <c r="M61" s="10"/>
      <c r="N61" s="9"/>
      <c r="O61" s="10"/>
      <c r="P61" s="9"/>
      <c r="Q61" s="9"/>
    </row>
    <row r="62" spans="1:18" ht="15" x14ac:dyDescent="0.25">
      <c r="A62" s="10"/>
      <c r="B62" s="10"/>
      <c r="C62" s="11"/>
      <c r="D62" s="11"/>
      <c r="E62" s="10"/>
      <c r="F62" s="9"/>
      <c r="G62" s="9"/>
      <c r="H62" s="10"/>
      <c r="I62" s="9"/>
      <c r="J62" s="9"/>
      <c r="K62" s="10"/>
      <c r="L62" s="10"/>
      <c r="M62" s="10"/>
      <c r="N62" s="9"/>
      <c r="O62" s="10"/>
      <c r="P62" s="9"/>
      <c r="Q62" s="9"/>
    </row>
    <row r="63" spans="1:18" ht="15" x14ac:dyDescent="0.25">
      <c r="A63" s="10"/>
      <c r="B63" s="10"/>
      <c r="C63" s="11"/>
      <c r="D63" s="11"/>
      <c r="E63" s="10"/>
      <c r="F63" s="9"/>
      <c r="G63" s="9"/>
      <c r="H63" s="10"/>
      <c r="I63" s="9"/>
      <c r="J63" s="9"/>
      <c r="K63" s="10"/>
      <c r="L63" s="10"/>
      <c r="M63" s="10"/>
      <c r="N63" s="9"/>
      <c r="O63" s="10"/>
      <c r="P63" s="9"/>
      <c r="Q63" s="9"/>
    </row>
    <row r="64" spans="1:18" ht="15" x14ac:dyDescent="0.25">
      <c r="A64" s="10"/>
      <c r="B64" s="10"/>
      <c r="C64" s="11"/>
      <c r="D64" s="11"/>
      <c r="E64" s="10"/>
      <c r="F64" s="9"/>
      <c r="G64" s="9"/>
      <c r="H64" s="10"/>
      <c r="I64" s="9"/>
      <c r="J64" s="9"/>
      <c r="K64" s="10"/>
      <c r="L64" s="10"/>
      <c r="M64" s="10"/>
      <c r="N64" s="9"/>
      <c r="O64" s="10"/>
      <c r="P64" s="9"/>
      <c r="Q64" s="9"/>
    </row>
    <row r="65" spans="1:17" ht="15" x14ac:dyDescent="0.25">
      <c r="A65" s="10"/>
      <c r="B65" s="10"/>
      <c r="C65" s="11"/>
      <c r="D65" s="11"/>
      <c r="E65" s="10"/>
      <c r="F65" s="9"/>
      <c r="G65" s="9"/>
      <c r="H65" s="10"/>
      <c r="I65" s="9"/>
      <c r="J65" s="9"/>
      <c r="K65" s="10"/>
      <c r="L65" s="10"/>
      <c r="M65" s="10"/>
      <c r="N65" s="9"/>
      <c r="O65" s="10"/>
      <c r="P65" s="9"/>
      <c r="Q65" s="9"/>
    </row>
    <row r="66" spans="1:17" ht="15" x14ac:dyDescent="0.25">
      <c r="A66" s="10"/>
      <c r="B66" s="10"/>
      <c r="C66" s="11"/>
      <c r="D66" s="11"/>
      <c r="E66" s="10"/>
      <c r="F66" s="9"/>
      <c r="G66" s="9"/>
      <c r="H66" s="10"/>
      <c r="I66" s="9"/>
      <c r="J66" s="9"/>
      <c r="K66" s="10"/>
      <c r="L66" s="10"/>
      <c r="M66" s="10"/>
      <c r="N66" s="9"/>
      <c r="O66" s="10"/>
      <c r="P66" s="9"/>
      <c r="Q66" s="9"/>
    </row>
    <row r="67" spans="1:17" ht="15" x14ac:dyDescent="0.25">
      <c r="A67" s="10"/>
      <c r="B67" s="10"/>
      <c r="C67" s="11"/>
      <c r="D67" s="11"/>
      <c r="E67" s="10"/>
      <c r="F67" s="9"/>
      <c r="G67" s="9"/>
      <c r="H67" s="10"/>
      <c r="I67" s="9"/>
      <c r="J67" s="9"/>
      <c r="K67" s="10"/>
      <c r="L67" s="10"/>
      <c r="M67" s="10"/>
      <c r="N67" s="9"/>
      <c r="O67" s="10"/>
      <c r="P67" s="9"/>
      <c r="Q67" s="9"/>
    </row>
    <row r="68" spans="1:17" ht="15" x14ac:dyDescent="0.25">
      <c r="A68" s="10"/>
      <c r="B68" s="10"/>
      <c r="C68" s="11"/>
      <c r="D68" s="11"/>
      <c r="E68" s="10"/>
      <c r="F68" s="9"/>
      <c r="G68" s="9"/>
      <c r="H68" s="10"/>
      <c r="I68" s="9"/>
      <c r="J68" s="9"/>
      <c r="K68" s="10"/>
      <c r="L68" s="10"/>
      <c r="M68" s="10"/>
      <c r="N68" s="9"/>
      <c r="O68" s="10"/>
      <c r="P68" s="9"/>
      <c r="Q68" s="9"/>
    </row>
    <row r="69" spans="1:17" ht="15" x14ac:dyDescent="0.25">
      <c r="A69" s="10"/>
      <c r="B69" s="10"/>
      <c r="C69" s="11"/>
      <c r="D69" s="11"/>
      <c r="E69" s="10"/>
      <c r="F69" s="9"/>
      <c r="G69" s="9"/>
      <c r="H69" s="10"/>
      <c r="I69" s="9"/>
      <c r="J69" s="9"/>
      <c r="K69" s="10"/>
      <c r="L69" s="10"/>
      <c r="M69" s="10"/>
      <c r="N69" s="9"/>
      <c r="O69" s="10"/>
      <c r="P69" s="9"/>
      <c r="Q69" s="9"/>
    </row>
    <row r="70" spans="1:17" ht="15" x14ac:dyDescent="0.25">
      <c r="A70" s="10"/>
      <c r="B70" s="10"/>
      <c r="C70" s="11"/>
      <c r="D70" s="11"/>
      <c r="E70" s="10"/>
      <c r="F70" s="9"/>
      <c r="G70" s="9"/>
      <c r="H70" s="10"/>
      <c r="I70" s="9"/>
      <c r="J70" s="9"/>
      <c r="K70" s="10"/>
      <c r="L70" s="10"/>
      <c r="M70" s="10"/>
      <c r="N70" s="9"/>
      <c r="O70" s="10"/>
      <c r="P70" s="9"/>
      <c r="Q70" s="9"/>
    </row>
    <row r="71" spans="1:17" ht="15" x14ac:dyDescent="0.25">
      <c r="A71" s="10"/>
      <c r="B71" s="10"/>
      <c r="C71" s="11"/>
      <c r="D71" s="11"/>
      <c r="E71" s="10"/>
      <c r="F71" s="9"/>
      <c r="G71" s="9"/>
      <c r="H71" s="10"/>
      <c r="I71" s="9"/>
      <c r="J71" s="9"/>
      <c r="K71" s="10"/>
      <c r="L71" s="10"/>
      <c r="M71" s="10"/>
      <c r="N71" s="9"/>
      <c r="O71" s="10"/>
      <c r="P71" s="9"/>
      <c r="Q71" s="9"/>
    </row>
    <row r="72" spans="1:17" ht="15" x14ac:dyDescent="0.25">
      <c r="A72" s="10"/>
      <c r="B72" s="10"/>
      <c r="C72" s="11"/>
      <c r="D72" s="11"/>
      <c r="E72" s="10"/>
      <c r="F72" s="9"/>
      <c r="G72" s="9"/>
      <c r="H72" s="10"/>
      <c r="I72" s="9"/>
      <c r="J72" s="9"/>
      <c r="K72" s="10"/>
      <c r="L72" s="10"/>
      <c r="M72" s="10"/>
      <c r="N72" s="9"/>
      <c r="O72" s="10"/>
      <c r="P72" s="9"/>
      <c r="Q72" s="9"/>
    </row>
    <row r="73" spans="1:17" ht="15" x14ac:dyDescent="0.25">
      <c r="A73" s="10"/>
      <c r="B73" s="10"/>
      <c r="C73" s="11"/>
      <c r="D73" s="11"/>
      <c r="E73" s="10"/>
      <c r="F73" s="9"/>
      <c r="G73" s="9"/>
      <c r="H73" s="10"/>
      <c r="I73" s="9"/>
      <c r="J73" s="9"/>
      <c r="K73" s="10"/>
      <c r="L73" s="10"/>
      <c r="M73" s="10"/>
      <c r="N73" s="9"/>
      <c r="O73" s="10"/>
      <c r="P73" s="9"/>
      <c r="Q73" s="9"/>
    </row>
    <row r="74" spans="1:17" ht="15" x14ac:dyDescent="0.25">
      <c r="A74" s="10"/>
      <c r="B74" s="10"/>
      <c r="C74" s="11"/>
      <c r="D74" s="11"/>
      <c r="E74" s="10"/>
      <c r="F74" s="9"/>
      <c r="G74" s="9"/>
      <c r="H74" s="10"/>
      <c r="I74" s="9"/>
      <c r="J74" s="9"/>
      <c r="K74" s="10"/>
      <c r="L74" s="10"/>
      <c r="M74" s="10"/>
      <c r="N74" s="9"/>
      <c r="O74" s="10"/>
      <c r="P74" s="9"/>
      <c r="Q74" s="9"/>
    </row>
    <row r="75" spans="1:17" ht="15" x14ac:dyDescent="0.25">
      <c r="A75" s="10"/>
      <c r="B75" s="10"/>
      <c r="C75" s="11"/>
      <c r="D75" s="11"/>
      <c r="E75" s="10"/>
      <c r="F75" s="9"/>
      <c r="G75" s="9"/>
      <c r="H75" s="10"/>
      <c r="I75" s="9"/>
      <c r="J75" s="9"/>
      <c r="K75" s="10"/>
      <c r="L75" s="10"/>
      <c r="M75" s="10"/>
      <c r="N75" s="9"/>
      <c r="O75" s="10"/>
      <c r="P75" s="9"/>
      <c r="Q75" s="9"/>
    </row>
    <row r="76" spans="1:17" ht="15" x14ac:dyDescent="0.25">
      <c r="A76" s="10"/>
      <c r="B76" s="10"/>
      <c r="C76" s="11"/>
      <c r="D76" s="11"/>
      <c r="E76" s="10"/>
      <c r="F76" s="9"/>
      <c r="G76" s="9"/>
      <c r="H76" s="10"/>
      <c r="I76" s="9"/>
      <c r="J76" s="9"/>
      <c r="K76" s="10"/>
      <c r="L76" s="10"/>
      <c r="M76" s="10"/>
      <c r="N76" s="9"/>
      <c r="O76" s="10"/>
      <c r="P76" s="9"/>
      <c r="Q76" s="9"/>
    </row>
    <row r="77" spans="1:17" ht="15" x14ac:dyDescent="0.25">
      <c r="A77" s="10"/>
      <c r="B77" s="10"/>
      <c r="C77" s="11"/>
      <c r="D77" s="11"/>
      <c r="E77" s="10"/>
      <c r="F77" s="9"/>
      <c r="G77" s="9"/>
      <c r="H77" s="10"/>
      <c r="I77" s="9"/>
      <c r="J77" s="9"/>
      <c r="K77" s="10"/>
      <c r="L77" s="10"/>
      <c r="M77" s="10"/>
      <c r="N77" s="9"/>
      <c r="O77" s="10"/>
      <c r="P77" s="9"/>
      <c r="Q77" s="9"/>
    </row>
    <row r="78" spans="1:17" ht="15" x14ac:dyDescent="0.25">
      <c r="A78" s="10"/>
      <c r="B78" s="10"/>
      <c r="C78" s="11"/>
      <c r="D78" s="11"/>
      <c r="E78" s="10"/>
      <c r="F78" s="9"/>
      <c r="G78" s="9"/>
      <c r="H78" s="10"/>
      <c r="I78" s="9"/>
      <c r="J78" s="9"/>
      <c r="K78" s="10"/>
      <c r="L78" s="10"/>
      <c r="M78" s="10"/>
      <c r="N78" s="9"/>
      <c r="O78" s="10"/>
      <c r="P78" s="9"/>
      <c r="Q78" s="9"/>
    </row>
    <row r="79" spans="1:17" ht="15" x14ac:dyDescent="0.25">
      <c r="A79" s="10"/>
      <c r="B79" s="10"/>
      <c r="C79" s="11"/>
      <c r="D79" s="11"/>
      <c r="E79" s="10"/>
      <c r="F79" s="9"/>
      <c r="G79" s="9"/>
      <c r="H79" s="10"/>
      <c r="I79" s="9"/>
      <c r="J79" s="9"/>
      <c r="K79" s="10"/>
      <c r="L79" s="10"/>
      <c r="M79" s="10"/>
      <c r="N79" s="9"/>
      <c r="O79" s="10"/>
      <c r="P79" s="9"/>
      <c r="Q79" s="9"/>
    </row>
    <row r="80" spans="1:17" ht="15" x14ac:dyDescent="0.25">
      <c r="A80" s="10"/>
      <c r="B80" s="10"/>
      <c r="C80" s="11"/>
      <c r="D80" s="11"/>
      <c r="E80" s="10"/>
      <c r="F80" s="9"/>
      <c r="G80" s="9"/>
      <c r="H80" s="10"/>
      <c r="I80" s="9"/>
      <c r="J80" s="9"/>
      <c r="K80" s="10"/>
      <c r="L80" s="10"/>
      <c r="M80" s="10"/>
      <c r="N80" s="9"/>
      <c r="O80" s="10"/>
      <c r="P80" s="9"/>
      <c r="Q80" s="9"/>
    </row>
    <row r="81" spans="1:17" ht="15" x14ac:dyDescent="0.25">
      <c r="A81" s="10"/>
      <c r="B81" s="10"/>
      <c r="C81" s="11"/>
      <c r="D81" s="11"/>
      <c r="E81" s="10"/>
      <c r="F81" s="9"/>
      <c r="G81" s="9"/>
      <c r="H81" s="10"/>
      <c r="I81" s="9"/>
      <c r="J81" s="9"/>
      <c r="K81" s="10"/>
      <c r="L81" s="10"/>
      <c r="M81" s="10"/>
      <c r="N81" s="9"/>
      <c r="O81" s="10"/>
      <c r="P81" s="9"/>
      <c r="Q81" s="9"/>
    </row>
    <row r="82" spans="1:17" ht="15" x14ac:dyDescent="0.25">
      <c r="A82" s="10"/>
      <c r="B82" s="10"/>
      <c r="C82" s="11"/>
      <c r="D82" s="11"/>
      <c r="E82" s="10"/>
      <c r="F82" s="9"/>
      <c r="G82" s="9"/>
      <c r="H82" s="10"/>
      <c r="I82" s="9"/>
      <c r="J82" s="9"/>
      <c r="K82" s="10"/>
      <c r="L82" s="10"/>
      <c r="M82" s="10"/>
      <c r="N82" s="9"/>
      <c r="O82" s="10"/>
      <c r="P82" s="9"/>
      <c r="Q82" s="9"/>
    </row>
    <row r="83" spans="1:17" ht="15" x14ac:dyDescent="0.25">
      <c r="A83" s="10"/>
      <c r="B83" s="10"/>
      <c r="C83" s="11"/>
      <c r="D83" s="11"/>
      <c r="E83" s="10"/>
      <c r="F83" s="9"/>
      <c r="G83" s="9"/>
      <c r="H83" s="10"/>
      <c r="I83" s="9"/>
      <c r="J83" s="9"/>
      <c r="K83" s="10"/>
      <c r="L83" s="10"/>
      <c r="M83" s="10"/>
      <c r="N83" s="9"/>
      <c r="O83" s="10"/>
      <c r="P83" s="9"/>
      <c r="Q83" s="9"/>
    </row>
    <row r="84" spans="1:17" ht="15" x14ac:dyDescent="0.25">
      <c r="A84" s="10"/>
      <c r="B84" s="10"/>
      <c r="C84" s="11"/>
      <c r="D84" s="11"/>
      <c r="E84" s="10"/>
      <c r="F84" s="9"/>
      <c r="G84" s="9"/>
      <c r="H84" s="10"/>
      <c r="I84" s="9"/>
      <c r="J84" s="9"/>
      <c r="K84" s="10"/>
      <c r="L84" s="10"/>
      <c r="M84" s="10"/>
      <c r="N84" s="9"/>
      <c r="O84" s="10"/>
      <c r="P84" s="9"/>
      <c r="Q84" s="9"/>
    </row>
    <row r="85" spans="1:17" ht="15" x14ac:dyDescent="0.25">
      <c r="A85" s="10"/>
      <c r="B85" s="10"/>
      <c r="C85" s="11"/>
      <c r="D85" s="11"/>
      <c r="E85" s="10"/>
      <c r="F85" s="9"/>
      <c r="G85" s="9"/>
      <c r="H85" s="10"/>
      <c r="I85" s="9"/>
      <c r="J85" s="9"/>
      <c r="K85" s="10"/>
      <c r="L85" s="10"/>
      <c r="M85" s="10"/>
      <c r="N85" s="9"/>
      <c r="O85" s="10"/>
      <c r="P85" s="9"/>
      <c r="Q85" s="9"/>
    </row>
  </sheetData>
  <sheetProtection sheet="1" objects="1" scenarios="1"/>
  <mergeCells count="119">
    <mergeCell ref="A1:M1"/>
    <mergeCell ref="N3:R3"/>
    <mergeCell ref="C2:L2"/>
    <mergeCell ref="Q2:R2"/>
    <mergeCell ref="A3:M3"/>
    <mergeCell ref="O28:P28"/>
    <mergeCell ref="O29:P29"/>
    <mergeCell ref="O30:P30"/>
    <mergeCell ref="O23:P23"/>
    <mergeCell ref="O24:P24"/>
    <mergeCell ref="N1:R1"/>
    <mergeCell ref="O40:P40"/>
    <mergeCell ref="O31:P31"/>
    <mergeCell ref="O32:P32"/>
    <mergeCell ref="O33:P33"/>
    <mergeCell ref="O34:P34"/>
    <mergeCell ref="A5:K5"/>
    <mergeCell ref="L5:M5"/>
    <mergeCell ref="A6:R6"/>
    <mergeCell ref="O39:P39"/>
    <mergeCell ref="O27:P27"/>
    <mergeCell ref="A52:R52"/>
    <mergeCell ref="M48:M49"/>
    <mergeCell ref="N48:P49"/>
    <mergeCell ref="O35:P35"/>
    <mergeCell ref="O36:P36"/>
    <mergeCell ref="O37:P37"/>
    <mergeCell ref="O38:P38"/>
    <mergeCell ref="L37:N37"/>
    <mergeCell ref="L38:N38"/>
    <mergeCell ref="L39:N39"/>
    <mergeCell ref="O15:P15"/>
    <mergeCell ref="O16:P16"/>
    <mergeCell ref="O17:P17"/>
    <mergeCell ref="O18:P18"/>
    <mergeCell ref="O25:P25"/>
    <mergeCell ref="O26:P26"/>
    <mergeCell ref="O19:P19"/>
    <mergeCell ref="O20:P20"/>
    <mergeCell ref="O21:P21"/>
    <mergeCell ref="O22:P22"/>
    <mergeCell ref="L32:N32"/>
    <mergeCell ref="L40:N40"/>
    <mergeCell ref="L33:N33"/>
    <mergeCell ref="L34:N34"/>
    <mergeCell ref="L35:N35"/>
    <mergeCell ref="L36:N36"/>
    <mergeCell ref="L26:N26"/>
    <mergeCell ref="L27:N27"/>
    <mergeCell ref="L28:N28"/>
    <mergeCell ref="L29:N29"/>
    <mergeCell ref="L30:N30"/>
    <mergeCell ref="L31:N31"/>
    <mergeCell ref="O42:O44"/>
    <mergeCell ref="A50:R50"/>
    <mergeCell ref="B46:P47"/>
    <mergeCell ref="A4:M4"/>
    <mergeCell ref="N2:P2"/>
    <mergeCell ref="N4:R4"/>
    <mergeCell ref="A2:B2"/>
    <mergeCell ref="N5:Q5"/>
    <mergeCell ref="C9:K9"/>
    <mergeCell ref="R47:R49"/>
    <mergeCell ref="L21:N21"/>
    <mergeCell ref="L9:N9"/>
    <mergeCell ref="L10:N10"/>
    <mergeCell ref="L11:N11"/>
    <mergeCell ref="L12:N12"/>
    <mergeCell ref="I42:N44"/>
    <mergeCell ref="L22:N22"/>
    <mergeCell ref="L23:N23"/>
    <mergeCell ref="L24:N24"/>
    <mergeCell ref="L25:N25"/>
    <mergeCell ref="C45:D45"/>
    <mergeCell ref="L15:N15"/>
    <mergeCell ref="H48:H49"/>
    <mergeCell ref="I48:J49"/>
    <mergeCell ref="K48:K49"/>
    <mergeCell ref="L48:L49"/>
    <mergeCell ref="L17:N17"/>
    <mergeCell ref="L18:N18"/>
    <mergeCell ref="L19:N19"/>
    <mergeCell ref="L20:N20"/>
    <mergeCell ref="O8:P8"/>
    <mergeCell ref="A9:B9"/>
    <mergeCell ref="A42:A45"/>
    <mergeCell ref="A46:A47"/>
    <mergeCell ref="A48:A49"/>
    <mergeCell ref="B48:G49"/>
    <mergeCell ref="B42:B44"/>
    <mergeCell ref="C42:D44"/>
    <mergeCell ref="F41:G44"/>
    <mergeCell ref="C41:D41"/>
    <mergeCell ref="L13:N13"/>
    <mergeCell ref="L14:N14"/>
    <mergeCell ref="Q7:Q8"/>
    <mergeCell ref="R7:R8"/>
    <mergeCell ref="A7:A8"/>
    <mergeCell ref="B7:C8"/>
    <mergeCell ref="D7:F8"/>
    <mergeCell ref="G7:I8"/>
    <mergeCell ref="J7:K8"/>
    <mergeCell ref="L7:P7"/>
    <mergeCell ref="O9:P9"/>
    <mergeCell ref="O10:P10"/>
    <mergeCell ref="O11:P11"/>
    <mergeCell ref="O12:P12"/>
    <mergeCell ref="O13:P13"/>
    <mergeCell ref="O14:P14"/>
    <mergeCell ref="A54:R54"/>
    <mergeCell ref="A53:R53"/>
    <mergeCell ref="A51:R51"/>
    <mergeCell ref="L16:N16"/>
    <mergeCell ref="P42:P44"/>
    <mergeCell ref="R41:R46"/>
    <mergeCell ref="I41:J41"/>
    <mergeCell ref="F45:G45"/>
    <mergeCell ref="I45:J45"/>
    <mergeCell ref="L41:N41"/>
  </mergeCells>
  <phoneticPr fontId="0" type="noConversion"/>
  <conditionalFormatting sqref="A52:R52">
    <cfRule type="cellIs" dxfId="7" priority="1" stopIfTrue="1" operator="equal">
      <formula>"YES"</formula>
    </cfRule>
    <cfRule type="cellIs" dxfId="6" priority="2" stopIfTrue="1" operator="equal">
      <formula>"No"</formula>
    </cfRule>
  </conditionalFormatting>
  <printOptions gridLines="1" gridLinesSet="0"/>
  <pageMargins left="0.75" right="0.25" top="0.5" bottom="0.5" header="0.25" footer="0.25"/>
  <pageSetup scale="77" orientation="portrait" horizontalDpi="300" r:id="rId1"/>
  <headerFooter alignWithMargins="0">
    <oddHeader>&amp;C&amp;14&amp;A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T85"/>
  <sheetViews>
    <sheetView zoomScale="75" workbookViewId="0">
      <pane ySplit="8" topLeftCell="A9" activePane="bottomLeft" state="frozen"/>
      <selection pane="bottomLeft" activeCell="T11" sqref="T11"/>
    </sheetView>
  </sheetViews>
  <sheetFormatPr defaultColWidth="9.109375" defaultRowHeight="13.2" x14ac:dyDescent="0.25"/>
  <cols>
    <col min="1" max="1" width="10.33203125" style="1" customWidth="1"/>
    <col min="2" max="2" width="13" style="1" customWidth="1"/>
    <col min="3" max="4" width="1.88671875" style="2" customWidth="1"/>
    <col min="5" max="5" width="10.88671875" style="1" customWidth="1"/>
    <col min="6" max="7" width="1.6640625" style="3" customWidth="1"/>
    <col min="8" max="8" width="10.88671875" style="1" customWidth="1"/>
    <col min="9" max="9" width="2" style="3" customWidth="1"/>
    <col min="10" max="10" width="1.44140625" style="3" customWidth="1"/>
    <col min="11" max="11" width="11.33203125" style="1" customWidth="1"/>
    <col min="12" max="12" width="2.44140625" style="1" customWidth="1"/>
    <col min="13" max="13" width="12" style="1" customWidth="1"/>
    <col min="14" max="14" width="2" style="3" customWidth="1"/>
    <col min="15" max="15" width="10.88671875" style="1" customWidth="1"/>
    <col min="16" max="16" width="2.44140625" style="3" customWidth="1"/>
    <col min="17" max="17" width="15" style="3" customWidth="1"/>
    <col min="18" max="18" width="10.88671875" style="3" customWidth="1"/>
    <col min="19" max="16384" width="9.109375" style="3"/>
  </cols>
  <sheetData>
    <row r="1" spans="1:20" s="10" customFormat="1" ht="26.25" customHeight="1" thickBot="1" x14ac:dyDescent="0.35">
      <c r="A1" s="172" t="s">
        <v>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69" t="s">
        <v>63</v>
      </c>
      <c r="O1" s="170"/>
      <c r="P1" s="170"/>
      <c r="Q1" s="170"/>
      <c r="R1" s="171"/>
    </row>
    <row r="2" spans="1:20" s="14" customFormat="1" ht="21.75" customHeight="1" x14ac:dyDescent="0.3">
      <c r="A2" s="146" t="s">
        <v>2</v>
      </c>
      <c r="B2" s="147"/>
      <c r="C2" s="182" t="s">
        <v>55</v>
      </c>
      <c r="D2" s="183"/>
      <c r="E2" s="183"/>
      <c r="F2" s="183"/>
      <c r="G2" s="183"/>
      <c r="H2" s="183"/>
      <c r="I2" s="183"/>
      <c r="J2" s="183"/>
      <c r="K2" s="183"/>
      <c r="L2" s="183"/>
      <c r="M2" s="58"/>
      <c r="N2" s="142" t="s">
        <v>24</v>
      </c>
      <c r="O2" s="143"/>
      <c r="P2" s="143"/>
      <c r="Q2" s="184" t="s">
        <v>56</v>
      </c>
      <c r="R2" s="185"/>
    </row>
    <row r="3" spans="1:20" ht="21.75" customHeight="1" x14ac:dyDescent="0.3">
      <c r="A3" s="140" t="s">
        <v>45</v>
      </c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79" t="s">
        <v>58</v>
      </c>
      <c r="O3" s="180"/>
      <c r="P3" s="180"/>
      <c r="Q3" s="180"/>
      <c r="R3" s="181"/>
    </row>
    <row r="4" spans="1:20" ht="21.75" customHeight="1" x14ac:dyDescent="0.3">
      <c r="A4" s="140" t="s">
        <v>25</v>
      </c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96">
        <v>37288</v>
      </c>
      <c r="O4" s="196"/>
      <c r="P4" s="196"/>
      <c r="Q4" s="196"/>
      <c r="R4" s="197"/>
    </row>
    <row r="5" spans="1:20" ht="21.75" customHeight="1" x14ac:dyDescent="0.3">
      <c r="A5" s="140" t="s">
        <v>3</v>
      </c>
      <c r="B5" s="165"/>
      <c r="C5" s="165"/>
      <c r="D5" s="165"/>
      <c r="E5" s="165"/>
      <c r="F5" s="165"/>
      <c r="G5" s="165"/>
      <c r="H5" s="165"/>
      <c r="I5" s="165"/>
      <c r="J5" s="165"/>
      <c r="K5" s="165"/>
      <c r="L5" s="186">
        <v>37600</v>
      </c>
      <c r="M5" s="180"/>
      <c r="N5" s="148" t="s">
        <v>26</v>
      </c>
      <c r="O5" s="149"/>
      <c r="P5" s="149"/>
      <c r="Q5" s="149"/>
      <c r="R5" s="64" t="s">
        <v>57</v>
      </c>
    </row>
    <row r="6" spans="1:20" ht="5.25" customHeight="1" thickBot="1" x14ac:dyDescent="0.3">
      <c r="A6" s="168" t="s">
        <v>1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9"/>
      <c r="T6" s="51"/>
    </row>
    <row r="7" spans="1:20" s="4" customFormat="1" ht="28.5" customHeight="1" x14ac:dyDescent="0.25">
      <c r="A7" s="104" t="s">
        <v>4</v>
      </c>
      <c r="B7" s="106" t="s">
        <v>27</v>
      </c>
      <c r="C7" s="93"/>
      <c r="D7" s="108" t="s">
        <v>28</v>
      </c>
      <c r="E7" s="93"/>
      <c r="F7" s="93"/>
      <c r="G7" s="108" t="s">
        <v>29</v>
      </c>
      <c r="H7" s="93"/>
      <c r="I7" s="93"/>
      <c r="J7" s="106" t="s">
        <v>30</v>
      </c>
      <c r="K7" s="94"/>
      <c r="L7" s="110" t="s">
        <v>31</v>
      </c>
      <c r="M7" s="111"/>
      <c r="N7" s="111"/>
      <c r="O7" s="111"/>
      <c r="P7" s="96"/>
      <c r="Q7" s="100" t="s">
        <v>32</v>
      </c>
      <c r="R7" s="102" t="s">
        <v>7</v>
      </c>
    </row>
    <row r="8" spans="1:20" s="4" customFormat="1" ht="16.5" customHeight="1" thickBot="1" x14ac:dyDescent="0.3">
      <c r="A8" s="105"/>
      <c r="B8" s="107"/>
      <c r="C8" s="107"/>
      <c r="D8" s="107"/>
      <c r="E8" s="107"/>
      <c r="F8" s="107"/>
      <c r="G8" s="107"/>
      <c r="H8" s="107"/>
      <c r="I8" s="107"/>
      <c r="J8" s="107"/>
      <c r="K8" s="109"/>
      <c r="L8" s="26" t="s">
        <v>5</v>
      </c>
      <c r="M8" s="27"/>
      <c r="N8" s="28"/>
      <c r="O8" s="112" t="s">
        <v>6</v>
      </c>
      <c r="P8" s="113"/>
      <c r="Q8" s="101"/>
      <c r="R8" s="103"/>
    </row>
    <row r="9" spans="1:20" s="4" customFormat="1" ht="14.25" customHeight="1" x14ac:dyDescent="0.25">
      <c r="A9" s="114" t="s">
        <v>33</v>
      </c>
      <c r="B9" s="115"/>
      <c r="C9" s="150"/>
      <c r="D9" s="115"/>
      <c r="E9" s="115"/>
      <c r="F9" s="115"/>
      <c r="G9" s="115"/>
      <c r="H9" s="115"/>
      <c r="I9" s="115"/>
      <c r="J9" s="115"/>
      <c r="K9" s="151"/>
      <c r="L9" s="133"/>
      <c r="M9" s="134"/>
      <c r="N9" s="135"/>
      <c r="O9" s="95"/>
      <c r="P9" s="96"/>
      <c r="Q9" s="15"/>
      <c r="R9" s="36"/>
    </row>
    <row r="10" spans="1:20" ht="15.75" customHeight="1" x14ac:dyDescent="0.25">
      <c r="A10" s="37">
        <v>1</v>
      </c>
      <c r="B10" s="67" t="s">
        <v>1</v>
      </c>
      <c r="C10" s="20" t="s">
        <v>8</v>
      </c>
      <c r="D10" s="20"/>
      <c r="E10" s="61">
        <v>0</v>
      </c>
      <c r="F10" s="19" t="s">
        <v>9</v>
      </c>
      <c r="G10" s="19"/>
      <c r="H10" s="59">
        <v>0</v>
      </c>
      <c r="I10" s="19" t="s">
        <v>10</v>
      </c>
      <c r="J10" s="19"/>
      <c r="K10" s="5">
        <f t="shared" ref="K10:K40" si="0">IF((B10=""),"X",SUM(B10,E10,-H10))</f>
        <v>0</v>
      </c>
      <c r="L10" s="189"/>
      <c r="M10" s="190"/>
      <c r="N10" s="191"/>
      <c r="O10" s="97"/>
      <c r="P10" s="198"/>
      <c r="Q10" s="16" t="str">
        <f t="shared" ref="Q10:Q40" si="1">IF(OR(B10="",O10=""),"X",SUM(O10,-K10))</f>
        <v>X</v>
      </c>
      <c r="R10" s="65"/>
    </row>
    <row r="11" spans="1:20" ht="15.75" customHeight="1" x14ac:dyDescent="0.25">
      <c r="A11" s="37">
        <v>2</v>
      </c>
      <c r="B11" s="67">
        <f>LastNonZero(11,O10:O11)</f>
        <v>0</v>
      </c>
      <c r="C11" s="21" t="s">
        <v>8</v>
      </c>
      <c r="D11" s="21"/>
      <c r="E11" s="61">
        <v>0</v>
      </c>
      <c r="F11" s="17" t="s">
        <v>9</v>
      </c>
      <c r="G11" s="17"/>
      <c r="H11" s="59">
        <v>0</v>
      </c>
      <c r="I11" s="17" t="s">
        <v>10</v>
      </c>
      <c r="J11" s="17"/>
      <c r="K11" s="5">
        <f t="shared" si="0"/>
        <v>0</v>
      </c>
      <c r="L11" s="192"/>
      <c r="M11" s="190"/>
      <c r="N11" s="191"/>
      <c r="O11" s="97"/>
      <c r="P11" s="187"/>
      <c r="Q11" s="16" t="str">
        <f t="shared" si="1"/>
        <v>X</v>
      </c>
      <c r="R11" s="65"/>
    </row>
    <row r="12" spans="1:20" ht="15.75" customHeight="1" x14ac:dyDescent="0.25">
      <c r="A12" s="37">
        <v>3</v>
      </c>
      <c r="B12" s="67">
        <f>LastNonZero(12,O10:O12)</f>
        <v>0</v>
      </c>
      <c r="C12" s="21" t="s">
        <v>8</v>
      </c>
      <c r="D12" s="21"/>
      <c r="E12" s="61">
        <v>0</v>
      </c>
      <c r="F12" s="17" t="s">
        <v>9</v>
      </c>
      <c r="G12" s="17"/>
      <c r="H12" s="59">
        <v>0</v>
      </c>
      <c r="I12" s="17" t="s">
        <v>10</v>
      </c>
      <c r="J12" s="17"/>
      <c r="K12" s="5">
        <f t="shared" si="0"/>
        <v>0</v>
      </c>
      <c r="L12" s="189"/>
      <c r="M12" s="190"/>
      <c r="N12" s="191"/>
      <c r="O12" s="97"/>
      <c r="P12" s="187"/>
      <c r="Q12" s="16" t="str">
        <f t="shared" si="1"/>
        <v>X</v>
      </c>
      <c r="R12" s="65"/>
    </row>
    <row r="13" spans="1:20" ht="15.75" customHeight="1" x14ac:dyDescent="0.25">
      <c r="A13" s="37">
        <v>4</v>
      </c>
      <c r="B13" s="67">
        <v>5512</v>
      </c>
      <c r="C13" s="21" t="s">
        <v>8</v>
      </c>
      <c r="D13" s="21"/>
      <c r="E13" s="61">
        <v>0</v>
      </c>
      <c r="F13" s="17" t="s">
        <v>9</v>
      </c>
      <c r="G13" s="17"/>
      <c r="H13" s="59">
        <v>5</v>
      </c>
      <c r="I13" s="17" t="s">
        <v>10</v>
      </c>
      <c r="J13" s="17"/>
      <c r="K13" s="5">
        <f t="shared" si="0"/>
        <v>5507</v>
      </c>
      <c r="L13" s="189">
        <v>51.75</v>
      </c>
      <c r="M13" s="190"/>
      <c r="N13" s="191"/>
      <c r="O13" s="97">
        <v>5512</v>
      </c>
      <c r="P13" s="187"/>
      <c r="Q13" s="16">
        <f t="shared" si="1"/>
        <v>5</v>
      </c>
      <c r="R13" s="65"/>
    </row>
    <row r="14" spans="1:20" ht="15.75" customHeight="1" x14ac:dyDescent="0.25">
      <c r="A14" s="37">
        <v>5</v>
      </c>
      <c r="B14" s="67">
        <f>LastNonZero(14,O10:O14)</f>
        <v>0</v>
      </c>
      <c r="C14" s="21" t="s">
        <v>8</v>
      </c>
      <c r="D14" s="21"/>
      <c r="E14" s="61">
        <v>0</v>
      </c>
      <c r="F14" s="17" t="s">
        <v>9</v>
      </c>
      <c r="G14" s="17"/>
      <c r="H14" s="59">
        <v>0</v>
      </c>
      <c r="I14" s="17" t="s">
        <v>10</v>
      </c>
      <c r="J14" s="17"/>
      <c r="K14" s="5">
        <f t="shared" si="0"/>
        <v>0</v>
      </c>
      <c r="L14" s="189">
        <v>51.625</v>
      </c>
      <c r="M14" s="190"/>
      <c r="N14" s="191"/>
      <c r="O14" s="97">
        <v>5496</v>
      </c>
      <c r="P14" s="187"/>
      <c r="Q14" s="16">
        <f t="shared" si="1"/>
        <v>5496</v>
      </c>
      <c r="R14" s="65"/>
    </row>
    <row r="15" spans="1:20" ht="15.75" customHeight="1" x14ac:dyDescent="0.25">
      <c r="A15" s="37">
        <v>6</v>
      </c>
      <c r="B15" s="67">
        <f>LastNonZero(15,O10:O15)</f>
        <v>0</v>
      </c>
      <c r="C15" s="21" t="s">
        <v>8</v>
      </c>
      <c r="D15" s="21"/>
      <c r="E15" s="62">
        <v>0</v>
      </c>
      <c r="F15" s="17" t="s">
        <v>9</v>
      </c>
      <c r="G15" s="17"/>
      <c r="H15" s="59">
        <v>22</v>
      </c>
      <c r="I15" s="17" t="s">
        <v>10</v>
      </c>
      <c r="J15" s="17"/>
      <c r="K15" s="5">
        <f t="shared" si="0"/>
        <v>-22</v>
      </c>
      <c r="L15" s="189">
        <v>51.5</v>
      </c>
      <c r="M15" s="190"/>
      <c r="N15" s="191"/>
      <c r="O15" s="97">
        <v>5479</v>
      </c>
      <c r="P15" s="187"/>
      <c r="Q15" s="16">
        <f t="shared" si="1"/>
        <v>5501</v>
      </c>
      <c r="R15" s="65"/>
    </row>
    <row r="16" spans="1:20" ht="15.75" customHeight="1" x14ac:dyDescent="0.25">
      <c r="A16" s="37">
        <v>7</v>
      </c>
      <c r="B16" s="67">
        <f>LastNonZero(16,O10:O16)</f>
        <v>0</v>
      </c>
      <c r="C16" s="21" t="s">
        <v>8</v>
      </c>
      <c r="D16" s="21"/>
      <c r="E16" s="62">
        <v>0</v>
      </c>
      <c r="F16" s="17" t="s">
        <v>9</v>
      </c>
      <c r="G16" s="17"/>
      <c r="H16" s="59">
        <v>10</v>
      </c>
      <c r="I16" s="17" t="s">
        <v>10</v>
      </c>
      <c r="J16" s="17"/>
      <c r="K16" s="5">
        <f t="shared" si="0"/>
        <v>-10</v>
      </c>
      <c r="L16" s="189">
        <v>51.5</v>
      </c>
      <c r="M16" s="190"/>
      <c r="N16" s="191"/>
      <c r="O16" s="97">
        <v>5479</v>
      </c>
      <c r="P16" s="187"/>
      <c r="Q16" s="16">
        <f t="shared" si="1"/>
        <v>5489</v>
      </c>
      <c r="R16" s="65"/>
    </row>
    <row r="17" spans="1:18" ht="15.75" customHeight="1" x14ac:dyDescent="0.25">
      <c r="A17" s="37">
        <v>8</v>
      </c>
      <c r="B17" s="67">
        <f>LastNonZero(17,O10:O17)</f>
        <v>0</v>
      </c>
      <c r="C17" s="21" t="s">
        <v>8</v>
      </c>
      <c r="D17" s="21"/>
      <c r="E17" s="62">
        <v>0</v>
      </c>
      <c r="F17" s="17" t="s">
        <v>9</v>
      </c>
      <c r="G17" s="17"/>
      <c r="H17" s="59">
        <v>43</v>
      </c>
      <c r="I17" s="17" t="s">
        <v>10</v>
      </c>
      <c r="J17" s="17"/>
      <c r="K17" s="5">
        <f t="shared" si="0"/>
        <v>-43</v>
      </c>
      <c r="L17" s="189">
        <v>51.125</v>
      </c>
      <c r="M17" s="190"/>
      <c r="N17" s="191"/>
      <c r="O17" s="97">
        <v>5430</v>
      </c>
      <c r="P17" s="187"/>
      <c r="Q17" s="16">
        <f t="shared" si="1"/>
        <v>5473</v>
      </c>
      <c r="R17" s="65"/>
    </row>
    <row r="18" spans="1:18" ht="15.75" customHeight="1" x14ac:dyDescent="0.25">
      <c r="A18" s="37">
        <v>9</v>
      </c>
      <c r="B18" s="67">
        <f>LastNonZero(18,O10:O18)</f>
        <v>0</v>
      </c>
      <c r="C18" s="21" t="s">
        <v>8</v>
      </c>
      <c r="D18" s="21"/>
      <c r="E18" s="62">
        <v>0</v>
      </c>
      <c r="F18" s="17" t="s">
        <v>9</v>
      </c>
      <c r="G18" s="17"/>
      <c r="H18" s="59">
        <v>0</v>
      </c>
      <c r="I18" s="17" t="s">
        <v>10</v>
      </c>
      <c r="J18" s="17"/>
      <c r="K18" s="5">
        <f t="shared" si="0"/>
        <v>0</v>
      </c>
      <c r="L18" s="192"/>
      <c r="M18" s="190"/>
      <c r="N18" s="191"/>
      <c r="O18" s="97"/>
      <c r="P18" s="187"/>
      <c r="Q18" s="16" t="str">
        <f t="shared" si="1"/>
        <v>X</v>
      </c>
      <c r="R18" s="65"/>
    </row>
    <row r="19" spans="1:18" ht="15.75" customHeight="1" x14ac:dyDescent="0.25">
      <c r="A19" s="37">
        <v>10</v>
      </c>
      <c r="B19" s="67">
        <f>LastNonZero(19,O10:O19)</f>
        <v>0</v>
      </c>
      <c r="C19" s="21" t="s">
        <v>8</v>
      </c>
      <c r="D19" s="21"/>
      <c r="E19" s="62">
        <v>0</v>
      </c>
      <c r="F19" s="17" t="s">
        <v>9</v>
      </c>
      <c r="G19" s="17"/>
      <c r="H19" s="59">
        <v>0</v>
      </c>
      <c r="I19" s="17" t="s">
        <v>10</v>
      </c>
      <c r="J19" s="17"/>
      <c r="K19" s="5">
        <f t="shared" si="0"/>
        <v>0</v>
      </c>
      <c r="L19" s="192"/>
      <c r="M19" s="190"/>
      <c r="N19" s="191"/>
      <c r="O19" s="97"/>
      <c r="P19" s="187"/>
      <c r="Q19" s="16" t="str">
        <f t="shared" si="1"/>
        <v>X</v>
      </c>
      <c r="R19" s="65"/>
    </row>
    <row r="20" spans="1:18" ht="15.75" customHeight="1" x14ac:dyDescent="0.25">
      <c r="A20" s="37">
        <v>11</v>
      </c>
      <c r="B20" s="67">
        <f>LastNonZero(20,O10:O20)</f>
        <v>0</v>
      </c>
      <c r="C20" s="21" t="s">
        <v>8</v>
      </c>
      <c r="D20" s="21"/>
      <c r="E20" s="62">
        <v>0</v>
      </c>
      <c r="F20" s="17" t="s">
        <v>9</v>
      </c>
      <c r="G20" s="17"/>
      <c r="H20" s="59">
        <v>25</v>
      </c>
      <c r="I20" s="17" t="s">
        <v>10</v>
      </c>
      <c r="J20" s="17"/>
      <c r="K20" s="5">
        <f t="shared" si="0"/>
        <v>-25</v>
      </c>
      <c r="L20" s="192" t="s">
        <v>59</v>
      </c>
      <c r="M20" s="190"/>
      <c r="N20" s="191"/>
      <c r="O20" s="97">
        <v>5413</v>
      </c>
      <c r="P20" s="187"/>
      <c r="Q20" s="16">
        <f t="shared" si="1"/>
        <v>5438</v>
      </c>
      <c r="R20" s="65"/>
    </row>
    <row r="21" spans="1:18" ht="15.75" customHeight="1" x14ac:dyDescent="0.25">
      <c r="A21" s="37">
        <v>12</v>
      </c>
      <c r="B21" s="67">
        <f>LastNonZero(21,O10:O21)</f>
        <v>0</v>
      </c>
      <c r="C21" s="21" t="s">
        <v>8</v>
      </c>
      <c r="D21" s="21"/>
      <c r="E21" s="62">
        <v>0</v>
      </c>
      <c r="F21" s="17" t="s">
        <v>9</v>
      </c>
      <c r="G21" s="17"/>
      <c r="H21" s="59">
        <v>0</v>
      </c>
      <c r="I21" s="17" t="s">
        <v>10</v>
      </c>
      <c r="J21" s="17"/>
      <c r="K21" s="5">
        <f t="shared" si="0"/>
        <v>0</v>
      </c>
      <c r="L21" s="189">
        <v>51.125</v>
      </c>
      <c r="M21" s="190"/>
      <c r="N21" s="191"/>
      <c r="O21" s="97">
        <v>5430</v>
      </c>
      <c r="P21" s="187"/>
      <c r="Q21" s="16">
        <f t="shared" si="1"/>
        <v>5430</v>
      </c>
      <c r="R21" s="65"/>
    </row>
    <row r="22" spans="1:18" ht="15.75" customHeight="1" x14ac:dyDescent="0.25">
      <c r="A22" s="37">
        <v>13</v>
      </c>
      <c r="B22" s="67">
        <f>LastNonZero(22,O10:O22)</f>
        <v>0</v>
      </c>
      <c r="C22" s="21" t="s">
        <v>8</v>
      </c>
      <c r="D22" s="21"/>
      <c r="E22" s="62" t="s">
        <v>11</v>
      </c>
      <c r="F22" s="17" t="s">
        <v>9</v>
      </c>
      <c r="G22" s="17"/>
      <c r="H22" s="59">
        <v>77</v>
      </c>
      <c r="I22" s="17" t="s">
        <v>10</v>
      </c>
      <c r="J22" s="17"/>
      <c r="K22" s="5">
        <f t="shared" si="0"/>
        <v>-77</v>
      </c>
      <c r="L22" s="189">
        <v>50.375</v>
      </c>
      <c r="M22" s="190"/>
      <c r="N22" s="191"/>
      <c r="O22" s="97">
        <v>5330</v>
      </c>
      <c r="P22" s="187"/>
      <c r="Q22" s="16">
        <f t="shared" si="1"/>
        <v>5407</v>
      </c>
      <c r="R22" s="65"/>
    </row>
    <row r="23" spans="1:18" ht="15.75" customHeight="1" x14ac:dyDescent="0.25">
      <c r="A23" s="37">
        <v>14</v>
      </c>
      <c r="B23" s="67">
        <f>LastNonZero(23,O10:O23)</f>
        <v>0</v>
      </c>
      <c r="C23" s="21" t="s">
        <v>8</v>
      </c>
      <c r="D23" s="21"/>
      <c r="E23" s="62">
        <v>0</v>
      </c>
      <c r="F23" s="17" t="s">
        <v>9</v>
      </c>
      <c r="G23" s="17"/>
      <c r="H23" s="59">
        <v>0</v>
      </c>
      <c r="I23" s="17" t="s">
        <v>10</v>
      </c>
      <c r="J23" s="17"/>
      <c r="K23" s="5">
        <f t="shared" si="0"/>
        <v>0</v>
      </c>
      <c r="L23" s="189">
        <v>50.25</v>
      </c>
      <c r="M23" s="190"/>
      <c r="N23" s="191"/>
      <c r="O23" s="97">
        <v>5313</v>
      </c>
      <c r="P23" s="187"/>
      <c r="Q23" s="16">
        <f t="shared" si="1"/>
        <v>5313</v>
      </c>
      <c r="R23" s="65"/>
    </row>
    <row r="24" spans="1:18" ht="15.75" customHeight="1" x14ac:dyDescent="0.25">
      <c r="A24" s="37">
        <v>15</v>
      </c>
      <c r="B24" s="67">
        <f>LastNonZero(24,O10:O24)</f>
        <v>0</v>
      </c>
      <c r="C24" s="21" t="s">
        <v>8</v>
      </c>
      <c r="D24" s="21"/>
      <c r="E24" s="62">
        <v>0</v>
      </c>
      <c r="F24" s="17" t="s">
        <v>9</v>
      </c>
      <c r="G24" s="17"/>
      <c r="H24" s="59">
        <v>7</v>
      </c>
      <c r="I24" s="17" t="s">
        <v>10</v>
      </c>
      <c r="J24" s="17"/>
      <c r="K24" s="5">
        <f t="shared" si="0"/>
        <v>-7</v>
      </c>
      <c r="L24" s="189">
        <v>50.25</v>
      </c>
      <c r="M24" s="190"/>
      <c r="N24" s="191"/>
      <c r="O24" s="97">
        <v>5313</v>
      </c>
      <c r="P24" s="187"/>
      <c r="Q24" s="16">
        <f t="shared" si="1"/>
        <v>5320</v>
      </c>
      <c r="R24" s="65"/>
    </row>
    <row r="25" spans="1:18" ht="15.75" customHeight="1" x14ac:dyDescent="0.25">
      <c r="A25" s="37">
        <v>16</v>
      </c>
      <c r="B25" s="67">
        <f>LastNonZero(25,O10:O25)</f>
        <v>0</v>
      </c>
      <c r="C25" s="21" t="s">
        <v>8</v>
      </c>
      <c r="D25" s="21"/>
      <c r="E25" s="62">
        <v>0</v>
      </c>
      <c r="F25" s="17" t="s">
        <v>9</v>
      </c>
      <c r="G25" s="17"/>
      <c r="H25" s="59">
        <v>0</v>
      </c>
      <c r="I25" s="17" t="s">
        <v>10</v>
      </c>
      <c r="J25" s="17"/>
      <c r="K25" s="5">
        <f t="shared" si="0"/>
        <v>0</v>
      </c>
      <c r="L25" s="192"/>
      <c r="M25" s="190"/>
      <c r="N25" s="191"/>
      <c r="O25" s="97"/>
      <c r="P25" s="187"/>
      <c r="Q25" s="16" t="str">
        <f t="shared" si="1"/>
        <v>X</v>
      </c>
      <c r="R25" s="65"/>
    </row>
    <row r="26" spans="1:18" ht="15.75" customHeight="1" x14ac:dyDescent="0.25">
      <c r="A26" s="37">
        <v>17</v>
      </c>
      <c r="B26" s="67">
        <f>LastNonZero(26,O10:O26)</f>
        <v>0</v>
      </c>
      <c r="C26" s="21" t="s">
        <v>8</v>
      </c>
      <c r="D26" s="21"/>
      <c r="E26" s="62">
        <v>0</v>
      </c>
      <c r="F26" s="17" t="s">
        <v>9</v>
      </c>
      <c r="G26" s="17"/>
      <c r="H26" s="59">
        <v>0</v>
      </c>
      <c r="I26" s="17" t="s">
        <v>10</v>
      </c>
      <c r="J26" s="17"/>
      <c r="K26" s="5">
        <f t="shared" si="0"/>
        <v>0</v>
      </c>
      <c r="L26" s="192"/>
      <c r="M26" s="190"/>
      <c r="N26" s="191"/>
      <c r="O26" s="97"/>
      <c r="P26" s="187"/>
      <c r="Q26" s="16" t="str">
        <f t="shared" si="1"/>
        <v>X</v>
      </c>
      <c r="R26" s="65"/>
    </row>
    <row r="27" spans="1:18" ht="15.75" customHeight="1" x14ac:dyDescent="0.25">
      <c r="A27" s="37">
        <v>18</v>
      </c>
      <c r="B27" s="67">
        <f>LastNonZero(27,O10:O27)</f>
        <v>0</v>
      </c>
      <c r="C27" s="21" t="s">
        <v>8</v>
      </c>
      <c r="D27" s="21"/>
      <c r="E27" s="62">
        <v>0</v>
      </c>
      <c r="F27" s="17" t="s">
        <v>9</v>
      </c>
      <c r="G27" s="17"/>
      <c r="H27" s="59">
        <v>142</v>
      </c>
      <c r="I27" s="17" t="s">
        <v>10</v>
      </c>
      <c r="J27" s="17"/>
      <c r="K27" s="5">
        <f t="shared" si="0"/>
        <v>-142</v>
      </c>
      <c r="L27" s="189">
        <v>49.25</v>
      </c>
      <c r="M27" s="190"/>
      <c r="N27" s="191"/>
      <c r="O27" s="97">
        <v>5180</v>
      </c>
      <c r="P27" s="187"/>
      <c r="Q27" s="16">
        <f t="shared" si="1"/>
        <v>5322</v>
      </c>
      <c r="R27" s="65"/>
    </row>
    <row r="28" spans="1:18" ht="15.75" customHeight="1" x14ac:dyDescent="0.25">
      <c r="A28" s="37">
        <v>19</v>
      </c>
      <c r="B28" s="67">
        <f>LastNonZero(28,O10:O28)</f>
        <v>0</v>
      </c>
      <c r="C28" s="21" t="s">
        <v>8</v>
      </c>
      <c r="D28" s="21"/>
      <c r="E28" s="62">
        <v>0</v>
      </c>
      <c r="F28" s="17" t="s">
        <v>9</v>
      </c>
      <c r="G28" s="17"/>
      <c r="H28" s="59">
        <v>33</v>
      </c>
      <c r="I28" s="17" t="s">
        <v>10</v>
      </c>
      <c r="J28" s="17"/>
      <c r="K28" s="5">
        <f t="shared" si="0"/>
        <v>-33</v>
      </c>
      <c r="L28" s="192" t="s">
        <v>60</v>
      </c>
      <c r="M28" s="190"/>
      <c r="N28" s="191"/>
      <c r="O28" s="97">
        <v>5147</v>
      </c>
      <c r="P28" s="187"/>
      <c r="Q28" s="16">
        <f t="shared" si="1"/>
        <v>5180</v>
      </c>
      <c r="R28" s="65"/>
    </row>
    <row r="29" spans="1:18" ht="15.75" customHeight="1" x14ac:dyDescent="0.25">
      <c r="A29" s="37">
        <v>20</v>
      </c>
      <c r="B29" s="67">
        <f>LastNonZero(29,O10:O29)</f>
        <v>0</v>
      </c>
      <c r="C29" s="21" t="s">
        <v>8</v>
      </c>
      <c r="D29" s="21"/>
      <c r="E29" s="62">
        <v>0</v>
      </c>
      <c r="F29" s="17" t="s">
        <v>9</v>
      </c>
      <c r="G29" s="17"/>
      <c r="H29" s="59">
        <v>100</v>
      </c>
      <c r="I29" s="17" t="s">
        <v>10</v>
      </c>
      <c r="J29" s="17"/>
      <c r="K29" s="5">
        <f t="shared" si="0"/>
        <v>-100</v>
      </c>
      <c r="L29" s="189">
        <v>48.25</v>
      </c>
      <c r="M29" s="190"/>
      <c r="N29" s="191"/>
      <c r="O29" s="97">
        <v>5047</v>
      </c>
      <c r="P29" s="187"/>
      <c r="Q29" s="16">
        <f t="shared" si="1"/>
        <v>5147</v>
      </c>
      <c r="R29" s="65"/>
    </row>
    <row r="30" spans="1:18" ht="15.75" customHeight="1" x14ac:dyDescent="0.25">
      <c r="A30" s="37">
        <v>21</v>
      </c>
      <c r="B30" s="67">
        <f>LastNonZero(30,O10:O30)</f>
        <v>0</v>
      </c>
      <c r="C30" s="21" t="s">
        <v>8</v>
      </c>
      <c r="D30" s="21"/>
      <c r="E30" s="62">
        <v>0</v>
      </c>
      <c r="F30" s="17" t="s">
        <v>9</v>
      </c>
      <c r="G30" s="17"/>
      <c r="H30" s="59">
        <v>111</v>
      </c>
      <c r="I30" s="17" t="s">
        <v>10</v>
      </c>
      <c r="J30" s="17"/>
      <c r="K30" s="5">
        <f t="shared" si="0"/>
        <v>-111</v>
      </c>
      <c r="L30" s="189">
        <v>47.5</v>
      </c>
      <c r="M30" s="190"/>
      <c r="N30" s="191"/>
      <c r="O30" s="97">
        <v>4948</v>
      </c>
      <c r="P30" s="187"/>
      <c r="Q30" s="16">
        <f t="shared" si="1"/>
        <v>5059</v>
      </c>
      <c r="R30" s="65"/>
    </row>
    <row r="31" spans="1:18" ht="15.75" customHeight="1" x14ac:dyDescent="0.25">
      <c r="A31" s="37">
        <v>22</v>
      </c>
      <c r="B31" s="67">
        <f>LastNonZero(31,O10:O31)</f>
        <v>0</v>
      </c>
      <c r="C31" s="21" t="s">
        <v>8</v>
      </c>
      <c r="D31" s="21"/>
      <c r="E31" s="62">
        <v>0</v>
      </c>
      <c r="F31" s="17" t="s">
        <v>9</v>
      </c>
      <c r="G31" s="17"/>
      <c r="H31" s="59">
        <v>46</v>
      </c>
      <c r="I31" s="17" t="s">
        <v>10</v>
      </c>
      <c r="J31" s="17"/>
      <c r="K31" s="5">
        <f t="shared" si="0"/>
        <v>-46</v>
      </c>
      <c r="L31" s="189">
        <v>47.125</v>
      </c>
      <c r="M31" s="190"/>
      <c r="N31" s="191"/>
      <c r="O31" s="97">
        <v>4898</v>
      </c>
      <c r="P31" s="187"/>
      <c r="Q31" s="16">
        <f t="shared" si="1"/>
        <v>4944</v>
      </c>
      <c r="R31" s="65"/>
    </row>
    <row r="32" spans="1:18" ht="15.75" customHeight="1" x14ac:dyDescent="0.25">
      <c r="A32" s="37">
        <v>23</v>
      </c>
      <c r="B32" s="67">
        <f>LastNonZero(32,O10:O32)</f>
        <v>0</v>
      </c>
      <c r="C32" s="21" t="s">
        <v>8</v>
      </c>
      <c r="D32" s="21"/>
      <c r="E32" s="62">
        <v>0</v>
      </c>
      <c r="F32" s="17" t="s">
        <v>9</v>
      </c>
      <c r="G32" s="17"/>
      <c r="H32" s="59">
        <v>0</v>
      </c>
      <c r="I32" s="17" t="s">
        <v>10</v>
      </c>
      <c r="J32" s="17"/>
      <c r="K32" s="5">
        <f t="shared" si="0"/>
        <v>0</v>
      </c>
      <c r="L32" s="192"/>
      <c r="M32" s="190"/>
      <c r="N32" s="191"/>
      <c r="O32" s="97"/>
      <c r="P32" s="187"/>
      <c r="Q32" s="16" t="str">
        <f t="shared" si="1"/>
        <v>X</v>
      </c>
      <c r="R32" s="65"/>
    </row>
    <row r="33" spans="1:20" ht="15.75" customHeight="1" x14ac:dyDescent="0.25">
      <c r="A33" s="37">
        <v>24</v>
      </c>
      <c r="B33" s="67">
        <f>LastNonZero(33,O10:O33)</f>
        <v>0</v>
      </c>
      <c r="C33" s="21" t="s">
        <v>8</v>
      </c>
      <c r="D33" s="21"/>
      <c r="E33" s="62">
        <v>0</v>
      </c>
      <c r="F33" s="17" t="s">
        <v>9</v>
      </c>
      <c r="G33" s="17"/>
      <c r="H33" s="59">
        <v>0</v>
      </c>
      <c r="I33" s="17" t="s">
        <v>10</v>
      </c>
      <c r="J33" s="17"/>
      <c r="K33" s="5">
        <f t="shared" si="0"/>
        <v>0</v>
      </c>
      <c r="L33" s="192"/>
      <c r="M33" s="190"/>
      <c r="N33" s="191"/>
      <c r="O33" s="97"/>
      <c r="P33" s="187"/>
      <c r="Q33" s="16" t="str">
        <f t="shared" si="1"/>
        <v>X</v>
      </c>
      <c r="R33" s="65"/>
    </row>
    <row r="34" spans="1:20" ht="15.75" customHeight="1" x14ac:dyDescent="0.25">
      <c r="A34" s="37">
        <v>25</v>
      </c>
      <c r="B34" s="67">
        <f>LastNonZero(34,O10:O34)</f>
        <v>0</v>
      </c>
      <c r="C34" s="21" t="s">
        <v>8</v>
      </c>
      <c r="D34" s="21"/>
      <c r="E34" s="62">
        <v>0</v>
      </c>
      <c r="F34" s="17" t="s">
        <v>9</v>
      </c>
      <c r="G34" s="17"/>
      <c r="H34" s="59">
        <v>13</v>
      </c>
      <c r="I34" s="17" t="s">
        <v>10</v>
      </c>
      <c r="J34" s="17"/>
      <c r="K34" s="5">
        <f t="shared" si="0"/>
        <v>-13</v>
      </c>
      <c r="L34" s="192" t="s">
        <v>61</v>
      </c>
      <c r="M34" s="190"/>
      <c r="N34" s="191"/>
      <c r="O34" s="97">
        <v>4881</v>
      </c>
      <c r="P34" s="187"/>
      <c r="Q34" s="16">
        <f t="shared" si="1"/>
        <v>4894</v>
      </c>
      <c r="R34" s="65"/>
    </row>
    <row r="35" spans="1:20" ht="15.75" customHeight="1" x14ac:dyDescent="0.25">
      <c r="A35" s="37">
        <v>26</v>
      </c>
      <c r="B35" s="67">
        <f>LastNonZero(35,O10:O35)</f>
        <v>0</v>
      </c>
      <c r="C35" s="21" t="s">
        <v>8</v>
      </c>
      <c r="D35" s="21"/>
      <c r="E35" s="62">
        <v>0</v>
      </c>
      <c r="F35" s="17" t="s">
        <v>9</v>
      </c>
      <c r="G35" s="17"/>
      <c r="H35" s="59">
        <v>84</v>
      </c>
      <c r="I35" s="17" t="s">
        <v>10</v>
      </c>
      <c r="J35" s="17"/>
      <c r="K35" s="5">
        <f t="shared" si="0"/>
        <v>-84</v>
      </c>
      <c r="L35" s="189">
        <v>46.5</v>
      </c>
      <c r="M35" s="190"/>
      <c r="N35" s="191"/>
      <c r="O35" s="97">
        <v>4815</v>
      </c>
      <c r="P35" s="187"/>
      <c r="Q35" s="16">
        <f t="shared" si="1"/>
        <v>4899</v>
      </c>
      <c r="R35" s="65"/>
    </row>
    <row r="36" spans="1:20" ht="15.75" customHeight="1" x14ac:dyDescent="0.25">
      <c r="A36" s="37">
        <v>27</v>
      </c>
      <c r="B36" s="67">
        <f>LastNonZero(36,O10:O36)</f>
        <v>0</v>
      </c>
      <c r="C36" s="21" t="s">
        <v>8</v>
      </c>
      <c r="D36" s="21"/>
      <c r="E36" s="62">
        <v>250</v>
      </c>
      <c r="F36" s="17" t="s">
        <v>9</v>
      </c>
      <c r="G36" s="17"/>
      <c r="H36" s="59">
        <v>101</v>
      </c>
      <c r="I36" s="17" t="s">
        <v>10</v>
      </c>
      <c r="J36" s="17"/>
      <c r="K36" s="5">
        <f t="shared" si="0"/>
        <v>149</v>
      </c>
      <c r="L36" s="189">
        <v>47.75</v>
      </c>
      <c r="M36" s="190"/>
      <c r="N36" s="191"/>
      <c r="O36" s="97">
        <v>4981</v>
      </c>
      <c r="P36" s="187"/>
      <c r="Q36" s="16">
        <f t="shared" si="1"/>
        <v>4832</v>
      </c>
      <c r="R36" s="65"/>
    </row>
    <row r="37" spans="1:20" ht="15.75" customHeight="1" x14ac:dyDescent="0.25">
      <c r="A37" s="37">
        <v>28</v>
      </c>
      <c r="B37" s="67">
        <f>LastNonZero(37,O10:O37)</f>
        <v>0</v>
      </c>
      <c r="C37" s="21" t="s">
        <v>8</v>
      </c>
      <c r="D37" s="21"/>
      <c r="E37" s="62">
        <v>0</v>
      </c>
      <c r="F37" s="17" t="s">
        <v>9</v>
      </c>
      <c r="G37" s="17"/>
      <c r="H37" s="59">
        <v>28</v>
      </c>
      <c r="I37" s="17" t="s">
        <v>10</v>
      </c>
      <c r="J37" s="17"/>
      <c r="K37" s="5">
        <f t="shared" si="0"/>
        <v>-28</v>
      </c>
      <c r="L37" s="189">
        <v>47.25</v>
      </c>
      <c r="M37" s="190"/>
      <c r="N37" s="191"/>
      <c r="O37" s="97">
        <v>4914</v>
      </c>
      <c r="P37" s="187"/>
      <c r="Q37" s="16">
        <f t="shared" si="1"/>
        <v>4942</v>
      </c>
      <c r="R37" s="65"/>
    </row>
    <row r="38" spans="1:20" ht="15.75" customHeight="1" x14ac:dyDescent="0.25">
      <c r="A38" s="37">
        <v>29</v>
      </c>
      <c r="B38" s="67">
        <f>LastNonZero(38,O10:O38)</f>
        <v>0</v>
      </c>
      <c r="C38" s="21" t="s">
        <v>8</v>
      </c>
      <c r="D38" s="21"/>
      <c r="E38" s="62" t="s">
        <v>11</v>
      </c>
      <c r="F38" s="17" t="s">
        <v>9</v>
      </c>
      <c r="G38" s="17"/>
      <c r="H38" s="59">
        <v>0</v>
      </c>
      <c r="I38" s="17" t="s">
        <v>10</v>
      </c>
      <c r="J38" s="17"/>
      <c r="K38" s="5">
        <f t="shared" si="0"/>
        <v>0</v>
      </c>
      <c r="L38" s="192"/>
      <c r="M38" s="190"/>
      <c r="N38" s="191"/>
      <c r="O38" s="97"/>
      <c r="P38" s="187"/>
      <c r="Q38" s="16" t="str">
        <f t="shared" si="1"/>
        <v>X</v>
      </c>
      <c r="R38" s="65"/>
    </row>
    <row r="39" spans="1:20" ht="15.75" customHeight="1" x14ac:dyDescent="0.25">
      <c r="A39" s="37">
        <v>30</v>
      </c>
      <c r="B39" s="67">
        <f>LastNonZero(39,O10:O39)</f>
        <v>0</v>
      </c>
      <c r="C39" s="21" t="s">
        <v>8</v>
      </c>
      <c r="D39" s="21"/>
      <c r="E39" s="62">
        <v>0</v>
      </c>
      <c r="F39" s="17" t="s">
        <v>9</v>
      </c>
      <c r="G39" s="17"/>
      <c r="H39" s="59">
        <v>0</v>
      </c>
      <c r="I39" s="17" t="s">
        <v>10</v>
      </c>
      <c r="J39" s="17"/>
      <c r="K39" s="5">
        <f t="shared" si="0"/>
        <v>0</v>
      </c>
      <c r="L39" s="192"/>
      <c r="M39" s="190"/>
      <c r="N39" s="191"/>
      <c r="O39" s="97"/>
      <c r="P39" s="187"/>
      <c r="Q39" s="16" t="str">
        <f t="shared" si="1"/>
        <v>X</v>
      </c>
      <c r="R39" s="65"/>
    </row>
    <row r="40" spans="1:20" ht="15.75" customHeight="1" thickBot="1" x14ac:dyDescent="0.3">
      <c r="A40" s="41">
        <v>31</v>
      </c>
      <c r="B40" s="67">
        <f>LastNonZero(40,O10:O40)</f>
        <v>0</v>
      </c>
      <c r="C40" s="21" t="s">
        <v>8</v>
      </c>
      <c r="D40" s="21"/>
      <c r="E40" s="63">
        <v>0</v>
      </c>
      <c r="F40" s="42" t="s">
        <v>9</v>
      </c>
      <c r="G40" s="42"/>
      <c r="H40" s="60">
        <v>0</v>
      </c>
      <c r="I40" s="17" t="s">
        <v>10</v>
      </c>
      <c r="J40" s="17"/>
      <c r="K40" s="5">
        <f t="shared" si="0"/>
        <v>0</v>
      </c>
      <c r="L40" s="193"/>
      <c r="M40" s="194"/>
      <c r="N40" s="195"/>
      <c r="O40" s="163"/>
      <c r="P40" s="188"/>
      <c r="Q40" s="16" t="str">
        <f t="shared" si="1"/>
        <v>X</v>
      </c>
      <c r="R40" s="66"/>
    </row>
    <row r="41" spans="1:20" ht="46.5" customHeight="1" thickBot="1" x14ac:dyDescent="0.35">
      <c r="A41" s="39"/>
      <c r="B41" s="30" t="s">
        <v>12</v>
      </c>
      <c r="C41" s="126" t="s">
        <v>13</v>
      </c>
      <c r="D41" s="126"/>
      <c r="E41" s="47">
        <f>SUM(E10:E40)</f>
        <v>250</v>
      </c>
      <c r="F41" s="125" t="s">
        <v>1</v>
      </c>
      <c r="G41" s="86"/>
      <c r="H41" s="48">
        <f>SUM(H10:H40)</f>
        <v>847</v>
      </c>
      <c r="I41" s="89" t="s">
        <v>14</v>
      </c>
      <c r="J41" s="89"/>
      <c r="K41" s="29" t="s">
        <v>15</v>
      </c>
      <c r="L41" s="92"/>
      <c r="M41" s="93"/>
      <c r="N41" s="94"/>
      <c r="O41" s="34" t="s">
        <v>16</v>
      </c>
      <c r="P41" s="50" t="s">
        <v>17</v>
      </c>
      <c r="Q41" s="35">
        <f>SUM(Q10:Q40)</f>
        <v>94091</v>
      </c>
      <c r="R41" s="87" t="s">
        <v>1</v>
      </c>
    </row>
    <row r="42" spans="1:20" ht="15.75" customHeight="1" x14ac:dyDescent="0.25">
      <c r="A42" s="116" t="s">
        <v>34</v>
      </c>
      <c r="B42" s="123" t="s">
        <v>35</v>
      </c>
      <c r="C42" s="124" t="s">
        <v>1</v>
      </c>
      <c r="D42" s="93"/>
      <c r="E42" s="13" t="s">
        <v>18</v>
      </c>
      <c r="F42" s="86"/>
      <c r="G42" s="86"/>
      <c r="H42" s="13" t="s">
        <v>18</v>
      </c>
      <c r="I42" s="125" t="s">
        <v>1</v>
      </c>
      <c r="J42" s="86"/>
      <c r="K42" s="86"/>
      <c r="L42" s="86"/>
      <c r="M42" s="86"/>
      <c r="N42" s="86"/>
      <c r="O42" s="123" t="s">
        <v>36</v>
      </c>
      <c r="P42" s="85"/>
      <c r="Q42" s="13" t="s">
        <v>18</v>
      </c>
      <c r="R42" s="88"/>
    </row>
    <row r="43" spans="1:20" ht="11.25" customHeight="1" x14ac:dyDescent="0.25">
      <c r="A43" s="117"/>
      <c r="B43" s="86"/>
      <c r="C43" s="86"/>
      <c r="D43" s="86"/>
      <c r="E43" s="44" t="s">
        <v>19</v>
      </c>
      <c r="F43" s="86"/>
      <c r="G43" s="86"/>
      <c r="H43" s="44" t="s">
        <v>19</v>
      </c>
      <c r="I43" s="86"/>
      <c r="J43" s="86"/>
      <c r="K43" s="86"/>
      <c r="L43" s="86"/>
      <c r="M43" s="86"/>
      <c r="N43" s="86"/>
      <c r="O43" s="137"/>
      <c r="P43" s="86"/>
      <c r="Q43" s="13" t="s">
        <v>19</v>
      </c>
      <c r="R43" s="88"/>
      <c r="T43" s="3" t="s">
        <v>42</v>
      </c>
    </row>
    <row r="44" spans="1:20" ht="15" customHeight="1" thickBot="1" x14ac:dyDescent="0.3">
      <c r="A44" s="117"/>
      <c r="B44" s="86"/>
      <c r="C44" s="86"/>
      <c r="D44" s="86"/>
      <c r="E44" s="40" t="s">
        <v>20</v>
      </c>
      <c r="F44" s="86"/>
      <c r="G44" s="86"/>
      <c r="H44" s="40" t="s">
        <v>20</v>
      </c>
      <c r="I44" s="86"/>
      <c r="J44" s="86"/>
      <c r="K44" s="86"/>
      <c r="L44" s="86"/>
      <c r="M44" s="86"/>
      <c r="N44" s="86"/>
      <c r="O44" s="137"/>
      <c r="P44" s="86"/>
      <c r="Q44" s="40" t="s">
        <v>20</v>
      </c>
      <c r="R44" s="88"/>
    </row>
    <row r="45" spans="1:20" ht="24" customHeight="1" thickBot="1" x14ac:dyDescent="0.35">
      <c r="A45" s="117"/>
      <c r="B45" s="31">
        <f>FirstNonZero(41,B10:B40)</f>
        <v>0</v>
      </c>
      <c r="C45" s="127" t="s">
        <v>21</v>
      </c>
      <c r="D45" s="127"/>
      <c r="E45" s="31">
        <f>$E$41</f>
        <v>250</v>
      </c>
      <c r="F45" s="90" t="s">
        <v>22</v>
      </c>
      <c r="G45" s="90"/>
      <c r="H45" s="31">
        <f>$H$41</f>
        <v>847</v>
      </c>
      <c r="I45" s="90" t="s">
        <v>23</v>
      </c>
      <c r="J45" s="91"/>
      <c r="K45" s="53">
        <f>SUM(B45,E45,-H45)</f>
        <v>-597</v>
      </c>
      <c r="L45" s="54" t="s">
        <v>23</v>
      </c>
      <c r="M45" s="55">
        <f>SUM(O45,-Q45)</f>
        <v>-94091</v>
      </c>
      <c r="N45" s="49" t="s">
        <v>23</v>
      </c>
      <c r="O45" s="32">
        <f>LastNonZero(41,O10:O40)</f>
        <v>0</v>
      </c>
      <c r="P45" s="49" t="s">
        <v>22</v>
      </c>
      <c r="Q45" s="33">
        <f>$Q$41</f>
        <v>94091</v>
      </c>
      <c r="R45" s="88"/>
    </row>
    <row r="46" spans="1:20" ht="15" customHeight="1" x14ac:dyDescent="0.25">
      <c r="A46" s="118"/>
      <c r="B46" s="139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13" t="s">
        <v>18</v>
      </c>
      <c r="R46" s="88"/>
    </row>
    <row r="47" spans="1:20" ht="10.5" customHeight="1" x14ac:dyDescent="0.25">
      <c r="A47" s="119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44" t="s">
        <v>19</v>
      </c>
      <c r="R47" s="152" t="s">
        <v>46</v>
      </c>
    </row>
    <row r="48" spans="1:20" ht="16.5" customHeight="1" x14ac:dyDescent="0.25">
      <c r="A48" s="116" t="s">
        <v>37</v>
      </c>
      <c r="B48" s="121" t="s">
        <v>38</v>
      </c>
      <c r="C48" s="122"/>
      <c r="D48" s="122"/>
      <c r="E48" s="122"/>
      <c r="F48" s="122"/>
      <c r="G48" s="122"/>
      <c r="H48" s="128">
        <f>PRODUCT(H45,0.01)</f>
        <v>8.4700000000000006</v>
      </c>
      <c r="I48" s="130" t="s">
        <v>21</v>
      </c>
      <c r="J48" s="86"/>
      <c r="K48" s="90">
        <v>130</v>
      </c>
      <c r="L48" s="132" t="s">
        <v>23</v>
      </c>
      <c r="M48" s="159">
        <f>SUM(H48,K48)</f>
        <v>138.47</v>
      </c>
      <c r="N48" s="161" t="s">
        <v>39</v>
      </c>
      <c r="O48" s="162"/>
      <c r="P48" s="162"/>
      <c r="Q48" s="56" t="s">
        <v>20</v>
      </c>
      <c r="R48" s="152"/>
    </row>
    <row r="49" spans="1:18" ht="21.75" customHeight="1" thickBot="1" x14ac:dyDescent="0.35">
      <c r="A49" s="120"/>
      <c r="B49" s="122"/>
      <c r="C49" s="122"/>
      <c r="D49" s="122"/>
      <c r="E49" s="122"/>
      <c r="F49" s="122"/>
      <c r="G49" s="122"/>
      <c r="H49" s="129"/>
      <c r="I49" s="86"/>
      <c r="J49" s="86"/>
      <c r="K49" s="131"/>
      <c r="L49" s="86"/>
      <c r="M49" s="160"/>
      <c r="N49" s="162"/>
      <c r="O49" s="162"/>
      <c r="P49" s="162"/>
      <c r="Q49" s="57">
        <f>ABS(Q45)</f>
        <v>94091</v>
      </c>
      <c r="R49" s="152"/>
    </row>
    <row r="50" spans="1:18" ht="6" customHeight="1" thickBot="1" x14ac:dyDescent="0.3">
      <c r="A50" s="138"/>
      <c r="B50" s="107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9"/>
    </row>
    <row r="51" spans="1:18" ht="24" customHeight="1" x14ac:dyDescent="0.25">
      <c r="A51" s="79" t="s">
        <v>40</v>
      </c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1"/>
    </row>
    <row r="52" spans="1:18" ht="30.75" customHeight="1" x14ac:dyDescent="0.25">
      <c r="A52" s="156" t="str">
        <f>IF(Q49&gt;M48,"YES","No")</f>
        <v>YES</v>
      </c>
      <c r="B52" s="157"/>
      <c r="C52" s="157"/>
      <c r="D52" s="157"/>
      <c r="E52" s="157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8"/>
    </row>
    <row r="53" spans="1:18" ht="25.5" customHeight="1" thickBot="1" x14ac:dyDescent="0.3">
      <c r="A53" s="76" t="s">
        <v>62</v>
      </c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8"/>
    </row>
    <row r="54" spans="1:18" s="25" customFormat="1" ht="17.25" customHeight="1" thickBot="1" x14ac:dyDescent="0.3">
      <c r="A54" s="73" t="s">
        <v>51</v>
      </c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5"/>
    </row>
    <row r="55" spans="1:18" ht="15" x14ac:dyDescent="0.25">
      <c r="A55" s="10"/>
      <c r="B55" s="10"/>
      <c r="C55" s="11"/>
      <c r="D55" s="11"/>
      <c r="E55" s="10"/>
      <c r="F55" s="9"/>
      <c r="G55" s="9"/>
      <c r="H55" s="10"/>
      <c r="I55" s="9"/>
      <c r="J55" s="9" t="s">
        <v>1</v>
      </c>
      <c r="K55" s="10"/>
      <c r="L55" s="10"/>
      <c r="M55" s="10"/>
      <c r="N55" s="9"/>
      <c r="O55" s="10"/>
      <c r="P55" s="9"/>
      <c r="Q55" s="9"/>
    </row>
    <row r="56" spans="1:18" ht="15" x14ac:dyDescent="0.25">
      <c r="A56" s="10"/>
      <c r="B56" s="10"/>
      <c r="C56" s="11"/>
      <c r="D56" s="11"/>
      <c r="E56" s="10" t="s">
        <v>1</v>
      </c>
      <c r="F56" s="9"/>
      <c r="G56" s="9"/>
      <c r="H56" s="10"/>
      <c r="I56" s="9"/>
      <c r="J56" s="9"/>
      <c r="K56" s="10"/>
      <c r="L56" s="10"/>
      <c r="M56" s="10"/>
      <c r="N56" s="9"/>
      <c r="O56" s="10"/>
      <c r="P56" s="9"/>
      <c r="Q56" s="9"/>
    </row>
    <row r="57" spans="1:18" ht="15" x14ac:dyDescent="0.25">
      <c r="A57" s="10"/>
      <c r="B57" s="10"/>
      <c r="C57" s="11"/>
      <c r="D57" s="11"/>
      <c r="E57" s="10"/>
      <c r="F57" s="9"/>
      <c r="G57" s="9"/>
      <c r="H57" s="10"/>
      <c r="I57" s="9"/>
      <c r="J57" s="9"/>
      <c r="K57" s="10"/>
      <c r="L57" s="10"/>
      <c r="M57" s="10"/>
      <c r="N57" s="9"/>
      <c r="O57" s="10"/>
      <c r="P57" s="9"/>
      <c r="Q57" s="9"/>
    </row>
    <row r="58" spans="1:18" ht="15" x14ac:dyDescent="0.25">
      <c r="A58" s="10"/>
      <c r="B58" s="10"/>
      <c r="C58" s="11"/>
      <c r="D58" s="11"/>
      <c r="E58" s="10"/>
      <c r="F58" s="9"/>
      <c r="G58" s="9"/>
      <c r="H58" s="10"/>
      <c r="I58" s="9"/>
      <c r="J58" s="9"/>
      <c r="L58" s="10"/>
      <c r="M58" s="10"/>
      <c r="N58" s="9"/>
      <c r="O58" s="10"/>
      <c r="P58" s="9"/>
      <c r="Q58" s="9"/>
    </row>
    <row r="59" spans="1:18" ht="15" x14ac:dyDescent="0.25">
      <c r="A59" s="10"/>
      <c r="B59" s="10"/>
      <c r="C59" s="11"/>
      <c r="D59" s="11"/>
      <c r="E59" s="10"/>
      <c r="F59" s="9"/>
      <c r="G59" s="9"/>
      <c r="H59" s="10"/>
      <c r="I59" s="9"/>
      <c r="J59" s="9"/>
      <c r="K59" s="10"/>
      <c r="L59" s="10"/>
      <c r="M59" s="10"/>
      <c r="N59" s="9"/>
      <c r="O59" s="10"/>
      <c r="P59" s="9"/>
      <c r="Q59" s="9"/>
    </row>
    <row r="60" spans="1:18" ht="15" x14ac:dyDescent="0.25">
      <c r="A60" s="10"/>
      <c r="B60" s="10"/>
      <c r="C60" s="11"/>
      <c r="D60" s="11"/>
      <c r="E60" s="10"/>
      <c r="F60" s="9"/>
      <c r="G60" s="9"/>
      <c r="H60" s="10"/>
      <c r="I60" s="9"/>
      <c r="J60" s="9"/>
      <c r="K60" s="10"/>
      <c r="L60" s="10"/>
      <c r="M60" s="10"/>
      <c r="N60" s="9"/>
      <c r="O60" s="10"/>
      <c r="P60" s="9"/>
      <c r="Q60" s="9"/>
    </row>
    <row r="61" spans="1:18" ht="15" x14ac:dyDescent="0.25">
      <c r="A61" s="10"/>
      <c r="B61" s="10"/>
      <c r="C61" s="11"/>
      <c r="D61" s="11"/>
      <c r="E61" s="10"/>
      <c r="F61" s="9"/>
      <c r="G61" s="9"/>
      <c r="H61" s="10"/>
      <c r="I61" s="9"/>
      <c r="J61" s="9"/>
      <c r="K61" s="10"/>
      <c r="L61" s="10"/>
      <c r="M61" s="10"/>
      <c r="N61" s="9"/>
      <c r="O61" s="10"/>
      <c r="P61" s="9"/>
      <c r="Q61" s="9"/>
    </row>
    <row r="62" spans="1:18" ht="15" x14ac:dyDescent="0.25">
      <c r="A62" s="10"/>
      <c r="B62" s="10"/>
      <c r="C62" s="11"/>
      <c r="D62" s="11"/>
      <c r="E62" s="10"/>
      <c r="F62" s="9"/>
      <c r="G62" s="9"/>
      <c r="H62" s="10"/>
      <c r="I62" s="9"/>
      <c r="J62" s="9"/>
      <c r="K62" s="10"/>
      <c r="L62" s="10"/>
      <c r="M62" s="10"/>
      <c r="N62" s="9"/>
      <c r="O62" s="10"/>
      <c r="P62" s="9"/>
      <c r="Q62" s="9"/>
    </row>
    <row r="63" spans="1:18" ht="15" x14ac:dyDescent="0.25">
      <c r="A63" s="10"/>
      <c r="B63" s="10"/>
      <c r="C63" s="11"/>
      <c r="D63" s="11"/>
      <c r="E63" s="10"/>
      <c r="F63" s="9"/>
      <c r="G63" s="9"/>
      <c r="H63" s="10"/>
      <c r="I63" s="9"/>
      <c r="J63" s="9"/>
      <c r="K63" s="10"/>
      <c r="L63" s="10"/>
      <c r="M63" s="10"/>
      <c r="N63" s="9"/>
      <c r="O63" s="10"/>
      <c r="P63" s="9"/>
      <c r="Q63" s="9"/>
    </row>
    <row r="64" spans="1:18" ht="15" x14ac:dyDescent="0.25">
      <c r="A64" s="10"/>
      <c r="B64" s="10"/>
      <c r="C64" s="11"/>
      <c r="D64" s="11"/>
      <c r="E64" s="10"/>
      <c r="F64" s="9"/>
      <c r="G64" s="9"/>
      <c r="H64" s="10"/>
      <c r="I64" s="9"/>
      <c r="J64" s="9"/>
      <c r="K64" s="10"/>
      <c r="L64" s="10"/>
      <c r="M64" s="10"/>
      <c r="N64" s="9"/>
      <c r="O64" s="10"/>
      <c r="P64" s="9"/>
      <c r="Q64" s="9"/>
    </row>
    <row r="65" spans="1:17" ht="15" x14ac:dyDescent="0.25">
      <c r="A65" s="10"/>
      <c r="B65" s="10"/>
      <c r="C65" s="11"/>
      <c r="D65" s="11"/>
      <c r="E65" s="10"/>
      <c r="F65" s="9"/>
      <c r="G65" s="9"/>
      <c r="H65" s="10"/>
      <c r="I65" s="9"/>
      <c r="J65" s="9"/>
      <c r="K65" s="10"/>
      <c r="L65" s="10"/>
      <c r="M65" s="10"/>
      <c r="N65" s="9"/>
      <c r="O65" s="10"/>
      <c r="P65" s="9"/>
      <c r="Q65" s="9"/>
    </row>
    <row r="66" spans="1:17" ht="15" x14ac:dyDescent="0.25">
      <c r="A66" s="10"/>
      <c r="B66" s="10"/>
      <c r="C66" s="11"/>
      <c r="D66" s="11"/>
      <c r="E66" s="10"/>
      <c r="F66" s="9"/>
      <c r="G66" s="9"/>
      <c r="H66" s="10"/>
      <c r="I66" s="9"/>
      <c r="J66" s="9"/>
      <c r="K66" s="10"/>
      <c r="L66" s="10"/>
      <c r="M66" s="10"/>
      <c r="N66" s="9"/>
      <c r="O66" s="10"/>
      <c r="P66" s="9"/>
      <c r="Q66" s="9"/>
    </row>
    <row r="67" spans="1:17" ht="15" x14ac:dyDescent="0.25">
      <c r="A67" s="10"/>
      <c r="B67" s="10"/>
      <c r="C67" s="11"/>
      <c r="D67" s="11"/>
      <c r="E67" s="10"/>
      <c r="F67" s="9"/>
      <c r="G67" s="9"/>
      <c r="H67" s="10"/>
      <c r="I67" s="9"/>
      <c r="J67" s="9"/>
      <c r="K67" s="10"/>
      <c r="L67" s="10"/>
      <c r="M67" s="10"/>
      <c r="N67" s="9"/>
      <c r="O67" s="10"/>
      <c r="P67" s="9"/>
      <c r="Q67" s="9"/>
    </row>
    <row r="68" spans="1:17" ht="15" x14ac:dyDescent="0.25">
      <c r="A68" s="10"/>
      <c r="B68" s="10"/>
      <c r="C68" s="11"/>
      <c r="D68" s="11"/>
      <c r="E68" s="10"/>
      <c r="F68" s="9"/>
      <c r="G68" s="9"/>
      <c r="H68" s="10"/>
      <c r="I68" s="9"/>
      <c r="J68" s="9"/>
      <c r="K68" s="10"/>
      <c r="L68" s="10"/>
      <c r="M68" s="10"/>
      <c r="N68" s="9"/>
      <c r="O68" s="10"/>
      <c r="P68" s="9"/>
      <c r="Q68" s="9"/>
    </row>
    <row r="69" spans="1:17" ht="15" x14ac:dyDescent="0.25">
      <c r="A69" s="10"/>
      <c r="B69" s="10"/>
      <c r="C69" s="11"/>
      <c r="D69" s="11"/>
      <c r="E69" s="10"/>
      <c r="F69" s="9"/>
      <c r="G69" s="9"/>
      <c r="H69" s="10"/>
      <c r="I69" s="9"/>
      <c r="J69" s="9"/>
      <c r="K69" s="10"/>
      <c r="L69" s="10"/>
      <c r="M69" s="10"/>
      <c r="N69" s="9"/>
      <c r="O69" s="10"/>
      <c r="P69" s="9"/>
      <c r="Q69" s="9"/>
    </row>
    <row r="70" spans="1:17" ht="15" x14ac:dyDescent="0.25">
      <c r="A70" s="10"/>
      <c r="B70" s="10"/>
      <c r="C70" s="11"/>
      <c r="D70" s="11"/>
      <c r="E70" s="10"/>
      <c r="F70" s="9"/>
      <c r="G70" s="9"/>
      <c r="H70" s="10"/>
      <c r="I70" s="9"/>
      <c r="J70" s="9"/>
      <c r="K70" s="10"/>
      <c r="L70" s="10"/>
      <c r="M70" s="10"/>
      <c r="N70" s="9"/>
      <c r="O70" s="10"/>
      <c r="P70" s="9"/>
      <c r="Q70" s="9"/>
    </row>
    <row r="71" spans="1:17" ht="15" x14ac:dyDescent="0.25">
      <c r="A71" s="10"/>
      <c r="B71" s="10"/>
      <c r="C71" s="11"/>
      <c r="D71" s="11"/>
      <c r="E71" s="10"/>
      <c r="F71" s="9"/>
      <c r="G71" s="9"/>
      <c r="H71" s="10"/>
      <c r="I71" s="9"/>
      <c r="J71" s="9"/>
      <c r="K71" s="10"/>
      <c r="L71" s="10"/>
      <c r="M71" s="10"/>
      <c r="N71" s="9"/>
      <c r="O71" s="10"/>
      <c r="P71" s="9"/>
      <c r="Q71" s="9"/>
    </row>
    <row r="72" spans="1:17" ht="15" x14ac:dyDescent="0.25">
      <c r="A72" s="10"/>
      <c r="B72" s="10"/>
      <c r="C72" s="11"/>
      <c r="D72" s="11"/>
      <c r="E72" s="10"/>
      <c r="F72" s="9"/>
      <c r="G72" s="9"/>
      <c r="H72" s="10"/>
      <c r="I72" s="9"/>
      <c r="J72" s="9"/>
      <c r="K72" s="10"/>
      <c r="L72" s="10"/>
      <c r="M72" s="10"/>
      <c r="N72" s="9"/>
      <c r="O72" s="10"/>
      <c r="P72" s="9"/>
      <c r="Q72" s="9"/>
    </row>
    <row r="73" spans="1:17" ht="15" x14ac:dyDescent="0.25">
      <c r="A73" s="10"/>
      <c r="B73" s="10"/>
      <c r="C73" s="11"/>
      <c r="D73" s="11"/>
      <c r="E73" s="10"/>
      <c r="F73" s="9"/>
      <c r="G73" s="9"/>
      <c r="H73" s="10"/>
      <c r="I73" s="9"/>
      <c r="J73" s="9"/>
      <c r="K73" s="10"/>
      <c r="L73" s="10"/>
      <c r="M73" s="10"/>
      <c r="N73" s="9"/>
      <c r="O73" s="10"/>
      <c r="P73" s="9"/>
      <c r="Q73" s="9"/>
    </row>
    <row r="74" spans="1:17" ht="15" x14ac:dyDescent="0.25">
      <c r="A74" s="10"/>
      <c r="B74" s="10"/>
      <c r="C74" s="11"/>
      <c r="D74" s="11"/>
      <c r="E74" s="10"/>
      <c r="F74" s="9"/>
      <c r="G74" s="9"/>
      <c r="H74" s="10"/>
      <c r="I74" s="9"/>
      <c r="J74" s="9"/>
      <c r="K74" s="10"/>
      <c r="L74" s="10"/>
      <c r="M74" s="10"/>
      <c r="N74" s="9"/>
      <c r="O74" s="10"/>
      <c r="P74" s="9"/>
      <c r="Q74" s="9"/>
    </row>
    <row r="75" spans="1:17" ht="15" x14ac:dyDescent="0.25">
      <c r="A75" s="10"/>
      <c r="B75" s="10"/>
      <c r="C75" s="11"/>
      <c r="D75" s="11"/>
      <c r="E75" s="10"/>
      <c r="F75" s="9"/>
      <c r="G75" s="9"/>
      <c r="H75" s="10"/>
      <c r="I75" s="9"/>
      <c r="J75" s="9"/>
      <c r="K75" s="10"/>
      <c r="L75" s="10"/>
      <c r="M75" s="10"/>
      <c r="N75" s="9"/>
      <c r="O75" s="10"/>
      <c r="P75" s="9"/>
      <c r="Q75" s="9"/>
    </row>
    <row r="76" spans="1:17" ht="15" x14ac:dyDescent="0.25">
      <c r="A76" s="10"/>
      <c r="B76" s="10"/>
      <c r="C76" s="11"/>
      <c r="D76" s="11"/>
      <c r="E76" s="10"/>
      <c r="F76" s="9"/>
      <c r="G76" s="9"/>
      <c r="H76" s="10"/>
      <c r="I76" s="9"/>
      <c r="J76" s="9"/>
      <c r="K76" s="10"/>
      <c r="L76" s="10"/>
      <c r="M76" s="10"/>
      <c r="N76" s="9"/>
      <c r="O76" s="10"/>
      <c r="P76" s="9"/>
      <c r="Q76" s="9"/>
    </row>
    <row r="77" spans="1:17" ht="15" x14ac:dyDescent="0.25">
      <c r="A77" s="10"/>
      <c r="B77" s="10"/>
      <c r="C77" s="11"/>
      <c r="D77" s="11"/>
      <c r="E77" s="10"/>
      <c r="F77" s="9"/>
      <c r="G77" s="9"/>
      <c r="H77" s="10"/>
      <c r="I77" s="9"/>
      <c r="J77" s="9"/>
      <c r="K77" s="10"/>
      <c r="L77" s="10"/>
      <c r="M77" s="10"/>
      <c r="N77" s="9"/>
      <c r="O77" s="10"/>
      <c r="P77" s="9"/>
      <c r="Q77" s="9"/>
    </row>
    <row r="78" spans="1:17" ht="15" x14ac:dyDescent="0.25">
      <c r="A78" s="10"/>
      <c r="B78" s="10"/>
      <c r="C78" s="11"/>
      <c r="D78" s="11"/>
      <c r="E78" s="10"/>
      <c r="F78" s="9"/>
      <c r="G78" s="9"/>
      <c r="H78" s="10"/>
      <c r="I78" s="9"/>
      <c r="J78" s="9"/>
      <c r="K78" s="10"/>
      <c r="L78" s="10"/>
      <c r="M78" s="10"/>
      <c r="N78" s="9"/>
      <c r="O78" s="10"/>
      <c r="P78" s="9"/>
      <c r="Q78" s="9"/>
    </row>
    <row r="79" spans="1:17" ht="15" x14ac:dyDescent="0.25">
      <c r="A79" s="10"/>
      <c r="B79" s="10"/>
      <c r="C79" s="11"/>
      <c r="D79" s="11"/>
      <c r="E79" s="10"/>
      <c r="F79" s="9"/>
      <c r="G79" s="9"/>
      <c r="H79" s="10"/>
      <c r="I79" s="9"/>
      <c r="J79" s="9"/>
      <c r="K79" s="10"/>
      <c r="L79" s="10"/>
      <c r="M79" s="10"/>
      <c r="N79" s="9"/>
      <c r="O79" s="10"/>
      <c r="P79" s="9"/>
      <c r="Q79" s="9"/>
    </row>
    <row r="80" spans="1:17" ht="15" x14ac:dyDescent="0.25">
      <c r="A80" s="10"/>
      <c r="B80" s="10"/>
      <c r="C80" s="11"/>
      <c r="D80" s="11"/>
      <c r="E80" s="10"/>
      <c r="F80" s="9"/>
      <c r="G80" s="9"/>
      <c r="H80" s="10"/>
      <c r="I80" s="9"/>
      <c r="J80" s="9"/>
      <c r="K80" s="10"/>
      <c r="L80" s="10"/>
      <c r="M80" s="10"/>
      <c r="N80" s="9"/>
      <c r="O80" s="10"/>
      <c r="P80" s="9"/>
      <c r="Q80" s="9"/>
    </row>
    <row r="81" spans="1:17" ht="15" x14ac:dyDescent="0.25">
      <c r="A81" s="10"/>
      <c r="B81" s="10"/>
      <c r="C81" s="11"/>
      <c r="D81" s="11"/>
      <c r="E81" s="10"/>
      <c r="F81" s="9"/>
      <c r="G81" s="9"/>
      <c r="H81" s="10"/>
      <c r="I81" s="9"/>
      <c r="J81" s="9"/>
      <c r="K81" s="10"/>
      <c r="L81" s="10"/>
      <c r="M81" s="10"/>
      <c r="N81" s="9"/>
      <c r="O81" s="10"/>
      <c r="P81" s="9"/>
      <c r="Q81" s="9"/>
    </row>
    <row r="82" spans="1:17" ht="15" x14ac:dyDescent="0.25">
      <c r="A82" s="10"/>
      <c r="B82" s="10"/>
      <c r="C82" s="11"/>
      <c r="D82" s="11"/>
      <c r="E82" s="10"/>
      <c r="F82" s="9"/>
      <c r="G82" s="9"/>
      <c r="H82" s="10"/>
      <c r="I82" s="9"/>
      <c r="J82" s="9"/>
      <c r="K82" s="10"/>
      <c r="L82" s="10"/>
      <c r="M82" s="10"/>
      <c r="N82" s="9"/>
      <c r="O82" s="10"/>
      <c r="P82" s="9"/>
      <c r="Q82" s="9"/>
    </row>
    <row r="83" spans="1:17" ht="15" x14ac:dyDescent="0.25">
      <c r="A83" s="10"/>
      <c r="B83" s="10"/>
      <c r="C83" s="11"/>
      <c r="D83" s="11"/>
      <c r="E83" s="10"/>
      <c r="F83" s="9"/>
      <c r="G83" s="9"/>
      <c r="H83" s="10"/>
      <c r="I83" s="9"/>
      <c r="J83" s="9"/>
      <c r="K83" s="10"/>
      <c r="L83" s="10"/>
      <c r="M83" s="10"/>
      <c r="N83" s="9"/>
      <c r="O83" s="10"/>
      <c r="P83" s="9"/>
      <c r="Q83" s="9"/>
    </row>
    <row r="84" spans="1:17" ht="15" x14ac:dyDescent="0.25">
      <c r="A84" s="10"/>
      <c r="B84" s="10"/>
      <c r="C84" s="11"/>
      <c r="D84" s="11"/>
      <c r="E84" s="10"/>
      <c r="F84" s="9"/>
      <c r="G84" s="9"/>
      <c r="H84" s="10"/>
      <c r="I84" s="9"/>
      <c r="J84" s="9"/>
      <c r="K84" s="10"/>
      <c r="L84" s="10"/>
      <c r="M84" s="10"/>
      <c r="N84" s="9"/>
      <c r="O84" s="10"/>
      <c r="P84" s="9"/>
      <c r="Q84" s="9"/>
    </row>
    <row r="85" spans="1:17" ht="15" x14ac:dyDescent="0.25">
      <c r="A85" s="10"/>
      <c r="B85" s="10"/>
      <c r="C85" s="11"/>
      <c r="D85" s="11"/>
      <c r="E85" s="10"/>
      <c r="F85" s="9"/>
      <c r="G85" s="9"/>
      <c r="H85" s="10"/>
      <c r="I85" s="9"/>
      <c r="J85" s="9"/>
      <c r="K85" s="10"/>
      <c r="L85" s="10"/>
      <c r="M85" s="10"/>
      <c r="N85" s="9"/>
      <c r="O85" s="10"/>
      <c r="P85" s="9"/>
      <c r="Q85" s="9"/>
    </row>
  </sheetData>
  <mergeCells count="119">
    <mergeCell ref="A54:R54"/>
    <mergeCell ref="A53:R53"/>
    <mergeCell ref="A51:R51"/>
    <mergeCell ref="L16:N16"/>
    <mergeCell ref="P42:P44"/>
    <mergeCell ref="R41:R46"/>
    <mergeCell ref="I41:J41"/>
    <mergeCell ref="F45:G45"/>
    <mergeCell ref="I45:J45"/>
    <mergeCell ref="L41:N41"/>
    <mergeCell ref="O13:P13"/>
    <mergeCell ref="O14:P14"/>
    <mergeCell ref="L13:N13"/>
    <mergeCell ref="L14:N14"/>
    <mergeCell ref="O9:P9"/>
    <mergeCell ref="O10:P10"/>
    <mergeCell ref="O11:P11"/>
    <mergeCell ref="O12:P12"/>
    <mergeCell ref="A7:A8"/>
    <mergeCell ref="B7:C8"/>
    <mergeCell ref="D7:F8"/>
    <mergeCell ref="G7:I8"/>
    <mergeCell ref="J7:K8"/>
    <mergeCell ref="L7:P7"/>
    <mergeCell ref="O8:P8"/>
    <mergeCell ref="A46:A47"/>
    <mergeCell ref="A48:A49"/>
    <mergeCell ref="B48:G49"/>
    <mergeCell ref="B42:B44"/>
    <mergeCell ref="C42:D44"/>
    <mergeCell ref="F41:G44"/>
    <mergeCell ref="C41:D41"/>
    <mergeCell ref="C45:D45"/>
    <mergeCell ref="L48:L49"/>
    <mergeCell ref="L17:N17"/>
    <mergeCell ref="L18:N18"/>
    <mergeCell ref="L19:N19"/>
    <mergeCell ref="L20:N20"/>
    <mergeCell ref="L21:N21"/>
    <mergeCell ref="A50:R50"/>
    <mergeCell ref="B46:P47"/>
    <mergeCell ref="L9:N9"/>
    <mergeCell ref="L10:N10"/>
    <mergeCell ref="L11:N11"/>
    <mergeCell ref="L12:N12"/>
    <mergeCell ref="L15:N15"/>
    <mergeCell ref="H48:H49"/>
    <mergeCell ref="I48:J49"/>
    <mergeCell ref="K48:K49"/>
    <mergeCell ref="A4:M4"/>
    <mergeCell ref="N2:P2"/>
    <mergeCell ref="N4:R4"/>
    <mergeCell ref="A2:B2"/>
    <mergeCell ref="I42:N44"/>
    <mergeCell ref="O42:O44"/>
    <mergeCell ref="A9:B9"/>
    <mergeCell ref="A42:A45"/>
    <mergeCell ref="Q7:Q8"/>
    <mergeCell ref="R7:R8"/>
    <mergeCell ref="N5:Q5"/>
    <mergeCell ref="C9:K9"/>
    <mergeCell ref="R47:R49"/>
    <mergeCell ref="L22:N22"/>
    <mergeCell ref="L23:N23"/>
    <mergeCell ref="L24:N24"/>
    <mergeCell ref="L25:N25"/>
    <mergeCell ref="L26:N26"/>
    <mergeCell ref="L27:N27"/>
    <mergeCell ref="L28:N28"/>
    <mergeCell ref="L40:N40"/>
    <mergeCell ref="L33:N33"/>
    <mergeCell ref="L34:N34"/>
    <mergeCell ref="L35:N35"/>
    <mergeCell ref="L36:N36"/>
    <mergeCell ref="L29:N29"/>
    <mergeCell ref="L30:N30"/>
    <mergeCell ref="L31:N31"/>
    <mergeCell ref="L32:N32"/>
    <mergeCell ref="O19:P19"/>
    <mergeCell ref="O20:P20"/>
    <mergeCell ref="O21:P21"/>
    <mergeCell ref="O22:P22"/>
    <mergeCell ref="O15:P15"/>
    <mergeCell ref="O16:P16"/>
    <mergeCell ref="O17:P17"/>
    <mergeCell ref="O18:P18"/>
    <mergeCell ref="O37:P37"/>
    <mergeCell ref="O38:P38"/>
    <mergeCell ref="L37:N37"/>
    <mergeCell ref="L38:N38"/>
    <mergeCell ref="L39:N39"/>
    <mergeCell ref="O25:P25"/>
    <mergeCell ref="O26:P26"/>
    <mergeCell ref="O40:P40"/>
    <mergeCell ref="O31:P31"/>
    <mergeCell ref="O32:P32"/>
    <mergeCell ref="O33:P33"/>
    <mergeCell ref="O34:P34"/>
    <mergeCell ref="A52:R52"/>
    <mergeCell ref="M48:M49"/>
    <mergeCell ref="N48:P49"/>
    <mergeCell ref="O35:P35"/>
    <mergeCell ref="O36:P36"/>
    <mergeCell ref="A5:K5"/>
    <mergeCell ref="L5:M5"/>
    <mergeCell ref="A6:R6"/>
    <mergeCell ref="O39:P39"/>
    <mergeCell ref="O27:P27"/>
    <mergeCell ref="O28:P28"/>
    <mergeCell ref="O29:P29"/>
    <mergeCell ref="O30:P30"/>
    <mergeCell ref="O23:P23"/>
    <mergeCell ref="O24:P24"/>
    <mergeCell ref="N1:R1"/>
    <mergeCell ref="A1:M1"/>
    <mergeCell ref="N3:R3"/>
    <mergeCell ref="C2:L2"/>
    <mergeCell ref="Q2:R2"/>
    <mergeCell ref="A3:M3"/>
  </mergeCells>
  <phoneticPr fontId="0" type="noConversion"/>
  <conditionalFormatting sqref="A52:R52">
    <cfRule type="cellIs" dxfId="5" priority="1" stopIfTrue="1" operator="equal">
      <formula>"YES"</formula>
    </cfRule>
    <cfRule type="cellIs" dxfId="4" priority="2" stopIfTrue="1" operator="equal">
      <formula>"No"</formula>
    </cfRule>
  </conditionalFormatting>
  <printOptions gridLines="1" gridLinesSet="0"/>
  <pageMargins left="0.75" right="0.25" top="0.5" bottom="0.5" header="0.25" footer="0.25"/>
  <pageSetup scale="77" orientation="portrait" horizontalDpi="300" r:id="rId1"/>
  <headerFooter alignWithMargins="0">
    <oddHeader>&amp;C&amp;14&amp;A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T85"/>
  <sheetViews>
    <sheetView zoomScale="75" workbookViewId="0">
      <pane ySplit="8" topLeftCell="A9" activePane="bottomLeft" state="frozen"/>
      <selection pane="bottomLeft" activeCell="B10" sqref="B10"/>
    </sheetView>
  </sheetViews>
  <sheetFormatPr defaultColWidth="9.109375" defaultRowHeight="13.2" x14ac:dyDescent="0.25"/>
  <cols>
    <col min="1" max="1" width="10.33203125" style="1" customWidth="1"/>
    <col min="2" max="2" width="13" style="1" customWidth="1"/>
    <col min="3" max="4" width="1.88671875" style="2" customWidth="1"/>
    <col min="5" max="5" width="10.88671875" style="1" customWidth="1"/>
    <col min="6" max="7" width="1.6640625" style="3" customWidth="1"/>
    <col min="8" max="8" width="10.88671875" style="1" customWidth="1"/>
    <col min="9" max="9" width="2" style="3" customWidth="1"/>
    <col min="10" max="10" width="1.44140625" style="3" customWidth="1"/>
    <col min="11" max="11" width="11.33203125" style="1" customWidth="1"/>
    <col min="12" max="12" width="2.44140625" style="1" customWidth="1"/>
    <col min="13" max="13" width="12" style="1" customWidth="1"/>
    <col min="14" max="14" width="2" style="3" customWidth="1"/>
    <col min="15" max="15" width="10.88671875" style="1" customWidth="1"/>
    <col min="16" max="16" width="2.44140625" style="3" customWidth="1"/>
    <col min="17" max="17" width="15" style="3" customWidth="1"/>
    <col min="18" max="18" width="10.88671875" style="3" customWidth="1"/>
    <col min="19" max="16384" width="9.109375" style="3"/>
  </cols>
  <sheetData>
    <row r="1" spans="1:20" s="10" customFormat="1" ht="26.25" customHeight="1" thickBot="1" x14ac:dyDescent="0.3">
      <c r="A1" s="210" t="s">
        <v>0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7" t="s">
        <v>64</v>
      </c>
      <c r="O1" s="208"/>
      <c r="P1" s="208"/>
      <c r="Q1" s="208"/>
      <c r="R1" s="209"/>
    </row>
    <row r="2" spans="1:20" s="14" customFormat="1" ht="21.75" customHeight="1" x14ac:dyDescent="0.25">
      <c r="A2" s="199" t="s">
        <v>2</v>
      </c>
      <c r="B2" s="200"/>
      <c r="C2" s="213" t="s">
        <v>52</v>
      </c>
      <c r="D2" s="115"/>
      <c r="E2" s="115"/>
      <c r="F2" s="115"/>
      <c r="G2" s="115"/>
      <c r="H2" s="115"/>
      <c r="I2" s="115"/>
      <c r="J2" s="115"/>
      <c r="K2" s="115"/>
      <c r="L2" s="115"/>
      <c r="M2" s="46"/>
      <c r="N2" s="224" t="s">
        <v>24</v>
      </c>
      <c r="O2" s="225"/>
      <c r="P2" s="225"/>
      <c r="Q2" s="222" t="s">
        <v>43</v>
      </c>
      <c r="R2" s="223"/>
    </row>
    <row r="3" spans="1:20" ht="21.75" customHeight="1" x14ac:dyDescent="0.25">
      <c r="A3" s="201" t="s">
        <v>45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211" t="s">
        <v>53</v>
      </c>
      <c r="O3" s="204"/>
      <c r="P3" s="204"/>
      <c r="Q3" s="204"/>
      <c r="R3" s="212"/>
    </row>
    <row r="4" spans="1:20" ht="21.75" customHeight="1" x14ac:dyDescent="0.25">
      <c r="A4" s="201" t="s">
        <v>25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226">
        <v>38565</v>
      </c>
      <c r="O4" s="227"/>
      <c r="P4" s="227"/>
      <c r="Q4" s="227"/>
      <c r="R4" s="228"/>
    </row>
    <row r="5" spans="1:20" ht="21.75" customHeight="1" x14ac:dyDescent="0.25">
      <c r="A5" s="201" t="s">
        <v>3</v>
      </c>
      <c r="B5" s="202"/>
      <c r="C5" s="202"/>
      <c r="D5" s="202"/>
      <c r="E5" s="202"/>
      <c r="F5" s="202"/>
      <c r="G5" s="202"/>
      <c r="H5" s="202"/>
      <c r="I5" s="202"/>
      <c r="J5" s="202"/>
      <c r="K5" s="202"/>
      <c r="L5" s="203">
        <v>38565</v>
      </c>
      <c r="M5" s="204"/>
      <c r="N5" s="229" t="s">
        <v>26</v>
      </c>
      <c r="O5" s="230"/>
      <c r="P5" s="230"/>
      <c r="Q5" s="230"/>
      <c r="R5" s="45" t="s">
        <v>54</v>
      </c>
    </row>
    <row r="6" spans="1:20" ht="5.25" customHeight="1" thickBot="1" x14ac:dyDescent="0.3">
      <c r="A6" s="168" t="s">
        <v>1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9"/>
      <c r="T6" s="51"/>
    </row>
    <row r="7" spans="1:20" s="4" customFormat="1" ht="28.5" customHeight="1" x14ac:dyDescent="0.25">
      <c r="A7" s="104" t="s">
        <v>4</v>
      </c>
      <c r="B7" s="106" t="s">
        <v>27</v>
      </c>
      <c r="C7" s="93"/>
      <c r="D7" s="108" t="s">
        <v>28</v>
      </c>
      <c r="E7" s="93"/>
      <c r="F7" s="93"/>
      <c r="G7" s="108" t="s">
        <v>29</v>
      </c>
      <c r="H7" s="93"/>
      <c r="I7" s="93"/>
      <c r="J7" s="106" t="s">
        <v>30</v>
      </c>
      <c r="K7" s="94"/>
      <c r="L7" s="110" t="s">
        <v>31</v>
      </c>
      <c r="M7" s="111"/>
      <c r="N7" s="111"/>
      <c r="O7" s="111"/>
      <c r="P7" s="96"/>
      <c r="Q7" s="100" t="s">
        <v>32</v>
      </c>
      <c r="R7" s="102" t="s">
        <v>7</v>
      </c>
    </row>
    <row r="8" spans="1:20" s="4" customFormat="1" ht="16.5" customHeight="1" thickBot="1" x14ac:dyDescent="0.3">
      <c r="A8" s="105"/>
      <c r="B8" s="107"/>
      <c r="C8" s="107"/>
      <c r="D8" s="107"/>
      <c r="E8" s="107"/>
      <c r="F8" s="107"/>
      <c r="G8" s="107"/>
      <c r="H8" s="107"/>
      <c r="I8" s="107"/>
      <c r="J8" s="107"/>
      <c r="K8" s="109"/>
      <c r="L8" s="26" t="s">
        <v>5</v>
      </c>
      <c r="M8" s="27"/>
      <c r="N8" s="28"/>
      <c r="O8" s="112" t="s">
        <v>6</v>
      </c>
      <c r="P8" s="113"/>
      <c r="Q8" s="101"/>
      <c r="R8" s="103"/>
    </row>
    <row r="9" spans="1:20" s="4" customFormat="1" ht="14.25" customHeight="1" x14ac:dyDescent="0.25">
      <c r="A9" s="114" t="s">
        <v>33</v>
      </c>
      <c r="B9" s="115"/>
      <c r="C9" s="150"/>
      <c r="D9" s="115"/>
      <c r="E9" s="115"/>
      <c r="F9" s="115"/>
      <c r="G9" s="115"/>
      <c r="H9" s="115"/>
      <c r="I9" s="115"/>
      <c r="J9" s="115"/>
      <c r="K9" s="151"/>
      <c r="L9" s="133"/>
      <c r="M9" s="134"/>
      <c r="N9" s="135"/>
      <c r="O9" s="95"/>
      <c r="P9" s="96"/>
      <c r="Q9" s="15"/>
      <c r="R9" s="36"/>
    </row>
    <row r="10" spans="1:20" ht="15.75" customHeight="1" x14ac:dyDescent="0.25">
      <c r="A10" s="37">
        <v>1</v>
      </c>
      <c r="B10" s="5">
        <v>1653</v>
      </c>
      <c r="C10" s="20" t="s">
        <v>8</v>
      </c>
      <c r="D10" s="20"/>
      <c r="E10" s="6">
        <v>7300</v>
      </c>
      <c r="F10" s="19" t="s">
        <v>9</v>
      </c>
      <c r="G10" s="19"/>
      <c r="H10" s="7">
        <v>323</v>
      </c>
      <c r="I10" s="19" t="s">
        <v>10</v>
      </c>
      <c r="J10" s="19"/>
      <c r="K10" s="5">
        <f t="shared" ref="K10:K40" si="0">SUM(B10,E10,-H10)</f>
        <v>8630</v>
      </c>
      <c r="L10" s="214" t="s">
        <v>50</v>
      </c>
      <c r="M10" s="215"/>
      <c r="N10" s="216"/>
      <c r="O10" s="205">
        <v>8677</v>
      </c>
      <c r="P10" s="206"/>
      <c r="Q10" s="16">
        <f>IF(OR(B10="",O10=""),0,SUM(O10,-K10))</f>
        <v>47</v>
      </c>
      <c r="R10" s="38"/>
    </row>
    <row r="11" spans="1:20" ht="15.75" customHeight="1" x14ac:dyDescent="0.25">
      <c r="A11" s="37">
        <v>2</v>
      </c>
      <c r="B11" s="5">
        <f>IF(AND(E11=0,H11=0,O11=""),"",IF($O$10&lt;&gt;"",$O$10,#REF!))</f>
        <v>8677</v>
      </c>
      <c r="C11" s="21" t="s">
        <v>8</v>
      </c>
      <c r="D11" s="21"/>
      <c r="E11" s="6">
        <v>0</v>
      </c>
      <c r="F11" s="17" t="s">
        <v>9</v>
      </c>
      <c r="G11" s="17"/>
      <c r="H11" s="7">
        <v>318</v>
      </c>
      <c r="I11" s="17" t="s">
        <v>10</v>
      </c>
      <c r="J11" s="17"/>
      <c r="K11" s="12">
        <f t="shared" si="0"/>
        <v>8359</v>
      </c>
      <c r="L11" s="214"/>
      <c r="M11" s="215"/>
      <c r="N11" s="216"/>
      <c r="O11" s="205">
        <v>8352</v>
      </c>
      <c r="P11" s="206"/>
      <c r="Q11" s="16">
        <f t="shared" ref="Q11:Q40" si="1">IF(OR(K11=0,O11=""),0,SUM(O11,-K11))</f>
        <v>-7</v>
      </c>
      <c r="R11" s="38"/>
    </row>
    <row r="12" spans="1:20" ht="15.75" customHeight="1" x14ac:dyDescent="0.25">
      <c r="A12" s="37">
        <v>3</v>
      </c>
      <c r="B12" s="5">
        <f>IF(AND(E12=0,H12=0,O12=""),"",IF($O$11&lt;&gt;"",$O$11,IF($O$10&lt;&gt;"",$O$10,#REF!)))</f>
        <v>8352</v>
      </c>
      <c r="C12" s="21" t="s">
        <v>8</v>
      </c>
      <c r="D12" s="21"/>
      <c r="E12" s="6">
        <v>0</v>
      </c>
      <c r="F12" s="17" t="s">
        <v>9</v>
      </c>
      <c r="G12" s="17"/>
      <c r="H12" s="7">
        <v>405</v>
      </c>
      <c r="I12" s="17" t="s">
        <v>10</v>
      </c>
      <c r="J12" s="17"/>
      <c r="K12" s="5">
        <f t="shared" si="0"/>
        <v>7947</v>
      </c>
      <c r="L12" s="214"/>
      <c r="M12" s="215"/>
      <c r="N12" s="216"/>
      <c r="O12" s="205">
        <v>7946</v>
      </c>
      <c r="P12" s="206"/>
      <c r="Q12" s="16">
        <f t="shared" si="1"/>
        <v>-1</v>
      </c>
      <c r="R12" s="38"/>
    </row>
    <row r="13" spans="1:20" ht="15.75" customHeight="1" x14ac:dyDescent="0.25">
      <c r="A13" s="37">
        <v>4</v>
      </c>
      <c r="B13" s="5">
        <f>IF(AND(E13=0,H13=0,O13=""),"",IF($O$12&lt;&gt;"",$O$12,IF($O$11&lt;&gt;"",$O$11,IF($O$10&lt;&gt;"",$O$10,#REF!))))</f>
        <v>7946</v>
      </c>
      <c r="C13" s="21" t="s">
        <v>8</v>
      </c>
      <c r="D13" s="21"/>
      <c r="E13" s="6">
        <v>0</v>
      </c>
      <c r="F13" s="17" t="s">
        <v>9</v>
      </c>
      <c r="G13" s="17"/>
      <c r="H13" s="7">
        <v>301</v>
      </c>
      <c r="I13" s="17" t="s">
        <v>10</v>
      </c>
      <c r="J13" s="17"/>
      <c r="K13" s="12">
        <f t="shared" si="0"/>
        <v>7645</v>
      </c>
      <c r="L13" s="214"/>
      <c r="M13" s="215"/>
      <c r="N13" s="216"/>
      <c r="O13" s="205">
        <v>7639</v>
      </c>
      <c r="P13" s="206"/>
      <c r="Q13" s="16">
        <f t="shared" si="1"/>
        <v>-6</v>
      </c>
      <c r="R13" s="38"/>
    </row>
    <row r="14" spans="1:20" ht="15.75" customHeight="1" x14ac:dyDescent="0.25">
      <c r="A14" s="37">
        <v>5</v>
      </c>
      <c r="B14" s="5">
        <f>IF(AND(E14=0,H14=0,O14=""),"",IF($O$13&lt;&gt;"",$O$13,IF($O$12&lt;&gt;"",$O$12,IF($O$11&lt;&gt;"",$O$11,IF($O$10&lt;&gt;"",$O$10,#REF!)))))</f>
        <v>7639</v>
      </c>
      <c r="C14" s="21" t="s">
        <v>8</v>
      </c>
      <c r="D14" s="21"/>
      <c r="E14" s="6">
        <v>0</v>
      </c>
      <c r="F14" s="17" t="s">
        <v>9</v>
      </c>
      <c r="G14" s="17"/>
      <c r="H14" s="7">
        <v>573</v>
      </c>
      <c r="I14" s="17" t="s">
        <v>10</v>
      </c>
      <c r="J14" s="17"/>
      <c r="K14" s="12">
        <f t="shared" si="0"/>
        <v>7066</v>
      </c>
      <c r="L14" s="214"/>
      <c r="M14" s="215"/>
      <c r="N14" s="216"/>
      <c r="O14" s="205">
        <v>7038</v>
      </c>
      <c r="P14" s="206"/>
      <c r="Q14" s="16">
        <f t="shared" si="1"/>
        <v>-28</v>
      </c>
      <c r="R14" s="38"/>
    </row>
    <row r="15" spans="1:20" ht="15.75" customHeight="1" x14ac:dyDescent="0.25">
      <c r="A15" s="37">
        <v>6</v>
      </c>
      <c r="B15" s="5">
        <f>IF(AND(E15=0,H15=0,O15=""),"",IF($O$14&lt;&gt;"",$O$14,IF($O$13&lt;&gt;"",$O$13,IF($O$12&lt;&gt;"",$O$12,IF($O$11&lt;&gt;"",$O$11,IF($O$10&lt;&gt;"",$O$10,#REF!))))))</f>
        <v>7038</v>
      </c>
      <c r="C15" s="21" t="s">
        <v>8</v>
      </c>
      <c r="D15" s="21"/>
      <c r="E15" s="8">
        <v>0</v>
      </c>
      <c r="F15" s="17" t="s">
        <v>9</v>
      </c>
      <c r="G15" s="17"/>
      <c r="H15" s="7">
        <v>649</v>
      </c>
      <c r="I15" s="17" t="s">
        <v>10</v>
      </c>
      <c r="J15" s="17"/>
      <c r="K15" s="12">
        <f t="shared" si="0"/>
        <v>6389</v>
      </c>
      <c r="L15" s="214"/>
      <c r="M15" s="215"/>
      <c r="N15" s="216"/>
      <c r="O15" s="205">
        <v>6380</v>
      </c>
      <c r="P15" s="206"/>
      <c r="Q15" s="16">
        <f t="shared" si="1"/>
        <v>-9</v>
      </c>
      <c r="R15" s="38"/>
    </row>
    <row r="16" spans="1:20" ht="15.75" customHeight="1" x14ac:dyDescent="0.25">
      <c r="A16" s="37">
        <v>7</v>
      </c>
      <c r="B16" s="5">
        <f>IF(AND(E16=0,H16=0,O16=""),"",IF($O$15&lt;&gt;"",$O$15,IF($O$14&lt;&gt;"",$O$14,IF($O$13&lt;&gt;"",$O$13,IF($O$12&lt;&gt;"",$O$12,IF($O$11&lt;&gt;"",$O$11,IF($O$10&lt;&gt;"",$O$10,#REF!)))))))</f>
        <v>6380</v>
      </c>
      <c r="C16" s="21" t="s">
        <v>8</v>
      </c>
      <c r="D16" s="21"/>
      <c r="E16" s="8">
        <v>0</v>
      </c>
      <c r="F16" s="17" t="s">
        <v>9</v>
      </c>
      <c r="G16" s="17"/>
      <c r="H16" s="7">
        <v>567</v>
      </c>
      <c r="I16" s="17" t="s">
        <v>10</v>
      </c>
      <c r="J16" s="17"/>
      <c r="K16" s="12">
        <f t="shared" si="0"/>
        <v>5813</v>
      </c>
      <c r="L16" s="214"/>
      <c r="M16" s="215"/>
      <c r="N16" s="216"/>
      <c r="O16" s="205">
        <v>5824</v>
      </c>
      <c r="P16" s="206"/>
      <c r="Q16" s="16">
        <f t="shared" si="1"/>
        <v>11</v>
      </c>
      <c r="R16" s="38"/>
    </row>
    <row r="17" spans="1:18" ht="15.75" customHeight="1" x14ac:dyDescent="0.25">
      <c r="A17" s="37">
        <v>8</v>
      </c>
      <c r="B17" s="5">
        <f>IF(AND(E17=0,H17=0,O17=""),"",IF($O$16&lt;&gt;"",$O$16,IF($O$15&lt;&gt;"",$O$15,IF($O$14&lt;&gt;"",$O$14,IF($O$13&lt;&gt;"",$O$13,IF($O$12&lt;&gt;"",$O$12,IF($O$11&lt;&gt;"",$O$11,IF($O$10&lt;&gt;"",$O$10,#REF!))))))))</f>
        <v>5824</v>
      </c>
      <c r="C17" s="21" t="s">
        <v>8</v>
      </c>
      <c r="D17" s="21"/>
      <c r="E17" s="8">
        <v>0</v>
      </c>
      <c r="F17" s="17" t="s">
        <v>9</v>
      </c>
      <c r="G17" s="17"/>
      <c r="H17" s="7">
        <v>252</v>
      </c>
      <c r="I17" s="17" t="s">
        <v>10</v>
      </c>
      <c r="J17" s="17"/>
      <c r="K17" s="12">
        <f t="shared" si="0"/>
        <v>5572</v>
      </c>
      <c r="L17" s="214"/>
      <c r="M17" s="215"/>
      <c r="N17" s="216"/>
      <c r="O17" s="205">
        <v>5578</v>
      </c>
      <c r="P17" s="206"/>
      <c r="Q17" s="16">
        <f t="shared" si="1"/>
        <v>6</v>
      </c>
      <c r="R17" s="38"/>
    </row>
    <row r="18" spans="1:18" ht="15.75" customHeight="1" x14ac:dyDescent="0.25">
      <c r="A18" s="37">
        <v>9</v>
      </c>
      <c r="B18" s="5">
        <f t="shared" ref="B18:B40" si="2">IF(AND(E18=0,H18=0,O18=""),"",IF(O17&lt;&gt;"",O17,IF(O16&lt;&gt;"",O16,IF(O15&lt;&gt;"",O15,IF(O14&lt;&gt;"",O14,IF(O13&lt;&gt;"",O13,IF(O12&lt;&gt;"",O12,IF(O11&lt;&gt;"",O11,O10))))))))</f>
        <v>5578</v>
      </c>
      <c r="C18" s="21" t="s">
        <v>8</v>
      </c>
      <c r="D18" s="21"/>
      <c r="E18" s="8">
        <v>0</v>
      </c>
      <c r="F18" s="17" t="s">
        <v>9</v>
      </c>
      <c r="G18" s="17"/>
      <c r="H18" s="7">
        <v>172</v>
      </c>
      <c r="I18" s="17" t="s">
        <v>10</v>
      </c>
      <c r="J18" s="17"/>
      <c r="K18" s="12">
        <f t="shared" si="0"/>
        <v>5406</v>
      </c>
      <c r="L18" s="214"/>
      <c r="M18" s="215"/>
      <c r="N18" s="216"/>
      <c r="O18" s="205">
        <v>5405</v>
      </c>
      <c r="P18" s="206"/>
      <c r="Q18" s="16">
        <f t="shared" si="1"/>
        <v>-1</v>
      </c>
      <c r="R18" s="38"/>
    </row>
    <row r="19" spans="1:18" ht="15.75" customHeight="1" x14ac:dyDescent="0.25">
      <c r="A19" s="37">
        <v>10</v>
      </c>
      <c r="B19" s="5">
        <f t="shared" si="2"/>
        <v>5405</v>
      </c>
      <c r="C19" s="21" t="s">
        <v>8</v>
      </c>
      <c r="D19" s="21"/>
      <c r="E19" s="8">
        <v>0</v>
      </c>
      <c r="F19" s="17" t="s">
        <v>9</v>
      </c>
      <c r="G19" s="17"/>
      <c r="H19" s="7">
        <v>441</v>
      </c>
      <c r="I19" s="17" t="s">
        <v>10</v>
      </c>
      <c r="J19" s="17"/>
      <c r="K19" s="12">
        <f t="shared" si="0"/>
        <v>4964</v>
      </c>
      <c r="L19" s="214"/>
      <c r="M19" s="215"/>
      <c r="N19" s="216"/>
      <c r="O19" s="205">
        <v>4961</v>
      </c>
      <c r="P19" s="206"/>
      <c r="Q19" s="16">
        <f t="shared" si="1"/>
        <v>-3</v>
      </c>
      <c r="R19" s="38"/>
    </row>
    <row r="20" spans="1:18" ht="15.75" customHeight="1" x14ac:dyDescent="0.25">
      <c r="A20" s="37">
        <v>11</v>
      </c>
      <c r="B20" s="5">
        <f t="shared" si="2"/>
        <v>4961</v>
      </c>
      <c r="C20" s="21" t="s">
        <v>8</v>
      </c>
      <c r="D20" s="21"/>
      <c r="E20" s="8">
        <v>0</v>
      </c>
      <c r="F20" s="17" t="s">
        <v>9</v>
      </c>
      <c r="G20" s="17"/>
      <c r="H20" s="7">
        <v>1007</v>
      </c>
      <c r="I20" s="17" t="s">
        <v>10</v>
      </c>
      <c r="J20" s="17"/>
      <c r="K20" s="12">
        <f t="shared" si="0"/>
        <v>3954</v>
      </c>
      <c r="L20" s="214"/>
      <c r="M20" s="215"/>
      <c r="N20" s="216"/>
      <c r="O20" s="205">
        <v>4298</v>
      </c>
      <c r="P20" s="206"/>
      <c r="Q20" s="16">
        <f t="shared" si="1"/>
        <v>344</v>
      </c>
      <c r="R20" s="38"/>
    </row>
    <row r="21" spans="1:18" ht="15.75" customHeight="1" x14ac:dyDescent="0.25">
      <c r="A21" s="37">
        <v>12</v>
      </c>
      <c r="B21" s="5">
        <f t="shared" si="2"/>
        <v>4298</v>
      </c>
      <c r="C21" s="21" t="s">
        <v>8</v>
      </c>
      <c r="D21" s="21"/>
      <c r="E21" s="8">
        <v>0</v>
      </c>
      <c r="F21" s="17" t="s">
        <v>9</v>
      </c>
      <c r="G21" s="17"/>
      <c r="H21" s="7">
        <v>720</v>
      </c>
      <c r="I21" s="17" t="s">
        <v>10</v>
      </c>
      <c r="J21" s="17"/>
      <c r="K21" s="12">
        <f t="shared" si="0"/>
        <v>3578</v>
      </c>
      <c r="L21" s="214"/>
      <c r="M21" s="215"/>
      <c r="N21" s="216"/>
      <c r="O21" s="205">
        <v>3564</v>
      </c>
      <c r="P21" s="206"/>
      <c r="Q21" s="16">
        <f t="shared" si="1"/>
        <v>-14</v>
      </c>
      <c r="R21" s="38"/>
    </row>
    <row r="22" spans="1:18" ht="15.75" customHeight="1" x14ac:dyDescent="0.25">
      <c r="A22" s="37">
        <v>13</v>
      </c>
      <c r="B22" s="5">
        <f t="shared" si="2"/>
        <v>3564</v>
      </c>
      <c r="C22" s="21" t="s">
        <v>8</v>
      </c>
      <c r="D22" s="21"/>
      <c r="E22" s="8" t="s">
        <v>11</v>
      </c>
      <c r="F22" s="17" t="s">
        <v>9</v>
      </c>
      <c r="G22" s="17"/>
      <c r="H22" s="7">
        <v>626</v>
      </c>
      <c r="I22" s="17" t="s">
        <v>10</v>
      </c>
      <c r="J22" s="17"/>
      <c r="K22" s="12">
        <f t="shared" si="0"/>
        <v>2938</v>
      </c>
      <c r="L22" s="214"/>
      <c r="M22" s="215"/>
      <c r="N22" s="216"/>
      <c r="O22" s="205">
        <v>2946</v>
      </c>
      <c r="P22" s="206"/>
      <c r="Q22" s="16">
        <f t="shared" si="1"/>
        <v>8</v>
      </c>
      <c r="R22" s="38"/>
    </row>
    <row r="23" spans="1:18" ht="15.75" customHeight="1" x14ac:dyDescent="0.25">
      <c r="A23" s="37">
        <v>14</v>
      </c>
      <c r="B23" s="5">
        <f t="shared" si="2"/>
        <v>2946</v>
      </c>
      <c r="C23" s="21" t="s">
        <v>8</v>
      </c>
      <c r="D23" s="21"/>
      <c r="E23" s="8">
        <v>0</v>
      </c>
      <c r="F23" s="17" t="s">
        <v>9</v>
      </c>
      <c r="G23" s="17"/>
      <c r="H23" s="7">
        <v>670</v>
      </c>
      <c r="I23" s="17" t="s">
        <v>10</v>
      </c>
      <c r="J23" s="17"/>
      <c r="K23" s="12">
        <f t="shared" si="0"/>
        <v>2276</v>
      </c>
      <c r="L23" s="214"/>
      <c r="M23" s="215"/>
      <c r="N23" s="216"/>
      <c r="O23" s="205">
        <v>2253</v>
      </c>
      <c r="P23" s="206"/>
      <c r="Q23" s="16">
        <f t="shared" si="1"/>
        <v>-23</v>
      </c>
      <c r="R23" s="38"/>
    </row>
    <row r="24" spans="1:18" ht="15.75" customHeight="1" x14ac:dyDescent="0.25">
      <c r="A24" s="37">
        <v>15</v>
      </c>
      <c r="B24" s="5">
        <f t="shared" si="2"/>
        <v>2253</v>
      </c>
      <c r="C24" s="21" t="s">
        <v>8</v>
      </c>
      <c r="D24" s="21"/>
      <c r="E24" s="8">
        <v>0</v>
      </c>
      <c r="F24" s="17" t="s">
        <v>9</v>
      </c>
      <c r="G24" s="17"/>
      <c r="H24" s="7">
        <v>259</v>
      </c>
      <c r="I24" s="17" t="s">
        <v>10</v>
      </c>
      <c r="J24" s="17"/>
      <c r="K24" s="12">
        <f t="shared" si="0"/>
        <v>1994</v>
      </c>
      <c r="L24" s="214"/>
      <c r="M24" s="215"/>
      <c r="N24" s="216"/>
      <c r="O24" s="205">
        <v>1960</v>
      </c>
      <c r="P24" s="206"/>
      <c r="Q24" s="16">
        <f t="shared" si="1"/>
        <v>-34</v>
      </c>
      <c r="R24" s="38"/>
    </row>
    <row r="25" spans="1:18" ht="15.75" customHeight="1" x14ac:dyDescent="0.25">
      <c r="A25" s="37">
        <v>16</v>
      </c>
      <c r="B25" s="5">
        <f t="shared" si="2"/>
        <v>1960</v>
      </c>
      <c r="C25" s="21" t="s">
        <v>8</v>
      </c>
      <c r="D25" s="21"/>
      <c r="E25" s="8">
        <v>0</v>
      </c>
      <c r="F25" s="17" t="s">
        <v>9</v>
      </c>
      <c r="G25" s="17"/>
      <c r="H25" s="7">
        <v>182</v>
      </c>
      <c r="I25" s="17" t="s">
        <v>10</v>
      </c>
      <c r="J25" s="17"/>
      <c r="K25" s="12">
        <f t="shared" si="0"/>
        <v>1778</v>
      </c>
      <c r="L25" s="214"/>
      <c r="M25" s="215"/>
      <c r="N25" s="216"/>
      <c r="O25" s="205">
        <v>1860</v>
      </c>
      <c r="P25" s="206"/>
      <c r="Q25" s="16">
        <f t="shared" si="1"/>
        <v>82</v>
      </c>
      <c r="R25" s="38"/>
    </row>
    <row r="26" spans="1:18" ht="15.75" customHeight="1" x14ac:dyDescent="0.25">
      <c r="A26" s="37">
        <v>17</v>
      </c>
      <c r="B26" s="5">
        <f t="shared" si="2"/>
        <v>1860</v>
      </c>
      <c r="C26" s="21" t="s">
        <v>8</v>
      </c>
      <c r="D26" s="21"/>
      <c r="E26" s="8">
        <v>0</v>
      </c>
      <c r="F26" s="17" t="s">
        <v>9</v>
      </c>
      <c r="G26" s="17"/>
      <c r="H26" s="7">
        <v>353</v>
      </c>
      <c r="I26" s="17" t="s">
        <v>10</v>
      </c>
      <c r="J26" s="17"/>
      <c r="K26" s="12">
        <f t="shared" si="0"/>
        <v>1507</v>
      </c>
      <c r="L26" s="214"/>
      <c r="M26" s="215"/>
      <c r="N26" s="216"/>
      <c r="O26" s="205">
        <v>1513</v>
      </c>
      <c r="P26" s="206"/>
      <c r="Q26" s="16">
        <f t="shared" si="1"/>
        <v>6</v>
      </c>
      <c r="R26" s="38"/>
    </row>
    <row r="27" spans="1:18" ht="15.75" customHeight="1" x14ac:dyDescent="0.25">
      <c r="A27" s="37">
        <v>18</v>
      </c>
      <c r="B27" s="5">
        <f t="shared" si="2"/>
        <v>1513</v>
      </c>
      <c r="C27" s="21" t="s">
        <v>8</v>
      </c>
      <c r="D27" s="21"/>
      <c r="E27" s="8">
        <v>7600</v>
      </c>
      <c r="F27" s="17" t="s">
        <v>9</v>
      </c>
      <c r="G27" s="17"/>
      <c r="H27" s="7">
        <v>391</v>
      </c>
      <c r="I27" s="17" t="s">
        <v>10</v>
      </c>
      <c r="J27" s="17"/>
      <c r="K27" s="12">
        <f t="shared" si="0"/>
        <v>8722</v>
      </c>
      <c r="L27" s="214"/>
      <c r="M27" s="215"/>
      <c r="N27" s="216"/>
      <c r="O27" s="205">
        <v>8761</v>
      </c>
      <c r="P27" s="206"/>
      <c r="Q27" s="16">
        <f t="shared" si="1"/>
        <v>39</v>
      </c>
      <c r="R27" s="38"/>
    </row>
    <row r="28" spans="1:18" ht="15.75" customHeight="1" x14ac:dyDescent="0.25">
      <c r="A28" s="37">
        <v>19</v>
      </c>
      <c r="B28" s="5">
        <f t="shared" si="2"/>
        <v>8761</v>
      </c>
      <c r="C28" s="21" t="s">
        <v>8</v>
      </c>
      <c r="D28" s="21"/>
      <c r="E28" s="8">
        <v>0</v>
      </c>
      <c r="F28" s="17" t="s">
        <v>9</v>
      </c>
      <c r="G28" s="17"/>
      <c r="H28" s="7">
        <v>805</v>
      </c>
      <c r="I28" s="17" t="s">
        <v>10</v>
      </c>
      <c r="J28" s="17"/>
      <c r="K28" s="12">
        <f t="shared" si="0"/>
        <v>7956</v>
      </c>
      <c r="L28" s="214"/>
      <c r="M28" s="215"/>
      <c r="N28" s="216"/>
      <c r="O28" s="205">
        <v>7944</v>
      </c>
      <c r="P28" s="206"/>
      <c r="Q28" s="16">
        <f t="shared" si="1"/>
        <v>-12</v>
      </c>
      <c r="R28" s="38"/>
    </row>
    <row r="29" spans="1:18" ht="15.75" customHeight="1" x14ac:dyDescent="0.25">
      <c r="A29" s="37">
        <v>20</v>
      </c>
      <c r="B29" s="5">
        <f t="shared" si="2"/>
        <v>7944</v>
      </c>
      <c r="C29" s="21" t="s">
        <v>8</v>
      </c>
      <c r="D29" s="21"/>
      <c r="E29" s="8">
        <v>0</v>
      </c>
      <c r="F29" s="17" t="s">
        <v>9</v>
      </c>
      <c r="G29" s="17"/>
      <c r="H29" s="7">
        <v>362</v>
      </c>
      <c r="I29" s="17" t="s">
        <v>10</v>
      </c>
      <c r="J29" s="17"/>
      <c r="K29" s="12">
        <f t="shared" si="0"/>
        <v>7582</v>
      </c>
      <c r="L29" s="214"/>
      <c r="M29" s="215"/>
      <c r="N29" s="216"/>
      <c r="O29" s="205">
        <v>7575</v>
      </c>
      <c r="P29" s="206"/>
      <c r="Q29" s="16">
        <f t="shared" si="1"/>
        <v>-7</v>
      </c>
      <c r="R29" s="38"/>
    </row>
    <row r="30" spans="1:18" ht="15.75" customHeight="1" x14ac:dyDescent="0.25">
      <c r="A30" s="37">
        <v>21</v>
      </c>
      <c r="B30" s="5">
        <f t="shared" si="2"/>
        <v>7575</v>
      </c>
      <c r="C30" s="21" t="s">
        <v>8</v>
      </c>
      <c r="D30" s="21"/>
      <c r="E30" s="8">
        <v>0</v>
      </c>
      <c r="F30" s="17" t="s">
        <v>9</v>
      </c>
      <c r="G30" s="17"/>
      <c r="H30" s="7">
        <v>360</v>
      </c>
      <c r="I30" s="17" t="s">
        <v>10</v>
      </c>
      <c r="J30" s="17"/>
      <c r="K30" s="12">
        <f t="shared" si="0"/>
        <v>7215</v>
      </c>
      <c r="L30" s="214"/>
      <c r="M30" s="215"/>
      <c r="N30" s="216"/>
      <c r="O30" s="205">
        <v>7207</v>
      </c>
      <c r="P30" s="206"/>
      <c r="Q30" s="16">
        <f t="shared" si="1"/>
        <v>-8</v>
      </c>
      <c r="R30" s="38"/>
    </row>
    <row r="31" spans="1:18" ht="15.75" customHeight="1" x14ac:dyDescent="0.25">
      <c r="A31" s="37">
        <v>22</v>
      </c>
      <c r="B31" s="5">
        <f t="shared" si="2"/>
        <v>7207</v>
      </c>
      <c r="C31" s="21" t="s">
        <v>8</v>
      </c>
      <c r="D31" s="21"/>
      <c r="E31" s="8">
        <v>0</v>
      </c>
      <c r="F31" s="17" t="s">
        <v>9</v>
      </c>
      <c r="G31" s="17"/>
      <c r="H31" s="7">
        <v>183</v>
      </c>
      <c r="I31" s="17" t="s">
        <v>10</v>
      </c>
      <c r="J31" s="17"/>
      <c r="K31" s="12">
        <f t="shared" si="0"/>
        <v>7024</v>
      </c>
      <c r="L31" s="214"/>
      <c r="M31" s="215"/>
      <c r="N31" s="216"/>
      <c r="O31" s="205">
        <v>7028</v>
      </c>
      <c r="P31" s="206"/>
      <c r="Q31" s="16">
        <f t="shared" si="1"/>
        <v>4</v>
      </c>
      <c r="R31" s="38"/>
    </row>
    <row r="32" spans="1:18" ht="15.75" customHeight="1" x14ac:dyDescent="0.25">
      <c r="A32" s="37">
        <v>23</v>
      </c>
      <c r="B32" s="5">
        <f t="shared" si="2"/>
        <v>7028</v>
      </c>
      <c r="C32" s="21" t="s">
        <v>8</v>
      </c>
      <c r="D32" s="21"/>
      <c r="E32" s="8">
        <v>0</v>
      </c>
      <c r="F32" s="17" t="s">
        <v>9</v>
      </c>
      <c r="G32" s="17"/>
      <c r="H32" s="7">
        <v>171</v>
      </c>
      <c r="I32" s="17" t="s">
        <v>10</v>
      </c>
      <c r="J32" s="17"/>
      <c r="K32" s="12">
        <f t="shared" si="0"/>
        <v>6857</v>
      </c>
      <c r="L32" s="214"/>
      <c r="M32" s="215"/>
      <c r="N32" s="216"/>
      <c r="O32" s="205">
        <v>6852</v>
      </c>
      <c r="P32" s="206"/>
      <c r="Q32" s="16">
        <f t="shared" si="1"/>
        <v>-5</v>
      </c>
      <c r="R32" s="38"/>
    </row>
    <row r="33" spans="1:20" ht="15.75" customHeight="1" x14ac:dyDescent="0.25">
      <c r="A33" s="37">
        <v>24</v>
      </c>
      <c r="B33" s="5">
        <f t="shared" si="2"/>
        <v>6852</v>
      </c>
      <c r="C33" s="21" t="s">
        <v>8</v>
      </c>
      <c r="D33" s="21"/>
      <c r="E33" s="8">
        <v>0</v>
      </c>
      <c r="F33" s="17" t="s">
        <v>9</v>
      </c>
      <c r="G33" s="17"/>
      <c r="H33" s="7">
        <v>292</v>
      </c>
      <c r="I33" s="17" t="s">
        <v>10</v>
      </c>
      <c r="J33" s="17"/>
      <c r="K33" s="12">
        <f t="shared" si="0"/>
        <v>6560</v>
      </c>
      <c r="L33" s="214"/>
      <c r="M33" s="215"/>
      <c r="N33" s="216"/>
      <c r="O33" s="205">
        <v>6536</v>
      </c>
      <c r="P33" s="206"/>
      <c r="Q33" s="16">
        <f t="shared" si="1"/>
        <v>-24</v>
      </c>
      <c r="R33" s="38"/>
    </row>
    <row r="34" spans="1:20" ht="15.75" customHeight="1" x14ac:dyDescent="0.25">
      <c r="A34" s="37">
        <v>25</v>
      </c>
      <c r="B34" s="5">
        <f t="shared" si="2"/>
        <v>6536</v>
      </c>
      <c r="C34" s="21" t="s">
        <v>8</v>
      </c>
      <c r="D34" s="21"/>
      <c r="E34" s="8">
        <v>0</v>
      </c>
      <c r="F34" s="17" t="s">
        <v>9</v>
      </c>
      <c r="G34" s="17"/>
      <c r="H34" s="7">
        <v>470</v>
      </c>
      <c r="I34" s="17" t="s">
        <v>10</v>
      </c>
      <c r="J34" s="17"/>
      <c r="K34" s="12">
        <f t="shared" si="0"/>
        <v>6066</v>
      </c>
      <c r="L34" s="214"/>
      <c r="M34" s="215"/>
      <c r="N34" s="216"/>
      <c r="O34" s="205">
        <v>6096</v>
      </c>
      <c r="P34" s="206"/>
      <c r="Q34" s="16">
        <f t="shared" si="1"/>
        <v>30</v>
      </c>
      <c r="R34" s="38"/>
    </row>
    <row r="35" spans="1:20" ht="15.75" customHeight="1" x14ac:dyDescent="0.25">
      <c r="A35" s="37">
        <v>26</v>
      </c>
      <c r="B35" s="5">
        <f t="shared" si="2"/>
        <v>6096</v>
      </c>
      <c r="C35" s="21" t="s">
        <v>8</v>
      </c>
      <c r="D35" s="21"/>
      <c r="E35" s="8">
        <v>0</v>
      </c>
      <c r="F35" s="17" t="s">
        <v>9</v>
      </c>
      <c r="G35" s="17"/>
      <c r="H35" s="7">
        <v>579</v>
      </c>
      <c r="I35" s="17" t="s">
        <v>10</v>
      </c>
      <c r="J35" s="17"/>
      <c r="K35" s="12">
        <f t="shared" si="0"/>
        <v>5517</v>
      </c>
      <c r="L35" s="214"/>
      <c r="M35" s="215"/>
      <c r="N35" s="216"/>
      <c r="O35" s="205">
        <v>5918</v>
      </c>
      <c r="P35" s="206"/>
      <c r="Q35" s="16">
        <f t="shared" si="1"/>
        <v>401</v>
      </c>
      <c r="R35" s="38"/>
    </row>
    <row r="36" spans="1:20" ht="15.75" customHeight="1" x14ac:dyDescent="0.25">
      <c r="A36" s="37">
        <v>27</v>
      </c>
      <c r="B36" s="5">
        <f t="shared" si="2"/>
        <v>5918</v>
      </c>
      <c r="C36" s="21" t="s">
        <v>8</v>
      </c>
      <c r="D36" s="21"/>
      <c r="E36" s="8">
        <v>0</v>
      </c>
      <c r="F36" s="17" t="s">
        <v>9</v>
      </c>
      <c r="G36" s="17"/>
      <c r="H36" s="7">
        <v>578</v>
      </c>
      <c r="I36" s="17" t="s">
        <v>10</v>
      </c>
      <c r="J36" s="17"/>
      <c r="K36" s="12">
        <f t="shared" si="0"/>
        <v>5340</v>
      </c>
      <c r="L36" s="214"/>
      <c r="M36" s="215"/>
      <c r="N36" s="216"/>
      <c r="O36" s="205">
        <v>4948</v>
      </c>
      <c r="P36" s="206"/>
      <c r="Q36" s="16">
        <f t="shared" si="1"/>
        <v>-392</v>
      </c>
      <c r="R36" s="38"/>
    </row>
    <row r="37" spans="1:20" ht="15.75" customHeight="1" x14ac:dyDescent="0.25">
      <c r="A37" s="37">
        <v>28</v>
      </c>
      <c r="B37" s="5">
        <f t="shared" si="2"/>
        <v>4948</v>
      </c>
      <c r="C37" s="21" t="s">
        <v>8</v>
      </c>
      <c r="D37" s="21"/>
      <c r="E37" s="8">
        <v>0</v>
      </c>
      <c r="F37" s="17" t="s">
        <v>9</v>
      </c>
      <c r="G37" s="17"/>
      <c r="H37" s="7">
        <v>477</v>
      </c>
      <c r="I37" s="17" t="s">
        <v>10</v>
      </c>
      <c r="J37" s="17"/>
      <c r="K37" s="12">
        <f t="shared" si="0"/>
        <v>4471</v>
      </c>
      <c r="L37" s="214"/>
      <c r="M37" s="215"/>
      <c r="N37" s="216"/>
      <c r="O37" s="205">
        <v>4462</v>
      </c>
      <c r="P37" s="206"/>
      <c r="Q37" s="16">
        <f t="shared" si="1"/>
        <v>-9</v>
      </c>
      <c r="R37" s="38"/>
    </row>
    <row r="38" spans="1:20" ht="15.75" customHeight="1" x14ac:dyDescent="0.25">
      <c r="A38" s="37">
        <v>29</v>
      </c>
      <c r="B38" s="5">
        <f t="shared" si="2"/>
        <v>4462</v>
      </c>
      <c r="C38" s="21" t="s">
        <v>8</v>
      </c>
      <c r="D38" s="21"/>
      <c r="E38" s="8" t="s">
        <v>11</v>
      </c>
      <c r="F38" s="17" t="s">
        <v>9</v>
      </c>
      <c r="G38" s="17"/>
      <c r="H38" s="7">
        <v>423</v>
      </c>
      <c r="I38" s="17" t="s">
        <v>10</v>
      </c>
      <c r="J38" s="17"/>
      <c r="K38" s="12">
        <f t="shared" si="0"/>
        <v>4039</v>
      </c>
      <c r="L38" s="214"/>
      <c r="M38" s="215"/>
      <c r="N38" s="216"/>
      <c r="O38" s="205">
        <v>4027</v>
      </c>
      <c r="P38" s="206"/>
      <c r="Q38" s="16">
        <f t="shared" si="1"/>
        <v>-12</v>
      </c>
      <c r="R38" s="38"/>
    </row>
    <row r="39" spans="1:20" ht="15.75" customHeight="1" x14ac:dyDescent="0.25">
      <c r="A39" s="37">
        <v>30</v>
      </c>
      <c r="B39" s="5">
        <f t="shared" si="2"/>
        <v>4027</v>
      </c>
      <c r="C39" s="21" t="s">
        <v>8</v>
      </c>
      <c r="D39" s="21"/>
      <c r="E39" s="8">
        <v>0</v>
      </c>
      <c r="F39" s="17" t="s">
        <v>9</v>
      </c>
      <c r="G39" s="17"/>
      <c r="H39" s="7">
        <v>201</v>
      </c>
      <c r="I39" s="17" t="s">
        <v>10</v>
      </c>
      <c r="J39" s="17"/>
      <c r="K39" s="12">
        <f t="shared" si="0"/>
        <v>3826</v>
      </c>
      <c r="L39" s="214"/>
      <c r="M39" s="215"/>
      <c r="N39" s="216"/>
      <c r="O39" s="205">
        <v>3805</v>
      </c>
      <c r="P39" s="206"/>
      <c r="Q39" s="16">
        <f t="shared" si="1"/>
        <v>-21</v>
      </c>
      <c r="R39" s="38"/>
    </row>
    <row r="40" spans="1:20" ht="15.75" customHeight="1" thickBot="1" x14ac:dyDescent="0.3">
      <c r="A40" s="41">
        <v>31</v>
      </c>
      <c r="B40" s="5">
        <f t="shared" si="2"/>
        <v>3805</v>
      </c>
      <c r="C40" s="21" t="s">
        <v>8</v>
      </c>
      <c r="D40" s="21"/>
      <c r="E40" s="22">
        <v>0</v>
      </c>
      <c r="F40" s="42" t="s">
        <v>9</v>
      </c>
      <c r="G40" s="42"/>
      <c r="H40" s="23">
        <v>0</v>
      </c>
      <c r="I40" s="17" t="s">
        <v>10</v>
      </c>
      <c r="J40" s="17"/>
      <c r="K40" s="24">
        <f t="shared" si="0"/>
        <v>3805</v>
      </c>
      <c r="L40" s="219"/>
      <c r="M40" s="220"/>
      <c r="N40" s="221"/>
      <c r="O40" s="217">
        <v>3805</v>
      </c>
      <c r="P40" s="218"/>
      <c r="Q40" s="18">
        <f t="shared" si="1"/>
        <v>0</v>
      </c>
      <c r="R40" s="43"/>
    </row>
    <row r="41" spans="1:20" ht="46.5" customHeight="1" thickBot="1" x14ac:dyDescent="0.35">
      <c r="A41" s="39"/>
      <c r="B41" s="30" t="s">
        <v>12</v>
      </c>
      <c r="C41" s="126" t="s">
        <v>13</v>
      </c>
      <c r="D41" s="126"/>
      <c r="E41" s="47">
        <f>SUM(E10:E40)</f>
        <v>14900</v>
      </c>
      <c r="F41" s="125" t="s">
        <v>1</v>
      </c>
      <c r="G41" s="86"/>
      <c r="H41" s="48">
        <f>SUM(H10:H40)</f>
        <v>13110</v>
      </c>
      <c r="I41" s="89" t="s">
        <v>14</v>
      </c>
      <c r="J41" s="89"/>
      <c r="K41" s="29" t="s">
        <v>15</v>
      </c>
      <c r="L41" s="92"/>
      <c r="M41" s="93"/>
      <c r="N41" s="94"/>
      <c r="O41" s="34" t="s">
        <v>16</v>
      </c>
      <c r="P41" s="50" t="s">
        <v>17</v>
      </c>
      <c r="Q41" s="35">
        <f>SUM(Q10:Q40)</f>
        <v>362</v>
      </c>
      <c r="R41" s="87" t="s">
        <v>1</v>
      </c>
    </row>
    <row r="42" spans="1:20" ht="15.75" customHeight="1" x14ac:dyDescent="0.25">
      <c r="A42" s="116" t="s">
        <v>34</v>
      </c>
      <c r="B42" s="123" t="s">
        <v>35</v>
      </c>
      <c r="C42" s="124" t="s">
        <v>1</v>
      </c>
      <c r="D42" s="93"/>
      <c r="E42" s="13" t="s">
        <v>18</v>
      </c>
      <c r="F42" s="86"/>
      <c r="G42" s="86"/>
      <c r="H42" s="13" t="s">
        <v>18</v>
      </c>
      <c r="I42" s="125" t="s">
        <v>1</v>
      </c>
      <c r="J42" s="86"/>
      <c r="K42" s="86"/>
      <c r="L42" s="86"/>
      <c r="M42" s="86"/>
      <c r="N42" s="86"/>
      <c r="O42" s="123" t="s">
        <v>36</v>
      </c>
      <c r="P42" s="85"/>
      <c r="Q42" s="13" t="s">
        <v>18</v>
      </c>
      <c r="R42" s="88"/>
    </row>
    <row r="43" spans="1:20" ht="11.25" customHeight="1" x14ac:dyDescent="0.25">
      <c r="A43" s="117"/>
      <c r="B43" s="86"/>
      <c r="C43" s="86"/>
      <c r="D43" s="86"/>
      <c r="E43" s="44" t="s">
        <v>19</v>
      </c>
      <c r="F43" s="86"/>
      <c r="G43" s="86"/>
      <c r="H43" s="44" t="s">
        <v>19</v>
      </c>
      <c r="I43" s="86"/>
      <c r="J43" s="86"/>
      <c r="K43" s="86"/>
      <c r="L43" s="86"/>
      <c r="M43" s="86"/>
      <c r="N43" s="86"/>
      <c r="O43" s="137"/>
      <c r="P43" s="86"/>
      <c r="Q43" s="13" t="s">
        <v>19</v>
      </c>
      <c r="R43" s="88"/>
      <c r="T43" s="3" t="s">
        <v>42</v>
      </c>
    </row>
    <row r="44" spans="1:20" ht="15" customHeight="1" thickBot="1" x14ac:dyDescent="0.3">
      <c r="A44" s="117"/>
      <c r="B44" s="86"/>
      <c r="C44" s="86"/>
      <c r="D44" s="86"/>
      <c r="E44" s="40" t="s">
        <v>20</v>
      </c>
      <c r="F44" s="86"/>
      <c r="G44" s="86"/>
      <c r="H44" s="40" t="s">
        <v>20</v>
      </c>
      <c r="I44" s="86"/>
      <c r="J44" s="86"/>
      <c r="K44" s="86"/>
      <c r="L44" s="86"/>
      <c r="M44" s="86"/>
      <c r="N44" s="86"/>
      <c r="O44" s="137"/>
      <c r="P44" s="86"/>
      <c r="Q44" s="40" t="s">
        <v>20</v>
      </c>
      <c r="R44" s="88"/>
    </row>
    <row r="45" spans="1:20" ht="24" customHeight="1" thickBot="1" x14ac:dyDescent="0.35">
      <c r="A45" s="117"/>
      <c r="B45" s="31">
        <f>$B$10</f>
        <v>1653</v>
      </c>
      <c r="C45" s="127" t="s">
        <v>21</v>
      </c>
      <c r="D45" s="127"/>
      <c r="E45" s="31">
        <f>$E$41</f>
        <v>14900</v>
      </c>
      <c r="F45" s="90" t="s">
        <v>22</v>
      </c>
      <c r="G45" s="90"/>
      <c r="H45" s="31">
        <f>$H$41</f>
        <v>13110</v>
      </c>
      <c r="I45" s="90" t="s">
        <v>23</v>
      </c>
      <c r="J45" s="91"/>
      <c r="K45" s="53">
        <f>SUM(B45,E45,-H45)</f>
        <v>3443</v>
      </c>
      <c r="L45" s="54" t="s">
        <v>23</v>
      </c>
      <c r="M45" s="55">
        <f>SUM(O45,-Q45)</f>
        <v>3443</v>
      </c>
      <c r="N45" s="49" t="s">
        <v>23</v>
      </c>
      <c r="O45" s="32">
        <f>IF($O$40&lt;&gt;"",$O$40,IF(O39&lt;&gt;"",O39,IF(O38&lt;&gt;"",O38,IF(O37&lt;&gt;"",O37,IF(O36&lt;&gt;"",O36,IF(O35&lt;&gt;"",O35,IF(O34&lt;&gt;"",O34,IF(O33&lt;&gt;"",O33,O32))))))))</f>
        <v>3805</v>
      </c>
      <c r="P45" s="49" t="s">
        <v>22</v>
      </c>
      <c r="Q45" s="33">
        <f>$Q$41</f>
        <v>362</v>
      </c>
      <c r="R45" s="88"/>
    </row>
    <row r="46" spans="1:20" ht="15" customHeight="1" x14ac:dyDescent="0.25">
      <c r="A46" s="118"/>
      <c r="B46" s="139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13" t="s">
        <v>18</v>
      </c>
      <c r="R46" s="88"/>
    </row>
    <row r="47" spans="1:20" ht="10.5" customHeight="1" x14ac:dyDescent="0.25">
      <c r="A47" s="119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44" t="s">
        <v>19</v>
      </c>
      <c r="R47" s="152" t="s">
        <v>46</v>
      </c>
    </row>
    <row r="48" spans="1:20" ht="16.5" customHeight="1" x14ac:dyDescent="0.25">
      <c r="A48" s="116" t="s">
        <v>37</v>
      </c>
      <c r="B48" s="121" t="s">
        <v>38</v>
      </c>
      <c r="C48" s="122"/>
      <c r="D48" s="122"/>
      <c r="E48" s="122"/>
      <c r="F48" s="122"/>
      <c r="G48" s="122"/>
      <c r="H48" s="128">
        <f>PRODUCT(H45,0.01)</f>
        <v>131.1</v>
      </c>
      <c r="I48" s="130" t="s">
        <v>21</v>
      </c>
      <c r="J48" s="86"/>
      <c r="K48" s="90">
        <v>130</v>
      </c>
      <c r="L48" s="132" t="s">
        <v>23</v>
      </c>
      <c r="M48" s="159">
        <f>SUM(H48,K48)</f>
        <v>261.10000000000002</v>
      </c>
      <c r="N48" s="161" t="s">
        <v>39</v>
      </c>
      <c r="O48" s="162"/>
      <c r="P48" s="162"/>
      <c r="Q48" s="56" t="s">
        <v>20</v>
      </c>
      <c r="R48" s="152"/>
    </row>
    <row r="49" spans="1:18" ht="21.75" customHeight="1" thickBot="1" x14ac:dyDescent="0.35">
      <c r="A49" s="120"/>
      <c r="B49" s="122"/>
      <c r="C49" s="122"/>
      <c r="D49" s="122"/>
      <c r="E49" s="122"/>
      <c r="F49" s="122"/>
      <c r="G49" s="122"/>
      <c r="H49" s="129"/>
      <c r="I49" s="86"/>
      <c r="J49" s="86"/>
      <c r="K49" s="131"/>
      <c r="L49" s="86"/>
      <c r="M49" s="160"/>
      <c r="N49" s="162"/>
      <c r="O49" s="162"/>
      <c r="P49" s="162"/>
      <c r="Q49" s="57">
        <f>ABS(Q45)</f>
        <v>362</v>
      </c>
      <c r="R49" s="152"/>
    </row>
    <row r="50" spans="1:18" ht="6" customHeight="1" thickBot="1" x14ac:dyDescent="0.3">
      <c r="A50" s="138"/>
      <c r="B50" s="107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9"/>
    </row>
    <row r="51" spans="1:18" ht="24" customHeight="1" x14ac:dyDescent="0.25">
      <c r="A51" s="79" t="s">
        <v>40</v>
      </c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1"/>
    </row>
    <row r="52" spans="1:18" ht="30.75" customHeight="1" x14ac:dyDescent="0.25">
      <c r="A52" s="156" t="e">
        <f>Conclusion(Q49,M48)</f>
        <v>#VALUE!</v>
      </c>
      <c r="B52" s="157"/>
      <c r="C52" s="157"/>
      <c r="D52" s="157"/>
      <c r="E52" s="157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8"/>
    </row>
    <row r="53" spans="1:18" ht="25.5" customHeight="1" thickBot="1" x14ac:dyDescent="0.3">
      <c r="A53" s="76" t="s">
        <v>62</v>
      </c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8"/>
    </row>
    <row r="54" spans="1:18" s="25" customFormat="1" ht="17.25" customHeight="1" thickBot="1" x14ac:dyDescent="0.3">
      <c r="A54" s="73" t="s">
        <v>51</v>
      </c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5"/>
    </row>
    <row r="55" spans="1:18" ht="15" x14ac:dyDescent="0.25">
      <c r="A55" s="10"/>
      <c r="B55" s="10"/>
      <c r="C55" s="11"/>
      <c r="D55" s="11"/>
      <c r="E55" s="10"/>
      <c r="F55" s="9"/>
      <c r="G55" s="9"/>
      <c r="H55" s="10"/>
      <c r="I55" s="9"/>
      <c r="J55" s="9" t="s">
        <v>1</v>
      </c>
      <c r="K55" s="10"/>
      <c r="L55" s="10"/>
      <c r="M55" s="10"/>
      <c r="N55" s="9"/>
      <c r="O55" s="10"/>
      <c r="P55" s="9"/>
      <c r="Q55" s="9"/>
    </row>
    <row r="56" spans="1:18" ht="15" x14ac:dyDescent="0.25">
      <c r="A56" s="10"/>
      <c r="B56" s="10"/>
      <c r="C56" s="11"/>
      <c r="D56" s="11"/>
      <c r="E56" s="10" t="s">
        <v>1</v>
      </c>
      <c r="F56" s="9"/>
      <c r="G56" s="9"/>
      <c r="H56" s="10"/>
      <c r="I56" s="9"/>
      <c r="J56" s="9"/>
      <c r="K56" s="10"/>
      <c r="L56" s="10"/>
      <c r="M56" s="10"/>
      <c r="N56" s="9"/>
      <c r="O56" s="10"/>
      <c r="P56" s="9"/>
      <c r="Q56" s="9"/>
    </row>
    <row r="57" spans="1:18" ht="15" x14ac:dyDescent="0.25">
      <c r="A57" s="10"/>
      <c r="B57" s="10"/>
      <c r="C57" s="11"/>
      <c r="D57" s="11"/>
      <c r="E57" s="10"/>
      <c r="F57" s="9"/>
      <c r="G57" s="9"/>
      <c r="H57" s="10"/>
      <c r="I57" s="9"/>
      <c r="J57" s="9"/>
      <c r="K57" s="10"/>
      <c r="L57" s="10"/>
      <c r="M57" s="10"/>
      <c r="N57" s="9"/>
      <c r="O57" s="10"/>
      <c r="P57" s="9"/>
      <c r="Q57" s="9"/>
    </row>
    <row r="58" spans="1:18" ht="15" x14ac:dyDescent="0.25">
      <c r="A58" s="10"/>
      <c r="B58" s="10"/>
      <c r="C58" s="11"/>
      <c r="D58" s="11"/>
      <c r="E58" s="10"/>
      <c r="F58" s="9"/>
      <c r="G58" s="9"/>
      <c r="H58" s="10"/>
      <c r="I58" s="9"/>
      <c r="J58" s="9"/>
      <c r="L58" s="10"/>
      <c r="M58" s="10"/>
      <c r="N58" s="9"/>
      <c r="O58" s="10"/>
      <c r="P58" s="9"/>
      <c r="Q58" s="9"/>
    </row>
    <row r="59" spans="1:18" ht="15" x14ac:dyDescent="0.25">
      <c r="A59" s="10"/>
      <c r="B59" s="10"/>
      <c r="C59" s="11"/>
      <c r="D59" s="11"/>
      <c r="E59" s="10"/>
      <c r="F59" s="9"/>
      <c r="G59" s="9"/>
      <c r="H59" s="10"/>
      <c r="I59" s="9"/>
      <c r="J59" s="9"/>
      <c r="K59" s="10"/>
      <c r="L59" s="10"/>
      <c r="M59" s="10"/>
      <c r="N59" s="9"/>
      <c r="O59" s="10"/>
      <c r="P59" s="9"/>
      <c r="Q59" s="9"/>
    </row>
    <row r="60" spans="1:18" ht="15" x14ac:dyDescent="0.25">
      <c r="A60" s="10"/>
      <c r="B60" s="10"/>
      <c r="C60" s="11"/>
      <c r="D60" s="11"/>
      <c r="E60" s="10"/>
      <c r="F60" s="9"/>
      <c r="G60" s="9"/>
      <c r="H60" s="10"/>
      <c r="I60" s="9"/>
      <c r="J60" s="9"/>
      <c r="K60" s="10"/>
      <c r="L60" s="10"/>
      <c r="M60" s="10"/>
      <c r="N60" s="9"/>
      <c r="O60" s="10"/>
      <c r="P60" s="9"/>
      <c r="Q60" s="9"/>
    </row>
    <row r="61" spans="1:18" ht="15" x14ac:dyDescent="0.25">
      <c r="A61" s="10"/>
      <c r="B61" s="10"/>
      <c r="C61" s="11"/>
      <c r="D61" s="11"/>
      <c r="E61" s="10"/>
      <c r="F61" s="9"/>
      <c r="G61" s="9"/>
      <c r="H61" s="10"/>
      <c r="I61" s="9"/>
      <c r="J61" s="9"/>
      <c r="K61" s="10"/>
      <c r="L61" s="10"/>
      <c r="M61" s="10"/>
      <c r="N61" s="9"/>
      <c r="O61" s="10"/>
      <c r="P61" s="9"/>
      <c r="Q61" s="9"/>
    </row>
    <row r="62" spans="1:18" ht="15" x14ac:dyDescent="0.25">
      <c r="A62" s="10"/>
      <c r="B62" s="10"/>
      <c r="C62" s="11"/>
      <c r="D62" s="11"/>
      <c r="E62" s="10"/>
      <c r="F62" s="9"/>
      <c r="G62" s="9"/>
      <c r="H62" s="10"/>
      <c r="I62" s="9"/>
      <c r="J62" s="9"/>
      <c r="K62" s="10"/>
      <c r="L62" s="10"/>
      <c r="M62" s="10"/>
      <c r="N62" s="9"/>
      <c r="O62" s="10"/>
      <c r="P62" s="9"/>
      <c r="Q62" s="9"/>
    </row>
    <row r="63" spans="1:18" ht="15" x14ac:dyDescent="0.25">
      <c r="A63" s="10"/>
      <c r="B63" s="10"/>
      <c r="C63" s="11"/>
      <c r="D63" s="11"/>
      <c r="E63" s="10"/>
      <c r="F63" s="9"/>
      <c r="G63" s="9"/>
      <c r="H63" s="10"/>
      <c r="I63" s="9"/>
      <c r="J63" s="9"/>
      <c r="K63" s="10"/>
      <c r="L63" s="10"/>
      <c r="M63" s="10"/>
      <c r="N63" s="9"/>
      <c r="O63" s="10"/>
      <c r="P63" s="9"/>
      <c r="Q63" s="9"/>
    </row>
    <row r="64" spans="1:18" ht="15" x14ac:dyDescent="0.25">
      <c r="A64" s="10"/>
      <c r="B64" s="10"/>
      <c r="C64" s="11"/>
      <c r="D64" s="11"/>
      <c r="E64" s="10"/>
      <c r="F64" s="9"/>
      <c r="G64" s="9"/>
      <c r="H64" s="10"/>
      <c r="I64" s="9"/>
      <c r="J64" s="9"/>
      <c r="K64" s="10"/>
      <c r="L64" s="10"/>
      <c r="M64" s="10"/>
      <c r="N64" s="9"/>
      <c r="O64" s="10"/>
      <c r="P64" s="9"/>
      <c r="Q64" s="9"/>
    </row>
    <row r="65" spans="1:17" ht="15" x14ac:dyDescent="0.25">
      <c r="A65" s="10"/>
      <c r="B65" s="10"/>
      <c r="C65" s="11"/>
      <c r="D65" s="11"/>
      <c r="E65" s="10"/>
      <c r="F65" s="9"/>
      <c r="G65" s="9"/>
      <c r="H65" s="10"/>
      <c r="I65" s="9"/>
      <c r="J65" s="9"/>
      <c r="K65" s="10"/>
      <c r="L65" s="10"/>
      <c r="M65" s="10"/>
      <c r="N65" s="9"/>
      <c r="O65" s="10"/>
      <c r="P65" s="9"/>
      <c r="Q65" s="9"/>
    </row>
    <row r="66" spans="1:17" ht="15" x14ac:dyDescent="0.25">
      <c r="A66" s="10"/>
      <c r="B66" s="10"/>
      <c r="C66" s="11"/>
      <c r="D66" s="11"/>
      <c r="E66" s="10"/>
      <c r="F66" s="9"/>
      <c r="G66" s="9"/>
      <c r="H66" s="10"/>
      <c r="I66" s="9"/>
      <c r="J66" s="9"/>
      <c r="K66" s="10"/>
      <c r="L66" s="10"/>
      <c r="M66" s="10"/>
      <c r="N66" s="9"/>
      <c r="O66" s="10"/>
      <c r="P66" s="9"/>
      <c r="Q66" s="9"/>
    </row>
    <row r="67" spans="1:17" ht="15" x14ac:dyDescent="0.25">
      <c r="A67" s="10"/>
      <c r="B67" s="10"/>
      <c r="C67" s="11"/>
      <c r="D67" s="11"/>
      <c r="E67" s="10"/>
      <c r="F67" s="9"/>
      <c r="G67" s="9"/>
      <c r="H67" s="10"/>
      <c r="I67" s="9"/>
      <c r="J67" s="9"/>
      <c r="K67" s="10"/>
      <c r="L67" s="10"/>
      <c r="M67" s="10"/>
      <c r="N67" s="9"/>
      <c r="O67" s="10"/>
      <c r="P67" s="9"/>
      <c r="Q67" s="9"/>
    </row>
    <row r="68" spans="1:17" ht="15" x14ac:dyDescent="0.25">
      <c r="A68" s="10"/>
      <c r="B68" s="10"/>
      <c r="C68" s="11"/>
      <c r="D68" s="11"/>
      <c r="E68" s="10"/>
      <c r="F68" s="9"/>
      <c r="G68" s="9"/>
      <c r="H68" s="10"/>
      <c r="I68" s="9"/>
      <c r="J68" s="9"/>
      <c r="K68" s="10"/>
      <c r="L68" s="10"/>
      <c r="M68" s="10"/>
      <c r="N68" s="9"/>
      <c r="O68" s="10"/>
      <c r="P68" s="9"/>
      <c r="Q68" s="9"/>
    </row>
    <row r="69" spans="1:17" ht="15" x14ac:dyDescent="0.25">
      <c r="A69" s="10"/>
      <c r="B69" s="10"/>
      <c r="C69" s="11"/>
      <c r="D69" s="11"/>
      <c r="E69" s="10"/>
      <c r="F69" s="9"/>
      <c r="G69" s="9"/>
      <c r="H69" s="10"/>
      <c r="I69" s="9"/>
      <c r="J69" s="9"/>
      <c r="K69" s="10"/>
      <c r="L69" s="10"/>
      <c r="M69" s="10"/>
      <c r="N69" s="9"/>
      <c r="O69" s="10"/>
      <c r="P69" s="9"/>
      <c r="Q69" s="9"/>
    </row>
    <row r="70" spans="1:17" ht="15" x14ac:dyDescent="0.25">
      <c r="A70" s="10"/>
      <c r="B70" s="10"/>
      <c r="C70" s="11"/>
      <c r="D70" s="11"/>
      <c r="E70" s="10"/>
      <c r="F70" s="9"/>
      <c r="G70" s="9"/>
      <c r="H70" s="10"/>
      <c r="I70" s="9"/>
      <c r="J70" s="9"/>
      <c r="K70" s="10"/>
      <c r="L70" s="10"/>
      <c r="M70" s="10"/>
      <c r="N70" s="9"/>
      <c r="O70" s="10"/>
      <c r="P70" s="9"/>
      <c r="Q70" s="9"/>
    </row>
    <row r="71" spans="1:17" ht="15" x14ac:dyDescent="0.25">
      <c r="A71" s="10"/>
      <c r="B71" s="10"/>
      <c r="C71" s="11"/>
      <c r="D71" s="11"/>
      <c r="E71" s="10"/>
      <c r="F71" s="9"/>
      <c r="G71" s="9"/>
      <c r="H71" s="10"/>
      <c r="I71" s="9"/>
      <c r="J71" s="9"/>
      <c r="K71" s="10"/>
      <c r="L71" s="10"/>
      <c r="M71" s="10"/>
      <c r="N71" s="9"/>
      <c r="O71" s="10"/>
      <c r="P71" s="9"/>
      <c r="Q71" s="9"/>
    </row>
    <row r="72" spans="1:17" ht="15" x14ac:dyDescent="0.25">
      <c r="A72" s="10"/>
      <c r="B72" s="10"/>
      <c r="C72" s="11"/>
      <c r="D72" s="11"/>
      <c r="E72" s="10"/>
      <c r="F72" s="9"/>
      <c r="G72" s="9"/>
      <c r="H72" s="10"/>
      <c r="I72" s="9"/>
      <c r="J72" s="9"/>
      <c r="K72" s="10"/>
      <c r="L72" s="10"/>
      <c r="M72" s="10"/>
      <c r="N72" s="9"/>
      <c r="O72" s="10"/>
      <c r="P72" s="9"/>
      <c r="Q72" s="9"/>
    </row>
    <row r="73" spans="1:17" ht="15" x14ac:dyDescent="0.25">
      <c r="A73" s="10"/>
      <c r="B73" s="10"/>
      <c r="C73" s="11"/>
      <c r="D73" s="11"/>
      <c r="E73" s="10"/>
      <c r="F73" s="9"/>
      <c r="G73" s="9"/>
      <c r="H73" s="10"/>
      <c r="I73" s="9"/>
      <c r="J73" s="9"/>
      <c r="K73" s="10"/>
      <c r="L73" s="10"/>
      <c r="M73" s="10"/>
      <c r="N73" s="9"/>
      <c r="O73" s="10"/>
      <c r="P73" s="9"/>
      <c r="Q73" s="9"/>
    </row>
    <row r="74" spans="1:17" ht="15" x14ac:dyDescent="0.25">
      <c r="A74" s="10"/>
      <c r="B74" s="10"/>
      <c r="C74" s="11"/>
      <c r="D74" s="11"/>
      <c r="E74" s="10"/>
      <c r="F74" s="9"/>
      <c r="G74" s="9"/>
      <c r="H74" s="10"/>
      <c r="I74" s="9"/>
      <c r="J74" s="9"/>
      <c r="K74" s="10"/>
      <c r="L74" s="10"/>
      <c r="M74" s="10"/>
      <c r="N74" s="9"/>
      <c r="O74" s="10"/>
      <c r="P74" s="9"/>
      <c r="Q74" s="9"/>
    </row>
    <row r="75" spans="1:17" ht="15" x14ac:dyDescent="0.25">
      <c r="A75" s="10"/>
      <c r="B75" s="10"/>
      <c r="C75" s="11"/>
      <c r="D75" s="11"/>
      <c r="E75" s="10"/>
      <c r="F75" s="9"/>
      <c r="G75" s="9"/>
      <c r="H75" s="10"/>
      <c r="I75" s="9"/>
      <c r="J75" s="9"/>
      <c r="K75" s="10"/>
      <c r="L75" s="10"/>
      <c r="M75" s="10"/>
      <c r="N75" s="9"/>
      <c r="O75" s="10"/>
      <c r="P75" s="9"/>
      <c r="Q75" s="9"/>
    </row>
    <row r="76" spans="1:17" ht="15" x14ac:dyDescent="0.25">
      <c r="A76" s="10"/>
      <c r="B76" s="10"/>
      <c r="C76" s="11"/>
      <c r="D76" s="11"/>
      <c r="E76" s="10"/>
      <c r="F76" s="9"/>
      <c r="G76" s="9"/>
      <c r="H76" s="10"/>
      <c r="I76" s="9"/>
      <c r="J76" s="9"/>
      <c r="K76" s="10"/>
      <c r="L76" s="10"/>
      <c r="M76" s="10"/>
      <c r="N76" s="9"/>
      <c r="O76" s="10"/>
      <c r="P76" s="9"/>
      <c r="Q76" s="9"/>
    </row>
    <row r="77" spans="1:17" ht="15" x14ac:dyDescent="0.25">
      <c r="A77" s="10"/>
      <c r="B77" s="10"/>
      <c r="C77" s="11"/>
      <c r="D77" s="11"/>
      <c r="E77" s="10"/>
      <c r="F77" s="9"/>
      <c r="G77" s="9"/>
      <c r="H77" s="10"/>
      <c r="I77" s="9"/>
      <c r="J77" s="9"/>
      <c r="K77" s="10"/>
      <c r="L77" s="10"/>
      <c r="M77" s="10"/>
      <c r="N77" s="9"/>
      <c r="O77" s="10"/>
      <c r="P77" s="9"/>
      <c r="Q77" s="9"/>
    </row>
    <row r="78" spans="1:17" ht="15" x14ac:dyDescent="0.25">
      <c r="A78" s="10"/>
      <c r="B78" s="10"/>
      <c r="C78" s="11"/>
      <c r="D78" s="11"/>
      <c r="E78" s="10"/>
      <c r="F78" s="9"/>
      <c r="G78" s="9"/>
      <c r="H78" s="10"/>
      <c r="I78" s="9"/>
      <c r="J78" s="9"/>
      <c r="K78" s="10"/>
      <c r="L78" s="10"/>
      <c r="M78" s="10"/>
      <c r="N78" s="9"/>
      <c r="O78" s="10"/>
      <c r="P78" s="9"/>
      <c r="Q78" s="9"/>
    </row>
    <row r="79" spans="1:17" ht="15" x14ac:dyDescent="0.25">
      <c r="A79" s="10"/>
      <c r="B79" s="10"/>
      <c r="C79" s="11"/>
      <c r="D79" s="11"/>
      <c r="E79" s="10"/>
      <c r="F79" s="9"/>
      <c r="G79" s="9"/>
      <c r="H79" s="10"/>
      <c r="I79" s="9"/>
      <c r="J79" s="9"/>
      <c r="K79" s="10"/>
      <c r="L79" s="10"/>
      <c r="M79" s="10"/>
      <c r="N79" s="9"/>
      <c r="O79" s="10"/>
      <c r="P79" s="9"/>
      <c r="Q79" s="9"/>
    </row>
    <row r="80" spans="1:17" ht="15" x14ac:dyDescent="0.25">
      <c r="A80" s="10"/>
      <c r="B80" s="10"/>
      <c r="C80" s="11"/>
      <c r="D80" s="11"/>
      <c r="E80" s="10"/>
      <c r="F80" s="9"/>
      <c r="G80" s="9"/>
      <c r="H80" s="10"/>
      <c r="I80" s="9"/>
      <c r="J80" s="9"/>
      <c r="K80" s="10"/>
      <c r="L80" s="10"/>
      <c r="M80" s="10"/>
      <c r="N80" s="9"/>
      <c r="O80" s="10"/>
      <c r="P80" s="9"/>
      <c r="Q80" s="9"/>
    </row>
    <row r="81" spans="1:17" ht="15" x14ac:dyDescent="0.25">
      <c r="A81" s="10"/>
      <c r="B81" s="10"/>
      <c r="C81" s="11"/>
      <c r="D81" s="11"/>
      <c r="E81" s="10"/>
      <c r="F81" s="9"/>
      <c r="G81" s="9"/>
      <c r="H81" s="10"/>
      <c r="I81" s="9"/>
      <c r="J81" s="9"/>
      <c r="K81" s="10"/>
      <c r="L81" s="10"/>
      <c r="M81" s="10"/>
      <c r="N81" s="9"/>
      <c r="O81" s="10"/>
      <c r="P81" s="9"/>
      <c r="Q81" s="9"/>
    </row>
    <row r="82" spans="1:17" ht="15" x14ac:dyDescent="0.25">
      <c r="A82" s="10"/>
      <c r="B82" s="10"/>
      <c r="C82" s="11"/>
      <c r="D82" s="11"/>
      <c r="E82" s="10"/>
      <c r="F82" s="9"/>
      <c r="G82" s="9"/>
      <c r="H82" s="10"/>
      <c r="I82" s="9"/>
      <c r="J82" s="9"/>
      <c r="K82" s="10"/>
      <c r="L82" s="10"/>
      <c r="M82" s="10"/>
      <c r="N82" s="9"/>
      <c r="O82" s="10"/>
      <c r="P82" s="9"/>
      <c r="Q82" s="9"/>
    </row>
    <row r="83" spans="1:17" ht="15" x14ac:dyDescent="0.25">
      <c r="A83" s="10"/>
      <c r="B83" s="10"/>
      <c r="C83" s="11"/>
      <c r="D83" s="11"/>
      <c r="E83" s="10"/>
      <c r="F83" s="9"/>
      <c r="G83" s="9"/>
      <c r="H83" s="10"/>
      <c r="I83" s="9"/>
      <c r="J83" s="9"/>
      <c r="K83" s="10"/>
      <c r="L83" s="10"/>
      <c r="M83" s="10"/>
      <c r="N83" s="9"/>
      <c r="O83" s="10"/>
      <c r="P83" s="9"/>
      <c r="Q83" s="9"/>
    </row>
    <row r="84" spans="1:17" ht="15" x14ac:dyDescent="0.25">
      <c r="A84" s="10"/>
      <c r="B84" s="10"/>
      <c r="C84" s="11"/>
      <c r="D84" s="11"/>
      <c r="E84" s="10"/>
      <c r="F84" s="9"/>
      <c r="G84" s="9"/>
      <c r="H84" s="10"/>
      <c r="I84" s="9"/>
      <c r="J84" s="9"/>
      <c r="K84" s="10"/>
      <c r="L84" s="10"/>
      <c r="M84" s="10"/>
      <c r="N84" s="9"/>
      <c r="O84" s="10"/>
      <c r="P84" s="9"/>
      <c r="Q84" s="9"/>
    </row>
    <row r="85" spans="1:17" ht="15" x14ac:dyDescent="0.25">
      <c r="A85" s="10"/>
      <c r="B85" s="10"/>
      <c r="C85" s="11"/>
      <c r="D85" s="11"/>
      <c r="E85" s="10"/>
      <c r="F85" s="9"/>
      <c r="G85" s="9"/>
      <c r="H85" s="10"/>
      <c r="I85" s="9"/>
      <c r="J85" s="9"/>
      <c r="K85" s="10"/>
      <c r="L85" s="10"/>
      <c r="M85" s="10"/>
      <c r="N85" s="9"/>
      <c r="O85" s="10"/>
      <c r="P85" s="9"/>
      <c r="Q85" s="9"/>
    </row>
  </sheetData>
  <sheetProtection sheet="1" objects="1" scenarios="1"/>
  <mergeCells count="119">
    <mergeCell ref="O15:P15"/>
    <mergeCell ref="O8:P8"/>
    <mergeCell ref="O9:P9"/>
    <mergeCell ref="O10:P10"/>
    <mergeCell ref="O11:P11"/>
    <mergeCell ref="O12:P12"/>
    <mergeCell ref="L15:N15"/>
    <mergeCell ref="O13:P13"/>
    <mergeCell ref="O14:P14"/>
    <mergeCell ref="L13:N13"/>
    <mergeCell ref="L14:N14"/>
    <mergeCell ref="C42:D44"/>
    <mergeCell ref="F41:G44"/>
    <mergeCell ref="Q7:Q8"/>
    <mergeCell ref="R7:R8"/>
    <mergeCell ref="A7:A8"/>
    <mergeCell ref="B7:C8"/>
    <mergeCell ref="D7:F8"/>
    <mergeCell ref="G7:I8"/>
    <mergeCell ref="J7:K8"/>
    <mergeCell ref="L7:P7"/>
    <mergeCell ref="H48:H49"/>
    <mergeCell ref="I48:J49"/>
    <mergeCell ref="K48:K49"/>
    <mergeCell ref="L48:L49"/>
    <mergeCell ref="A9:B9"/>
    <mergeCell ref="A42:A45"/>
    <mergeCell ref="A46:A47"/>
    <mergeCell ref="A48:A49"/>
    <mergeCell ref="B48:G49"/>
    <mergeCell ref="B42:B44"/>
    <mergeCell ref="L21:N21"/>
    <mergeCell ref="L9:N9"/>
    <mergeCell ref="L10:N10"/>
    <mergeCell ref="L11:N11"/>
    <mergeCell ref="L12:N12"/>
    <mergeCell ref="L17:N17"/>
    <mergeCell ref="L18:N18"/>
    <mergeCell ref="L19:N19"/>
    <mergeCell ref="L20:N20"/>
    <mergeCell ref="L16:N16"/>
    <mergeCell ref="P42:P44"/>
    <mergeCell ref="R41:R46"/>
    <mergeCell ref="C41:D41"/>
    <mergeCell ref="I41:J41"/>
    <mergeCell ref="C45:D45"/>
    <mergeCell ref="F45:G45"/>
    <mergeCell ref="I45:J45"/>
    <mergeCell ref="L41:N41"/>
    <mergeCell ref="I42:N44"/>
    <mergeCell ref="O42:O44"/>
    <mergeCell ref="A50:R50"/>
    <mergeCell ref="B46:P47"/>
    <mergeCell ref="Q2:R2"/>
    <mergeCell ref="A3:M3"/>
    <mergeCell ref="A4:M4"/>
    <mergeCell ref="N2:P2"/>
    <mergeCell ref="N4:R4"/>
    <mergeCell ref="N5:Q5"/>
    <mergeCell ref="C9:K9"/>
    <mergeCell ref="R47:R49"/>
    <mergeCell ref="L35:N35"/>
    <mergeCell ref="L36:N36"/>
    <mergeCell ref="L37:N37"/>
    <mergeCell ref="L38:N38"/>
    <mergeCell ref="L26:N26"/>
    <mergeCell ref="L27:N27"/>
    <mergeCell ref="L28:N28"/>
    <mergeCell ref="L29:N29"/>
    <mergeCell ref="O16:P16"/>
    <mergeCell ref="O17:P17"/>
    <mergeCell ref="O18:P18"/>
    <mergeCell ref="O19:P19"/>
    <mergeCell ref="L30:N30"/>
    <mergeCell ref="L31:N31"/>
    <mergeCell ref="L22:N22"/>
    <mergeCell ref="L23:N23"/>
    <mergeCell ref="L24:N24"/>
    <mergeCell ref="L25:N25"/>
    <mergeCell ref="O20:P20"/>
    <mergeCell ref="O21:P21"/>
    <mergeCell ref="O22:P22"/>
    <mergeCell ref="A52:R52"/>
    <mergeCell ref="M48:M49"/>
    <mergeCell ref="N48:P49"/>
    <mergeCell ref="O35:P35"/>
    <mergeCell ref="O36:P36"/>
    <mergeCell ref="O37:P37"/>
    <mergeCell ref="O38:P38"/>
    <mergeCell ref="L39:N39"/>
    <mergeCell ref="O40:P40"/>
    <mergeCell ref="O31:P31"/>
    <mergeCell ref="O32:P32"/>
    <mergeCell ref="O33:P33"/>
    <mergeCell ref="O34:P34"/>
    <mergeCell ref="L32:N32"/>
    <mergeCell ref="L40:N40"/>
    <mergeCell ref="L33:N33"/>
    <mergeCell ref="L34:N34"/>
    <mergeCell ref="N1:R1"/>
    <mergeCell ref="A1:M1"/>
    <mergeCell ref="N3:R3"/>
    <mergeCell ref="C2:L2"/>
    <mergeCell ref="O29:P29"/>
    <mergeCell ref="O30:P30"/>
    <mergeCell ref="O23:P23"/>
    <mergeCell ref="O24:P24"/>
    <mergeCell ref="O25:P25"/>
    <mergeCell ref="O26:P26"/>
    <mergeCell ref="A51:R51"/>
    <mergeCell ref="A53:R53"/>
    <mergeCell ref="A54:R54"/>
    <mergeCell ref="A2:B2"/>
    <mergeCell ref="A5:K5"/>
    <mergeCell ref="L5:M5"/>
    <mergeCell ref="A6:R6"/>
    <mergeCell ref="O39:P39"/>
    <mergeCell ref="O27:P27"/>
    <mergeCell ref="O28:P28"/>
  </mergeCells>
  <phoneticPr fontId="0" type="noConversion"/>
  <conditionalFormatting sqref="A52:R52">
    <cfRule type="cellIs" dxfId="3" priority="1" stopIfTrue="1" operator="equal">
      <formula>"YES"</formula>
    </cfRule>
    <cfRule type="cellIs" dxfId="2" priority="2" stopIfTrue="1" operator="equal">
      <formula>"No"</formula>
    </cfRule>
  </conditionalFormatting>
  <printOptions gridLines="1" gridLinesSet="0"/>
  <pageMargins left="0.75" right="0.25" top="0.5" bottom="0.5" header="0.25" footer="0.25"/>
  <pageSetup scale="77" orientation="portrait" horizontalDpi="300" r:id="rId1"/>
  <headerFooter alignWithMargins="0">
    <oddHeader>&amp;C&amp;14&amp;A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T85"/>
  <sheetViews>
    <sheetView zoomScale="75" workbookViewId="0">
      <pane ySplit="8" topLeftCell="A9" activePane="bottomLeft" state="frozen"/>
      <selection pane="bottomLeft" activeCell="B12" sqref="B12"/>
    </sheetView>
  </sheetViews>
  <sheetFormatPr defaultColWidth="9.109375" defaultRowHeight="13.2" x14ac:dyDescent="0.25"/>
  <cols>
    <col min="1" max="1" width="10.33203125" style="1" customWidth="1"/>
    <col min="2" max="2" width="13" style="1" customWidth="1"/>
    <col min="3" max="4" width="1.88671875" style="2" customWidth="1"/>
    <col min="5" max="5" width="10.88671875" style="1" customWidth="1"/>
    <col min="6" max="7" width="1.6640625" style="3" customWidth="1"/>
    <col min="8" max="8" width="10.88671875" style="1" customWidth="1"/>
    <col min="9" max="9" width="2" style="3" customWidth="1"/>
    <col min="10" max="10" width="1.44140625" style="3" customWidth="1"/>
    <col min="11" max="11" width="11.33203125" style="1" customWidth="1"/>
    <col min="12" max="12" width="2.44140625" style="1" customWidth="1"/>
    <col min="13" max="13" width="12" style="1" customWidth="1"/>
    <col min="14" max="14" width="2" style="3" customWidth="1"/>
    <col min="15" max="15" width="10.88671875" style="1" customWidth="1"/>
    <col min="16" max="16" width="2.44140625" style="3" customWidth="1"/>
    <col min="17" max="17" width="15" style="3" customWidth="1"/>
    <col min="18" max="18" width="10.88671875" style="3" customWidth="1"/>
    <col min="19" max="16384" width="9.109375" style="3"/>
  </cols>
  <sheetData>
    <row r="1" spans="1:20" s="10" customFormat="1" ht="26.25" customHeight="1" thickBot="1" x14ac:dyDescent="0.3">
      <c r="A1" s="210" t="s">
        <v>0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7" t="s">
        <v>64</v>
      </c>
      <c r="O1" s="208"/>
      <c r="P1" s="208"/>
      <c r="Q1" s="208"/>
      <c r="R1" s="209"/>
    </row>
    <row r="2" spans="1:20" s="14" customFormat="1" ht="21.75" customHeight="1" x14ac:dyDescent="0.25">
      <c r="A2" s="199" t="s">
        <v>2</v>
      </c>
      <c r="B2" s="200"/>
      <c r="C2" s="213" t="s">
        <v>47</v>
      </c>
      <c r="D2" s="115"/>
      <c r="E2" s="115"/>
      <c r="F2" s="115"/>
      <c r="G2" s="115"/>
      <c r="H2" s="115"/>
      <c r="I2" s="115"/>
      <c r="J2" s="115"/>
      <c r="K2" s="115"/>
      <c r="L2" s="115"/>
      <c r="M2" s="46"/>
      <c r="N2" s="224" t="s">
        <v>24</v>
      </c>
      <c r="O2" s="225"/>
      <c r="P2" s="225"/>
      <c r="Q2" s="222" t="s">
        <v>43</v>
      </c>
      <c r="R2" s="223"/>
    </row>
    <row r="3" spans="1:20" ht="21.75" customHeight="1" x14ac:dyDescent="0.25">
      <c r="A3" s="201" t="s">
        <v>45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211" t="s">
        <v>48</v>
      </c>
      <c r="O3" s="204"/>
      <c r="P3" s="204"/>
      <c r="Q3" s="204"/>
      <c r="R3" s="212"/>
    </row>
    <row r="4" spans="1:20" ht="21.75" customHeight="1" x14ac:dyDescent="0.25">
      <c r="A4" s="201" t="s">
        <v>25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226">
        <v>38899</v>
      </c>
      <c r="O4" s="227"/>
      <c r="P4" s="227"/>
      <c r="Q4" s="227"/>
      <c r="R4" s="228"/>
    </row>
    <row r="5" spans="1:20" ht="21.75" customHeight="1" x14ac:dyDescent="0.25">
      <c r="A5" s="201" t="s">
        <v>3</v>
      </c>
      <c r="B5" s="202"/>
      <c r="C5" s="202"/>
      <c r="D5" s="202"/>
      <c r="E5" s="202"/>
      <c r="F5" s="202"/>
      <c r="G5" s="202"/>
      <c r="H5" s="202"/>
      <c r="I5" s="202"/>
      <c r="J5" s="202"/>
      <c r="K5" s="202"/>
      <c r="L5" s="203">
        <v>38913</v>
      </c>
      <c r="M5" s="204"/>
      <c r="N5" s="229" t="s">
        <v>26</v>
      </c>
      <c r="O5" s="230"/>
      <c r="P5" s="230"/>
      <c r="Q5" s="230"/>
      <c r="R5" s="45" t="s">
        <v>44</v>
      </c>
    </row>
    <row r="6" spans="1:20" ht="5.25" customHeight="1" thickBot="1" x14ac:dyDescent="0.3">
      <c r="A6" s="168" t="s">
        <v>1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9"/>
      <c r="T6" s="51"/>
    </row>
    <row r="7" spans="1:20" s="4" customFormat="1" ht="28.5" customHeight="1" x14ac:dyDescent="0.25">
      <c r="A7" s="104" t="s">
        <v>4</v>
      </c>
      <c r="B7" s="106" t="s">
        <v>27</v>
      </c>
      <c r="C7" s="93"/>
      <c r="D7" s="108" t="s">
        <v>28</v>
      </c>
      <c r="E7" s="93"/>
      <c r="F7" s="93"/>
      <c r="G7" s="108" t="s">
        <v>29</v>
      </c>
      <c r="H7" s="93"/>
      <c r="I7" s="93"/>
      <c r="J7" s="106" t="s">
        <v>30</v>
      </c>
      <c r="K7" s="94"/>
      <c r="L7" s="110" t="s">
        <v>31</v>
      </c>
      <c r="M7" s="111"/>
      <c r="N7" s="111"/>
      <c r="O7" s="111"/>
      <c r="P7" s="96"/>
      <c r="Q7" s="100" t="s">
        <v>32</v>
      </c>
      <c r="R7" s="102" t="s">
        <v>7</v>
      </c>
    </row>
    <row r="8" spans="1:20" s="4" customFormat="1" ht="16.5" customHeight="1" thickBot="1" x14ac:dyDescent="0.3">
      <c r="A8" s="105"/>
      <c r="B8" s="107"/>
      <c r="C8" s="107"/>
      <c r="D8" s="107"/>
      <c r="E8" s="107"/>
      <c r="F8" s="107"/>
      <c r="G8" s="107"/>
      <c r="H8" s="107"/>
      <c r="I8" s="107"/>
      <c r="J8" s="107"/>
      <c r="K8" s="109"/>
      <c r="L8" s="26" t="s">
        <v>5</v>
      </c>
      <c r="M8" s="27"/>
      <c r="N8" s="28"/>
      <c r="O8" s="112" t="s">
        <v>6</v>
      </c>
      <c r="P8" s="113"/>
      <c r="Q8" s="101"/>
      <c r="R8" s="103"/>
    </row>
    <row r="9" spans="1:20" s="4" customFormat="1" ht="14.25" customHeight="1" x14ac:dyDescent="0.25">
      <c r="A9" s="114" t="s">
        <v>33</v>
      </c>
      <c r="B9" s="115"/>
      <c r="C9" s="150"/>
      <c r="D9" s="115"/>
      <c r="E9" s="115"/>
      <c r="F9" s="115"/>
      <c r="G9" s="115"/>
      <c r="H9" s="115"/>
      <c r="I9" s="115"/>
      <c r="J9" s="115"/>
      <c r="K9" s="151"/>
      <c r="L9" s="133"/>
      <c r="M9" s="134"/>
      <c r="N9" s="135"/>
      <c r="O9" s="95"/>
      <c r="P9" s="96"/>
      <c r="Q9" s="15"/>
      <c r="R9" s="36"/>
    </row>
    <row r="10" spans="1:20" ht="15.75" customHeight="1" x14ac:dyDescent="0.25">
      <c r="A10" s="37">
        <v>1</v>
      </c>
      <c r="B10" s="5">
        <v>1300</v>
      </c>
      <c r="C10" s="20" t="s">
        <v>8</v>
      </c>
      <c r="D10" s="20"/>
      <c r="E10" s="6">
        <v>0</v>
      </c>
      <c r="F10" s="19" t="s">
        <v>9</v>
      </c>
      <c r="G10" s="19"/>
      <c r="H10" s="7">
        <v>364</v>
      </c>
      <c r="I10" s="19" t="s">
        <v>10</v>
      </c>
      <c r="J10" s="19"/>
      <c r="K10" s="5">
        <f t="shared" ref="K10:K40" si="0">SUM(B10,E10,-H10)</f>
        <v>936</v>
      </c>
      <c r="L10" s="231">
        <v>23.375</v>
      </c>
      <c r="M10" s="215"/>
      <c r="N10" s="216"/>
      <c r="O10" s="205">
        <v>944</v>
      </c>
      <c r="P10" s="206"/>
      <c r="Q10" s="16">
        <f>IF(OR(B10="",O10=""),0,SUM(O10,-K10))</f>
        <v>8</v>
      </c>
      <c r="R10" s="38"/>
    </row>
    <row r="11" spans="1:20" ht="15.75" customHeight="1" x14ac:dyDescent="0.25">
      <c r="A11" s="37">
        <v>2</v>
      </c>
      <c r="B11" s="5">
        <f>IF(AND(E11=0,H11=0,O11=""),"",IF($O$10&lt;&gt;"",$O$10,#REF!))</f>
        <v>944</v>
      </c>
      <c r="C11" s="21" t="s">
        <v>8</v>
      </c>
      <c r="D11" s="21"/>
      <c r="E11" s="6">
        <v>3302</v>
      </c>
      <c r="F11" s="17" t="s">
        <v>9</v>
      </c>
      <c r="G11" s="17"/>
      <c r="H11" s="7">
        <v>580</v>
      </c>
      <c r="I11" s="17" t="s">
        <v>10</v>
      </c>
      <c r="J11" s="17"/>
      <c r="K11" s="12">
        <f t="shared" si="0"/>
        <v>3666</v>
      </c>
      <c r="L11" s="231">
        <v>65.625</v>
      </c>
      <c r="M11" s="215"/>
      <c r="N11" s="216"/>
      <c r="O11" s="205">
        <v>3651</v>
      </c>
      <c r="P11" s="206"/>
      <c r="Q11" s="16">
        <f t="shared" ref="Q11:Q40" si="1">IF(OR(K11=0,O11=""),0,SUM(O11,-K11))</f>
        <v>-15</v>
      </c>
      <c r="R11" s="38"/>
    </row>
    <row r="12" spans="1:20" ht="15.75" customHeight="1" x14ac:dyDescent="0.25">
      <c r="A12" s="37">
        <v>3</v>
      </c>
      <c r="B12" s="5">
        <f>IF(AND(E12=0,H12=0,O12=""),"",IF($O$11&lt;&gt;"",$O$11,IF($O$10&lt;&gt;"",$O$10,#REF!)))</f>
        <v>3651</v>
      </c>
      <c r="C12" s="21" t="s">
        <v>8</v>
      </c>
      <c r="D12" s="21"/>
      <c r="E12" s="6">
        <v>0</v>
      </c>
      <c r="F12" s="17" t="s">
        <v>9</v>
      </c>
      <c r="G12" s="17"/>
      <c r="H12" s="7">
        <v>761</v>
      </c>
      <c r="I12" s="17" t="s">
        <v>10</v>
      </c>
      <c r="J12" s="17"/>
      <c r="K12" s="5">
        <f t="shared" si="0"/>
        <v>2890</v>
      </c>
      <c r="L12" s="231">
        <v>53.75</v>
      </c>
      <c r="M12" s="215"/>
      <c r="N12" s="216"/>
      <c r="O12" s="205">
        <v>2887</v>
      </c>
      <c r="P12" s="206"/>
      <c r="Q12" s="16">
        <f t="shared" si="1"/>
        <v>-3</v>
      </c>
      <c r="R12" s="38"/>
    </row>
    <row r="13" spans="1:20" ht="15.75" customHeight="1" x14ac:dyDescent="0.25">
      <c r="A13" s="37">
        <v>4</v>
      </c>
      <c r="B13" s="5">
        <f>IF(AND(E13=0,H13=0,O13=""),"",IF($O$12&lt;&gt;"",$O$12,IF($O$11&lt;&gt;"",$O$11,IF($O$10&lt;&gt;"",$O$10,#REF!))))</f>
        <v>2887</v>
      </c>
      <c r="C13" s="21" t="s">
        <v>8</v>
      </c>
      <c r="D13" s="21"/>
      <c r="E13" s="6">
        <v>0</v>
      </c>
      <c r="F13" s="17" t="s">
        <v>9</v>
      </c>
      <c r="G13" s="17"/>
      <c r="H13" s="7">
        <v>543</v>
      </c>
      <c r="I13" s="17" t="s">
        <v>10</v>
      </c>
      <c r="J13" s="17"/>
      <c r="K13" s="12">
        <f t="shared" si="0"/>
        <v>2344</v>
      </c>
      <c r="L13" s="231">
        <v>45.5</v>
      </c>
      <c r="M13" s="215"/>
      <c r="N13" s="216"/>
      <c r="O13" s="205">
        <v>2348</v>
      </c>
      <c r="P13" s="206"/>
      <c r="Q13" s="16">
        <f t="shared" si="1"/>
        <v>4</v>
      </c>
      <c r="R13" s="38"/>
    </row>
    <row r="14" spans="1:20" ht="15.75" customHeight="1" x14ac:dyDescent="0.25">
      <c r="A14" s="37">
        <v>5</v>
      </c>
      <c r="B14" s="5">
        <f>IF(AND(E14=0,H14=0,O14=""),"",IF($O$13&lt;&gt;"",$O$13,IF($O$12&lt;&gt;"",$O$12,IF($O$11&lt;&gt;"",$O$11,IF($O$10&lt;&gt;"",$O$10,#REF!)))))</f>
        <v>2348</v>
      </c>
      <c r="C14" s="21" t="s">
        <v>8</v>
      </c>
      <c r="D14" s="21"/>
      <c r="E14" s="6">
        <v>0</v>
      </c>
      <c r="F14" s="17" t="s">
        <v>9</v>
      </c>
      <c r="G14" s="17"/>
      <c r="H14" s="7">
        <v>644</v>
      </c>
      <c r="I14" s="17" t="s">
        <v>10</v>
      </c>
      <c r="J14" s="17"/>
      <c r="K14" s="12">
        <f t="shared" si="0"/>
        <v>1704</v>
      </c>
      <c r="L14" s="231">
        <v>35.875</v>
      </c>
      <c r="M14" s="215"/>
      <c r="N14" s="216"/>
      <c r="O14" s="205">
        <v>1708</v>
      </c>
      <c r="P14" s="206"/>
      <c r="Q14" s="16">
        <f t="shared" si="1"/>
        <v>4</v>
      </c>
      <c r="R14" s="38"/>
    </row>
    <row r="15" spans="1:20" ht="15.75" customHeight="1" x14ac:dyDescent="0.25">
      <c r="A15" s="37">
        <v>6</v>
      </c>
      <c r="B15" s="5">
        <f>IF(AND(E15=0,H15=0,O15=""),"",IF($O$14&lt;&gt;"",$O$14,IF($O$13&lt;&gt;"",$O$13,IF($O$12&lt;&gt;"",$O$12,IF($O$11&lt;&gt;"",$O$11,IF($O$10&lt;&gt;"",$O$10,#REF!))))))</f>
        <v>1708</v>
      </c>
      <c r="C15" s="21" t="s">
        <v>8</v>
      </c>
      <c r="D15" s="21"/>
      <c r="E15" s="8">
        <v>0</v>
      </c>
      <c r="F15" s="17" t="s">
        <v>9</v>
      </c>
      <c r="G15" s="17"/>
      <c r="H15" s="7">
        <v>592</v>
      </c>
      <c r="I15" s="17" t="s">
        <v>10</v>
      </c>
      <c r="J15" s="17"/>
      <c r="K15" s="12">
        <f t="shared" si="0"/>
        <v>1116</v>
      </c>
      <c r="L15" s="231">
        <v>26.5</v>
      </c>
      <c r="M15" s="215"/>
      <c r="N15" s="216"/>
      <c r="O15" s="205">
        <v>1126</v>
      </c>
      <c r="P15" s="206"/>
      <c r="Q15" s="16">
        <f t="shared" si="1"/>
        <v>10</v>
      </c>
      <c r="R15" s="38"/>
    </row>
    <row r="16" spans="1:20" ht="15.75" customHeight="1" x14ac:dyDescent="0.25">
      <c r="A16" s="37">
        <v>7</v>
      </c>
      <c r="B16" s="5">
        <f>IF(AND(E16=0,H16=0,O16=""),"",IF($O$15&lt;&gt;"",$O$15,IF($O$14&lt;&gt;"",$O$14,IF($O$13&lt;&gt;"",$O$13,IF($O$12&lt;&gt;"",$O$12,IF($O$11&lt;&gt;"",$O$11,IF($O$10&lt;&gt;"",$O$10,#REF!)))))))</f>
        <v>1126</v>
      </c>
      <c r="C16" s="21" t="s">
        <v>8</v>
      </c>
      <c r="D16" s="21"/>
      <c r="E16" s="8">
        <v>2702</v>
      </c>
      <c r="F16" s="17" t="s">
        <v>9</v>
      </c>
      <c r="G16" s="17"/>
      <c r="H16" s="7">
        <v>407</v>
      </c>
      <c r="I16" s="17" t="s">
        <v>10</v>
      </c>
      <c r="J16" s="17"/>
      <c r="K16" s="12">
        <f t="shared" si="0"/>
        <v>3421</v>
      </c>
      <c r="L16" s="231">
        <v>61.5</v>
      </c>
      <c r="M16" s="215"/>
      <c r="N16" s="216"/>
      <c r="O16" s="205">
        <v>3392</v>
      </c>
      <c r="P16" s="206"/>
      <c r="Q16" s="16">
        <f t="shared" si="1"/>
        <v>-29</v>
      </c>
      <c r="R16" s="38"/>
    </row>
    <row r="17" spans="1:18" ht="15.75" customHeight="1" x14ac:dyDescent="0.25">
      <c r="A17" s="37">
        <v>8</v>
      </c>
      <c r="B17" s="5">
        <f>IF(AND(E17=0,H17=0,O17=""),"",IF($O$16&lt;&gt;"",$O$16,IF($O$15&lt;&gt;"",$O$15,IF($O$14&lt;&gt;"",$O$14,IF($O$13&lt;&gt;"",$O$13,IF($O$12&lt;&gt;"",$O$12,IF($O$11&lt;&gt;"",$O$11,IF($O$10&lt;&gt;"",$O$10,#REF!))))))))</f>
        <v>3392</v>
      </c>
      <c r="C17" s="21" t="s">
        <v>8</v>
      </c>
      <c r="D17" s="21"/>
      <c r="E17" s="8">
        <v>0</v>
      </c>
      <c r="F17" s="17" t="s">
        <v>9</v>
      </c>
      <c r="G17" s="17"/>
      <c r="H17" s="7">
        <v>485</v>
      </c>
      <c r="I17" s="17" t="s">
        <v>10</v>
      </c>
      <c r="J17" s="17"/>
      <c r="K17" s="12">
        <f t="shared" si="0"/>
        <v>2907</v>
      </c>
      <c r="L17" s="214" t="s">
        <v>49</v>
      </c>
      <c r="M17" s="215"/>
      <c r="N17" s="216"/>
      <c r="O17" s="205">
        <v>2904</v>
      </c>
      <c r="P17" s="206"/>
      <c r="Q17" s="16">
        <f t="shared" si="1"/>
        <v>-3</v>
      </c>
      <c r="R17" s="38"/>
    </row>
    <row r="18" spans="1:18" ht="15.75" customHeight="1" x14ac:dyDescent="0.25">
      <c r="A18" s="37">
        <v>9</v>
      </c>
      <c r="B18" s="5">
        <f t="shared" ref="B18:B40" si="2">IF(AND(E18=0,H18=0,O18=""),"",IF(O17&lt;&gt;"",O17,IF(O16&lt;&gt;"",O16,IF(O15&lt;&gt;"",O15,IF(O14&lt;&gt;"",O14,IF(O13&lt;&gt;"",O13,IF(O12&lt;&gt;"",O12,IF(O11&lt;&gt;"",O11,O10))))))))</f>
        <v>2904</v>
      </c>
      <c r="C18" s="21" t="s">
        <v>8</v>
      </c>
      <c r="D18" s="21"/>
      <c r="E18" s="8">
        <v>1105</v>
      </c>
      <c r="F18" s="17" t="s">
        <v>9</v>
      </c>
      <c r="G18" s="17"/>
      <c r="H18" s="7">
        <v>635</v>
      </c>
      <c r="I18" s="17" t="s">
        <v>10</v>
      </c>
      <c r="J18" s="17"/>
      <c r="K18" s="12">
        <f t="shared" si="0"/>
        <v>3374</v>
      </c>
      <c r="L18" s="231">
        <v>61.125</v>
      </c>
      <c r="M18" s="215"/>
      <c r="N18" s="216"/>
      <c r="O18" s="205">
        <v>3368</v>
      </c>
      <c r="P18" s="206"/>
      <c r="Q18" s="16">
        <f t="shared" si="1"/>
        <v>-6</v>
      </c>
      <c r="R18" s="38"/>
    </row>
    <row r="19" spans="1:18" ht="15.75" customHeight="1" x14ac:dyDescent="0.25">
      <c r="A19" s="37">
        <v>10</v>
      </c>
      <c r="B19" s="5">
        <f t="shared" si="2"/>
        <v>3368</v>
      </c>
      <c r="C19" s="21" t="s">
        <v>8</v>
      </c>
      <c r="D19" s="21"/>
      <c r="E19" s="8">
        <v>0</v>
      </c>
      <c r="F19" s="17" t="s">
        <v>9</v>
      </c>
      <c r="G19" s="17"/>
      <c r="H19" s="7">
        <v>558</v>
      </c>
      <c r="I19" s="17" t="s">
        <v>10</v>
      </c>
      <c r="J19" s="17"/>
      <c r="K19" s="12">
        <f t="shared" si="0"/>
        <v>2810</v>
      </c>
      <c r="L19" s="231">
        <v>52.5</v>
      </c>
      <c r="M19" s="215"/>
      <c r="N19" s="216"/>
      <c r="O19" s="205">
        <v>2805</v>
      </c>
      <c r="P19" s="206"/>
      <c r="Q19" s="16">
        <f t="shared" si="1"/>
        <v>-5</v>
      </c>
      <c r="R19" s="38"/>
    </row>
    <row r="20" spans="1:18" ht="15.75" customHeight="1" x14ac:dyDescent="0.25">
      <c r="A20" s="37">
        <v>11</v>
      </c>
      <c r="B20" s="5">
        <f t="shared" si="2"/>
        <v>2805</v>
      </c>
      <c r="C20" s="21" t="s">
        <v>8</v>
      </c>
      <c r="D20" s="21"/>
      <c r="E20" s="8">
        <v>0</v>
      </c>
      <c r="F20" s="17" t="s">
        <v>9</v>
      </c>
      <c r="G20" s="17"/>
      <c r="H20" s="7">
        <v>663</v>
      </c>
      <c r="I20" s="17" t="s">
        <v>10</v>
      </c>
      <c r="J20" s="17"/>
      <c r="K20" s="12">
        <f t="shared" si="0"/>
        <v>2142</v>
      </c>
      <c r="L20" s="231">
        <v>42.5</v>
      </c>
      <c r="M20" s="215"/>
      <c r="N20" s="216"/>
      <c r="O20" s="205">
        <v>2141</v>
      </c>
      <c r="P20" s="206"/>
      <c r="Q20" s="16">
        <f t="shared" si="1"/>
        <v>-1</v>
      </c>
      <c r="R20" s="38"/>
    </row>
    <row r="21" spans="1:18" ht="15.75" customHeight="1" x14ac:dyDescent="0.25">
      <c r="A21" s="37">
        <v>12</v>
      </c>
      <c r="B21" s="5">
        <f t="shared" si="2"/>
        <v>2141</v>
      </c>
      <c r="C21" s="21" t="s">
        <v>8</v>
      </c>
      <c r="D21" s="21"/>
      <c r="E21" s="8">
        <v>1101</v>
      </c>
      <c r="F21" s="17" t="s">
        <v>9</v>
      </c>
      <c r="G21" s="17"/>
      <c r="H21" s="7">
        <v>589</v>
      </c>
      <c r="I21" s="17" t="s">
        <v>10</v>
      </c>
      <c r="J21" s="17"/>
      <c r="K21" s="12">
        <f t="shared" si="0"/>
        <v>2653</v>
      </c>
      <c r="L21" s="231">
        <v>50.25</v>
      </c>
      <c r="M21" s="215"/>
      <c r="N21" s="216"/>
      <c r="O21" s="205">
        <v>2656</v>
      </c>
      <c r="P21" s="206"/>
      <c r="Q21" s="16">
        <f t="shared" si="1"/>
        <v>3</v>
      </c>
      <c r="R21" s="38"/>
    </row>
    <row r="22" spans="1:18" ht="15.75" customHeight="1" x14ac:dyDescent="0.25">
      <c r="A22" s="37">
        <v>13</v>
      </c>
      <c r="B22" s="5">
        <f t="shared" si="2"/>
        <v>2656</v>
      </c>
      <c r="C22" s="21" t="s">
        <v>8</v>
      </c>
      <c r="D22" s="21"/>
      <c r="E22" s="8" t="s">
        <v>11</v>
      </c>
      <c r="F22" s="17" t="s">
        <v>9</v>
      </c>
      <c r="G22" s="17"/>
      <c r="H22" s="7">
        <v>556</v>
      </c>
      <c r="I22" s="17" t="s">
        <v>10</v>
      </c>
      <c r="J22" s="17"/>
      <c r="K22" s="12">
        <f t="shared" si="0"/>
        <v>2100</v>
      </c>
      <c r="L22" s="231">
        <v>41.875</v>
      </c>
      <c r="M22" s="215"/>
      <c r="N22" s="216"/>
      <c r="O22" s="205">
        <v>2100</v>
      </c>
      <c r="P22" s="206"/>
      <c r="Q22" s="16">
        <f t="shared" si="1"/>
        <v>0</v>
      </c>
      <c r="R22" s="38"/>
    </row>
    <row r="23" spans="1:18" ht="15.75" customHeight="1" x14ac:dyDescent="0.25">
      <c r="A23" s="37">
        <v>14</v>
      </c>
      <c r="B23" s="5">
        <f t="shared" si="2"/>
        <v>2100</v>
      </c>
      <c r="C23" s="21" t="s">
        <v>8</v>
      </c>
      <c r="D23" s="21"/>
      <c r="E23" s="8">
        <v>0</v>
      </c>
      <c r="F23" s="17" t="s">
        <v>9</v>
      </c>
      <c r="G23" s="17"/>
      <c r="H23" s="7">
        <v>755</v>
      </c>
      <c r="I23" s="17" t="s">
        <v>10</v>
      </c>
      <c r="J23" s="17"/>
      <c r="K23" s="12">
        <f t="shared" si="0"/>
        <v>1345</v>
      </c>
      <c r="L23" s="231">
        <v>30.125</v>
      </c>
      <c r="M23" s="215"/>
      <c r="N23" s="216"/>
      <c r="O23" s="205">
        <v>1346</v>
      </c>
      <c r="P23" s="206"/>
      <c r="Q23" s="16">
        <f t="shared" si="1"/>
        <v>1</v>
      </c>
      <c r="R23" s="38"/>
    </row>
    <row r="24" spans="1:18" ht="15.75" customHeight="1" x14ac:dyDescent="0.25">
      <c r="A24" s="37">
        <v>15</v>
      </c>
      <c r="B24" s="5">
        <f t="shared" si="2"/>
        <v>1346</v>
      </c>
      <c r="C24" s="21" t="s">
        <v>8</v>
      </c>
      <c r="D24" s="21"/>
      <c r="E24" s="8">
        <v>0</v>
      </c>
      <c r="F24" s="17" t="s">
        <v>9</v>
      </c>
      <c r="G24" s="17"/>
      <c r="H24" s="7">
        <v>585</v>
      </c>
      <c r="I24" s="17" t="s">
        <v>10</v>
      </c>
      <c r="J24" s="17"/>
      <c r="K24" s="12">
        <f t="shared" si="0"/>
        <v>761</v>
      </c>
      <c r="L24" s="231">
        <v>20.375</v>
      </c>
      <c r="M24" s="215"/>
      <c r="N24" s="216"/>
      <c r="O24" s="205">
        <v>777</v>
      </c>
      <c r="P24" s="206"/>
      <c r="Q24" s="16">
        <f t="shared" si="1"/>
        <v>16</v>
      </c>
      <c r="R24" s="38"/>
    </row>
    <row r="25" spans="1:18" ht="15.75" customHeight="1" x14ac:dyDescent="0.25">
      <c r="A25" s="37">
        <v>16</v>
      </c>
      <c r="B25" s="5">
        <f t="shared" si="2"/>
        <v>777</v>
      </c>
      <c r="C25" s="21" t="s">
        <v>8</v>
      </c>
      <c r="D25" s="21"/>
      <c r="E25" s="8">
        <v>2003</v>
      </c>
      <c r="F25" s="17" t="s">
        <v>9</v>
      </c>
      <c r="G25" s="17"/>
      <c r="H25" s="7">
        <v>592</v>
      </c>
      <c r="I25" s="17" t="s">
        <v>10</v>
      </c>
      <c r="J25" s="17"/>
      <c r="K25" s="12">
        <f t="shared" si="0"/>
        <v>2188</v>
      </c>
      <c r="L25" s="231">
        <v>42.75</v>
      </c>
      <c r="M25" s="215"/>
      <c r="N25" s="216"/>
      <c r="O25" s="205">
        <v>2158</v>
      </c>
      <c r="P25" s="206"/>
      <c r="Q25" s="16">
        <f t="shared" si="1"/>
        <v>-30</v>
      </c>
      <c r="R25" s="38"/>
    </row>
    <row r="26" spans="1:18" ht="15.75" customHeight="1" x14ac:dyDescent="0.25">
      <c r="A26" s="37">
        <v>17</v>
      </c>
      <c r="B26" s="5">
        <f t="shared" si="2"/>
        <v>2158</v>
      </c>
      <c r="C26" s="21" t="s">
        <v>8</v>
      </c>
      <c r="D26" s="21"/>
      <c r="E26" s="8">
        <v>0</v>
      </c>
      <c r="F26" s="17" t="s">
        <v>9</v>
      </c>
      <c r="G26" s="17"/>
      <c r="H26" s="7">
        <v>626</v>
      </c>
      <c r="I26" s="17" t="s">
        <v>10</v>
      </c>
      <c r="J26" s="17"/>
      <c r="K26" s="12">
        <f t="shared" si="0"/>
        <v>1532</v>
      </c>
      <c r="L26" s="231">
        <v>33.125</v>
      </c>
      <c r="M26" s="215"/>
      <c r="N26" s="216"/>
      <c r="O26" s="205">
        <v>1533</v>
      </c>
      <c r="P26" s="206"/>
      <c r="Q26" s="16">
        <f t="shared" si="1"/>
        <v>1</v>
      </c>
      <c r="R26" s="38"/>
    </row>
    <row r="27" spans="1:18" ht="15.75" customHeight="1" x14ac:dyDescent="0.25">
      <c r="A27" s="37">
        <v>18</v>
      </c>
      <c r="B27" s="5">
        <f t="shared" si="2"/>
        <v>1533</v>
      </c>
      <c r="C27" s="21" t="s">
        <v>8</v>
      </c>
      <c r="D27" s="21"/>
      <c r="E27" s="8">
        <v>1106</v>
      </c>
      <c r="F27" s="17" t="s">
        <v>9</v>
      </c>
      <c r="G27" s="17"/>
      <c r="H27" s="7">
        <v>576</v>
      </c>
      <c r="I27" s="17" t="s">
        <v>10</v>
      </c>
      <c r="J27" s="17"/>
      <c r="K27" s="12">
        <f t="shared" si="0"/>
        <v>2063</v>
      </c>
      <c r="L27" s="231">
        <v>41.5</v>
      </c>
      <c r="M27" s="215"/>
      <c r="N27" s="216"/>
      <c r="O27" s="205">
        <v>2075</v>
      </c>
      <c r="P27" s="206"/>
      <c r="Q27" s="16">
        <f t="shared" si="1"/>
        <v>12</v>
      </c>
      <c r="R27" s="38"/>
    </row>
    <row r="28" spans="1:18" ht="15.75" customHeight="1" x14ac:dyDescent="0.25">
      <c r="A28" s="37">
        <v>19</v>
      </c>
      <c r="B28" s="5">
        <f t="shared" si="2"/>
        <v>2075</v>
      </c>
      <c r="C28" s="21" t="s">
        <v>8</v>
      </c>
      <c r="D28" s="21"/>
      <c r="E28" s="8">
        <v>0</v>
      </c>
      <c r="F28" s="17" t="s">
        <v>9</v>
      </c>
      <c r="G28" s="17"/>
      <c r="H28" s="7">
        <v>459</v>
      </c>
      <c r="I28" s="17" t="s">
        <v>10</v>
      </c>
      <c r="J28" s="17"/>
      <c r="K28" s="12">
        <f t="shared" si="0"/>
        <v>1616</v>
      </c>
      <c r="L28" s="231">
        <v>34.5</v>
      </c>
      <c r="M28" s="215"/>
      <c r="N28" s="216"/>
      <c r="O28" s="205">
        <v>1621</v>
      </c>
      <c r="P28" s="206"/>
      <c r="Q28" s="16">
        <f t="shared" si="1"/>
        <v>5</v>
      </c>
      <c r="R28" s="38"/>
    </row>
    <row r="29" spans="1:18" ht="15.75" customHeight="1" x14ac:dyDescent="0.25">
      <c r="A29" s="37">
        <v>20</v>
      </c>
      <c r="B29" s="5">
        <f t="shared" si="2"/>
        <v>1621</v>
      </c>
      <c r="C29" s="21" t="s">
        <v>8</v>
      </c>
      <c r="D29" s="21"/>
      <c r="E29" s="8">
        <v>2001</v>
      </c>
      <c r="F29" s="17" t="s">
        <v>9</v>
      </c>
      <c r="G29" s="17"/>
      <c r="H29" s="7">
        <v>468</v>
      </c>
      <c r="I29" s="17" t="s">
        <v>10</v>
      </c>
      <c r="J29" s="17"/>
      <c r="K29" s="12">
        <f t="shared" si="0"/>
        <v>3154</v>
      </c>
      <c r="L29" s="231">
        <v>57.625</v>
      </c>
      <c r="M29" s="215"/>
      <c r="N29" s="216"/>
      <c r="O29" s="205">
        <v>3142</v>
      </c>
      <c r="P29" s="206"/>
      <c r="Q29" s="16">
        <f t="shared" si="1"/>
        <v>-12</v>
      </c>
      <c r="R29" s="38"/>
    </row>
    <row r="30" spans="1:18" ht="15.75" customHeight="1" x14ac:dyDescent="0.25">
      <c r="A30" s="37">
        <v>21</v>
      </c>
      <c r="B30" s="5">
        <f t="shared" si="2"/>
        <v>3142</v>
      </c>
      <c r="C30" s="21" t="s">
        <v>8</v>
      </c>
      <c r="D30" s="21"/>
      <c r="E30" s="8">
        <v>0</v>
      </c>
      <c r="F30" s="17" t="s">
        <v>9</v>
      </c>
      <c r="G30" s="17"/>
      <c r="H30" s="7">
        <v>757</v>
      </c>
      <c r="I30" s="17" t="s">
        <v>10</v>
      </c>
      <c r="J30" s="17"/>
      <c r="K30" s="12">
        <f t="shared" si="0"/>
        <v>2385</v>
      </c>
      <c r="L30" s="231">
        <v>46.25</v>
      </c>
      <c r="M30" s="215"/>
      <c r="N30" s="216"/>
      <c r="O30" s="205">
        <v>2390</v>
      </c>
      <c r="P30" s="206"/>
      <c r="Q30" s="16">
        <f t="shared" si="1"/>
        <v>5</v>
      </c>
      <c r="R30" s="38"/>
    </row>
    <row r="31" spans="1:18" ht="15.75" customHeight="1" x14ac:dyDescent="0.25">
      <c r="A31" s="37">
        <v>22</v>
      </c>
      <c r="B31" s="5">
        <f t="shared" si="2"/>
        <v>2390</v>
      </c>
      <c r="C31" s="21" t="s">
        <v>8</v>
      </c>
      <c r="D31" s="21"/>
      <c r="E31" s="8">
        <v>0</v>
      </c>
      <c r="F31" s="17" t="s">
        <v>9</v>
      </c>
      <c r="G31" s="17"/>
      <c r="H31" s="7">
        <v>580</v>
      </c>
      <c r="I31" s="17" t="s">
        <v>10</v>
      </c>
      <c r="J31" s="17"/>
      <c r="K31" s="12">
        <f t="shared" si="0"/>
        <v>1810</v>
      </c>
      <c r="L31" s="231">
        <v>37.5</v>
      </c>
      <c r="M31" s="215"/>
      <c r="N31" s="216"/>
      <c r="O31" s="205">
        <v>1814</v>
      </c>
      <c r="P31" s="206"/>
      <c r="Q31" s="16">
        <f t="shared" si="1"/>
        <v>4</v>
      </c>
      <c r="R31" s="38"/>
    </row>
    <row r="32" spans="1:18" ht="15.75" customHeight="1" x14ac:dyDescent="0.25">
      <c r="A32" s="37">
        <v>23</v>
      </c>
      <c r="B32" s="5">
        <f t="shared" si="2"/>
        <v>1814</v>
      </c>
      <c r="C32" s="21" t="s">
        <v>8</v>
      </c>
      <c r="D32" s="21"/>
      <c r="E32" s="8">
        <v>1102</v>
      </c>
      <c r="F32" s="17" t="s">
        <v>9</v>
      </c>
      <c r="G32" s="17"/>
      <c r="H32" s="7">
        <v>628</v>
      </c>
      <c r="I32" s="17" t="s">
        <v>10</v>
      </c>
      <c r="J32" s="17"/>
      <c r="K32" s="12">
        <f t="shared" si="0"/>
        <v>2288</v>
      </c>
      <c r="L32" s="231">
        <v>44.5</v>
      </c>
      <c r="M32" s="215"/>
      <c r="N32" s="216"/>
      <c r="O32" s="205">
        <v>2274</v>
      </c>
      <c r="P32" s="206"/>
      <c r="Q32" s="16">
        <f t="shared" si="1"/>
        <v>-14</v>
      </c>
      <c r="R32" s="38"/>
    </row>
    <row r="33" spans="1:20" ht="15.75" customHeight="1" x14ac:dyDescent="0.25">
      <c r="A33" s="37">
        <v>24</v>
      </c>
      <c r="B33" s="5">
        <f t="shared" si="2"/>
        <v>2274</v>
      </c>
      <c r="C33" s="21" t="s">
        <v>8</v>
      </c>
      <c r="D33" s="21"/>
      <c r="E33" s="8">
        <v>0</v>
      </c>
      <c r="F33" s="17" t="s">
        <v>9</v>
      </c>
      <c r="G33" s="17"/>
      <c r="H33" s="7">
        <v>718</v>
      </c>
      <c r="I33" s="17" t="s">
        <v>10</v>
      </c>
      <c r="J33" s="17"/>
      <c r="K33" s="12">
        <f t="shared" si="0"/>
        <v>1556</v>
      </c>
      <c r="L33" s="231">
        <v>33.75</v>
      </c>
      <c r="M33" s="215"/>
      <c r="N33" s="216"/>
      <c r="O33" s="205">
        <v>1573</v>
      </c>
      <c r="P33" s="206"/>
      <c r="Q33" s="16">
        <f t="shared" si="1"/>
        <v>17</v>
      </c>
      <c r="R33" s="38"/>
    </row>
    <row r="34" spans="1:20" ht="15.75" customHeight="1" x14ac:dyDescent="0.25">
      <c r="A34" s="37">
        <v>25</v>
      </c>
      <c r="B34" s="5">
        <f t="shared" si="2"/>
        <v>1573</v>
      </c>
      <c r="C34" s="21" t="s">
        <v>8</v>
      </c>
      <c r="D34" s="21"/>
      <c r="E34" s="8">
        <v>0</v>
      </c>
      <c r="F34" s="17" t="s">
        <v>9</v>
      </c>
      <c r="G34" s="17"/>
      <c r="H34" s="7">
        <v>593</v>
      </c>
      <c r="I34" s="17" t="s">
        <v>10</v>
      </c>
      <c r="J34" s="17"/>
      <c r="K34" s="12">
        <f t="shared" si="0"/>
        <v>980</v>
      </c>
      <c r="L34" s="231">
        <v>24.125</v>
      </c>
      <c r="M34" s="215"/>
      <c r="N34" s="216"/>
      <c r="O34" s="205">
        <v>987</v>
      </c>
      <c r="P34" s="206"/>
      <c r="Q34" s="16">
        <f t="shared" si="1"/>
        <v>7</v>
      </c>
      <c r="R34" s="38"/>
    </row>
    <row r="35" spans="1:20" ht="15.75" customHeight="1" x14ac:dyDescent="0.25">
      <c r="A35" s="37">
        <v>26</v>
      </c>
      <c r="B35" s="5">
        <f t="shared" si="2"/>
        <v>987</v>
      </c>
      <c r="C35" s="21" t="s">
        <v>8</v>
      </c>
      <c r="D35" s="21"/>
      <c r="E35" s="8">
        <v>2701</v>
      </c>
      <c r="F35" s="17" t="s">
        <v>9</v>
      </c>
      <c r="G35" s="17"/>
      <c r="H35" s="7">
        <v>472</v>
      </c>
      <c r="I35" s="17" t="s">
        <v>10</v>
      </c>
      <c r="J35" s="17"/>
      <c r="K35" s="12">
        <f t="shared" si="0"/>
        <v>3216</v>
      </c>
      <c r="L35" s="231">
        <v>58.625</v>
      </c>
      <c r="M35" s="215"/>
      <c r="N35" s="216"/>
      <c r="O35" s="205">
        <v>3207</v>
      </c>
      <c r="P35" s="206"/>
      <c r="Q35" s="16">
        <f t="shared" si="1"/>
        <v>-9</v>
      </c>
      <c r="R35" s="38"/>
    </row>
    <row r="36" spans="1:20" ht="15.75" customHeight="1" x14ac:dyDescent="0.25">
      <c r="A36" s="37">
        <v>27</v>
      </c>
      <c r="B36" s="5">
        <f t="shared" si="2"/>
        <v>3207</v>
      </c>
      <c r="C36" s="21" t="s">
        <v>8</v>
      </c>
      <c r="D36" s="21"/>
      <c r="E36" s="8">
        <v>0</v>
      </c>
      <c r="F36" s="17" t="s">
        <v>9</v>
      </c>
      <c r="G36" s="17"/>
      <c r="H36" s="7">
        <v>488</v>
      </c>
      <c r="I36" s="17" t="s">
        <v>10</v>
      </c>
      <c r="J36" s="17"/>
      <c r="K36" s="12">
        <f t="shared" si="0"/>
        <v>2719</v>
      </c>
      <c r="L36" s="231">
        <v>51.125</v>
      </c>
      <c r="M36" s="215"/>
      <c r="N36" s="216"/>
      <c r="O36" s="205">
        <v>2714</v>
      </c>
      <c r="P36" s="206"/>
      <c r="Q36" s="16">
        <f t="shared" si="1"/>
        <v>-5</v>
      </c>
      <c r="R36" s="38"/>
    </row>
    <row r="37" spans="1:20" ht="15.75" customHeight="1" x14ac:dyDescent="0.25">
      <c r="A37" s="37">
        <v>28</v>
      </c>
      <c r="B37" s="5">
        <f t="shared" si="2"/>
        <v>2714</v>
      </c>
      <c r="C37" s="21" t="s">
        <v>8</v>
      </c>
      <c r="D37" s="21"/>
      <c r="E37" s="8">
        <v>1104</v>
      </c>
      <c r="F37" s="17" t="s">
        <v>9</v>
      </c>
      <c r="G37" s="17"/>
      <c r="H37" s="7">
        <v>418</v>
      </c>
      <c r="I37" s="17" t="s">
        <v>10</v>
      </c>
      <c r="J37" s="17"/>
      <c r="K37" s="12">
        <f t="shared" si="0"/>
        <v>3400</v>
      </c>
      <c r="L37" s="231">
        <v>60.125</v>
      </c>
      <c r="M37" s="215"/>
      <c r="N37" s="216"/>
      <c r="O37" s="205">
        <v>3304</v>
      </c>
      <c r="P37" s="206"/>
      <c r="Q37" s="16">
        <f t="shared" si="1"/>
        <v>-96</v>
      </c>
      <c r="R37" s="38"/>
    </row>
    <row r="38" spans="1:20" ht="15.75" customHeight="1" x14ac:dyDescent="0.25">
      <c r="A38" s="37">
        <v>29</v>
      </c>
      <c r="B38" s="5">
        <f t="shared" si="2"/>
        <v>3304</v>
      </c>
      <c r="C38" s="21" t="s">
        <v>8</v>
      </c>
      <c r="D38" s="21"/>
      <c r="E38" s="8">
        <v>1102</v>
      </c>
      <c r="F38" s="17" t="s">
        <v>9</v>
      </c>
      <c r="G38" s="17"/>
      <c r="H38" s="7">
        <v>561</v>
      </c>
      <c r="I38" s="17" t="s">
        <v>10</v>
      </c>
      <c r="J38" s="17"/>
      <c r="K38" s="12">
        <f t="shared" si="0"/>
        <v>3845</v>
      </c>
      <c r="L38" s="231">
        <v>68.875</v>
      </c>
      <c r="M38" s="215"/>
      <c r="N38" s="216"/>
      <c r="O38" s="205">
        <v>3849</v>
      </c>
      <c r="P38" s="206"/>
      <c r="Q38" s="16">
        <f t="shared" si="1"/>
        <v>4</v>
      </c>
      <c r="R38" s="38"/>
    </row>
    <row r="39" spans="1:20" ht="15.75" customHeight="1" x14ac:dyDescent="0.25">
      <c r="A39" s="37">
        <v>30</v>
      </c>
      <c r="B39" s="5">
        <f t="shared" si="2"/>
        <v>3849</v>
      </c>
      <c r="C39" s="21" t="s">
        <v>8</v>
      </c>
      <c r="D39" s="21"/>
      <c r="E39" s="8">
        <v>0</v>
      </c>
      <c r="F39" s="17" t="s">
        <v>9</v>
      </c>
      <c r="G39" s="17"/>
      <c r="H39" s="7">
        <v>718</v>
      </c>
      <c r="I39" s="17" t="s">
        <v>10</v>
      </c>
      <c r="J39" s="17"/>
      <c r="K39" s="12">
        <f t="shared" si="0"/>
        <v>3131</v>
      </c>
      <c r="L39" s="231">
        <v>57.375</v>
      </c>
      <c r="M39" s="215"/>
      <c r="N39" s="216"/>
      <c r="O39" s="205">
        <v>3125</v>
      </c>
      <c r="P39" s="206"/>
      <c r="Q39" s="16">
        <f t="shared" si="1"/>
        <v>-6</v>
      </c>
      <c r="R39" s="38"/>
    </row>
    <row r="40" spans="1:20" ht="15.75" customHeight="1" thickBot="1" x14ac:dyDescent="0.3">
      <c r="A40" s="41">
        <v>31</v>
      </c>
      <c r="B40" s="5">
        <f t="shared" si="2"/>
        <v>3125</v>
      </c>
      <c r="C40" s="21" t="s">
        <v>8</v>
      </c>
      <c r="D40" s="21"/>
      <c r="E40" s="22">
        <v>0</v>
      </c>
      <c r="F40" s="42" t="s">
        <v>9</v>
      </c>
      <c r="G40" s="42"/>
      <c r="H40" s="23">
        <v>804</v>
      </c>
      <c r="I40" s="17" t="s">
        <v>10</v>
      </c>
      <c r="J40" s="17"/>
      <c r="K40" s="24">
        <f t="shared" si="0"/>
        <v>2321</v>
      </c>
      <c r="L40" s="232">
        <v>45.25</v>
      </c>
      <c r="M40" s="220"/>
      <c r="N40" s="221"/>
      <c r="O40" s="217">
        <v>2323</v>
      </c>
      <c r="P40" s="218"/>
      <c r="Q40" s="18">
        <f t="shared" si="1"/>
        <v>2</v>
      </c>
      <c r="R40" s="43"/>
    </row>
    <row r="41" spans="1:20" ht="46.5" customHeight="1" thickBot="1" x14ac:dyDescent="0.35">
      <c r="A41" s="39"/>
      <c r="B41" s="30" t="s">
        <v>12</v>
      </c>
      <c r="C41" s="126" t="s">
        <v>13</v>
      </c>
      <c r="D41" s="126"/>
      <c r="E41" s="47">
        <f>SUM(E10:E40)</f>
        <v>19329</v>
      </c>
      <c r="F41" s="125" t="s">
        <v>1</v>
      </c>
      <c r="G41" s="86"/>
      <c r="H41" s="48">
        <f>SUM(H10:H40)</f>
        <v>18175</v>
      </c>
      <c r="I41" s="89" t="s">
        <v>14</v>
      </c>
      <c r="J41" s="89"/>
      <c r="K41" s="29" t="s">
        <v>15</v>
      </c>
      <c r="L41" s="92"/>
      <c r="M41" s="93"/>
      <c r="N41" s="94"/>
      <c r="O41" s="34" t="s">
        <v>16</v>
      </c>
      <c r="P41" s="50" t="s">
        <v>17</v>
      </c>
      <c r="Q41" s="35">
        <f>SUM(Q10:Q40)</f>
        <v>-131</v>
      </c>
      <c r="R41" s="87" t="s">
        <v>1</v>
      </c>
    </row>
    <row r="42" spans="1:20" ht="15.75" customHeight="1" x14ac:dyDescent="0.25">
      <c r="A42" s="116" t="s">
        <v>34</v>
      </c>
      <c r="B42" s="123" t="s">
        <v>35</v>
      </c>
      <c r="C42" s="124" t="s">
        <v>1</v>
      </c>
      <c r="D42" s="93"/>
      <c r="E42" s="13" t="s">
        <v>18</v>
      </c>
      <c r="F42" s="86"/>
      <c r="G42" s="86"/>
      <c r="H42" s="13" t="s">
        <v>18</v>
      </c>
      <c r="I42" s="125" t="s">
        <v>1</v>
      </c>
      <c r="J42" s="86"/>
      <c r="K42" s="86"/>
      <c r="L42" s="86"/>
      <c r="M42" s="86"/>
      <c r="N42" s="86"/>
      <c r="O42" s="123" t="s">
        <v>36</v>
      </c>
      <c r="P42" s="85"/>
      <c r="Q42" s="13" t="s">
        <v>18</v>
      </c>
      <c r="R42" s="88"/>
    </row>
    <row r="43" spans="1:20" ht="11.25" customHeight="1" x14ac:dyDescent="0.25">
      <c r="A43" s="117"/>
      <c r="B43" s="86"/>
      <c r="C43" s="86"/>
      <c r="D43" s="86"/>
      <c r="E43" s="44" t="s">
        <v>19</v>
      </c>
      <c r="F43" s="86"/>
      <c r="G43" s="86"/>
      <c r="H43" s="44" t="s">
        <v>19</v>
      </c>
      <c r="I43" s="86"/>
      <c r="J43" s="86"/>
      <c r="K43" s="86"/>
      <c r="L43" s="86"/>
      <c r="M43" s="86"/>
      <c r="N43" s="86"/>
      <c r="O43" s="137"/>
      <c r="P43" s="86"/>
      <c r="Q43" s="13" t="s">
        <v>19</v>
      </c>
      <c r="R43" s="88"/>
      <c r="T43" s="3" t="s">
        <v>42</v>
      </c>
    </row>
    <row r="44" spans="1:20" ht="15" customHeight="1" thickBot="1" x14ac:dyDescent="0.3">
      <c r="A44" s="117"/>
      <c r="B44" s="86"/>
      <c r="C44" s="86"/>
      <c r="D44" s="86"/>
      <c r="E44" s="40" t="s">
        <v>20</v>
      </c>
      <c r="F44" s="86"/>
      <c r="G44" s="86"/>
      <c r="H44" s="40" t="s">
        <v>20</v>
      </c>
      <c r="I44" s="86"/>
      <c r="J44" s="86"/>
      <c r="K44" s="86"/>
      <c r="L44" s="86"/>
      <c r="M44" s="86"/>
      <c r="N44" s="86"/>
      <c r="O44" s="137"/>
      <c r="P44" s="86"/>
      <c r="Q44" s="40" t="s">
        <v>20</v>
      </c>
      <c r="R44" s="88"/>
    </row>
    <row r="45" spans="1:20" ht="24" customHeight="1" thickBot="1" x14ac:dyDescent="0.35">
      <c r="A45" s="117"/>
      <c r="B45" s="31">
        <f>$B$10</f>
        <v>1300</v>
      </c>
      <c r="C45" s="127" t="s">
        <v>21</v>
      </c>
      <c r="D45" s="127"/>
      <c r="E45" s="31">
        <f>$E$41</f>
        <v>19329</v>
      </c>
      <c r="F45" s="90" t="s">
        <v>22</v>
      </c>
      <c r="G45" s="90"/>
      <c r="H45" s="31">
        <f>$H$41</f>
        <v>18175</v>
      </c>
      <c r="I45" s="90" t="s">
        <v>23</v>
      </c>
      <c r="J45" s="91"/>
      <c r="K45" s="53">
        <f>SUM(B45,E45,-H45)</f>
        <v>2454</v>
      </c>
      <c r="L45" s="54" t="s">
        <v>23</v>
      </c>
      <c r="M45" s="55">
        <f>SUM(O45,-Q45)</f>
        <v>2454</v>
      </c>
      <c r="N45" s="49" t="s">
        <v>23</v>
      </c>
      <c r="O45" s="32">
        <f>IF($O$40&lt;&gt;"",$O$40,IF(O39&lt;&gt;"",O39,IF(O38&lt;&gt;"",O38,IF(O37&lt;&gt;"",O37,IF(O36&lt;&gt;"",O36,IF(O35&lt;&gt;"",O35,IF(O34&lt;&gt;"",O34,IF(O33&lt;&gt;"",O33,O32))))))))</f>
        <v>2323</v>
      </c>
      <c r="P45" s="49" t="s">
        <v>22</v>
      </c>
      <c r="Q45" s="33">
        <f>$Q$41</f>
        <v>-131</v>
      </c>
      <c r="R45" s="88"/>
    </row>
    <row r="46" spans="1:20" ht="15" customHeight="1" x14ac:dyDescent="0.25">
      <c r="A46" s="118"/>
      <c r="B46" s="139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13" t="s">
        <v>18</v>
      </c>
      <c r="R46" s="88"/>
    </row>
    <row r="47" spans="1:20" ht="10.5" customHeight="1" x14ac:dyDescent="0.25">
      <c r="A47" s="119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44" t="s">
        <v>19</v>
      </c>
      <c r="R47" s="152" t="s">
        <v>46</v>
      </c>
    </row>
    <row r="48" spans="1:20" ht="16.5" customHeight="1" x14ac:dyDescent="0.25">
      <c r="A48" s="116" t="s">
        <v>37</v>
      </c>
      <c r="B48" s="121" t="s">
        <v>38</v>
      </c>
      <c r="C48" s="122"/>
      <c r="D48" s="122"/>
      <c r="E48" s="122"/>
      <c r="F48" s="122"/>
      <c r="G48" s="122"/>
      <c r="H48" s="128">
        <f>PRODUCT(H45,0.01)</f>
        <v>181.75</v>
      </c>
      <c r="I48" s="130" t="s">
        <v>21</v>
      </c>
      <c r="J48" s="86"/>
      <c r="K48" s="90">
        <v>130</v>
      </c>
      <c r="L48" s="132" t="s">
        <v>23</v>
      </c>
      <c r="M48" s="159">
        <f>SUM(H48,K48)</f>
        <v>311.75</v>
      </c>
      <c r="N48" s="161" t="s">
        <v>39</v>
      </c>
      <c r="O48" s="162"/>
      <c r="P48" s="162"/>
      <c r="Q48" s="56" t="s">
        <v>20</v>
      </c>
      <c r="R48" s="152"/>
    </row>
    <row r="49" spans="1:19" ht="21.75" customHeight="1" thickBot="1" x14ac:dyDescent="0.35">
      <c r="A49" s="120"/>
      <c r="B49" s="122"/>
      <c r="C49" s="122"/>
      <c r="D49" s="122"/>
      <c r="E49" s="122"/>
      <c r="F49" s="122"/>
      <c r="G49" s="122"/>
      <c r="H49" s="129"/>
      <c r="I49" s="86"/>
      <c r="J49" s="86"/>
      <c r="K49" s="131"/>
      <c r="L49" s="86"/>
      <c r="M49" s="160"/>
      <c r="N49" s="162"/>
      <c r="O49" s="162"/>
      <c r="P49" s="162"/>
      <c r="Q49" s="57">
        <f>ABS(Q45)</f>
        <v>131</v>
      </c>
      <c r="R49" s="152"/>
    </row>
    <row r="50" spans="1:19" ht="6" customHeight="1" thickBot="1" x14ac:dyDescent="0.3">
      <c r="A50" s="138"/>
      <c r="B50" s="107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9"/>
    </row>
    <row r="51" spans="1:19" ht="24" customHeight="1" x14ac:dyDescent="0.25">
      <c r="A51" s="79" t="s">
        <v>40</v>
      </c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1"/>
    </row>
    <row r="52" spans="1:19" ht="30.75" customHeight="1" x14ac:dyDescent="0.25">
      <c r="A52" s="156" t="e">
        <f>Conclusion(Q49,M48)</f>
        <v>#VALUE!</v>
      </c>
      <c r="B52" s="157"/>
      <c r="C52" s="157"/>
      <c r="D52" s="157"/>
      <c r="E52" s="157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8"/>
      <c r="S52" s="52"/>
    </row>
    <row r="53" spans="1:19" ht="25.5" customHeight="1" thickBot="1" x14ac:dyDescent="0.3">
      <c r="A53" s="76" t="s">
        <v>62</v>
      </c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8"/>
    </row>
    <row r="54" spans="1:19" s="25" customFormat="1" ht="17.25" customHeight="1" thickBot="1" x14ac:dyDescent="0.3">
      <c r="A54" s="73" t="s">
        <v>51</v>
      </c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5"/>
    </row>
    <row r="55" spans="1:19" ht="15" x14ac:dyDescent="0.25">
      <c r="A55" s="10"/>
      <c r="B55" s="10"/>
      <c r="C55" s="11"/>
      <c r="D55" s="11"/>
      <c r="E55" s="10"/>
      <c r="F55" s="9"/>
      <c r="G55" s="9"/>
      <c r="H55" s="10"/>
      <c r="I55" s="9"/>
      <c r="J55" s="9" t="s">
        <v>1</v>
      </c>
      <c r="K55" s="10"/>
      <c r="L55" s="10"/>
      <c r="M55" s="10"/>
      <c r="N55" s="9"/>
      <c r="O55" s="10"/>
      <c r="P55" s="9"/>
      <c r="Q55" s="9"/>
    </row>
    <row r="56" spans="1:19" ht="15" x14ac:dyDescent="0.25">
      <c r="A56" s="10"/>
      <c r="B56" s="10"/>
      <c r="C56" s="11"/>
      <c r="D56" s="11"/>
      <c r="E56" s="10" t="s">
        <v>1</v>
      </c>
      <c r="F56" s="9"/>
      <c r="G56" s="9"/>
      <c r="H56" s="10"/>
      <c r="I56" s="9"/>
      <c r="J56" s="9"/>
      <c r="K56" s="10"/>
      <c r="L56" s="10"/>
      <c r="M56" s="10"/>
      <c r="N56" s="9"/>
      <c r="O56" s="10"/>
      <c r="P56" s="9"/>
      <c r="Q56" s="9"/>
    </row>
    <row r="57" spans="1:19" ht="15" x14ac:dyDescent="0.25">
      <c r="A57" s="10"/>
      <c r="B57" s="10"/>
      <c r="C57" s="11"/>
      <c r="D57" s="11"/>
      <c r="E57" s="10"/>
      <c r="F57" s="9"/>
      <c r="G57" s="9"/>
      <c r="H57" s="10"/>
      <c r="I57" s="9"/>
      <c r="J57" s="9"/>
      <c r="K57" s="10"/>
      <c r="L57" s="10"/>
      <c r="M57" s="10"/>
      <c r="N57" s="9"/>
      <c r="O57" s="10"/>
      <c r="P57" s="9"/>
      <c r="Q57" s="9"/>
    </row>
    <row r="58" spans="1:19" ht="15" x14ac:dyDescent="0.25">
      <c r="A58" s="10"/>
      <c r="B58" s="10"/>
      <c r="C58" s="11"/>
      <c r="D58" s="11"/>
      <c r="E58" s="10"/>
      <c r="F58" s="9"/>
      <c r="G58" s="9"/>
      <c r="H58" s="10"/>
      <c r="I58" s="9"/>
      <c r="J58" s="9"/>
      <c r="K58" s="10"/>
      <c r="L58" s="10"/>
      <c r="M58" s="10"/>
      <c r="N58" s="9"/>
      <c r="O58" s="10"/>
      <c r="P58" s="9"/>
      <c r="Q58" s="9"/>
    </row>
    <row r="59" spans="1:19" ht="15" x14ac:dyDescent="0.25">
      <c r="A59" s="10"/>
      <c r="B59" s="10"/>
      <c r="C59" s="11"/>
      <c r="D59" s="11"/>
      <c r="E59" s="10"/>
      <c r="F59" s="9"/>
      <c r="G59" s="9"/>
      <c r="H59" s="10"/>
      <c r="I59" s="9"/>
      <c r="J59" s="9"/>
      <c r="K59" s="10"/>
      <c r="L59" s="10"/>
      <c r="M59" s="10"/>
      <c r="N59" s="9"/>
      <c r="O59" s="10"/>
      <c r="P59" s="9"/>
      <c r="Q59" s="9"/>
    </row>
    <row r="60" spans="1:19" ht="15" x14ac:dyDescent="0.25">
      <c r="A60" s="10"/>
      <c r="B60" s="10"/>
      <c r="C60" s="11"/>
      <c r="D60" s="11"/>
      <c r="E60" s="10"/>
      <c r="F60" s="9"/>
      <c r="G60" s="9"/>
      <c r="H60" s="10"/>
      <c r="I60" s="9"/>
      <c r="J60" s="9"/>
      <c r="K60" s="10"/>
      <c r="L60" s="10"/>
      <c r="M60" s="10"/>
      <c r="N60" s="9"/>
      <c r="O60" s="10"/>
      <c r="P60" s="9"/>
      <c r="Q60" s="9"/>
    </row>
    <row r="61" spans="1:19" ht="15" x14ac:dyDescent="0.25">
      <c r="A61" s="10"/>
      <c r="B61" s="10"/>
      <c r="C61" s="11"/>
      <c r="D61" s="11"/>
      <c r="E61" s="10"/>
      <c r="F61" s="9"/>
      <c r="G61" s="9"/>
      <c r="H61" s="10"/>
      <c r="I61" s="9"/>
      <c r="J61" s="9"/>
      <c r="K61" s="10"/>
      <c r="L61" s="10"/>
      <c r="M61" s="10"/>
      <c r="N61" s="9"/>
      <c r="O61" s="10"/>
      <c r="P61" s="9"/>
      <c r="Q61" s="9"/>
    </row>
    <row r="62" spans="1:19" ht="15" x14ac:dyDescent="0.25">
      <c r="A62" s="10"/>
      <c r="B62" s="10"/>
      <c r="C62" s="11"/>
      <c r="D62" s="11"/>
      <c r="E62" s="10"/>
      <c r="F62" s="9"/>
      <c r="G62" s="9"/>
      <c r="H62" s="10"/>
      <c r="I62" s="9"/>
      <c r="J62" s="9"/>
      <c r="K62" s="10"/>
      <c r="L62" s="10"/>
      <c r="M62" s="10"/>
      <c r="N62" s="9"/>
      <c r="O62" s="10"/>
      <c r="P62" s="9"/>
      <c r="Q62" s="9"/>
    </row>
    <row r="63" spans="1:19" ht="15" x14ac:dyDescent="0.25">
      <c r="A63" s="10"/>
      <c r="B63" s="10"/>
      <c r="C63" s="11"/>
      <c r="D63" s="11"/>
      <c r="E63" s="10"/>
      <c r="F63" s="9"/>
      <c r="G63" s="9"/>
      <c r="H63" s="10"/>
      <c r="I63" s="9"/>
      <c r="J63" s="9"/>
      <c r="K63" s="10"/>
      <c r="L63" s="10"/>
      <c r="M63" s="10"/>
      <c r="N63" s="9"/>
      <c r="O63" s="10"/>
      <c r="P63" s="9"/>
      <c r="Q63" s="9"/>
    </row>
    <row r="64" spans="1:19" ht="15" x14ac:dyDescent="0.25">
      <c r="A64" s="10"/>
      <c r="B64" s="10"/>
      <c r="C64" s="11"/>
      <c r="D64" s="11"/>
      <c r="E64" s="10"/>
      <c r="F64" s="9"/>
      <c r="G64" s="9"/>
      <c r="H64" s="10"/>
      <c r="I64" s="9"/>
      <c r="J64" s="9"/>
      <c r="K64" s="10"/>
      <c r="L64" s="10"/>
      <c r="M64" s="10"/>
      <c r="N64" s="9"/>
      <c r="O64" s="10"/>
      <c r="P64" s="9"/>
      <c r="Q64" s="9"/>
    </row>
    <row r="65" spans="1:17" ht="15" x14ac:dyDescent="0.25">
      <c r="A65" s="10"/>
      <c r="B65" s="10"/>
      <c r="C65" s="11"/>
      <c r="D65" s="11"/>
      <c r="E65" s="10"/>
      <c r="F65" s="9"/>
      <c r="G65" s="9"/>
      <c r="H65" s="10"/>
      <c r="I65" s="9"/>
      <c r="J65" s="9"/>
      <c r="K65" s="10"/>
      <c r="L65" s="10"/>
      <c r="M65" s="10"/>
      <c r="N65" s="9"/>
      <c r="O65" s="10"/>
      <c r="P65" s="9"/>
      <c r="Q65" s="9"/>
    </row>
    <row r="66" spans="1:17" ht="15" x14ac:dyDescent="0.25">
      <c r="A66" s="10"/>
      <c r="B66" s="10"/>
      <c r="C66" s="11"/>
      <c r="D66" s="11"/>
      <c r="E66" s="10"/>
      <c r="F66" s="9"/>
      <c r="G66" s="9"/>
      <c r="H66" s="10"/>
      <c r="I66" s="9"/>
      <c r="J66" s="9"/>
      <c r="K66" s="10"/>
      <c r="L66" s="10"/>
      <c r="M66" s="10"/>
      <c r="N66" s="9"/>
      <c r="O66" s="10"/>
      <c r="P66" s="9"/>
      <c r="Q66" s="9"/>
    </row>
    <row r="67" spans="1:17" ht="15" x14ac:dyDescent="0.25">
      <c r="A67" s="10"/>
      <c r="B67" s="10"/>
      <c r="C67" s="11"/>
      <c r="D67" s="11"/>
      <c r="E67" s="10"/>
      <c r="F67" s="9"/>
      <c r="G67" s="9"/>
      <c r="H67" s="10"/>
      <c r="I67" s="9"/>
      <c r="J67" s="9"/>
      <c r="K67" s="10"/>
      <c r="L67" s="10"/>
      <c r="M67" s="10"/>
      <c r="N67" s="9"/>
      <c r="O67" s="10"/>
      <c r="P67" s="9"/>
      <c r="Q67" s="9"/>
    </row>
    <row r="68" spans="1:17" ht="15" x14ac:dyDescent="0.25">
      <c r="A68" s="10"/>
      <c r="B68" s="10"/>
      <c r="C68" s="11"/>
      <c r="D68" s="11"/>
      <c r="E68" s="10"/>
      <c r="F68" s="9"/>
      <c r="G68" s="9"/>
      <c r="H68" s="10"/>
      <c r="I68" s="9"/>
      <c r="J68" s="9"/>
      <c r="K68" s="10"/>
      <c r="L68" s="10"/>
      <c r="M68" s="10"/>
      <c r="N68" s="9"/>
      <c r="O68" s="10"/>
      <c r="P68" s="9"/>
      <c r="Q68" s="9"/>
    </row>
    <row r="69" spans="1:17" ht="15" x14ac:dyDescent="0.25">
      <c r="A69" s="10"/>
      <c r="B69" s="10"/>
      <c r="C69" s="11"/>
      <c r="D69" s="11"/>
      <c r="E69" s="10"/>
      <c r="F69" s="9"/>
      <c r="G69" s="9"/>
      <c r="H69" s="10"/>
      <c r="I69" s="9"/>
      <c r="J69" s="9"/>
      <c r="K69" s="10"/>
      <c r="L69" s="10"/>
      <c r="M69" s="10"/>
      <c r="N69" s="9"/>
      <c r="O69" s="10"/>
      <c r="P69" s="9"/>
      <c r="Q69" s="9"/>
    </row>
    <row r="70" spans="1:17" ht="15" x14ac:dyDescent="0.25">
      <c r="A70" s="10"/>
      <c r="B70" s="10"/>
      <c r="C70" s="11"/>
      <c r="D70" s="11"/>
      <c r="E70" s="10"/>
      <c r="F70" s="9"/>
      <c r="G70" s="9"/>
      <c r="H70" s="10"/>
      <c r="I70" s="9"/>
      <c r="J70" s="9"/>
      <c r="K70" s="10"/>
      <c r="L70" s="10"/>
      <c r="M70" s="10"/>
      <c r="N70" s="9"/>
      <c r="O70" s="10"/>
      <c r="P70" s="9"/>
      <c r="Q70" s="9"/>
    </row>
    <row r="71" spans="1:17" ht="15" x14ac:dyDescent="0.25">
      <c r="A71" s="10"/>
      <c r="B71" s="10"/>
      <c r="C71" s="11"/>
      <c r="D71" s="11"/>
      <c r="E71" s="10"/>
      <c r="F71" s="9"/>
      <c r="G71" s="9"/>
      <c r="H71" s="10"/>
      <c r="I71" s="9"/>
      <c r="J71" s="9"/>
      <c r="K71" s="10"/>
      <c r="L71" s="10"/>
      <c r="M71" s="10"/>
      <c r="N71" s="9"/>
      <c r="O71" s="10"/>
      <c r="P71" s="9"/>
      <c r="Q71" s="9"/>
    </row>
    <row r="72" spans="1:17" ht="15" x14ac:dyDescent="0.25">
      <c r="A72" s="10"/>
      <c r="B72" s="10"/>
      <c r="C72" s="11"/>
      <c r="D72" s="11"/>
      <c r="E72" s="10"/>
      <c r="F72" s="9"/>
      <c r="G72" s="9"/>
      <c r="H72" s="10"/>
      <c r="I72" s="9"/>
      <c r="J72" s="9"/>
      <c r="K72" s="10"/>
      <c r="L72" s="10"/>
      <c r="M72" s="10"/>
      <c r="N72" s="9"/>
      <c r="O72" s="10"/>
      <c r="P72" s="9"/>
      <c r="Q72" s="9"/>
    </row>
    <row r="73" spans="1:17" ht="15" x14ac:dyDescent="0.25">
      <c r="A73" s="10"/>
      <c r="B73" s="10"/>
      <c r="C73" s="11"/>
      <c r="D73" s="11"/>
      <c r="E73" s="10"/>
      <c r="F73" s="9"/>
      <c r="G73" s="9"/>
      <c r="H73" s="10"/>
      <c r="I73" s="9"/>
      <c r="J73" s="9"/>
      <c r="K73" s="10"/>
      <c r="L73" s="10"/>
      <c r="M73" s="10"/>
      <c r="N73" s="9"/>
      <c r="O73" s="10"/>
      <c r="P73" s="9"/>
      <c r="Q73" s="9"/>
    </row>
    <row r="74" spans="1:17" ht="15" x14ac:dyDescent="0.25">
      <c r="A74" s="10"/>
      <c r="B74" s="10"/>
      <c r="C74" s="11"/>
      <c r="D74" s="11"/>
      <c r="E74" s="10"/>
      <c r="F74" s="9"/>
      <c r="G74" s="9"/>
      <c r="H74" s="10"/>
      <c r="I74" s="9"/>
      <c r="J74" s="9"/>
      <c r="K74" s="10"/>
      <c r="L74" s="10"/>
      <c r="M74" s="10"/>
      <c r="N74" s="9"/>
      <c r="O74" s="10"/>
      <c r="P74" s="9"/>
      <c r="Q74" s="9"/>
    </row>
    <row r="75" spans="1:17" ht="15" x14ac:dyDescent="0.25">
      <c r="A75" s="10"/>
      <c r="B75" s="10"/>
      <c r="C75" s="11"/>
      <c r="D75" s="11"/>
      <c r="E75" s="10"/>
      <c r="F75" s="9"/>
      <c r="G75" s="9"/>
      <c r="H75" s="10"/>
      <c r="I75" s="9"/>
      <c r="J75" s="9"/>
      <c r="K75" s="10"/>
      <c r="L75" s="10"/>
      <c r="M75" s="10"/>
      <c r="N75" s="9"/>
      <c r="O75" s="10"/>
      <c r="P75" s="9"/>
      <c r="Q75" s="9"/>
    </row>
    <row r="76" spans="1:17" ht="15" x14ac:dyDescent="0.25">
      <c r="A76" s="10"/>
      <c r="B76" s="10"/>
      <c r="C76" s="11"/>
      <c r="D76" s="11"/>
      <c r="E76" s="10"/>
      <c r="F76" s="9"/>
      <c r="G76" s="9"/>
      <c r="H76" s="10"/>
      <c r="I76" s="9"/>
      <c r="J76" s="9"/>
      <c r="K76" s="10"/>
      <c r="L76" s="10"/>
      <c r="M76" s="10"/>
      <c r="N76" s="9"/>
      <c r="O76" s="10"/>
      <c r="P76" s="9"/>
      <c r="Q76" s="9"/>
    </row>
    <row r="77" spans="1:17" ht="15" x14ac:dyDescent="0.25">
      <c r="A77" s="10"/>
      <c r="B77" s="10"/>
      <c r="C77" s="11"/>
      <c r="D77" s="11"/>
      <c r="E77" s="10"/>
      <c r="F77" s="9"/>
      <c r="G77" s="9"/>
      <c r="H77" s="10"/>
      <c r="I77" s="9"/>
      <c r="J77" s="9"/>
      <c r="K77" s="10"/>
      <c r="L77" s="10"/>
      <c r="M77" s="10"/>
      <c r="N77" s="9"/>
      <c r="O77" s="10"/>
      <c r="P77" s="9"/>
      <c r="Q77" s="9"/>
    </row>
    <row r="78" spans="1:17" ht="15" x14ac:dyDescent="0.25">
      <c r="A78" s="10"/>
      <c r="B78" s="10"/>
      <c r="C78" s="11"/>
      <c r="D78" s="11"/>
      <c r="E78" s="10"/>
      <c r="F78" s="9"/>
      <c r="G78" s="9"/>
      <c r="H78" s="10"/>
      <c r="I78" s="9"/>
      <c r="J78" s="9"/>
      <c r="K78" s="10"/>
      <c r="L78" s="10"/>
      <c r="M78" s="10"/>
      <c r="N78" s="9"/>
      <c r="O78" s="10"/>
      <c r="P78" s="9"/>
      <c r="Q78" s="9"/>
    </row>
    <row r="79" spans="1:17" ht="15" x14ac:dyDescent="0.25">
      <c r="A79" s="10"/>
      <c r="B79" s="10"/>
      <c r="C79" s="11"/>
      <c r="D79" s="11"/>
      <c r="E79" s="10"/>
      <c r="F79" s="9"/>
      <c r="G79" s="9"/>
      <c r="H79" s="10"/>
      <c r="I79" s="9"/>
      <c r="J79" s="9"/>
      <c r="K79" s="10"/>
      <c r="L79" s="10"/>
      <c r="M79" s="10"/>
      <c r="N79" s="9"/>
      <c r="O79" s="10"/>
      <c r="P79" s="9"/>
      <c r="Q79" s="9"/>
    </row>
    <row r="80" spans="1:17" ht="15" x14ac:dyDescent="0.25">
      <c r="A80" s="10"/>
      <c r="B80" s="10"/>
      <c r="C80" s="11"/>
      <c r="D80" s="11"/>
      <c r="E80" s="10"/>
      <c r="F80" s="9"/>
      <c r="G80" s="9"/>
      <c r="H80" s="10"/>
      <c r="I80" s="9"/>
      <c r="J80" s="9"/>
      <c r="K80" s="10"/>
      <c r="L80" s="10"/>
      <c r="M80" s="10"/>
      <c r="N80" s="9"/>
      <c r="O80" s="10"/>
      <c r="P80" s="9"/>
      <c r="Q80" s="9"/>
    </row>
    <row r="81" spans="1:17" ht="15" x14ac:dyDescent="0.25">
      <c r="A81" s="10"/>
      <c r="B81" s="10"/>
      <c r="C81" s="11"/>
      <c r="D81" s="11"/>
      <c r="E81" s="10"/>
      <c r="F81" s="9"/>
      <c r="G81" s="9"/>
      <c r="H81" s="10"/>
      <c r="I81" s="9"/>
      <c r="J81" s="9"/>
      <c r="K81" s="10"/>
      <c r="L81" s="10"/>
      <c r="M81" s="10"/>
      <c r="N81" s="9"/>
      <c r="O81" s="10"/>
      <c r="P81" s="9"/>
      <c r="Q81" s="9"/>
    </row>
    <row r="82" spans="1:17" ht="15" x14ac:dyDescent="0.25">
      <c r="A82" s="10"/>
      <c r="B82" s="10"/>
      <c r="C82" s="11"/>
      <c r="D82" s="11"/>
      <c r="E82" s="10"/>
      <c r="F82" s="9"/>
      <c r="G82" s="9"/>
      <c r="H82" s="10"/>
      <c r="I82" s="9"/>
      <c r="J82" s="9"/>
      <c r="K82" s="10"/>
      <c r="L82" s="10"/>
      <c r="M82" s="10"/>
      <c r="N82" s="9"/>
      <c r="O82" s="10"/>
      <c r="P82" s="9"/>
      <c r="Q82" s="9"/>
    </row>
    <row r="83" spans="1:17" ht="15" x14ac:dyDescent="0.25">
      <c r="A83" s="10"/>
      <c r="B83" s="10"/>
      <c r="C83" s="11"/>
      <c r="D83" s="11"/>
      <c r="E83" s="10"/>
      <c r="F83" s="9"/>
      <c r="G83" s="9"/>
      <c r="H83" s="10"/>
      <c r="I83" s="9"/>
      <c r="J83" s="9"/>
      <c r="K83" s="10"/>
      <c r="L83" s="10"/>
      <c r="M83" s="10"/>
      <c r="N83" s="9"/>
      <c r="O83" s="10"/>
      <c r="P83" s="9"/>
      <c r="Q83" s="9"/>
    </row>
    <row r="84" spans="1:17" ht="15" x14ac:dyDescent="0.25">
      <c r="A84" s="10"/>
      <c r="B84" s="10"/>
      <c r="C84" s="11"/>
      <c r="D84" s="11"/>
      <c r="E84" s="10"/>
      <c r="F84" s="9"/>
      <c r="G84" s="9"/>
      <c r="H84" s="10"/>
      <c r="I84" s="9"/>
      <c r="J84" s="9"/>
      <c r="K84" s="10"/>
      <c r="L84" s="10"/>
      <c r="M84" s="10"/>
      <c r="N84" s="9"/>
      <c r="O84" s="10"/>
      <c r="P84" s="9"/>
      <c r="Q84" s="9"/>
    </row>
    <row r="85" spans="1:17" ht="15" x14ac:dyDescent="0.25">
      <c r="A85" s="10"/>
      <c r="B85" s="10"/>
      <c r="C85" s="11"/>
      <c r="D85" s="11"/>
      <c r="E85" s="10"/>
      <c r="F85" s="9"/>
      <c r="G85" s="9"/>
      <c r="H85" s="10"/>
      <c r="I85" s="9"/>
      <c r="J85" s="9"/>
      <c r="K85" s="10"/>
      <c r="L85" s="10"/>
      <c r="M85" s="10"/>
      <c r="N85" s="9"/>
      <c r="O85" s="10"/>
      <c r="P85" s="9"/>
      <c r="Q85" s="9"/>
    </row>
  </sheetData>
  <sheetProtection sheet="1" objects="1" scenarios="1"/>
  <mergeCells count="119">
    <mergeCell ref="O15:P15"/>
    <mergeCell ref="O8:P8"/>
    <mergeCell ref="O9:P9"/>
    <mergeCell ref="O10:P10"/>
    <mergeCell ref="O11:P11"/>
    <mergeCell ref="O12:P12"/>
    <mergeCell ref="L15:N15"/>
    <mergeCell ref="O13:P13"/>
    <mergeCell ref="O14:P14"/>
    <mergeCell ref="L13:N13"/>
    <mergeCell ref="L14:N14"/>
    <mergeCell ref="C42:D44"/>
    <mergeCell ref="F41:G44"/>
    <mergeCell ref="Q7:Q8"/>
    <mergeCell ref="R7:R8"/>
    <mergeCell ref="A7:A8"/>
    <mergeCell ref="B7:C8"/>
    <mergeCell ref="D7:F8"/>
    <mergeCell ref="G7:I8"/>
    <mergeCell ref="J7:K8"/>
    <mergeCell ref="L7:P7"/>
    <mergeCell ref="H48:H49"/>
    <mergeCell ref="I48:J49"/>
    <mergeCell ref="K48:K49"/>
    <mergeCell ref="L48:L49"/>
    <mergeCell ref="A9:B9"/>
    <mergeCell ref="A42:A45"/>
    <mergeCell ref="A46:A47"/>
    <mergeCell ref="A48:A49"/>
    <mergeCell ref="B48:G49"/>
    <mergeCell ref="B42:B44"/>
    <mergeCell ref="L21:N21"/>
    <mergeCell ref="L9:N9"/>
    <mergeCell ref="L10:N10"/>
    <mergeCell ref="L11:N11"/>
    <mergeCell ref="L12:N12"/>
    <mergeCell ref="L17:N17"/>
    <mergeCell ref="L18:N18"/>
    <mergeCell ref="L19:N19"/>
    <mergeCell ref="L20:N20"/>
    <mergeCell ref="L16:N16"/>
    <mergeCell ref="P42:P44"/>
    <mergeCell ref="R41:R46"/>
    <mergeCell ref="C41:D41"/>
    <mergeCell ref="I41:J41"/>
    <mergeCell ref="C45:D45"/>
    <mergeCell ref="F45:G45"/>
    <mergeCell ref="I45:J45"/>
    <mergeCell ref="L41:N41"/>
    <mergeCell ref="I42:N44"/>
    <mergeCell ref="O42:O44"/>
    <mergeCell ref="A50:R50"/>
    <mergeCell ref="B46:P47"/>
    <mergeCell ref="Q2:R2"/>
    <mergeCell ref="A3:M3"/>
    <mergeCell ref="A4:M4"/>
    <mergeCell ref="N2:P2"/>
    <mergeCell ref="N4:R4"/>
    <mergeCell ref="N5:Q5"/>
    <mergeCell ref="C9:K9"/>
    <mergeCell ref="R47:R49"/>
    <mergeCell ref="L35:N35"/>
    <mergeCell ref="L36:N36"/>
    <mergeCell ref="L37:N37"/>
    <mergeCell ref="L38:N38"/>
    <mergeCell ref="L26:N26"/>
    <mergeCell ref="L27:N27"/>
    <mergeCell ref="L28:N28"/>
    <mergeCell ref="L29:N29"/>
    <mergeCell ref="O16:P16"/>
    <mergeCell ref="O17:P17"/>
    <mergeCell ref="O18:P18"/>
    <mergeCell ref="O19:P19"/>
    <mergeCell ref="L30:N30"/>
    <mergeCell ref="L31:N31"/>
    <mergeCell ref="L22:N22"/>
    <mergeCell ref="L23:N23"/>
    <mergeCell ref="L24:N24"/>
    <mergeCell ref="L25:N25"/>
    <mergeCell ref="O20:P20"/>
    <mergeCell ref="O21:P21"/>
    <mergeCell ref="O22:P22"/>
    <mergeCell ref="A52:R52"/>
    <mergeCell ref="M48:M49"/>
    <mergeCell ref="N48:P49"/>
    <mergeCell ref="O35:P35"/>
    <mergeCell ref="O36:P36"/>
    <mergeCell ref="O37:P37"/>
    <mergeCell ref="O38:P38"/>
    <mergeCell ref="L39:N39"/>
    <mergeCell ref="O40:P40"/>
    <mergeCell ref="O31:P31"/>
    <mergeCell ref="O32:P32"/>
    <mergeCell ref="O33:P33"/>
    <mergeCell ref="O34:P34"/>
    <mergeCell ref="L32:N32"/>
    <mergeCell ref="L40:N40"/>
    <mergeCell ref="L33:N33"/>
    <mergeCell ref="L34:N34"/>
    <mergeCell ref="N1:R1"/>
    <mergeCell ref="A1:M1"/>
    <mergeCell ref="N3:R3"/>
    <mergeCell ref="C2:L2"/>
    <mergeCell ref="O29:P29"/>
    <mergeCell ref="O30:P30"/>
    <mergeCell ref="O23:P23"/>
    <mergeCell ref="O24:P24"/>
    <mergeCell ref="O25:P25"/>
    <mergeCell ref="O26:P26"/>
    <mergeCell ref="A51:R51"/>
    <mergeCell ref="A53:R53"/>
    <mergeCell ref="A54:R54"/>
    <mergeCell ref="A2:B2"/>
    <mergeCell ref="A5:K5"/>
    <mergeCell ref="L5:M5"/>
    <mergeCell ref="A6:R6"/>
    <mergeCell ref="O39:P39"/>
    <mergeCell ref="O27:P27"/>
    <mergeCell ref="O28:P28"/>
  </mergeCells>
  <phoneticPr fontId="0" type="noConversion"/>
  <conditionalFormatting sqref="A52:R52">
    <cfRule type="cellIs" dxfId="1" priority="1" stopIfTrue="1" operator="equal">
      <formula>"YES"</formula>
    </cfRule>
    <cfRule type="cellIs" dxfId="0" priority="2" stopIfTrue="1" operator="equal">
      <formula>"No"</formula>
    </cfRule>
  </conditionalFormatting>
  <printOptions gridLines="1" gridLinesSet="0"/>
  <pageMargins left="0.75" right="0.25" top="0.5" bottom="0.5" header="0.25" footer="0.25"/>
  <pageSetup scale="77" orientation="portrait" horizontalDpi="300" r:id="rId1"/>
  <headerFooter alignWithMargins="0">
    <oddHeader>&amp;C&amp;14&amp;A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Blank Form</vt:lpstr>
      <vt:lpstr>Ex -- Op Days</vt:lpstr>
      <vt:lpstr>Ex -- ATG, Failed</vt:lpstr>
      <vt:lpstr>Ex -- Stick, Passed</vt:lpstr>
      <vt:lpstr>'Blank Form'!Print_Area</vt:lpstr>
      <vt:lpstr>'Ex -- ATG, Failed'!Print_Area</vt:lpstr>
      <vt:lpstr>'Ex -- Op Days'!Print_Area</vt:lpstr>
      <vt:lpstr>'Ex -- Stick, Passed'!Print_Area</vt:lpstr>
    </vt:vector>
  </TitlesOfParts>
  <Company>Pa DEP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Inventory Control Form</dc:title>
  <dc:creator>Nagle</dc:creator>
  <cp:lastModifiedBy>Aniket Gupta</cp:lastModifiedBy>
  <cp:lastPrinted>2003-01-07T20:42:52Z</cp:lastPrinted>
  <dcterms:created xsi:type="dcterms:W3CDTF">1998-08-17T14:03:10Z</dcterms:created>
  <dcterms:modified xsi:type="dcterms:W3CDTF">2024-02-03T22:30:11Z</dcterms:modified>
</cp:coreProperties>
</file>