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F38F289D-36BD-40D9-8765-176E1D3BBB46}" xr6:coauthVersionLast="47" xr6:coauthVersionMax="47" xr10:uidLastSave="{00000000-0000-0000-0000-000000000000}"/>
  <bookViews>
    <workbookView xWindow="3348" yWindow="3348" windowWidth="17280" windowHeight="8880"/>
  </bookViews>
  <sheets>
    <sheet name="Description" sheetId="15" r:id="rId1"/>
    <sheet name="Known Value - 1st year" sheetId="8" r:id="rId2"/>
    <sheet name="Known Value - 2nd year" sheetId="9" r:id="rId3"/>
    <sheet name="Constant Value - 1st Year" sheetId="1" r:id="rId4"/>
    <sheet name="Constant Value - 2nd Year" sheetId="7" r:id="rId5"/>
  </sheets>
  <definedNames>
    <definedName name="OLE_LINK1" localSheetId="0">Description!$A$1</definedName>
  </definedNames>
  <calcPr calcId="191029" iterate="1" iterateCount="5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G15" i="1" s="1"/>
  <c r="D18" i="1"/>
  <c r="G18" i="1" s="1"/>
  <c r="D19" i="1"/>
  <c r="E19" i="1"/>
  <c r="F19" i="1" s="1"/>
  <c r="D20" i="1"/>
  <c r="E20" i="1" s="1"/>
  <c r="F20" i="1" s="1"/>
  <c r="D21" i="1"/>
  <c r="E21" i="1"/>
  <c r="F21" i="1" s="1"/>
  <c r="G21" i="1" s="1"/>
  <c r="D22" i="1"/>
  <c r="E22" i="1" s="1"/>
  <c r="F22" i="1" s="1"/>
  <c r="D23" i="1"/>
  <c r="E23" i="1"/>
  <c r="F23" i="1" s="1"/>
  <c r="G23" i="1" s="1"/>
  <c r="D24" i="1"/>
  <c r="E24" i="1" s="1"/>
  <c r="F24" i="1" s="1"/>
  <c r="D25" i="1"/>
  <c r="E25" i="1"/>
  <c r="F25" i="1" s="1"/>
  <c r="G25" i="1" s="1"/>
  <c r="D26" i="1"/>
  <c r="E26" i="1" s="1"/>
  <c r="F26" i="1" s="1"/>
  <c r="D27" i="1"/>
  <c r="E27" i="1"/>
  <c r="F27" i="1" s="1"/>
  <c r="G27" i="1" s="1"/>
  <c r="D28" i="1"/>
  <c r="E28" i="1" s="1"/>
  <c r="F28" i="1" s="1"/>
  <c r="C30" i="1"/>
  <c r="C32" i="1" s="1"/>
  <c r="C58" i="1"/>
  <c r="C68" i="1" s="1"/>
  <c r="C66" i="1"/>
  <c r="C71" i="1" s="1"/>
  <c r="C17" i="7" s="1"/>
  <c r="C65" i="7" s="1"/>
  <c r="D66" i="1"/>
  <c r="F67" i="1"/>
  <c r="D75" i="1"/>
  <c r="D86" i="1" s="1"/>
  <c r="E75" i="1"/>
  <c r="D76" i="1"/>
  <c r="E76" i="1"/>
  <c r="D77" i="1"/>
  <c r="E77" i="1" s="1"/>
  <c r="D78" i="1"/>
  <c r="E78" i="1" s="1"/>
  <c r="D79" i="1"/>
  <c r="E79" i="1"/>
  <c r="D80" i="1"/>
  <c r="E80" i="1"/>
  <c r="D81" i="1"/>
  <c r="E81" i="1" s="1"/>
  <c r="D82" i="1"/>
  <c r="E82" i="1" s="1"/>
  <c r="D83" i="1"/>
  <c r="E83" i="1"/>
  <c r="D84" i="1"/>
  <c r="E84" i="1"/>
  <c r="C86" i="1"/>
  <c r="D97" i="1"/>
  <c r="E98" i="1"/>
  <c r="C20" i="7"/>
  <c r="C32" i="7" s="1"/>
  <c r="D20" i="7"/>
  <c r="G20" i="7"/>
  <c r="D21" i="7"/>
  <c r="E21" i="7"/>
  <c r="F21" i="7"/>
  <c r="G21" i="7" s="1"/>
  <c r="D22" i="7"/>
  <c r="E22" i="7" s="1"/>
  <c r="D23" i="7"/>
  <c r="E23" i="7"/>
  <c r="F23" i="7"/>
  <c r="G23" i="7" s="1"/>
  <c r="D24" i="7"/>
  <c r="E24" i="7" s="1"/>
  <c r="F24" i="7" s="1"/>
  <c r="D25" i="7"/>
  <c r="E25" i="7"/>
  <c r="F25" i="7"/>
  <c r="G25" i="7" s="1"/>
  <c r="D26" i="7"/>
  <c r="E26" i="7" s="1"/>
  <c r="F26" i="7" s="1"/>
  <c r="D27" i="7"/>
  <c r="E27" i="7"/>
  <c r="F27" i="7"/>
  <c r="G27" i="7" s="1"/>
  <c r="D28" i="7"/>
  <c r="E28" i="7" s="1"/>
  <c r="F28" i="7" s="1"/>
  <c r="D29" i="7"/>
  <c r="E29" i="7"/>
  <c r="F29" i="7"/>
  <c r="G29" i="7" s="1"/>
  <c r="D30" i="7"/>
  <c r="E30" i="7" s="1"/>
  <c r="F30" i="7" s="1"/>
  <c r="F66" i="7"/>
  <c r="E74" i="7"/>
  <c r="D75" i="7"/>
  <c r="D85" i="7" s="1"/>
  <c r="D76" i="7"/>
  <c r="E76" i="7" s="1"/>
  <c r="D77" i="7"/>
  <c r="E77" i="7"/>
  <c r="D78" i="7"/>
  <c r="E78" i="7"/>
  <c r="D79" i="7"/>
  <c r="E79" i="7" s="1"/>
  <c r="D80" i="7"/>
  <c r="E80" i="7" s="1"/>
  <c r="D81" i="7"/>
  <c r="E81" i="7"/>
  <c r="D82" i="7"/>
  <c r="E82" i="7"/>
  <c r="D83" i="7"/>
  <c r="E83" i="7" s="1"/>
  <c r="C85" i="7"/>
  <c r="D97" i="7"/>
  <c r="E98" i="7"/>
  <c r="D15" i="8"/>
  <c r="G15" i="8"/>
  <c r="G18" i="8"/>
  <c r="E19" i="8"/>
  <c r="F19" i="8"/>
  <c r="G19" i="8" s="1"/>
  <c r="E20" i="8"/>
  <c r="F20" i="8"/>
  <c r="G20" i="8" s="1"/>
  <c r="E21" i="8"/>
  <c r="E30" i="8" s="1"/>
  <c r="E34" i="8" s="1"/>
  <c r="F21" i="8"/>
  <c r="G21" i="8" s="1"/>
  <c r="E22" i="8"/>
  <c r="F22" i="8" s="1"/>
  <c r="E23" i="8"/>
  <c r="F23" i="8" s="1"/>
  <c r="G23" i="8" s="1"/>
  <c r="E24" i="8"/>
  <c r="F24" i="8" s="1"/>
  <c r="G24" i="8" s="1"/>
  <c r="E25" i="8"/>
  <c r="F25" i="8"/>
  <c r="G25" i="8"/>
  <c r="E26" i="8"/>
  <c r="F26" i="8"/>
  <c r="G26" i="8"/>
  <c r="E27" i="8"/>
  <c r="F27" i="8"/>
  <c r="G27" i="8" s="1"/>
  <c r="E28" i="8"/>
  <c r="F28" i="8"/>
  <c r="G28" i="8" s="1"/>
  <c r="C30" i="8"/>
  <c r="C32" i="8" s="1"/>
  <c r="D30" i="8"/>
  <c r="D32" i="8" s="1"/>
  <c r="C57" i="8"/>
  <c r="C58" i="8" s="1"/>
  <c r="C68" i="8" s="1"/>
  <c r="C66" i="8"/>
  <c r="C71" i="8" s="1"/>
  <c r="C17" i="9" s="1"/>
  <c r="D66" i="8"/>
  <c r="F67" i="8"/>
  <c r="E75" i="8"/>
  <c r="E86" i="8" s="1"/>
  <c r="E76" i="8"/>
  <c r="E77" i="8"/>
  <c r="E78" i="8"/>
  <c r="E79" i="8"/>
  <c r="E80" i="8"/>
  <c r="E81" i="8"/>
  <c r="E82" i="8"/>
  <c r="E83" i="8"/>
  <c r="E84" i="8"/>
  <c r="C86" i="8"/>
  <c r="D86" i="8"/>
  <c r="D97" i="8"/>
  <c r="E98" i="8"/>
  <c r="C20" i="9"/>
  <c r="C32" i="9" s="1"/>
  <c r="D20" i="9"/>
  <c r="G20" i="9"/>
  <c r="E21" i="9"/>
  <c r="F21" i="9" s="1"/>
  <c r="E22" i="9"/>
  <c r="F22" i="9"/>
  <c r="G22" i="9"/>
  <c r="E23" i="9"/>
  <c r="F23" i="9"/>
  <c r="G23" i="9" s="1"/>
  <c r="E24" i="9"/>
  <c r="F24" i="9"/>
  <c r="G24" i="9" s="1"/>
  <c r="E25" i="9"/>
  <c r="E32" i="9" s="1"/>
  <c r="E36" i="9" s="1"/>
  <c r="F25" i="9"/>
  <c r="G25" i="9" s="1"/>
  <c r="E26" i="9"/>
  <c r="F26" i="9" s="1"/>
  <c r="G26" i="9" s="1"/>
  <c r="E27" i="9"/>
  <c r="F27" i="9" s="1"/>
  <c r="G27" i="9" s="1"/>
  <c r="E28" i="9"/>
  <c r="F28" i="9" s="1"/>
  <c r="G28" i="9" s="1"/>
  <c r="E29" i="9"/>
  <c r="F29" i="9" s="1"/>
  <c r="G29" i="9" s="1"/>
  <c r="E30" i="9"/>
  <c r="F30" i="9"/>
  <c r="G30" i="9"/>
  <c r="D32" i="9"/>
  <c r="F67" i="9"/>
  <c r="E75" i="9"/>
  <c r="E86" i="9" s="1"/>
  <c r="E76" i="9"/>
  <c r="E77" i="9"/>
  <c r="E78" i="9"/>
  <c r="E79" i="9"/>
  <c r="E80" i="9"/>
  <c r="E81" i="9"/>
  <c r="E82" i="9"/>
  <c r="E83" i="9"/>
  <c r="E84" i="9"/>
  <c r="C86" i="9"/>
  <c r="D86" i="9"/>
  <c r="D98" i="9"/>
  <c r="E99" i="9"/>
  <c r="D106" i="8" l="1"/>
  <c r="E107" i="8"/>
  <c r="E69" i="8"/>
  <c r="F69" i="8" s="1"/>
  <c r="F32" i="9"/>
  <c r="G21" i="9"/>
  <c r="F22" i="7"/>
  <c r="E32" i="7"/>
  <c r="E36" i="7" s="1"/>
  <c r="G22" i="8"/>
  <c r="G30" i="8" s="1"/>
  <c r="G34" i="8" s="1"/>
  <c r="F30" i="8"/>
  <c r="G19" i="1"/>
  <c r="F30" i="1"/>
  <c r="G32" i="9"/>
  <c r="E69" i="9"/>
  <c r="F69" i="9" s="1"/>
  <c r="D107" i="9"/>
  <c r="E108" i="9"/>
  <c r="C66" i="9"/>
  <c r="C71" i="9" s="1"/>
  <c r="C57" i="9"/>
  <c r="C58" i="9" s="1"/>
  <c r="C68" i="9" s="1"/>
  <c r="E86" i="1"/>
  <c r="C34" i="7"/>
  <c r="E59" i="7" s="1"/>
  <c r="E60" i="1"/>
  <c r="C34" i="1"/>
  <c r="F32" i="8"/>
  <c r="G32" i="8" s="1"/>
  <c r="C60" i="8"/>
  <c r="F60" i="8"/>
  <c r="D68" i="8" s="1"/>
  <c r="C34" i="8"/>
  <c r="C34" i="9"/>
  <c r="E60" i="9" s="1"/>
  <c r="E60" i="8"/>
  <c r="D34" i="8"/>
  <c r="E75" i="7"/>
  <c r="E85" i="7" s="1"/>
  <c r="F32" i="7"/>
  <c r="E30" i="1"/>
  <c r="E34" i="1" s="1"/>
  <c r="D30" i="1"/>
  <c r="D32" i="7"/>
  <c r="D92" i="1"/>
  <c r="G28" i="1"/>
  <c r="G26" i="1"/>
  <c r="G24" i="1"/>
  <c r="G22" i="1"/>
  <c r="G20" i="1"/>
  <c r="G30" i="1" s="1"/>
  <c r="G28" i="7"/>
  <c r="G26" i="7"/>
  <c r="G24" i="7"/>
  <c r="G22" i="7"/>
  <c r="G32" i="7" s="1"/>
  <c r="G30" i="7"/>
  <c r="E107" i="7" l="1"/>
  <c r="D106" i="7"/>
  <c r="E68" i="7"/>
  <c r="F68" i="7" s="1"/>
  <c r="D71" i="8"/>
  <c r="D17" i="9" s="1"/>
  <c r="E68" i="8"/>
  <c r="D101" i="8" s="1"/>
  <c r="E102" i="8"/>
  <c r="D34" i="9"/>
  <c r="F34" i="8"/>
  <c r="C36" i="9"/>
  <c r="D32" i="1"/>
  <c r="D106" i="1"/>
  <c r="E107" i="1"/>
  <c r="E69" i="1"/>
  <c r="F69" i="1" s="1"/>
  <c r="C36" i="7"/>
  <c r="C56" i="7" s="1"/>
  <c r="C57" i="7" s="1"/>
  <c r="C67" i="7" s="1"/>
  <c r="F60" i="9" l="1"/>
  <c r="D68" i="9" s="1"/>
  <c r="F34" i="9"/>
  <c r="F36" i="9" s="1"/>
  <c r="G34" i="9"/>
  <c r="G36" i="9" s="1"/>
  <c r="C60" i="9"/>
  <c r="D36" i="9"/>
  <c r="F32" i="1"/>
  <c r="F34" i="1" s="1"/>
  <c r="E66" i="1" s="1"/>
  <c r="C60" i="1"/>
  <c r="F60" i="1"/>
  <c r="D68" i="1" s="1"/>
  <c r="D34" i="7" s="1"/>
  <c r="C70" i="7"/>
  <c r="E66" i="8"/>
  <c r="E93" i="8"/>
  <c r="D66" i="9"/>
  <c r="G17" i="9"/>
  <c r="D34" i="1"/>
  <c r="F34" i="7" l="1"/>
  <c r="F36" i="7" s="1"/>
  <c r="E65" i="7" s="1"/>
  <c r="C59" i="7"/>
  <c r="F59" i="7"/>
  <c r="D67" i="7" s="1"/>
  <c r="D36" i="7"/>
  <c r="F66" i="8"/>
  <c r="E71" i="8"/>
  <c r="F66" i="9"/>
  <c r="D71" i="9"/>
  <c r="D93" i="9"/>
  <c r="E93" i="1"/>
  <c r="F66" i="1"/>
  <c r="E102" i="1"/>
  <c r="E68" i="1"/>
  <c r="D101" i="1" s="1"/>
  <c r="D71" i="1"/>
  <c r="D17" i="7" s="1"/>
  <c r="E66" i="9"/>
  <c r="E94" i="9"/>
  <c r="G32" i="1"/>
  <c r="G34" i="1" s="1"/>
  <c r="E68" i="9"/>
  <c r="D102" i="9" s="1"/>
  <c r="E103" i="9"/>
  <c r="D65" i="7" l="1"/>
  <c r="E94" i="8"/>
  <c r="F71" i="8"/>
  <c r="E102" i="7"/>
  <c r="E67" i="7"/>
  <c r="D101" i="7" s="1"/>
  <c r="E71" i="1"/>
  <c r="F17" i="7" s="1"/>
  <c r="G17" i="7" s="1"/>
  <c r="G34" i="7"/>
  <c r="G36" i="7" s="1"/>
  <c r="F71" i="9"/>
  <c r="E95" i="9"/>
  <c r="F71" i="1"/>
  <c r="E94" i="1"/>
  <c r="E71" i="9"/>
  <c r="E70" i="7"/>
  <c r="E93" i="7"/>
  <c r="D92" i="7" l="1"/>
  <c r="F65" i="7"/>
  <c r="D70" i="7"/>
  <c r="F70" i="7" l="1"/>
  <c r="E94" i="7"/>
</calcChain>
</file>

<file path=xl/sharedStrings.xml><?xml version="1.0" encoding="utf-8"?>
<sst xmlns="http://schemas.openxmlformats.org/spreadsheetml/2006/main" count="334" uniqueCount="84">
  <si>
    <t>As of June 30, 2001</t>
  </si>
  <si>
    <t>Volumes</t>
  </si>
  <si>
    <t>Value</t>
  </si>
  <si>
    <t>Depreciation</t>
  </si>
  <si>
    <t>Accumulated Depreciation</t>
  </si>
  <si>
    <t>Net</t>
  </si>
  <si>
    <t>FY2001</t>
  </si>
  <si>
    <t>FY2000</t>
  </si>
  <si>
    <t>FY1999</t>
  </si>
  <si>
    <t>FY1998</t>
  </si>
  <si>
    <t>FY1997</t>
  </si>
  <si>
    <t>FY1996</t>
  </si>
  <si>
    <t>To determine beginning balances, accumulated depreciation.</t>
  </si>
  <si>
    <t>No depreciation calculated for the year of purchase</t>
  </si>
  <si>
    <t>Assumptions used for this example:</t>
  </si>
  <si>
    <t>5.  Calculate accumulated depreciation and net value</t>
  </si>
  <si>
    <t>June 30, 2001 (Net)</t>
  </si>
  <si>
    <t>1.  Determine volume of inventory as of June 30, 2002</t>
  </si>
  <si>
    <t>2.  Determine volumes purchased during the year</t>
  </si>
  <si>
    <t>3.  Calculate deletions (Ending balance - purchases - beginning balance = deletions)</t>
  </si>
  <si>
    <t>1.  Ending inventory</t>
  </si>
  <si>
    <t>2.  Purchases</t>
  </si>
  <si>
    <t>3.  Beginning inventory</t>
  </si>
  <si>
    <t xml:space="preserve">     Deletions</t>
  </si>
  <si>
    <t>As of June 30, 2002</t>
  </si>
  <si>
    <t>Add: purchases</t>
  </si>
  <si>
    <t>Less: deletions</t>
  </si>
  <si>
    <t>4.  Calculate value of deletions</t>
  </si>
  <si>
    <t xml:space="preserve">4.  Value deletions  </t>
  </si>
  <si>
    <t>Depreciation expense:</t>
  </si>
  <si>
    <t>Total depreciation</t>
  </si>
  <si>
    <t>Depreciation expense</t>
  </si>
  <si>
    <t>Purchases</t>
  </si>
  <si>
    <t>Annual Depreciation</t>
  </si>
  <si>
    <t>To determine ending balances, depreciation expense.</t>
  </si>
  <si>
    <t>Assumption: deletions are from fully depreciated inventory</t>
  </si>
  <si>
    <t>Library books</t>
  </si>
  <si>
    <t>Accumulated depreciation</t>
  </si>
  <si>
    <t>Beginning capital net assets</t>
  </si>
  <si>
    <t xml:space="preserve">Library books </t>
  </si>
  <si>
    <t>Expenses - library books</t>
  </si>
  <si>
    <t>To capitalize FY2002 library book purchases</t>
  </si>
  <si>
    <t>Depreciation expense - library books</t>
  </si>
  <si>
    <t>To record current year depreciation</t>
  </si>
  <si>
    <t>To record beginning balances</t>
  </si>
  <si>
    <t>To record FY2002 library book deletions</t>
  </si>
  <si>
    <t>ENTRIES TO RECORD LIBRARY BOOKS</t>
  </si>
  <si>
    <t>Useful life of 10 years</t>
  </si>
  <si>
    <t>FY1995</t>
  </si>
  <si>
    <t>FY1994</t>
  </si>
  <si>
    <t>FY1993</t>
  </si>
  <si>
    <t>FY1992</t>
  </si>
  <si>
    <t>FY1991</t>
  </si>
  <si>
    <t>Total (1991-2001)</t>
  </si>
  <si>
    <t>Pre-1991 Balances</t>
  </si>
  <si>
    <t>Additions last 11 years</t>
  </si>
  <si>
    <t>4.  Calculate value and accumulated depreciation of volumes that were fully depreciated prior to 6/30/01</t>
  </si>
  <si>
    <t>divided by</t>
  </si>
  <si>
    <t>(Assumes all deletions are fully depreciated)</t>
  </si>
  <si>
    <t>1.  Obtain value as of June 30, 2002</t>
  </si>
  <si>
    <t>2.  Update accumulated depreciation table for beginning balance</t>
  </si>
  <si>
    <t xml:space="preserve">     a.  Add additions from FY2002</t>
  </si>
  <si>
    <t>FY2002</t>
  </si>
  <si>
    <t xml:space="preserve">     b.  Update accumulated depreciation for previous ten years (1992-2001)</t>
  </si>
  <si>
    <t xml:space="preserve">     c.  Update fully depreciated books (Pre-1992 balances)</t>
  </si>
  <si>
    <t>Pre-1992 Balances</t>
  </si>
  <si>
    <t>FY2003 additions should be based on current year information.</t>
  </si>
  <si>
    <t xml:space="preserve">NOTE:  This example is based on a constant dollar value for additions through 2002. </t>
  </si>
  <si>
    <t>1.  Determine volume of inventory as of June 30, 2003</t>
  </si>
  <si>
    <t>June 30, 2002 (Net)</t>
  </si>
  <si>
    <t>As of June 30, 2003</t>
  </si>
  <si>
    <t>To record FY2003 library book deletions</t>
  </si>
  <si>
    <t>To capitalize FY2003 library book purchases</t>
  </si>
  <si>
    <t>3.  Calculate depreciation for useful life (example of 10-year useful life)</t>
  </si>
  <si>
    <t>Total (1992-2002)</t>
  </si>
  <si>
    <t>4.  Calculate accumulated depreciation and net value</t>
  </si>
  <si>
    <t>3.  Calculate depreciation for useful life (example of 10 year useful life)</t>
  </si>
  <si>
    <r>
      <t>1.  Determine value as of June 30, 2001 - volumes x value (531,250 x $32) (</t>
    </r>
    <r>
      <rPr>
        <b/>
        <sz val="10"/>
        <rFont val="Arial"/>
        <family val="2"/>
      </rPr>
      <t>See Note A</t>
    </r>
    <r>
      <rPr>
        <sz val="10"/>
        <rFont val="Arial"/>
      </rPr>
      <t xml:space="preserve">) </t>
    </r>
  </si>
  <si>
    <r>
      <t>Note A:</t>
    </r>
    <r>
      <rPr>
        <sz val="10"/>
        <rFont val="Arial"/>
      </rPr>
      <t xml:space="preserve">  The value per book can be obtained from published average prices for library acquisitions.</t>
    </r>
  </si>
  <si>
    <r>
      <t>1.  Determine value as of June 30, 2001 - volumes x value (531,250 x $32) (</t>
    </r>
    <r>
      <rPr>
        <b/>
        <sz val="10"/>
        <rFont val="Arial"/>
        <family val="2"/>
      </rPr>
      <t>See Note A</t>
    </r>
    <r>
      <rPr>
        <sz val="10"/>
        <rFont val="Arial"/>
      </rPr>
      <t>)</t>
    </r>
  </si>
  <si>
    <r>
      <t xml:space="preserve">2.  Determine number and value of volumes purchased for last eleven years </t>
    </r>
    <r>
      <rPr>
        <b/>
        <sz val="10"/>
        <rFont val="Arial"/>
        <family val="2"/>
      </rPr>
      <t>(See Note B)</t>
    </r>
  </si>
  <si>
    <r>
      <t>2.  Determine number and value of volumes purchased for last eleven years (</t>
    </r>
    <r>
      <rPr>
        <b/>
        <sz val="10"/>
        <rFont val="Arial"/>
        <family val="2"/>
      </rPr>
      <t>See Note B</t>
    </r>
    <r>
      <rPr>
        <sz val="10"/>
        <rFont val="Arial"/>
      </rPr>
      <t xml:space="preserve">) </t>
    </r>
  </si>
  <si>
    <r>
      <t>NOTE B</t>
    </r>
    <r>
      <rPr>
        <sz val="10"/>
        <rFont val="Arial"/>
      </rPr>
      <t xml:space="preserve">:  </t>
    </r>
    <r>
      <rPr>
        <sz val="10"/>
        <rFont val="Arial"/>
        <family val="2"/>
      </rPr>
      <t xml:space="preserve">This example is based on a constant dollar value for additions for the time period (last eleven years).  This method is used when the entity does not have either the volume of books per year or the value of additions per year.  If volumes are known, then use the current value ($32 used in this example) and multiply by the volumes to determine the dollar value per year.  If dollar value of additions is known, then divide by the current value ($32 in this example) to determine the volumes purchased per year.     </t>
    </r>
  </si>
  <si>
    <r>
      <t>NOTE B</t>
    </r>
    <r>
      <rPr>
        <sz val="10"/>
        <rFont val="Arial"/>
      </rPr>
      <t>:  This example is based on the entity having information on the volumes and value of additions for the time period (last eleven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</si>
</sst>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1" formatCode="_(* #,##0_);_(* \(#,##0\);_(* &quot;-&quot;_);_(@_)"/>
    <numFmt numFmtId="43" formatCode="_(* #,##0.00_);_(* \(#,##0.00\);_(* &quot;-&quot;??_);_(@_)"/>
  </numFmts>
  <fonts count="6" x14ac:knownFonts="1">
    <font>
      <sz val="10"/>
      <name val="Arial"/>
    </font>
    <font>
      <u/>
      <sz val="10"/>
      <name val="Arial"/>
      <family val="2"/>
    </font>
    <font>
      <b/>
      <sz val="10"/>
      <name val="Arial"/>
      <family val="2"/>
    </font>
    <font>
      <i/>
      <sz val="10"/>
      <name val="Arial"/>
      <family val="2"/>
    </font>
    <font>
      <sz val="8"/>
      <name val="Arial"/>
      <family val="2"/>
    </font>
    <font>
      <sz val="10"/>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
    <xf numFmtId="0" fontId="0" fillId="0" borderId="0"/>
  </cellStyleXfs>
  <cellXfs count="25">
    <xf numFmtId="0" fontId="0" fillId="0" borderId="0" xfId="0"/>
    <xf numFmtId="0" fontId="0" fillId="0" borderId="0" xfId="0" applyAlignment="1">
      <alignment wrapText="1"/>
    </xf>
    <xf numFmtId="41" fontId="0" fillId="0" borderId="0" xfId="0" applyNumberFormat="1"/>
    <xf numFmtId="41" fontId="0" fillId="0" borderId="1" xfId="0" applyNumberFormat="1" applyBorder="1"/>
    <xf numFmtId="41" fontId="0" fillId="0" borderId="2" xfId="0" applyNumberFormat="1" applyBorder="1"/>
    <xf numFmtId="41" fontId="0" fillId="0" borderId="0" xfId="0" applyNumberFormat="1" applyBorder="1"/>
    <xf numFmtId="0" fontId="0" fillId="0" borderId="1" xfId="0" applyBorder="1" applyAlignment="1">
      <alignment horizontal="center" wrapText="1"/>
    </xf>
    <xf numFmtId="0" fontId="1" fillId="0" borderId="0" xfId="0" applyFont="1"/>
    <xf numFmtId="0" fontId="2" fillId="0" borderId="0" xfId="0" applyFont="1"/>
    <xf numFmtId="42" fontId="0" fillId="0" borderId="0" xfId="0" applyNumberFormat="1"/>
    <xf numFmtId="0" fontId="0" fillId="0" borderId="0" xfId="0" applyBorder="1"/>
    <xf numFmtId="41" fontId="0" fillId="0" borderId="1" xfId="0" applyNumberFormat="1" applyBorder="1" applyAlignment="1">
      <alignment horizontal="center" wrapText="1"/>
    </xf>
    <xf numFmtId="41" fontId="2" fillId="0" borderId="0" xfId="0" applyNumberFormat="1" applyFont="1"/>
    <xf numFmtId="0" fontId="3" fillId="0" borderId="0" xfId="0" applyFont="1"/>
    <xf numFmtId="0" fontId="1" fillId="0" borderId="0" xfId="0" applyFont="1" applyBorder="1"/>
    <xf numFmtId="41" fontId="0" fillId="0" borderId="3" xfId="0" applyNumberFormat="1" applyBorder="1"/>
    <xf numFmtId="43" fontId="0" fillId="0" borderId="0" xfId="0" applyNumberFormat="1"/>
    <xf numFmtId="0" fontId="0" fillId="0" borderId="0" xfId="0" applyFill="1"/>
    <xf numFmtId="0" fontId="0" fillId="0" borderId="0" xfId="0" applyAlignment="1">
      <alignment horizontal="center"/>
    </xf>
    <xf numFmtId="0" fontId="4" fillId="0" borderId="0" xfId="0" applyFont="1"/>
    <xf numFmtId="41" fontId="4" fillId="0" borderId="0" xfId="0" applyNumberFormat="1" applyFont="1"/>
    <xf numFmtId="0" fontId="0" fillId="0" borderId="0" xfId="0" applyAlignment="1">
      <alignment vertical="top" wrapText="1"/>
    </xf>
    <xf numFmtId="0" fontId="0" fillId="2" borderId="0" xfId="0" applyFill="1"/>
    <xf numFmtId="0" fontId="2"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1</xdr:row>
      <xdr:rowOff>30480</xdr:rowOff>
    </xdr:from>
    <xdr:to>
      <xdr:col>8</xdr:col>
      <xdr:colOff>220980</xdr:colOff>
      <xdr:row>24</xdr:row>
      <xdr:rowOff>0</xdr:rowOff>
    </xdr:to>
    <xdr:pic>
      <xdr:nvPicPr>
        <xdr:cNvPr id="9219" name="Picture 3">
          <a:extLst>
            <a:ext uri="{FF2B5EF4-FFF2-40B4-BE49-F238E27FC236}">
              <a16:creationId xmlns:a16="http://schemas.microsoft.com/office/drawing/2014/main" id="{03B99802-B79F-85C1-940F-2B77CAB59415}"/>
            </a:ext>
          </a:extLst>
        </xdr:cNvPr>
        <xdr:cNvPicPr>
          <a:picLocks noChangeAspect="1" noChangeArrowheads="1"/>
        </xdr:cNvPicPr>
      </xdr:nvPicPr>
      <xdr:blipFill>
        <a:blip xmlns:r="http://schemas.openxmlformats.org/officeDocument/2006/relationships" r:embed="rId1">
          <a:lum bright="-60000" contrast="66000"/>
          <a:extLst>
            <a:ext uri="{28A0092B-C50C-407E-A947-70E740481C1C}">
              <a14:useLocalDpi xmlns:a14="http://schemas.microsoft.com/office/drawing/2010/main" val="0"/>
            </a:ext>
          </a:extLst>
        </a:blip>
        <a:srcRect/>
        <a:stretch>
          <a:fillRect/>
        </a:stretch>
      </xdr:blipFill>
      <xdr:spPr bwMode="auto">
        <a:xfrm>
          <a:off x="144780" y="198120"/>
          <a:ext cx="5074920" cy="3825240"/>
        </a:xfrm>
        <a:prstGeom prst="rect">
          <a:avLst/>
        </a:prstGeom>
        <a:noFill/>
        <a:ln>
          <a:noFill/>
        </a:ln>
        <a:extLst>
          <a:ext uri="{909E8E84-426E-40DD-AFC4-6F175D3DCCD1}">
            <a14:hiddenFill xmlns:a14="http://schemas.microsoft.com/office/drawing/2010/main">
              <a:solidFill>
                <a:srgbClr xmlns:mc="http://schemas.openxmlformats.org/markup-compatibility/2006" val="00CCFF" mc:Ignorable="a14" a14:legacySpreadsheetColorIndex="40"/>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ColWidth="9.109375" defaultRowHeight="13.2" x14ac:dyDescent="0.25"/>
  <cols>
    <col min="1" max="16384" width="9.109375" style="22"/>
  </cols>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7"/>
  <sheetViews>
    <sheetView workbookViewId="0"/>
  </sheetViews>
  <sheetFormatPr defaultRowHeight="13.2" x14ac:dyDescent="0.25"/>
  <cols>
    <col min="1" max="1" width="19.33203125" bestFit="1" customWidth="1"/>
    <col min="2" max="2" width="5.6640625" customWidth="1"/>
    <col min="3" max="7" width="12.6640625" customWidth="1"/>
    <col min="8" max="8" width="10.33203125" bestFit="1" customWidth="1"/>
  </cols>
  <sheetData>
    <row r="2" spans="1:7" x14ac:dyDescent="0.25">
      <c r="A2" s="8" t="s">
        <v>12</v>
      </c>
    </row>
    <row r="3" spans="1:7" x14ac:dyDescent="0.25">
      <c r="A3" t="s">
        <v>77</v>
      </c>
    </row>
    <row r="4" spans="1:7" x14ac:dyDescent="0.25">
      <c r="A4" t="s">
        <v>81</v>
      </c>
    </row>
    <row r="5" spans="1:7" x14ac:dyDescent="0.25">
      <c r="A5" t="s">
        <v>76</v>
      </c>
    </row>
    <row r="6" spans="1:7" x14ac:dyDescent="0.25">
      <c r="A6" s="17" t="s">
        <v>56</v>
      </c>
    </row>
    <row r="7" spans="1:7" x14ac:dyDescent="0.25">
      <c r="A7" t="s">
        <v>15</v>
      </c>
    </row>
    <row r="9" spans="1:7" x14ac:dyDescent="0.25">
      <c r="A9" s="7" t="s">
        <v>14</v>
      </c>
    </row>
    <row r="10" spans="1:7" x14ac:dyDescent="0.25">
      <c r="A10" t="s">
        <v>13</v>
      </c>
    </row>
    <row r="11" spans="1:7" x14ac:dyDescent="0.25">
      <c r="A11" t="s">
        <v>47</v>
      </c>
    </row>
    <row r="13" spans="1:7" s="1" customFormat="1" ht="26.4" x14ac:dyDescent="0.25">
      <c r="C13" s="6" t="s">
        <v>1</v>
      </c>
      <c r="D13" s="6" t="s">
        <v>2</v>
      </c>
      <c r="E13" s="6" t="s">
        <v>3</v>
      </c>
      <c r="F13" s="6" t="s">
        <v>4</v>
      </c>
      <c r="G13" s="6" t="s">
        <v>5</v>
      </c>
    </row>
    <row r="15" spans="1:7" ht="13.8" thickBot="1" x14ac:dyDescent="0.3">
      <c r="A15" t="s">
        <v>0</v>
      </c>
      <c r="C15" s="4">
        <v>531250</v>
      </c>
      <c r="D15" s="4">
        <f>C15*32</f>
        <v>17000000</v>
      </c>
      <c r="E15" s="4">
        <v>0</v>
      </c>
      <c r="F15" s="4">
        <v>0</v>
      </c>
      <c r="G15" s="4">
        <f>D15-F15</f>
        <v>17000000</v>
      </c>
    </row>
    <row r="16" spans="1:7" ht="13.8" thickTop="1" x14ac:dyDescent="0.25">
      <c r="C16" s="2"/>
      <c r="D16" s="2"/>
      <c r="E16" s="2"/>
      <c r="F16" s="2"/>
      <c r="G16" s="2"/>
    </row>
    <row r="17" spans="1:9" x14ac:dyDescent="0.25">
      <c r="A17" t="s">
        <v>55</v>
      </c>
      <c r="C17" s="2"/>
      <c r="D17" s="2"/>
      <c r="E17" s="2"/>
      <c r="F17" s="2"/>
      <c r="G17" s="2"/>
    </row>
    <row r="18" spans="1:9" x14ac:dyDescent="0.25">
      <c r="A18" t="s">
        <v>6</v>
      </c>
      <c r="C18" s="2">
        <v>35000</v>
      </c>
      <c r="D18" s="2">
        <v>1100000</v>
      </c>
      <c r="E18" s="2">
        <v>0</v>
      </c>
      <c r="F18" s="2">
        <v>0</v>
      </c>
      <c r="G18" s="2">
        <f t="shared" ref="G18:G28" si="0">D18-F18</f>
        <v>1100000</v>
      </c>
      <c r="I18" s="16"/>
    </row>
    <row r="19" spans="1:9" x14ac:dyDescent="0.25">
      <c r="A19" t="s">
        <v>7</v>
      </c>
      <c r="C19" s="2">
        <v>39000</v>
      </c>
      <c r="D19" s="2">
        <v>1400000</v>
      </c>
      <c r="E19" s="2">
        <f>D19/10</f>
        <v>140000</v>
      </c>
      <c r="F19" s="2">
        <f>E19*1</f>
        <v>140000</v>
      </c>
      <c r="G19" s="2">
        <f t="shared" si="0"/>
        <v>1260000</v>
      </c>
      <c r="I19" s="16"/>
    </row>
    <row r="20" spans="1:9" x14ac:dyDescent="0.25">
      <c r="A20" t="s">
        <v>8</v>
      </c>
      <c r="C20" s="2">
        <v>37500</v>
      </c>
      <c r="D20" s="2">
        <v>1300000</v>
      </c>
      <c r="E20" s="2">
        <f t="shared" ref="E20:E28" si="1">D20/10</f>
        <v>130000</v>
      </c>
      <c r="F20" s="2">
        <f>E20*2</f>
        <v>260000</v>
      </c>
      <c r="G20" s="2">
        <f t="shared" si="0"/>
        <v>1040000</v>
      </c>
      <c r="I20" s="16"/>
    </row>
    <row r="21" spans="1:9" x14ac:dyDescent="0.25">
      <c r="A21" t="s">
        <v>9</v>
      </c>
      <c r="C21" s="2">
        <v>38000</v>
      </c>
      <c r="D21" s="2">
        <v>1200000</v>
      </c>
      <c r="E21" s="2">
        <f t="shared" si="1"/>
        <v>120000</v>
      </c>
      <c r="F21" s="2">
        <f>E21*3</f>
        <v>360000</v>
      </c>
      <c r="G21" s="2">
        <f t="shared" si="0"/>
        <v>840000</v>
      </c>
      <c r="I21" s="16"/>
    </row>
    <row r="22" spans="1:9" x14ac:dyDescent="0.25">
      <c r="A22" t="s">
        <v>10</v>
      </c>
      <c r="C22" s="5">
        <v>36000</v>
      </c>
      <c r="D22" s="5">
        <v>1000000</v>
      </c>
      <c r="E22" s="2">
        <f t="shared" si="1"/>
        <v>100000</v>
      </c>
      <c r="F22" s="5">
        <f>E22*4</f>
        <v>400000</v>
      </c>
      <c r="G22" s="5">
        <f t="shared" si="0"/>
        <v>600000</v>
      </c>
      <c r="I22" s="16"/>
    </row>
    <row r="23" spans="1:9" x14ac:dyDescent="0.25">
      <c r="A23" t="s">
        <v>11</v>
      </c>
      <c r="C23" s="5">
        <v>32000</v>
      </c>
      <c r="D23" s="5">
        <v>950000</v>
      </c>
      <c r="E23" s="2">
        <f t="shared" si="1"/>
        <v>95000</v>
      </c>
      <c r="F23" s="5">
        <f>+E23*5</f>
        <v>475000</v>
      </c>
      <c r="G23" s="5">
        <f t="shared" si="0"/>
        <v>475000</v>
      </c>
      <c r="I23" s="16"/>
    </row>
    <row r="24" spans="1:9" x14ac:dyDescent="0.25">
      <c r="A24" t="s">
        <v>48</v>
      </c>
      <c r="C24" s="5">
        <v>29000</v>
      </c>
      <c r="D24" s="5">
        <v>875000</v>
      </c>
      <c r="E24" s="2">
        <f t="shared" si="1"/>
        <v>87500</v>
      </c>
      <c r="F24" s="5">
        <f>+E24*6</f>
        <v>525000</v>
      </c>
      <c r="G24" s="5">
        <f t="shared" si="0"/>
        <v>350000</v>
      </c>
      <c r="I24" s="16"/>
    </row>
    <row r="25" spans="1:9" x14ac:dyDescent="0.25">
      <c r="A25" t="s">
        <v>49</v>
      </c>
      <c r="C25" s="5">
        <v>28000</v>
      </c>
      <c r="D25" s="5">
        <v>800000</v>
      </c>
      <c r="E25" s="2">
        <f t="shared" si="1"/>
        <v>80000</v>
      </c>
      <c r="F25" s="5">
        <f>+E25*7</f>
        <v>560000</v>
      </c>
      <c r="G25" s="5">
        <f t="shared" si="0"/>
        <v>240000</v>
      </c>
      <c r="I25" s="16"/>
    </row>
    <row r="26" spans="1:9" x14ac:dyDescent="0.25">
      <c r="A26" t="s">
        <v>50</v>
      </c>
      <c r="C26" s="5">
        <v>27500</v>
      </c>
      <c r="D26" s="5">
        <v>810000</v>
      </c>
      <c r="E26" s="2">
        <f t="shared" si="1"/>
        <v>81000</v>
      </c>
      <c r="F26" s="5">
        <f>+E26*8</f>
        <v>648000</v>
      </c>
      <c r="G26" s="5">
        <f t="shared" si="0"/>
        <v>162000</v>
      </c>
      <c r="I26" s="16"/>
    </row>
    <row r="27" spans="1:9" x14ac:dyDescent="0.25">
      <c r="A27" t="s">
        <v>51</v>
      </c>
      <c r="C27" s="5">
        <v>28000</v>
      </c>
      <c r="D27" s="5">
        <v>910000</v>
      </c>
      <c r="E27" s="2">
        <f t="shared" si="1"/>
        <v>91000</v>
      </c>
      <c r="F27" s="5">
        <f>+E27*9</f>
        <v>819000</v>
      </c>
      <c r="G27" s="5">
        <f t="shared" si="0"/>
        <v>91000</v>
      </c>
      <c r="I27" s="16"/>
    </row>
    <row r="28" spans="1:9" x14ac:dyDescent="0.25">
      <c r="A28" t="s">
        <v>52</v>
      </c>
      <c r="C28" s="3">
        <v>26000</v>
      </c>
      <c r="D28" s="3">
        <v>865000</v>
      </c>
      <c r="E28" s="3">
        <f t="shared" si="1"/>
        <v>86500</v>
      </c>
      <c r="F28" s="3">
        <f>+E28*10</f>
        <v>865000</v>
      </c>
      <c r="G28" s="3">
        <f t="shared" si="0"/>
        <v>0</v>
      </c>
      <c r="I28" s="16"/>
    </row>
    <row r="29" spans="1:9" x14ac:dyDescent="0.25">
      <c r="C29" s="2"/>
      <c r="D29" s="2"/>
      <c r="E29" s="2"/>
      <c r="F29" s="2"/>
      <c r="G29" s="2"/>
    </row>
    <row r="30" spans="1:9" x14ac:dyDescent="0.25">
      <c r="A30" t="s">
        <v>53</v>
      </c>
      <c r="C30" s="5">
        <f>SUM(C18:C28)</f>
        <v>356000</v>
      </c>
      <c r="D30" s="5">
        <f>SUM(D18:D28)</f>
        <v>11210000</v>
      </c>
      <c r="E30" s="5">
        <f>SUM(E18:E28)</f>
        <v>1011000</v>
      </c>
      <c r="F30" s="5">
        <f>SUM(F18:F28)</f>
        <v>5052000</v>
      </c>
      <c r="G30" s="5">
        <f>SUM(G18:G28)</f>
        <v>6158000</v>
      </c>
    </row>
    <row r="31" spans="1:9" x14ac:dyDescent="0.25">
      <c r="C31" s="2"/>
      <c r="D31" s="2"/>
      <c r="E31" s="2"/>
      <c r="F31" s="2"/>
      <c r="G31" s="2"/>
    </row>
    <row r="32" spans="1:9" x14ac:dyDescent="0.25">
      <c r="A32" t="s">
        <v>54</v>
      </c>
      <c r="C32" s="3">
        <f>C15-C30</f>
        <v>175250</v>
      </c>
      <c r="D32" s="3">
        <f>D15-D30</f>
        <v>5790000</v>
      </c>
      <c r="E32" s="3">
        <v>0</v>
      </c>
      <c r="F32" s="3">
        <f>D32</f>
        <v>5790000</v>
      </c>
      <c r="G32" s="3">
        <f>D32-F32</f>
        <v>0</v>
      </c>
    </row>
    <row r="33" spans="1:8" x14ac:dyDescent="0.25">
      <c r="C33" s="2"/>
      <c r="D33" s="2"/>
      <c r="E33" s="2"/>
      <c r="F33" s="2"/>
      <c r="G33" s="2"/>
    </row>
    <row r="34" spans="1:8" ht="13.8" thickBot="1" x14ac:dyDescent="0.3">
      <c r="A34" t="s">
        <v>16</v>
      </c>
      <c r="C34" s="4">
        <f>SUM(C30:C32)</f>
        <v>531250</v>
      </c>
      <c r="D34" s="4">
        <f>SUM(D30:D32)</f>
        <v>17000000</v>
      </c>
      <c r="E34" s="4">
        <f>SUM(E30:E32)</f>
        <v>1011000</v>
      </c>
      <c r="F34" s="4">
        <f>SUM(F30:F32)</f>
        <v>10842000</v>
      </c>
      <c r="G34" s="4">
        <f>SUM(G30:G32)</f>
        <v>6158000</v>
      </c>
      <c r="H34" s="2"/>
    </row>
    <row r="35" spans="1:8" ht="15.75" customHeight="1" thickTop="1" x14ac:dyDescent="0.25">
      <c r="C35" s="5"/>
      <c r="D35" s="5"/>
      <c r="E35" s="5"/>
      <c r="F35" s="5"/>
      <c r="G35" s="5"/>
      <c r="H35" s="2"/>
    </row>
    <row r="36" spans="1:8" x14ac:dyDescent="0.25">
      <c r="A36" s="23" t="s">
        <v>78</v>
      </c>
      <c r="B36" s="24"/>
      <c r="C36" s="24"/>
      <c r="D36" s="24"/>
      <c r="E36" s="24"/>
      <c r="F36" s="24"/>
      <c r="G36" s="24"/>
      <c r="H36" s="2"/>
    </row>
    <row r="37" spans="1:8" ht="8.25" customHeight="1" x14ac:dyDescent="0.25">
      <c r="A37" s="24"/>
      <c r="B37" s="24"/>
      <c r="C37" s="24"/>
      <c r="D37" s="24"/>
      <c r="E37" s="24"/>
      <c r="F37" s="24"/>
      <c r="G37" s="24"/>
      <c r="H37" s="2"/>
    </row>
    <row r="38" spans="1:8" x14ac:dyDescent="0.25">
      <c r="C38" s="5"/>
      <c r="D38" s="5"/>
      <c r="E38" s="5"/>
      <c r="F38" s="5"/>
      <c r="G38" s="5"/>
      <c r="H38" s="2"/>
    </row>
    <row r="39" spans="1:8" x14ac:dyDescent="0.25">
      <c r="A39" s="23" t="s">
        <v>83</v>
      </c>
      <c r="B39" s="24"/>
      <c r="C39" s="24"/>
      <c r="D39" s="24"/>
      <c r="E39" s="24"/>
      <c r="F39" s="24"/>
      <c r="G39" s="24"/>
      <c r="H39" s="2"/>
    </row>
    <row r="40" spans="1:8" x14ac:dyDescent="0.25">
      <c r="A40" s="24"/>
      <c r="B40" s="24"/>
      <c r="C40" s="24"/>
      <c r="D40" s="24"/>
      <c r="E40" s="24"/>
      <c r="F40" s="24"/>
      <c r="G40" s="24"/>
      <c r="H40" s="2"/>
    </row>
    <row r="41" spans="1:8" x14ac:dyDescent="0.25">
      <c r="C41" s="5"/>
      <c r="D41" s="5"/>
      <c r="E41" s="5"/>
      <c r="F41" s="5"/>
      <c r="G41" s="5"/>
      <c r="H41" s="2"/>
    </row>
    <row r="42" spans="1:8" x14ac:dyDescent="0.25">
      <c r="C42" s="2"/>
      <c r="D42" s="2"/>
      <c r="E42" s="2"/>
      <c r="F42" s="2"/>
      <c r="G42" s="2"/>
      <c r="H42" s="2"/>
    </row>
    <row r="43" spans="1:8" x14ac:dyDescent="0.25">
      <c r="A43" s="2"/>
      <c r="C43" s="2"/>
      <c r="D43" s="2"/>
      <c r="E43" s="2"/>
      <c r="F43" s="2"/>
      <c r="G43" s="2"/>
    </row>
    <row r="44" spans="1:8" x14ac:dyDescent="0.25">
      <c r="A44" s="2"/>
      <c r="C44" s="2"/>
      <c r="D44" s="2"/>
      <c r="E44" s="2"/>
      <c r="F44" s="2"/>
      <c r="G44" s="2"/>
    </row>
    <row r="45" spans="1:8" x14ac:dyDescent="0.25">
      <c r="A45" s="2"/>
      <c r="C45" s="2"/>
      <c r="D45" s="2"/>
      <c r="E45" s="2"/>
      <c r="F45" s="2"/>
      <c r="G45" s="2"/>
    </row>
    <row r="46" spans="1:8" s="8" customFormat="1" x14ac:dyDescent="0.25">
      <c r="A46" s="8" t="s">
        <v>34</v>
      </c>
      <c r="C46" s="12"/>
      <c r="D46" s="12"/>
      <c r="E46" s="12"/>
      <c r="F46" s="12"/>
      <c r="G46" s="12"/>
    </row>
    <row r="47" spans="1:8" x14ac:dyDescent="0.25">
      <c r="A47" t="s">
        <v>17</v>
      </c>
      <c r="C47" s="2"/>
      <c r="D47" s="2"/>
      <c r="E47" s="2"/>
      <c r="F47" s="2"/>
      <c r="G47" s="2"/>
    </row>
    <row r="48" spans="1:8" x14ac:dyDescent="0.25">
      <c r="A48" t="s">
        <v>18</v>
      </c>
      <c r="C48" s="2"/>
      <c r="D48" s="2"/>
      <c r="E48" s="2"/>
      <c r="F48" s="2"/>
      <c r="G48" s="2"/>
    </row>
    <row r="49" spans="1:6" x14ac:dyDescent="0.25">
      <c r="A49" t="s">
        <v>19</v>
      </c>
    </row>
    <row r="50" spans="1:6" x14ac:dyDescent="0.25">
      <c r="A50" t="s">
        <v>27</v>
      </c>
    </row>
    <row r="52" spans="1:6" x14ac:dyDescent="0.25">
      <c r="A52" t="s">
        <v>35</v>
      </c>
    </row>
    <row r="55" spans="1:6" x14ac:dyDescent="0.25">
      <c r="A55" t="s">
        <v>20</v>
      </c>
      <c r="C55" s="2">
        <v>565000</v>
      </c>
    </row>
    <row r="56" spans="1:6" x14ac:dyDescent="0.25">
      <c r="A56" t="s">
        <v>21</v>
      </c>
      <c r="C56" s="2">
        <v>-37000</v>
      </c>
    </row>
    <row r="57" spans="1:6" x14ac:dyDescent="0.25">
      <c r="A57" t="s">
        <v>22</v>
      </c>
      <c r="C57" s="2">
        <f>-C15</f>
        <v>-531250</v>
      </c>
    </row>
    <row r="58" spans="1:6" ht="13.8" thickBot="1" x14ac:dyDescent="0.3">
      <c r="A58" t="s">
        <v>23</v>
      </c>
      <c r="C58" s="15">
        <f>SUM(C55:C57)</f>
        <v>-3250</v>
      </c>
    </row>
    <row r="59" spans="1:6" ht="13.8" thickTop="1" x14ac:dyDescent="0.25">
      <c r="C59" s="10"/>
    </row>
    <row r="60" spans="1:6" x14ac:dyDescent="0.25">
      <c r="A60" t="s">
        <v>28</v>
      </c>
      <c r="C60" s="9">
        <f>D32</f>
        <v>5790000</v>
      </c>
      <c r="D60" s="18" t="s">
        <v>57</v>
      </c>
      <c r="E60" s="2">
        <f>C32</f>
        <v>175250</v>
      </c>
      <c r="F60" s="9">
        <f>D32/C32</f>
        <v>33.038516405135518</v>
      </c>
    </row>
    <row r="64" spans="1:6" ht="26.4" x14ac:dyDescent="0.25">
      <c r="A64" s="1"/>
      <c r="B64" s="1"/>
      <c r="C64" s="6" t="s">
        <v>1</v>
      </c>
      <c r="D64" s="6" t="s">
        <v>2</v>
      </c>
      <c r="E64" s="6" t="s">
        <v>4</v>
      </c>
      <c r="F64" s="6" t="s">
        <v>5</v>
      </c>
    </row>
    <row r="66" spans="1:8" x14ac:dyDescent="0.25">
      <c r="A66" t="s">
        <v>0</v>
      </c>
      <c r="C66" s="5">
        <f>C15</f>
        <v>531250</v>
      </c>
      <c r="D66" s="5">
        <f>D15</f>
        <v>17000000</v>
      </c>
      <c r="E66" s="5">
        <f>+F34</f>
        <v>10842000</v>
      </c>
      <c r="F66" s="5">
        <f>D66-E66</f>
        <v>6158000</v>
      </c>
    </row>
    <row r="67" spans="1:8" x14ac:dyDescent="0.25">
      <c r="A67" t="s">
        <v>25</v>
      </c>
      <c r="C67" s="5">
        <v>37000</v>
      </c>
      <c r="D67" s="5">
        <v>1295000</v>
      </c>
      <c r="E67" s="5">
        <v>0</v>
      </c>
      <c r="F67" s="5">
        <f>D67</f>
        <v>1295000</v>
      </c>
      <c r="H67" s="16"/>
    </row>
    <row r="68" spans="1:8" x14ac:dyDescent="0.25">
      <c r="A68" t="s">
        <v>26</v>
      </c>
      <c r="C68" s="5">
        <f>C58</f>
        <v>-3250</v>
      </c>
      <c r="D68" s="5">
        <f>C68*F60</f>
        <v>-107375.17831669044</v>
      </c>
      <c r="E68" s="5">
        <f>D68</f>
        <v>-107375.17831669044</v>
      </c>
      <c r="F68" s="5">
        <v>0</v>
      </c>
    </row>
    <row r="69" spans="1:8" x14ac:dyDescent="0.25">
      <c r="A69" t="s">
        <v>31</v>
      </c>
      <c r="C69" s="3">
        <v>0</v>
      </c>
      <c r="D69" s="3">
        <v>0</v>
      </c>
      <c r="E69" s="3">
        <f>+E86</f>
        <v>1034500</v>
      </c>
      <c r="F69" s="3">
        <f>-E69</f>
        <v>-1034500</v>
      </c>
    </row>
    <row r="70" spans="1:8" x14ac:dyDescent="0.25">
      <c r="C70" s="5"/>
      <c r="D70" s="5"/>
      <c r="E70" s="5"/>
      <c r="F70" s="5"/>
    </row>
    <row r="71" spans="1:8" ht="13.8" thickBot="1" x14ac:dyDescent="0.3">
      <c r="A71" t="s">
        <v>24</v>
      </c>
      <c r="C71" s="4">
        <f>SUM(C66:C69)</f>
        <v>565000</v>
      </c>
      <c r="D71" s="4">
        <f>SUM(D66:D69)</f>
        <v>18187624.82168331</v>
      </c>
      <c r="E71" s="4">
        <f>SUM(E66:E69)</f>
        <v>11769124.82168331</v>
      </c>
      <c r="F71" s="4">
        <f>SUM(F66:F69)</f>
        <v>6418500</v>
      </c>
      <c r="G71" s="2"/>
    </row>
    <row r="72" spans="1:8" ht="13.8" thickTop="1" x14ac:dyDescent="0.25">
      <c r="C72" s="5"/>
      <c r="D72" s="5"/>
      <c r="E72" s="5"/>
      <c r="F72" s="5"/>
      <c r="G72" s="5"/>
    </row>
    <row r="73" spans="1:8" x14ac:dyDescent="0.25">
      <c r="C73" s="2"/>
      <c r="D73" s="2"/>
      <c r="E73" s="2"/>
      <c r="F73" s="2"/>
      <c r="G73" s="2"/>
    </row>
    <row r="74" spans="1:8" ht="26.4" x14ac:dyDescent="0.25">
      <c r="A74" t="s">
        <v>29</v>
      </c>
      <c r="C74" s="11" t="s">
        <v>32</v>
      </c>
      <c r="D74" s="11" t="s">
        <v>2</v>
      </c>
      <c r="E74" s="11" t="s">
        <v>33</v>
      </c>
      <c r="F74" s="2"/>
      <c r="G74" s="2"/>
    </row>
    <row r="75" spans="1:8" x14ac:dyDescent="0.25">
      <c r="A75" t="s">
        <v>6</v>
      </c>
      <c r="C75" s="2">
        <v>35000</v>
      </c>
      <c r="D75" s="2">
        <v>1100000</v>
      </c>
      <c r="E75" s="2">
        <f t="shared" ref="E75:E84" si="2">D75/10</f>
        <v>110000</v>
      </c>
      <c r="F75" s="5"/>
      <c r="G75" s="5"/>
    </row>
    <row r="76" spans="1:8" x14ac:dyDescent="0.25">
      <c r="A76" t="s">
        <v>7</v>
      </c>
      <c r="C76" s="2">
        <v>39000</v>
      </c>
      <c r="D76" s="2">
        <v>1400000</v>
      </c>
      <c r="E76" s="2">
        <f t="shared" si="2"/>
        <v>140000</v>
      </c>
      <c r="F76" s="5"/>
      <c r="G76" s="5"/>
    </row>
    <row r="77" spans="1:8" x14ac:dyDescent="0.25">
      <c r="A77" t="s">
        <v>8</v>
      </c>
      <c r="C77" s="2">
        <v>37500</v>
      </c>
      <c r="D77" s="2">
        <v>1300000</v>
      </c>
      <c r="E77" s="2">
        <f t="shared" si="2"/>
        <v>130000</v>
      </c>
      <c r="F77" s="5"/>
      <c r="G77" s="5"/>
    </row>
    <row r="78" spans="1:8" x14ac:dyDescent="0.25">
      <c r="A78" t="s">
        <v>9</v>
      </c>
      <c r="C78" s="2">
        <v>38000</v>
      </c>
      <c r="D78" s="2">
        <v>1200000</v>
      </c>
      <c r="E78" s="2">
        <f t="shared" si="2"/>
        <v>120000</v>
      </c>
      <c r="F78" s="5"/>
      <c r="G78" s="5"/>
    </row>
    <row r="79" spans="1:8" x14ac:dyDescent="0.25">
      <c r="A79" t="s">
        <v>10</v>
      </c>
      <c r="C79" s="5">
        <v>36000</v>
      </c>
      <c r="D79" s="5">
        <v>1000000</v>
      </c>
      <c r="E79" s="5">
        <f t="shared" si="2"/>
        <v>100000</v>
      </c>
      <c r="F79" s="5"/>
      <c r="G79" s="5"/>
    </row>
    <row r="80" spans="1:8" x14ac:dyDescent="0.25">
      <c r="A80" t="s">
        <v>11</v>
      </c>
      <c r="C80" s="5">
        <v>32000</v>
      </c>
      <c r="D80" s="5">
        <v>950000</v>
      </c>
      <c r="E80" s="5">
        <f t="shared" si="2"/>
        <v>95000</v>
      </c>
      <c r="F80" s="5"/>
      <c r="G80" s="5"/>
    </row>
    <row r="81" spans="1:7" x14ac:dyDescent="0.25">
      <c r="A81" t="s">
        <v>48</v>
      </c>
      <c r="C81" s="5">
        <v>29000</v>
      </c>
      <c r="D81" s="5">
        <v>875000</v>
      </c>
      <c r="E81" s="5">
        <f t="shared" si="2"/>
        <v>87500</v>
      </c>
      <c r="F81" s="5"/>
      <c r="G81" s="5"/>
    </row>
    <row r="82" spans="1:7" x14ac:dyDescent="0.25">
      <c r="A82" t="s">
        <v>49</v>
      </c>
      <c r="C82" s="5">
        <v>28000</v>
      </c>
      <c r="D82" s="5">
        <v>800000</v>
      </c>
      <c r="E82" s="5">
        <f t="shared" si="2"/>
        <v>80000</v>
      </c>
      <c r="F82" s="5"/>
      <c r="G82" s="5"/>
    </row>
    <row r="83" spans="1:7" x14ac:dyDescent="0.25">
      <c r="A83" t="s">
        <v>50</v>
      </c>
      <c r="C83" s="5">
        <v>27500</v>
      </c>
      <c r="D83" s="5">
        <v>810000</v>
      </c>
      <c r="E83" s="5">
        <f t="shared" si="2"/>
        <v>81000</v>
      </c>
      <c r="F83" s="5"/>
      <c r="G83" s="5"/>
    </row>
    <row r="84" spans="1:7" x14ac:dyDescent="0.25">
      <c r="A84" t="s">
        <v>51</v>
      </c>
      <c r="C84" s="3">
        <v>28000</v>
      </c>
      <c r="D84" s="3">
        <v>910000</v>
      </c>
      <c r="E84" s="3">
        <f t="shared" si="2"/>
        <v>91000</v>
      </c>
      <c r="F84" s="5"/>
      <c r="G84" s="5"/>
    </row>
    <row r="85" spans="1:7" x14ac:dyDescent="0.25">
      <c r="C85" s="2"/>
      <c r="D85" s="2"/>
      <c r="E85" s="2"/>
      <c r="F85" s="5"/>
      <c r="G85" s="5"/>
    </row>
    <row r="86" spans="1:7" ht="13.8" thickBot="1" x14ac:dyDescent="0.3">
      <c r="A86" t="s">
        <v>30</v>
      </c>
      <c r="C86" s="4">
        <f>SUM(C75:C79)</f>
        <v>185500</v>
      </c>
      <c r="D86" s="4">
        <f>SUM(D75:D85)</f>
        <v>10345000</v>
      </c>
      <c r="E86" s="4">
        <f>SUM(E75:E84)</f>
        <v>1034500</v>
      </c>
      <c r="F86" s="5"/>
      <c r="G86" s="5"/>
    </row>
    <row r="87" spans="1:7" ht="13.8" thickTop="1" x14ac:dyDescent="0.25">
      <c r="C87" s="2"/>
      <c r="D87" s="2"/>
      <c r="E87" s="2"/>
      <c r="F87" s="2"/>
      <c r="G87" s="2"/>
    </row>
    <row r="88" spans="1:7" x14ac:dyDescent="0.25">
      <c r="A88" s="10"/>
      <c r="B88" s="10"/>
      <c r="C88" s="5"/>
      <c r="D88" s="5"/>
      <c r="E88" s="5"/>
      <c r="F88" s="5"/>
      <c r="G88" s="5"/>
    </row>
    <row r="89" spans="1:7" x14ac:dyDescent="0.25">
      <c r="A89" s="10"/>
      <c r="B89" s="10"/>
      <c r="C89" s="5"/>
      <c r="D89" s="5"/>
      <c r="E89" s="5"/>
      <c r="F89" s="5"/>
      <c r="G89" s="5"/>
    </row>
    <row r="90" spans="1:7" x14ac:dyDescent="0.25">
      <c r="A90" s="14" t="s">
        <v>46</v>
      </c>
      <c r="B90" s="10"/>
      <c r="C90" s="5"/>
      <c r="D90" s="5"/>
      <c r="E90" s="5"/>
      <c r="F90" s="5"/>
      <c r="G90" s="5"/>
    </row>
    <row r="91" spans="1:7" x14ac:dyDescent="0.25">
      <c r="A91" s="10"/>
      <c r="B91" s="10"/>
      <c r="C91" s="5"/>
      <c r="D91" s="5"/>
      <c r="E91" s="5"/>
      <c r="F91" s="5"/>
      <c r="G91" s="5"/>
    </row>
    <row r="92" spans="1:7" x14ac:dyDescent="0.25">
      <c r="A92" s="10" t="s">
        <v>36</v>
      </c>
      <c r="B92" s="10"/>
      <c r="C92" s="5"/>
      <c r="D92" s="5">
        <v>17000000</v>
      </c>
      <c r="E92" s="5"/>
      <c r="F92" s="5"/>
      <c r="G92" s="5"/>
    </row>
    <row r="93" spans="1:7" x14ac:dyDescent="0.25">
      <c r="A93" t="s">
        <v>37</v>
      </c>
      <c r="D93" s="2"/>
      <c r="E93" s="2">
        <f>+F34</f>
        <v>10842000</v>
      </c>
    </row>
    <row r="94" spans="1:7" x14ac:dyDescent="0.25">
      <c r="A94" t="s">
        <v>38</v>
      </c>
      <c r="D94" s="2"/>
      <c r="E94" s="2">
        <f>+F66</f>
        <v>6158000</v>
      </c>
      <c r="F94" s="2"/>
    </row>
    <row r="95" spans="1:7" x14ac:dyDescent="0.25">
      <c r="A95" s="13" t="s">
        <v>44</v>
      </c>
      <c r="D95" s="2"/>
      <c r="E95" s="2"/>
    </row>
    <row r="96" spans="1:7" x14ac:dyDescent="0.25">
      <c r="D96" s="2"/>
      <c r="E96" s="2"/>
    </row>
    <row r="97" spans="1:5" x14ac:dyDescent="0.25">
      <c r="A97" t="s">
        <v>39</v>
      </c>
      <c r="D97" s="2">
        <f>D67</f>
        <v>1295000</v>
      </c>
      <c r="E97" s="2"/>
    </row>
    <row r="98" spans="1:5" x14ac:dyDescent="0.25">
      <c r="A98" t="s">
        <v>40</v>
      </c>
      <c r="D98" s="2"/>
      <c r="E98" s="2">
        <f>D67</f>
        <v>1295000</v>
      </c>
    </row>
    <row r="99" spans="1:5" x14ac:dyDescent="0.25">
      <c r="A99" s="13" t="s">
        <v>41</v>
      </c>
      <c r="D99" s="2"/>
      <c r="E99" s="2"/>
    </row>
    <row r="100" spans="1:5" x14ac:dyDescent="0.25">
      <c r="D100" s="2"/>
      <c r="E100" s="2"/>
    </row>
    <row r="101" spans="1:5" x14ac:dyDescent="0.25">
      <c r="A101" t="s">
        <v>37</v>
      </c>
      <c r="D101" s="2">
        <f>+-E68</f>
        <v>107375.17831669044</v>
      </c>
      <c r="E101" s="2"/>
    </row>
    <row r="102" spans="1:5" x14ac:dyDescent="0.25">
      <c r="A102" t="s">
        <v>36</v>
      </c>
      <c r="D102" s="2"/>
      <c r="E102" s="2">
        <f>+-D68</f>
        <v>107375.17831669044</v>
      </c>
    </row>
    <row r="103" spans="1:5" x14ac:dyDescent="0.25">
      <c r="A103" s="13" t="s">
        <v>45</v>
      </c>
      <c r="D103" s="2"/>
      <c r="E103" s="2"/>
    </row>
    <row r="104" spans="1:5" x14ac:dyDescent="0.25">
      <c r="A104" s="19" t="s">
        <v>58</v>
      </c>
      <c r="D104" s="2"/>
      <c r="E104" s="2"/>
    </row>
    <row r="105" spans="1:5" x14ac:dyDescent="0.25">
      <c r="D105" s="2"/>
      <c r="E105" s="2"/>
    </row>
    <row r="106" spans="1:5" x14ac:dyDescent="0.25">
      <c r="A106" t="s">
        <v>42</v>
      </c>
      <c r="D106" s="2">
        <f>+E86</f>
        <v>1034500</v>
      </c>
      <c r="E106" s="2"/>
    </row>
    <row r="107" spans="1:5" x14ac:dyDescent="0.25">
      <c r="A107" t="s">
        <v>37</v>
      </c>
      <c r="D107" s="2"/>
      <c r="E107" s="2">
        <f>+E86</f>
        <v>1034500</v>
      </c>
    </row>
    <row r="108" spans="1:5" x14ac:dyDescent="0.25">
      <c r="A108" s="13" t="s">
        <v>43</v>
      </c>
      <c r="D108" s="2"/>
      <c r="E108" s="2"/>
    </row>
    <row r="109" spans="1:5" x14ac:dyDescent="0.25">
      <c r="D109" s="2"/>
      <c r="E109" s="2"/>
    </row>
    <row r="110" spans="1:5" x14ac:dyDescent="0.25">
      <c r="D110" s="2"/>
      <c r="E110" s="2"/>
    </row>
    <row r="111" spans="1:5" x14ac:dyDescent="0.25">
      <c r="D111" s="2"/>
      <c r="E111" s="2"/>
    </row>
    <row r="112" spans="1:5" x14ac:dyDescent="0.25">
      <c r="D112" s="2"/>
      <c r="E112" s="2"/>
    </row>
    <row r="113" spans="4:5" x14ac:dyDescent="0.25">
      <c r="D113" s="2"/>
      <c r="E113" s="2"/>
    </row>
    <row r="114" spans="4:5" x14ac:dyDescent="0.25">
      <c r="D114" s="2"/>
      <c r="E114" s="2"/>
    </row>
    <row r="115" spans="4:5" x14ac:dyDescent="0.25">
      <c r="D115" s="2"/>
      <c r="E115" s="2"/>
    </row>
    <row r="116" spans="4:5" x14ac:dyDescent="0.25">
      <c r="D116" s="2"/>
      <c r="E116" s="2"/>
    </row>
    <row r="117" spans="4:5" x14ac:dyDescent="0.25">
      <c r="D117" s="2"/>
      <c r="E117" s="2"/>
    </row>
    <row r="118" spans="4:5" x14ac:dyDescent="0.25">
      <c r="D118" s="2"/>
      <c r="E118" s="2"/>
    </row>
    <row r="119" spans="4:5" x14ac:dyDescent="0.25">
      <c r="D119" s="2"/>
      <c r="E119" s="2"/>
    </row>
    <row r="120" spans="4:5" x14ac:dyDescent="0.25">
      <c r="D120" s="2"/>
      <c r="E120" s="2"/>
    </row>
    <row r="121" spans="4:5" x14ac:dyDescent="0.25">
      <c r="D121" s="2"/>
      <c r="E121" s="2"/>
    </row>
    <row r="122" spans="4:5" x14ac:dyDescent="0.25">
      <c r="D122" s="2"/>
      <c r="E122" s="2"/>
    </row>
    <row r="123" spans="4:5" x14ac:dyDescent="0.25">
      <c r="D123" s="2"/>
      <c r="E123" s="2"/>
    </row>
    <row r="124" spans="4:5" x14ac:dyDescent="0.25">
      <c r="D124" s="2"/>
      <c r="E124" s="2"/>
    </row>
    <row r="125" spans="4:5" x14ac:dyDescent="0.25">
      <c r="D125" s="2"/>
      <c r="E125" s="2"/>
    </row>
    <row r="126" spans="4:5" x14ac:dyDescent="0.25">
      <c r="D126" s="2"/>
      <c r="E126" s="2"/>
    </row>
    <row r="127" spans="4:5" x14ac:dyDescent="0.25">
      <c r="D127" s="2"/>
      <c r="E127" s="2"/>
    </row>
    <row r="128" spans="4:5" x14ac:dyDescent="0.25">
      <c r="D128" s="2"/>
      <c r="E128" s="2"/>
    </row>
    <row r="129" spans="4:5" x14ac:dyDescent="0.25">
      <c r="D129" s="2"/>
      <c r="E129" s="2"/>
    </row>
    <row r="130" spans="4:5" x14ac:dyDescent="0.25">
      <c r="D130" s="2"/>
      <c r="E130" s="2"/>
    </row>
    <row r="131" spans="4:5" x14ac:dyDescent="0.25">
      <c r="D131" s="2"/>
      <c r="E131" s="2"/>
    </row>
    <row r="132" spans="4:5" x14ac:dyDescent="0.25">
      <c r="D132" s="2"/>
      <c r="E132" s="2"/>
    </row>
    <row r="133" spans="4:5" x14ac:dyDescent="0.25">
      <c r="D133" s="2"/>
      <c r="E133" s="2"/>
    </row>
    <row r="134" spans="4:5" x14ac:dyDescent="0.25">
      <c r="D134" s="2"/>
      <c r="E134" s="2"/>
    </row>
    <row r="135" spans="4:5" x14ac:dyDescent="0.25">
      <c r="D135" s="2"/>
      <c r="E135" s="2"/>
    </row>
    <row r="136" spans="4:5" x14ac:dyDescent="0.25">
      <c r="D136" s="2"/>
      <c r="E136" s="2"/>
    </row>
    <row r="137" spans="4:5" x14ac:dyDescent="0.25">
      <c r="D137" s="2"/>
      <c r="E137" s="2"/>
    </row>
  </sheetData>
  <mergeCells count="2">
    <mergeCell ref="A39:G40"/>
    <mergeCell ref="A36:G37"/>
  </mergeCells>
  <phoneticPr fontId="0" type="noConversion"/>
  <pageMargins left="0.75" right="0.75" top="1.25" bottom="1" header="0.5" footer="0.5"/>
  <pageSetup orientation="portrait" r:id="rId1"/>
  <headerFooter alignWithMargins="0">
    <oddHeader>&amp;LValuation and Depreciation of Library Books
Using 10-Yeat Useful Life
(Known Volumes and Purchases)
FY2002 Example</oddHeader>
    <oddFooter>&amp;R&amp;D &amp;T
File - &amp;F
Tab - &amp;A</oddFooter>
  </headerFooter>
  <rowBreaks count="2" manualBreakCount="2">
    <brk id="44" max="16383" man="1"/>
    <brk id="8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8"/>
  <sheetViews>
    <sheetView workbookViewId="0"/>
  </sheetViews>
  <sheetFormatPr defaultRowHeight="13.2" x14ac:dyDescent="0.25"/>
  <cols>
    <col min="1" max="1" width="19.33203125" bestFit="1" customWidth="1"/>
    <col min="2" max="2" width="5.6640625" customWidth="1"/>
    <col min="3" max="7" width="12.6640625" customWidth="1"/>
    <col min="8" max="8" width="10.33203125" bestFit="1" customWidth="1"/>
  </cols>
  <sheetData>
    <row r="2" spans="1:7" x14ac:dyDescent="0.25">
      <c r="A2" s="8" t="s">
        <v>12</v>
      </c>
    </row>
    <row r="3" spans="1:7" x14ac:dyDescent="0.25">
      <c r="A3" t="s">
        <v>59</v>
      </c>
    </row>
    <row r="4" spans="1:7" x14ac:dyDescent="0.25">
      <c r="A4" t="s">
        <v>60</v>
      </c>
    </row>
    <row r="5" spans="1:7" x14ac:dyDescent="0.25">
      <c r="A5" t="s">
        <v>61</v>
      </c>
    </row>
    <row r="6" spans="1:7" x14ac:dyDescent="0.25">
      <c r="A6" t="s">
        <v>63</v>
      </c>
    </row>
    <row r="7" spans="1:7" x14ac:dyDescent="0.25">
      <c r="A7" t="s">
        <v>64</v>
      </c>
    </row>
    <row r="8" spans="1:7" x14ac:dyDescent="0.25">
      <c r="A8" t="s">
        <v>73</v>
      </c>
    </row>
    <row r="9" spans="1:7" x14ac:dyDescent="0.25">
      <c r="A9" t="s">
        <v>75</v>
      </c>
    </row>
    <row r="11" spans="1:7" x14ac:dyDescent="0.25">
      <c r="A11" s="7" t="s">
        <v>14</v>
      </c>
    </row>
    <row r="12" spans="1:7" x14ac:dyDescent="0.25">
      <c r="A12" t="s">
        <v>13</v>
      </c>
    </row>
    <row r="13" spans="1:7" x14ac:dyDescent="0.25">
      <c r="A13" t="s">
        <v>47</v>
      </c>
    </row>
    <row r="15" spans="1:7" s="1" customFormat="1" ht="26.4" x14ac:dyDescent="0.25">
      <c r="C15" s="6" t="s">
        <v>1</v>
      </c>
      <c r="D15" s="6" t="s">
        <v>2</v>
      </c>
      <c r="E15" s="6" t="s">
        <v>3</v>
      </c>
      <c r="F15" s="6" t="s">
        <v>4</v>
      </c>
      <c r="G15" s="6" t="s">
        <v>5</v>
      </c>
    </row>
    <row r="17" spans="1:8" ht="13.8" thickBot="1" x14ac:dyDescent="0.3">
      <c r="A17" t="s">
        <v>24</v>
      </c>
      <c r="C17" s="4">
        <f>'Known Value - 1st year'!C71</f>
        <v>565000</v>
      </c>
      <c r="D17" s="4">
        <f>'Known Value - 1st year'!D71</f>
        <v>18187624.82168331</v>
      </c>
      <c r="E17" s="4">
        <v>0</v>
      </c>
      <c r="F17" s="4">
        <v>11769125</v>
      </c>
      <c r="G17" s="4">
        <f>D17-F17</f>
        <v>6418499.82168331</v>
      </c>
    </row>
    <row r="18" spans="1:8" ht="13.8" thickTop="1" x14ac:dyDescent="0.25">
      <c r="C18" s="2"/>
      <c r="D18" s="2"/>
      <c r="E18" s="2"/>
      <c r="F18" s="2"/>
      <c r="G18" s="2"/>
      <c r="H18" s="2"/>
    </row>
    <row r="19" spans="1:8" x14ac:dyDescent="0.25">
      <c r="A19" t="s">
        <v>55</v>
      </c>
      <c r="C19" s="2"/>
      <c r="D19" s="2"/>
      <c r="E19" s="2"/>
      <c r="F19" s="2"/>
      <c r="G19" s="2"/>
      <c r="H19" s="2"/>
    </row>
    <row r="20" spans="1:8" x14ac:dyDescent="0.25">
      <c r="A20" t="s">
        <v>62</v>
      </c>
      <c r="C20" s="2">
        <f>'Known Value - 1st year'!C67</f>
        <v>37000</v>
      </c>
      <c r="D20" s="2">
        <f>'Known Value - 1st year'!D67</f>
        <v>1295000</v>
      </c>
      <c r="E20" s="2">
        <v>0</v>
      </c>
      <c r="F20" s="2">
        <v>0</v>
      </c>
      <c r="G20" s="2">
        <f>D20-F20</f>
        <v>1295000</v>
      </c>
      <c r="H20" s="2"/>
    </row>
    <row r="21" spans="1:8" x14ac:dyDescent="0.25">
      <c r="A21" t="s">
        <v>6</v>
      </c>
      <c r="C21" s="2">
        <v>35000</v>
      </c>
      <c r="D21" s="2">
        <v>1100000</v>
      </c>
      <c r="E21" s="2">
        <f>D21*1/10</f>
        <v>110000</v>
      </c>
      <c r="F21" s="2">
        <f>E21*1</f>
        <v>110000</v>
      </c>
      <c r="G21" s="2">
        <f t="shared" ref="G21:G30" si="0">D21-F21</f>
        <v>990000</v>
      </c>
      <c r="H21" s="2"/>
    </row>
    <row r="22" spans="1:8" x14ac:dyDescent="0.25">
      <c r="A22" t="s">
        <v>7</v>
      </c>
      <c r="C22" s="2">
        <v>39000</v>
      </c>
      <c r="D22" s="2">
        <v>1400000</v>
      </c>
      <c r="E22" s="2">
        <f t="shared" ref="E22:E30" si="1">D22*1/10</f>
        <v>140000</v>
      </c>
      <c r="F22" s="2">
        <f>E22*2</f>
        <v>280000</v>
      </c>
      <c r="G22" s="2">
        <f t="shared" si="0"/>
        <v>1120000</v>
      </c>
      <c r="H22" s="2"/>
    </row>
    <row r="23" spans="1:8" x14ac:dyDescent="0.25">
      <c r="A23" t="s">
        <v>8</v>
      </c>
      <c r="C23" s="2">
        <v>37500</v>
      </c>
      <c r="D23" s="2">
        <v>1300000</v>
      </c>
      <c r="E23" s="2">
        <f t="shared" si="1"/>
        <v>130000</v>
      </c>
      <c r="F23" s="2">
        <f>E23*3</f>
        <v>390000</v>
      </c>
      <c r="G23" s="2">
        <f t="shared" si="0"/>
        <v>910000</v>
      </c>
      <c r="H23" s="2"/>
    </row>
    <row r="24" spans="1:8" x14ac:dyDescent="0.25">
      <c r="A24" t="s">
        <v>9</v>
      </c>
      <c r="C24" s="2">
        <v>38000</v>
      </c>
      <c r="D24" s="2">
        <v>1200000</v>
      </c>
      <c r="E24" s="2">
        <f t="shared" si="1"/>
        <v>120000</v>
      </c>
      <c r="F24" s="2">
        <f>E24*4</f>
        <v>480000</v>
      </c>
      <c r="G24" s="2">
        <f t="shared" si="0"/>
        <v>720000</v>
      </c>
      <c r="H24" s="2"/>
    </row>
    <row r="25" spans="1:8" x14ac:dyDescent="0.25">
      <c r="A25" t="s">
        <v>10</v>
      </c>
      <c r="C25" s="5">
        <v>36000</v>
      </c>
      <c r="D25" s="5">
        <v>1000000</v>
      </c>
      <c r="E25" s="2">
        <f t="shared" si="1"/>
        <v>100000</v>
      </c>
      <c r="F25" s="2">
        <f>E25*5</f>
        <v>500000</v>
      </c>
      <c r="G25" s="2">
        <f t="shared" si="0"/>
        <v>500000</v>
      </c>
      <c r="H25" s="5"/>
    </row>
    <row r="26" spans="1:8" x14ac:dyDescent="0.25">
      <c r="A26" t="s">
        <v>11</v>
      </c>
      <c r="C26" s="5">
        <v>32000</v>
      </c>
      <c r="D26" s="5">
        <v>950000</v>
      </c>
      <c r="E26" s="2">
        <f t="shared" si="1"/>
        <v>95000</v>
      </c>
      <c r="F26" s="2">
        <f>E26*6</f>
        <v>570000</v>
      </c>
      <c r="G26" s="2">
        <f t="shared" si="0"/>
        <v>380000</v>
      </c>
      <c r="H26" s="5"/>
    </row>
    <row r="27" spans="1:8" x14ac:dyDescent="0.25">
      <c r="A27" t="s">
        <v>48</v>
      </c>
      <c r="C27" s="5">
        <v>29000</v>
      </c>
      <c r="D27" s="5">
        <v>875000</v>
      </c>
      <c r="E27" s="2">
        <f t="shared" si="1"/>
        <v>87500</v>
      </c>
      <c r="F27" s="2">
        <f>E27*7</f>
        <v>612500</v>
      </c>
      <c r="G27" s="2">
        <f t="shared" si="0"/>
        <v>262500</v>
      </c>
      <c r="H27" s="5"/>
    </row>
    <row r="28" spans="1:8" x14ac:dyDescent="0.25">
      <c r="A28" t="s">
        <v>49</v>
      </c>
      <c r="C28" s="5">
        <v>28000</v>
      </c>
      <c r="D28" s="5">
        <v>800000</v>
      </c>
      <c r="E28" s="2">
        <f t="shared" si="1"/>
        <v>80000</v>
      </c>
      <c r="F28" s="2">
        <f>E28*8</f>
        <v>640000</v>
      </c>
      <c r="G28" s="2">
        <f t="shared" si="0"/>
        <v>160000</v>
      </c>
      <c r="H28" s="5"/>
    </row>
    <row r="29" spans="1:8" x14ac:dyDescent="0.25">
      <c r="A29" t="s">
        <v>50</v>
      </c>
      <c r="C29" s="5">
        <v>27500</v>
      </c>
      <c r="D29" s="5">
        <v>810000</v>
      </c>
      <c r="E29" s="2">
        <f t="shared" si="1"/>
        <v>81000</v>
      </c>
      <c r="F29" s="2">
        <f>E29*9</f>
        <v>729000</v>
      </c>
      <c r="G29" s="2">
        <f t="shared" si="0"/>
        <v>81000</v>
      </c>
      <c r="H29" s="5"/>
    </row>
    <row r="30" spans="1:8" x14ac:dyDescent="0.25">
      <c r="A30" t="s">
        <v>51</v>
      </c>
      <c r="C30" s="3">
        <v>28000</v>
      </c>
      <c r="D30" s="3">
        <v>910000</v>
      </c>
      <c r="E30" s="3">
        <f t="shared" si="1"/>
        <v>91000</v>
      </c>
      <c r="F30" s="3">
        <f>E30*10</f>
        <v>910000</v>
      </c>
      <c r="G30" s="3">
        <f t="shared" si="0"/>
        <v>0</v>
      </c>
      <c r="H30" s="5"/>
    </row>
    <row r="31" spans="1:8" x14ac:dyDescent="0.25">
      <c r="C31" s="2"/>
      <c r="D31" s="2"/>
      <c r="E31" s="2"/>
      <c r="F31" s="2"/>
      <c r="G31" s="2"/>
      <c r="H31" s="2"/>
    </row>
    <row r="32" spans="1:8" x14ac:dyDescent="0.25">
      <c r="A32" t="s">
        <v>74</v>
      </c>
      <c r="C32" s="5">
        <f>SUM(C20:C30)</f>
        <v>367000</v>
      </c>
      <c r="D32" s="5">
        <f>SUM(D20:D30)</f>
        <v>11640000</v>
      </c>
      <c r="E32" s="5">
        <f>SUM(E20:E30)</f>
        <v>1034500</v>
      </c>
      <c r="F32" s="5">
        <f>SUM(F20:F30)</f>
        <v>5221500</v>
      </c>
      <c r="G32" s="5">
        <f>SUM(G20:G30)</f>
        <v>6418500</v>
      </c>
      <c r="H32" s="5"/>
    </row>
    <row r="33" spans="1:9" x14ac:dyDescent="0.25">
      <c r="C33" s="2"/>
      <c r="D33" s="2"/>
      <c r="E33" s="2"/>
      <c r="F33" s="2"/>
      <c r="G33" s="2"/>
      <c r="H33" s="2"/>
    </row>
    <row r="34" spans="1:9" x14ac:dyDescent="0.25">
      <c r="A34" t="s">
        <v>65</v>
      </c>
      <c r="C34" s="3">
        <f>'Known Value - 1st year'!C32+'Known Value - 1st year'!C28+'Known Value - 1st year'!C58</f>
        <v>198000</v>
      </c>
      <c r="D34" s="3">
        <f>'Known Value - 1st year'!D32+'Known Value - 1st year'!D28+'Known Value - 1st year'!D68</f>
        <v>6547624.82168331</v>
      </c>
      <c r="E34" s="3">
        <v>0</v>
      </c>
      <c r="F34" s="3">
        <f>D34</f>
        <v>6547624.82168331</v>
      </c>
      <c r="G34" s="3">
        <f>D34-F34</f>
        <v>0</v>
      </c>
      <c r="H34" s="5"/>
    </row>
    <row r="35" spans="1:9" x14ac:dyDescent="0.25">
      <c r="C35" s="2"/>
      <c r="D35" s="2"/>
      <c r="E35" s="2"/>
      <c r="F35" s="2"/>
      <c r="G35" s="2"/>
      <c r="H35" s="5"/>
    </row>
    <row r="36" spans="1:9" ht="13.8" thickBot="1" x14ac:dyDescent="0.3">
      <c r="A36" t="s">
        <v>69</v>
      </c>
      <c r="C36" s="4">
        <f>SUM(C32:C34)</f>
        <v>565000</v>
      </c>
      <c r="D36" s="4">
        <f>SUM(D32:D34)</f>
        <v>18187624.82168331</v>
      </c>
      <c r="E36" s="4">
        <f>SUM(E32:E34)</f>
        <v>1034500</v>
      </c>
      <c r="F36" s="4">
        <f>SUM(F32:F34)</f>
        <v>11769124.82168331</v>
      </c>
      <c r="G36" s="4">
        <f>SUM(G32:G34)</f>
        <v>6418500</v>
      </c>
      <c r="H36" s="5"/>
      <c r="I36" s="2"/>
    </row>
    <row r="37" spans="1:9" ht="13.8" thickTop="1" x14ac:dyDescent="0.25">
      <c r="C37" s="5"/>
      <c r="D37" s="5"/>
      <c r="E37" s="5"/>
      <c r="F37" s="5"/>
      <c r="G37" s="5"/>
      <c r="H37" s="2"/>
    </row>
    <row r="38" spans="1:9" x14ac:dyDescent="0.25">
      <c r="C38" s="5"/>
      <c r="D38" s="5"/>
      <c r="E38" s="5"/>
      <c r="F38" s="5"/>
      <c r="G38" s="5"/>
      <c r="H38" s="2"/>
    </row>
    <row r="39" spans="1:9" x14ac:dyDescent="0.25">
      <c r="C39" s="5"/>
      <c r="D39" s="5"/>
      <c r="E39" s="5"/>
      <c r="F39" s="5"/>
      <c r="G39" s="5"/>
      <c r="H39" s="2"/>
    </row>
    <row r="40" spans="1:9" x14ac:dyDescent="0.25">
      <c r="C40" s="5"/>
      <c r="D40" s="5"/>
      <c r="E40" s="5"/>
      <c r="F40" s="5"/>
      <c r="G40" s="5"/>
      <c r="H40" s="2"/>
    </row>
    <row r="41" spans="1:9" x14ac:dyDescent="0.25">
      <c r="C41" s="5"/>
      <c r="D41" s="5"/>
      <c r="E41" s="5"/>
      <c r="F41" s="5"/>
      <c r="G41" s="5"/>
      <c r="H41" s="2"/>
    </row>
    <row r="42" spans="1:9" x14ac:dyDescent="0.25">
      <c r="C42" s="2"/>
      <c r="D42" s="2"/>
      <c r="E42" s="2"/>
      <c r="F42" s="2"/>
      <c r="G42" s="2"/>
      <c r="H42" s="2"/>
    </row>
    <row r="43" spans="1:9" x14ac:dyDescent="0.25">
      <c r="A43" s="2"/>
      <c r="C43" s="2"/>
      <c r="D43" s="2"/>
      <c r="E43" s="2"/>
      <c r="F43" s="2"/>
      <c r="G43" s="2"/>
    </row>
    <row r="44" spans="1:9" x14ac:dyDescent="0.25">
      <c r="A44" s="2"/>
      <c r="C44" s="2"/>
      <c r="D44" s="2"/>
      <c r="E44" s="2"/>
      <c r="F44" s="2"/>
      <c r="G44" s="2"/>
    </row>
    <row r="45" spans="1:9" x14ac:dyDescent="0.25">
      <c r="A45" s="2"/>
      <c r="C45" s="2"/>
      <c r="D45" s="2"/>
      <c r="E45" s="2"/>
      <c r="F45" s="2"/>
      <c r="G45" s="2"/>
    </row>
    <row r="46" spans="1:9" s="8" customFormat="1" x14ac:dyDescent="0.25">
      <c r="A46" s="8" t="s">
        <v>34</v>
      </c>
      <c r="C46" s="12"/>
      <c r="D46" s="12"/>
      <c r="E46" s="12"/>
      <c r="F46" s="12"/>
      <c r="G46" s="12"/>
    </row>
    <row r="47" spans="1:9" x14ac:dyDescent="0.25">
      <c r="A47" t="s">
        <v>68</v>
      </c>
      <c r="C47" s="2"/>
      <c r="D47" s="2"/>
      <c r="E47" s="2"/>
      <c r="F47" s="2"/>
      <c r="G47" s="2"/>
    </row>
    <row r="48" spans="1:9" x14ac:dyDescent="0.25">
      <c r="A48" t="s">
        <v>18</v>
      </c>
      <c r="C48" s="2"/>
      <c r="D48" s="2"/>
      <c r="E48" s="2"/>
      <c r="F48" s="2"/>
      <c r="G48" s="2"/>
    </row>
    <row r="49" spans="1:6" x14ac:dyDescent="0.25">
      <c r="A49" t="s">
        <v>19</v>
      </c>
    </row>
    <row r="50" spans="1:6" x14ac:dyDescent="0.25">
      <c r="A50" t="s">
        <v>27</v>
      </c>
    </row>
    <row r="52" spans="1:6" x14ac:dyDescent="0.25">
      <c r="A52" t="s">
        <v>35</v>
      </c>
    </row>
    <row r="55" spans="1:6" x14ac:dyDescent="0.25">
      <c r="A55" t="s">
        <v>20</v>
      </c>
      <c r="C55" s="2">
        <v>600000</v>
      </c>
    </row>
    <row r="56" spans="1:6" x14ac:dyDescent="0.25">
      <c r="A56" t="s">
        <v>21</v>
      </c>
      <c r="C56" s="2">
        <v>-40000</v>
      </c>
    </row>
    <row r="57" spans="1:6" x14ac:dyDescent="0.25">
      <c r="A57" t="s">
        <v>22</v>
      </c>
      <c r="C57" s="2">
        <f>-C17</f>
        <v>-565000</v>
      </c>
    </row>
    <row r="58" spans="1:6" ht="13.8" thickBot="1" x14ac:dyDescent="0.3">
      <c r="A58" t="s">
        <v>23</v>
      </c>
      <c r="C58" s="15">
        <f>SUM(C55:C57)</f>
        <v>-5000</v>
      </c>
    </row>
    <row r="59" spans="1:6" ht="13.8" thickTop="1" x14ac:dyDescent="0.25">
      <c r="C59" s="10"/>
    </row>
    <row r="60" spans="1:6" x14ac:dyDescent="0.25">
      <c r="A60" t="s">
        <v>28</v>
      </c>
      <c r="C60" s="9">
        <f>D34</f>
        <v>6547624.82168331</v>
      </c>
      <c r="D60" s="18" t="s">
        <v>57</v>
      </c>
      <c r="E60" s="2">
        <f>C34</f>
        <v>198000</v>
      </c>
      <c r="F60" s="9">
        <f>D34/C34</f>
        <v>33.068812230723786</v>
      </c>
    </row>
    <row r="64" spans="1:6" ht="26.4" x14ac:dyDescent="0.25">
      <c r="A64" s="1"/>
      <c r="B64" s="1"/>
      <c r="C64" s="6" t="s">
        <v>1</v>
      </c>
      <c r="D64" s="6" t="s">
        <v>2</v>
      </c>
      <c r="E64" s="6" t="s">
        <v>4</v>
      </c>
      <c r="F64" s="6" t="s">
        <v>5</v>
      </c>
    </row>
    <row r="66" spans="1:8" x14ac:dyDescent="0.25">
      <c r="A66" t="s">
        <v>24</v>
      </c>
      <c r="C66" s="5">
        <f>C17</f>
        <v>565000</v>
      </c>
      <c r="D66" s="5">
        <f>D17</f>
        <v>18187624.82168331</v>
      </c>
      <c r="E66" s="5">
        <f>F36</f>
        <v>11769124.82168331</v>
      </c>
      <c r="F66" s="5">
        <f>D66-E66</f>
        <v>6418500</v>
      </c>
    </row>
    <row r="67" spans="1:8" x14ac:dyDescent="0.25">
      <c r="A67" t="s">
        <v>25</v>
      </c>
      <c r="C67" s="5">
        <v>40000</v>
      </c>
      <c r="D67" s="5">
        <v>1360000</v>
      </c>
      <c r="E67" s="5">
        <v>0</v>
      </c>
      <c r="F67" s="5">
        <f>D67</f>
        <v>1360000</v>
      </c>
      <c r="H67" s="16"/>
    </row>
    <row r="68" spans="1:8" x14ac:dyDescent="0.25">
      <c r="A68" t="s">
        <v>26</v>
      </c>
      <c r="C68" s="5">
        <f>C58</f>
        <v>-5000</v>
      </c>
      <c r="D68" s="5">
        <f>C68*F60</f>
        <v>-165344.06115361894</v>
      </c>
      <c r="E68" s="5">
        <f>D68</f>
        <v>-165344.06115361894</v>
      </c>
      <c r="F68" s="5">
        <v>0</v>
      </c>
    </row>
    <row r="69" spans="1:8" x14ac:dyDescent="0.25">
      <c r="A69" t="s">
        <v>31</v>
      </c>
      <c r="C69" s="3">
        <v>0</v>
      </c>
      <c r="D69" s="3">
        <v>0</v>
      </c>
      <c r="E69" s="3">
        <f>+E86</f>
        <v>1073000</v>
      </c>
      <c r="F69" s="3">
        <f>-E69</f>
        <v>-1073000</v>
      </c>
    </row>
    <row r="70" spans="1:8" x14ac:dyDescent="0.25">
      <c r="C70" s="5"/>
      <c r="D70" s="5"/>
      <c r="E70" s="5"/>
      <c r="F70" s="5"/>
    </row>
    <row r="71" spans="1:8" ht="13.8" thickBot="1" x14ac:dyDescent="0.3">
      <c r="A71" t="s">
        <v>70</v>
      </c>
      <c r="C71" s="4">
        <f>SUM(C66:C69)</f>
        <v>600000</v>
      </c>
      <c r="D71" s="4">
        <f>SUM(D66:D69)</f>
        <v>19382280.760529689</v>
      </c>
      <c r="E71" s="4">
        <f>SUM(E66:E69)</f>
        <v>12676780.760529691</v>
      </c>
      <c r="F71" s="4">
        <f>SUM(F66:F69)</f>
        <v>6705500</v>
      </c>
      <c r="G71" s="2"/>
    </row>
    <row r="72" spans="1:8" ht="13.8" thickTop="1" x14ac:dyDescent="0.25">
      <c r="C72" s="5"/>
      <c r="D72" s="5"/>
      <c r="E72" s="5"/>
      <c r="F72" s="5"/>
      <c r="G72" s="5"/>
    </row>
    <row r="73" spans="1:8" x14ac:dyDescent="0.25">
      <c r="C73" s="2"/>
      <c r="D73" s="2"/>
      <c r="E73" s="2"/>
      <c r="F73" s="2"/>
      <c r="G73" s="2"/>
    </row>
    <row r="74" spans="1:8" ht="26.4" x14ac:dyDescent="0.25">
      <c r="A74" t="s">
        <v>29</v>
      </c>
      <c r="C74" s="11" t="s">
        <v>32</v>
      </c>
      <c r="D74" s="11" t="s">
        <v>2</v>
      </c>
      <c r="E74" s="11" t="s">
        <v>33</v>
      </c>
      <c r="F74" s="2"/>
      <c r="G74" s="2"/>
    </row>
    <row r="75" spans="1:8" x14ac:dyDescent="0.25">
      <c r="A75" t="s">
        <v>62</v>
      </c>
      <c r="C75" s="2">
        <v>37000</v>
      </c>
      <c r="D75" s="2">
        <v>1295000</v>
      </c>
      <c r="E75" s="2">
        <f t="shared" ref="E75:E84" si="2">D75/10</f>
        <v>129500</v>
      </c>
      <c r="F75" s="5"/>
      <c r="G75" s="5"/>
    </row>
    <row r="76" spans="1:8" x14ac:dyDescent="0.25">
      <c r="A76" t="s">
        <v>6</v>
      </c>
      <c r="C76" s="2">
        <v>35000</v>
      </c>
      <c r="D76" s="2">
        <v>1100000</v>
      </c>
      <c r="E76" s="2">
        <f t="shared" si="2"/>
        <v>110000</v>
      </c>
      <c r="F76" s="5"/>
      <c r="G76" s="5"/>
    </row>
    <row r="77" spans="1:8" x14ac:dyDescent="0.25">
      <c r="A77" t="s">
        <v>7</v>
      </c>
      <c r="C77" s="2">
        <v>39000</v>
      </c>
      <c r="D77" s="2">
        <v>1400000</v>
      </c>
      <c r="E77" s="2">
        <f t="shared" si="2"/>
        <v>140000</v>
      </c>
      <c r="F77" s="5"/>
      <c r="G77" s="5"/>
    </row>
    <row r="78" spans="1:8" x14ac:dyDescent="0.25">
      <c r="A78" t="s">
        <v>8</v>
      </c>
      <c r="C78" s="2">
        <v>37500</v>
      </c>
      <c r="D78" s="2">
        <v>1300000</v>
      </c>
      <c r="E78" s="2">
        <f t="shared" si="2"/>
        <v>130000</v>
      </c>
      <c r="F78" s="5"/>
      <c r="G78" s="5"/>
    </row>
    <row r="79" spans="1:8" x14ac:dyDescent="0.25">
      <c r="A79" t="s">
        <v>9</v>
      </c>
      <c r="C79" s="2">
        <v>38000</v>
      </c>
      <c r="D79" s="2">
        <v>1200000</v>
      </c>
      <c r="E79" s="5">
        <f t="shared" si="2"/>
        <v>120000</v>
      </c>
      <c r="F79" s="5"/>
      <c r="G79" s="5"/>
    </row>
    <row r="80" spans="1:8" x14ac:dyDescent="0.25">
      <c r="A80" t="s">
        <v>10</v>
      </c>
      <c r="C80" s="5">
        <v>36000</v>
      </c>
      <c r="D80" s="5">
        <v>1000000</v>
      </c>
      <c r="E80" s="5">
        <f t="shared" si="2"/>
        <v>100000</v>
      </c>
      <c r="F80" s="5"/>
      <c r="G80" s="5"/>
    </row>
    <row r="81" spans="1:7" x14ac:dyDescent="0.25">
      <c r="A81" t="s">
        <v>11</v>
      </c>
      <c r="C81" s="5">
        <v>32000</v>
      </c>
      <c r="D81" s="5">
        <v>950000</v>
      </c>
      <c r="E81" s="5">
        <f t="shared" si="2"/>
        <v>95000</v>
      </c>
      <c r="F81" s="5"/>
      <c r="G81" s="5"/>
    </row>
    <row r="82" spans="1:7" x14ac:dyDescent="0.25">
      <c r="A82" t="s">
        <v>48</v>
      </c>
      <c r="C82" s="5">
        <v>29000</v>
      </c>
      <c r="D82" s="5">
        <v>875000</v>
      </c>
      <c r="E82" s="5">
        <f t="shared" si="2"/>
        <v>87500</v>
      </c>
      <c r="F82" s="5"/>
      <c r="G82" s="5"/>
    </row>
    <row r="83" spans="1:7" x14ac:dyDescent="0.25">
      <c r="A83" t="s">
        <v>49</v>
      </c>
      <c r="C83" s="5">
        <v>28000</v>
      </c>
      <c r="D83" s="5">
        <v>800000</v>
      </c>
      <c r="E83" s="5">
        <f t="shared" si="2"/>
        <v>80000</v>
      </c>
      <c r="F83" s="5"/>
      <c r="G83" s="5"/>
    </row>
    <row r="84" spans="1:7" x14ac:dyDescent="0.25">
      <c r="A84" t="s">
        <v>50</v>
      </c>
      <c r="C84" s="3">
        <v>27500</v>
      </c>
      <c r="D84" s="3">
        <v>810000</v>
      </c>
      <c r="E84" s="3">
        <f t="shared" si="2"/>
        <v>81000</v>
      </c>
      <c r="F84" s="5"/>
      <c r="G84" s="5"/>
    </row>
    <row r="85" spans="1:7" x14ac:dyDescent="0.25">
      <c r="C85" s="2"/>
      <c r="D85" s="2"/>
      <c r="E85" s="2"/>
      <c r="F85" s="5"/>
      <c r="G85" s="5"/>
    </row>
    <row r="86" spans="1:7" ht="13.8" thickBot="1" x14ac:dyDescent="0.3">
      <c r="A86" t="s">
        <v>30</v>
      </c>
      <c r="C86" s="4">
        <f>SUM(C75:C79)</f>
        <v>186500</v>
      </c>
      <c r="D86" s="4">
        <f>SUM(D75:D85)</f>
        <v>10730000</v>
      </c>
      <c r="E86" s="4">
        <f>SUM(E75:E84)</f>
        <v>1073000</v>
      </c>
      <c r="F86" s="5"/>
      <c r="G86" s="5"/>
    </row>
    <row r="87" spans="1:7" ht="13.8" thickTop="1" x14ac:dyDescent="0.25">
      <c r="C87" s="2"/>
      <c r="D87" s="2"/>
      <c r="E87" s="2"/>
      <c r="F87" s="2"/>
      <c r="G87" s="2"/>
    </row>
    <row r="88" spans="1:7" x14ac:dyDescent="0.25">
      <c r="A88" s="10"/>
      <c r="B88" s="10"/>
      <c r="C88" s="5"/>
      <c r="D88" s="5"/>
      <c r="E88" s="5"/>
      <c r="F88" s="5"/>
      <c r="G88" s="5"/>
    </row>
    <row r="89" spans="1:7" x14ac:dyDescent="0.25">
      <c r="A89" s="10"/>
      <c r="B89" s="10"/>
      <c r="C89" s="5"/>
      <c r="D89" s="5"/>
      <c r="E89" s="5"/>
      <c r="F89" s="5"/>
      <c r="G89" s="5"/>
    </row>
    <row r="90" spans="1:7" x14ac:dyDescent="0.25">
      <c r="A90" s="10"/>
      <c r="B90" s="10"/>
      <c r="C90" s="5"/>
      <c r="D90" s="5"/>
      <c r="E90" s="5"/>
      <c r="F90" s="5"/>
      <c r="G90" s="5"/>
    </row>
    <row r="91" spans="1:7" x14ac:dyDescent="0.25">
      <c r="A91" s="14" t="s">
        <v>46</v>
      </c>
      <c r="B91" s="10"/>
      <c r="C91" s="5"/>
      <c r="D91" s="5"/>
      <c r="E91" s="5"/>
      <c r="F91" s="5"/>
      <c r="G91" s="5"/>
    </row>
    <row r="92" spans="1:7" x14ac:dyDescent="0.25">
      <c r="A92" s="10"/>
      <c r="B92" s="10"/>
      <c r="C92" s="5"/>
      <c r="D92" s="5"/>
      <c r="E92" s="5"/>
      <c r="F92" s="5"/>
      <c r="G92" s="5"/>
    </row>
    <row r="93" spans="1:7" x14ac:dyDescent="0.25">
      <c r="A93" s="10" t="s">
        <v>36</v>
      </c>
      <c r="B93" s="10"/>
      <c r="C93" s="5"/>
      <c r="D93" s="5">
        <f>D66</f>
        <v>18187624.82168331</v>
      </c>
      <c r="E93" s="5"/>
      <c r="F93" s="5"/>
      <c r="G93" s="5"/>
    </row>
    <row r="94" spans="1:7" x14ac:dyDescent="0.25">
      <c r="A94" t="s">
        <v>37</v>
      </c>
      <c r="D94" s="2"/>
      <c r="E94" s="2">
        <f>F36</f>
        <v>11769124.82168331</v>
      </c>
    </row>
    <row r="95" spans="1:7" x14ac:dyDescent="0.25">
      <c r="A95" t="s">
        <v>38</v>
      </c>
      <c r="D95" s="2"/>
      <c r="E95" s="2">
        <f>+F66</f>
        <v>6418500</v>
      </c>
      <c r="F95" s="2"/>
    </row>
    <row r="96" spans="1:7" x14ac:dyDescent="0.25">
      <c r="A96" s="13" t="s">
        <v>44</v>
      </c>
      <c r="D96" s="2"/>
      <c r="E96" s="2"/>
    </row>
    <row r="97" spans="1:5" x14ac:dyDescent="0.25">
      <c r="D97" s="2"/>
      <c r="E97" s="2"/>
    </row>
    <row r="98" spans="1:5" x14ac:dyDescent="0.25">
      <c r="A98" t="s">
        <v>39</v>
      </c>
      <c r="D98" s="2">
        <f>D67</f>
        <v>1360000</v>
      </c>
      <c r="E98" s="2"/>
    </row>
    <row r="99" spans="1:5" x14ac:dyDescent="0.25">
      <c r="A99" t="s">
        <v>40</v>
      </c>
      <c r="D99" s="2"/>
      <c r="E99" s="2">
        <f>D67</f>
        <v>1360000</v>
      </c>
    </row>
    <row r="100" spans="1:5" x14ac:dyDescent="0.25">
      <c r="A100" s="13" t="s">
        <v>72</v>
      </c>
      <c r="D100" s="2"/>
      <c r="E100" s="2"/>
    </row>
    <row r="101" spans="1:5" x14ac:dyDescent="0.25">
      <c r="D101" s="2"/>
      <c r="E101" s="2"/>
    </row>
    <row r="102" spans="1:5" x14ac:dyDescent="0.25">
      <c r="A102" t="s">
        <v>37</v>
      </c>
      <c r="D102" s="2">
        <f>+-E68</f>
        <v>165344.06115361894</v>
      </c>
      <c r="E102" s="2"/>
    </row>
    <row r="103" spans="1:5" x14ac:dyDescent="0.25">
      <c r="A103" t="s">
        <v>36</v>
      </c>
      <c r="D103" s="2"/>
      <c r="E103" s="2">
        <f>+-D68</f>
        <v>165344.06115361894</v>
      </c>
    </row>
    <row r="104" spans="1:5" x14ac:dyDescent="0.25">
      <c r="A104" s="13" t="s">
        <v>71</v>
      </c>
      <c r="D104" s="2"/>
      <c r="E104" s="2"/>
    </row>
    <row r="105" spans="1:5" x14ac:dyDescent="0.25">
      <c r="A105" s="19" t="s">
        <v>58</v>
      </c>
      <c r="D105" s="2"/>
      <c r="E105" s="2"/>
    </row>
    <row r="106" spans="1:5" x14ac:dyDescent="0.25">
      <c r="D106" s="2"/>
      <c r="E106" s="2"/>
    </row>
    <row r="107" spans="1:5" x14ac:dyDescent="0.25">
      <c r="A107" t="s">
        <v>42</v>
      </c>
      <c r="D107" s="2">
        <f>+E86</f>
        <v>1073000</v>
      </c>
      <c r="E107" s="2"/>
    </row>
    <row r="108" spans="1:5" x14ac:dyDescent="0.25">
      <c r="A108" t="s">
        <v>37</v>
      </c>
      <c r="D108" s="2"/>
      <c r="E108" s="2">
        <f>+E86</f>
        <v>1073000</v>
      </c>
    </row>
    <row r="109" spans="1:5" x14ac:dyDescent="0.25">
      <c r="A109" s="13" t="s">
        <v>43</v>
      </c>
      <c r="D109" s="2"/>
      <c r="E109" s="2"/>
    </row>
    <row r="110" spans="1:5" x14ac:dyDescent="0.25">
      <c r="D110" s="2"/>
      <c r="E110" s="2"/>
    </row>
    <row r="111" spans="1:5" x14ac:dyDescent="0.25">
      <c r="D111" s="2"/>
      <c r="E111" s="2"/>
    </row>
    <row r="112" spans="1:5" x14ac:dyDescent="0.25">
      <c r="D112" s="2"/>
      <c r="E112" s="2"/>
    </row>
    <row r="113" spans="4:5" x14ac:dyDescent="0.25">
      <c r="D113" s="2"/>
      <c r="E113" s="2"/>
    </row>
    <row r="114" spans="4:5" x14ac:dyDescent="0.25">
      <c r="D114" s="2"/>
      <c r="E114" s="2"/>
    </row>
    <row r="115" spans="4:5" x14ac:dyDescent="0.25">
      <c r="D115" s="2"/>
      <c r="E115" s="2"/>
    </row>
    <row r="116" spans="4:5" x14ac:dyDescent="0.25">
      <c r="D116" s="2"/>
      <c r="E116" s="2"/>
    </row>
    <row r="117" spans="4:5" x14ac:dyDescent="0.25">
      <c r="D117" s="2"/>
      <c r="E117" s="2"/>
    </row>
    <row r="118" spans="4:5" x14ac:dyDescent="0.25">
      <c r="D118" s="2"/>
      <c r="E118" s="2"/>
    </row>
    <row r="119" spans="4:5" x14ac:dyDescent="0.25">
      <c r="D119" s="2"/>
      <c r="E119" s="2"/>
    </row>
    <row r="120" spans="4:5" x14ac:dyDescent="0.25">
      <c r="D120" s="2"/>
      <c r="E120" s="2"/>
    </row>
    <row r="121" spans="4:5" x14ac:dyDescent="0.25">
      <c r="D121" s="2"/>
      <c r="E121" s="2"/>
    </row>
    <row r="122" spans="4:5" x14ac:dyDescent="0.25">
      <c r="D122" s="2"/>
      <c r="E122" s="2"/>
    </row>
    <row r="123" spans="4:5" x14ac:dyDescent="0.25">
      <c r="D123" s="2"/>
      <c r="E123" s="2"/>
    </row>
    <row r="124" spans="4:5" x14ac:dyDescent="0.25">
      <c r="D124" s="2"/>
      <c r="E124" s="2"/>
    </row>
    <row r="125" spans="4:5" x14ac:dyDescent="0.25">
      <c r="D125" s="2"/>
      <c r="E125" s="2"/>
    </row>
    <row r="126" spans="4:5" x14ac:dyDescent="0.25">
      <c r="D126" s="2"/>
      <c r="E126" s="2"/>
    </row>
    <row r="127" spans="4:5" x14ac:dyDescent="0.25">
      <c r="D127" s="2"/>
      <c r="E127" s="2"/>
    </row>
    <row r="128" spans="4:5" x14ac:dyDescent="0.25">
      <c r="D128" s="2"/>
      <c r="E128" s="2"/>
    </row>
    <row r="129" spans="4:5" x14ac:dyDescent="0.25">
      <c r="D129" s="2"/>
      <c r="E129" s="2"/>
    </row>
    <row r="130" spans="4:5" x14ac:dyDescent="0.25">
      <c r="D130" s="2"/>
      <c r="E130" s="2"/>
    </row>
    <row r="131" spans="4:5" x14ac:dyDescent="0.25">
      <c r="D131" s="2"/>
      <c r="E131" s="2"/>
    </row>
    <row r="132" spans="4:5" x14ac:dyDescent="0.25">
      <c r="D132" s="2"/>
      <c r="E132" s="2"/>
    </row>
    <row r="133" spans="4:5" x14ac:dyDescent="0.25">
      <c r="D133" s="2"/>
      <c r="E133" s="2"/>
    </row>
    <row r="134" spans="4:5" x14ac:dyDescent="0.25">
      <c r="D134" s="2"/>
      <c r="E134" s="2"/>
    </row>
    <row r="135" spans="4:5" x14ac:dyDescent="0.25">
      <c r="D135" s="2"/>
      <c r="E135" s="2"/>
    </row>
    <row r="136" spans="4:5" x14ac:dyDescent="0.25">
      <c r="D136" s="2"/>
      <c r="E136" s="2"/>
    </row>
    <row r="137" spans="4:5" x14ac:dyDescent="0.25">
      <c r="D137" s="2"/>
      <c r="E137" s="2"/>
    </row>
    <row r="138" spans="4:5" x14ac:dyDescent="0.25">
      <c r="D138" s="2"/>
      <c r="E138" s="2"/>
    </row>
  </sheetData>
  <phoneticPr fontId="0" type="noConversion"/>
  <pageMargins left="0.75" right="0.75" top="1.25" bottom="1" header="0.5" footer="0.5"/>
  <pageSetup orientation="portrait" r:id="rId1"/>
  <headerFooter alignWithMargins="0">
    <oddHeader>&amp;LValuation and Depreciation of Library Books
Using 10-Year Useful Life
(Known Volumes and Purchases)
FY2003 Example</oddHeader>
    <oddFooter>&amp;R&amp;D&amp;T
File - &amp;F  
Tab - &amp;A</oddFooter>
  </headerFooter>
  <rowBreaks count="2" manualBreakCount="2">
    <brk id="43" max="16383" man="1"/>
    <brk id="8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7"/>
  <sheetViews>
    <sheetView workbookViewId="0"/>
  </sheetViews>
  <sheetFormatPr defaultRowHeight="13.2" x14ac:dyDescent="0.25"/>
  <cols>
    <col min="1" max="1" width="19.33203125" bestFit="1" customWidth="1"/>
    <col min="2" max="2" width="5.6640625" customWidth="1"/>
    <col min="3" max="7" width="12.6640625" customWidth="1"/>
    <col min="8" max="8" width="10.33203125" bestFit="1" customWidth="1"/>
  </cols>
  <sheetData>
    <row r="2" spans="1:7" x14ac:dyDescent="0.25">
      <c r="A2" s="8" t="s">
        <v>12</v>
      </c>
    </row>
    <row r="3" spans="1:7" x14ac:dyDescent="0.25">
      <c r="A3" t="s">
        <v>79</v>
      </c>
    </row>
    <row r="4" spans="1:7" x14ac:dyDescent="0.25">
      <c r="A4" t="s">
        <v>80</v>
      </c>
    </row>
    <row r="5" spans="1:7" x14ac:dyDescent="0.25">
      <c r="A5" t="s">
        <v>73</v>
      </c>
    </row>
    <row r="6" spans="1:7" x14ac:dyDescent="0.25">
      <c r="A6" s="17" t="s">
        <v>56</v>
      </c>
    </row>
    <row r="7" spans="1:7" x14ac:dyDescent="0.25">
      <c r="A7" t="s">
        <v>15</v>
      </c>
    </row>
    <row r="9" spans="1:7" x14ac:dyDescent="0.25">
      <c r="A9" s="7" t="s">
        <v>14</v>
      </c>
    </row>
    <row r="10" spans="1:7" x14ac:dyDescent="0.25">
      <c r="A10" t="s">
        <v>13</v>
      </c>
    </row>
    <row r="11" spans="1:7" x14ac:dyDescent="0.25">
      <c r="A11" t="s">
        <v>47</v>
      </c>
    </row>
    <row r="13" spans="1:7" s="1" customFormat="1" ht="26.4" x14ac:dyDescent="0.25">
      <c r="C13" s="6" t="s">
        <v>1</v>
      </c>
      <c r="D13" s="6" t="s">
        <v>2</v>
      </c>
      <c r="E13" s="6" t="s">
        <v>3</v>
      </c>
      <c r="F13" s="6" t="s">
        <v>4</v>
      </c>
      <c r="G13" s="6" t="s">
        <v>5</v>
      </c>
    </row>
    <row r="15" spans="1:7" ht="13.8" thickBot="1" x14ac:dyDescent="0.3">
      <c r="A15" t="s">
        <v>0</v>
      </c>
      <c r="C15" s="4">
        <v>531250</v>
      </c>
      <c r="D15" s="4">
        <f>531250*32</f>
        <v>17000000</v>
      </c>
      <c r="E15" s="4">
        <v>0</v>
      </c>
      <c r="F15" s="4">
        <v>0</v>
      </c>
      <c r="G15" s="4">
        <f>D15-F15</f>
        <v>17000000</v>
      </c>
    </row>
    <row r="16" spans="1:7" ht="13.8" thickTop="1" x14ac:dyDescent="0.25">
      <c r="C16" s="2"/>
      <c r="D16" s="2"/>
      <c r="E16" s="2"/>
      <c r="F16" s="2"/>
      <c r="G16" s="2"/>
    </row>
    <row r="17" spans="1:7" x14ac:dyDescent="0.25">
      <c r="A17" t="s">
        <v>55</v>
      </c>
      <c r="C17" s="2"/>
      <c r="D17" s="2"/>
      <c r="E17" s="2"/>
      <c r="F17" s="2"/>
      <c r="G17" s="2"/>
    </row>
    <row r="18" spans="1:7" x14ac:dyDescent="0.25">
      <c r="A18" t="s">
        <v>6</v>
      </c>
      <c r="C18" s="2">
        <v>35000</v>
      </c>
      <c r="D18" s="2">
        <f>C18*32</f>
        <v>1120000</v>
      </c>
      <c r="E18" s="2">
        <v>0</v>
      </c>
      <c r="F18" s="2">
        <v>0</v>
      </c>
      <c r="G18" s="2">
        <f t="shared" ref="G18:G28" si="0">D18-F18</f>
        <v>1120000</v>
      </c>
    </row>
    <row r="19" spans="1:7" x14ac:dyDescent="0.25">
      <c r="A19" t="s">
        <v>7</v>
      </c>
      <c r="C19" s="2">
        <v>39000</v>
      </c>
      <c r="D19" s="2">
        <f t="shared" ref="D19:D28" si="1">C19*32</f>
        <v>1248000</v>
      </c>
      <c r="E19" s="2">
        <f>D19/10</f>
        <v>124800</v>
      </c>
      <c r="F19" s="2">
        <f>E19*1</f>
        <v>124800</v>
      </c>
      <c r="G19" s="2">
        <f t="shared" si="0"/>
        <v>1123200</v>
      </c>
    </row>
    <row r="20" spans="1:7" x14ac:dyDescent="0.25">
      <c r="A20" t="s">
        <v>8</v>
      </c>
      <c r="C20" s="2">
        <v>37500</v>
      </c>
      <c r="D20" s="2">
        <f t="shared" si="1"/>
        <v>1200000</v>
      </c>
      <c r="E20" s="2">
        <f t="shared" ref="E20:E28" si="2">D20/10</f>
        <v>120000</v>
      </c>
      <c r="F20" s="2">
        <f>E20*2</f>
        <v>240000</v>
      </c>
      <c r="G20" s="2">
        <f t="shared" si="0"/>
        <v>960000</v>
      </c>
    </row>
    <row r="21" spans="1:7" x14ac:dyDescent="0.25">
      <c r="A21" t="s">
        <v>9</v>
      </c>
      <c r="C21" s="2">
        <v>38000</v>
      </c>
      <c r="D21" s="2">
        <f t="shared" si="1"/>
        <v>1216000</v>
      </c>
      <c r="E21" s="2">
        <f t="shared" si="2"/>
        <v>121600</v>
      </c>
      <c r="F21" s="2">
        <f>E21*3</f>
        <v>364800</v>
      </c>
      <c r="G21" s="2">
        <f t="shared" si="0"/>
        <v>851200</v>
      </c>
    </row>
    <row r="22" spans="1:7" x14ac:dyDescent="0.25">
      <c r="A22" t="s">
        <v>10</v>
      </c>
      <c r="C22" s="5">
        <v>36000</v>
      </c>
      <c r="D22" s="2">
        <f t="shared" si="1"/>
        <v>1152000</v>
      </c>
      <c r="E22" s="2">
        <f t="shared" si="2"/>
        <v>115200</v>
      </c>
      <c r="F22" s="5">
        <f>E22*4</f>
        <v>460800</v>
      </c>
      <c r="G22" s="5">
        <f t="shared" si="0"/>
        <v>691200</v>
      </c>
    </row>
    <row r="23" spans="1:7" x14ac:dyDescent="0.25">
      <c r="A23" t="s">
        <v>11</v>
      </c>
      <c r="C23" s="5">
        <v>32000</v>
      </c>
      <c r="D23" s="2">
        <f t="shared" si="1"/>
        <v>1024000</v>
      </c>
      <c r="E23" s="2">
        <f t="shared" si="2"/>
        <v>102400</v>
      </c>
      <c r="F23" s="5">
        <f>+E23*5</f>
        <v>512000</v>
      </c>
      <c r="G23" s="5">
        <f t="shared" si="0"/>
        <v>512000</v>
      </c>
    </row>
    <row r="24" spans="1:7" x14ac:dyDescent="0.25">
      <c r="A24" t="s">
        <v>48</v>
      </c>
      <c r="C24" s="5">
        <v>29000</v>
      </c>
      <c r="D24" s="2">
        <f t="shared" si="1"/>
        <v>928000</v>
      </c>
      <c r="E24" s="2">
        <f t="shared" si="2"/>
        <v>92800</v>
      </c>
      <c r="F24" s="5">
        <f>+E24*6</f>
        <v>556800</v>
      </c>
      <c r="G24" s="5">
        <f t="shared" si="0"/>
        <v>371200</v>
      </c>
    </row>
    <row r="25" spans="1:7" x14ac:dyDescent="0.25">
      <c r="A25" t="s">
        <v>49</v>
      </c>
      <c r="C25" s="5">
        <v>28000</v>
      </c>
      <c r="D25" s="2">
        <f t="shared" si="1"/>
        <v>896000</v>
      </c>
      <c r="E25" s="2">
        <f t="shared" si="2"/>
        <v>89600</v>
      </c>
      <c r="F25" s="5">
        <f>+E25*7</f>
        <v>627200</v>
      </c>
      <c r="G25" s="5">
        <f t="shared" si="0"/>
        <v>268800</v>
      </c>
    </row>
    <row r="26" spans="1:7" x14ac:dyDescent="0.25">
      <c r="A26" t="s">
        <v>50</v>
      </c>
      <c r="C26" s="5">
        <v>27500</v>
      </c>
      <c r="D26" s="2">
        <f t="shared" si="1"/>
        <v>880000</v>
      </c>
      <c r="E26" s="2">
        <f t="shared" si="2"/>
        <v>88000</v>
      </c>
      <c r="F26" s="5">
        <f>+E26*8</f>
        <v>704000</v>
      </c>
      <c r="G26" s="5">
        <f t="shared" si="0"/>
        <v>176000</v>
      </c>
    </row>
    <row r="27" spans="1:7" x14ac:dyDescent="0.25">
      <c r="A27" t="s">
        <v>51</v>
      </c>
      <c r="C27" s="5">
        <v>28000</v>
      </c>
      <c r="D27" s="2">
        <f t="shared" si="1"/>
        <v>896000</v>
      </c>
      <c r="E27" s="2">
        <f t="shared" si="2"/>
        <v>89600</v>
      </c>
      <c r="F27" s="5">
        <f>+E27*9</f>
        <v>806400</v>
      </c>
      <c r="G27" s="5">
        <f t="shared" si="0"/>
        <v>89600</v>
      </c>
    </row>
    <row r="28" spans="1:7" x14ac:dyDescent="0.25">
      <c r="A28" t="s">
        <v>52</v>
      </c>
      <c r="C28" s="3">
        <v>26000</v>
      </c>
      <c r="D28" s="3">
        <f t="shared" si="1"/>
        <v>832000</v>
      </c>
      <c r="E28" s="3">
        <f t="shared" si="2"/>
        <v>83200</v>
      </c>
      <c r="F28" s="3">
        <f>+E28*10</f>
        <v>832000</v>
      </c>
      <c r="G28" s="3">
        <f t="shared" si="0"/>
        <v>0</v>
      </c>
    </row>
    <row r="29" spans="1:7" x14ac:dyDescent="0.25">
      <c r="C29" s="2"/>
      <c r="D29" s="2"/>
      <c r="E29" s="2"/>
      <c r="F29" s="2"/>
      <c r="G29" s="2"/>
    </row>
    <row r="30" spans="1:7" x14ac:dyDescent="0.25">
      <c r="A30" t="s">
        <v>53</v>
      </c>
      <c r="C30" s="5">
        <f>SUM(C18:C28)</f>
        <v>356000</v>
      </c>
      <c r="D30" s="5">
        <f>SUM(D18:D28)</f>
        <v>11392000</v>
      </c>
      <c r="E30" s="5">
        <f>SUM(E18:E28)</f>
        <v>1027200</v>
      </c>
      <c r="F30" s="5">
        <f>SUM(F18:F28)</f>
        <v>5228800</v>
      </c>
      <c r="G30" s="5">
        <f>SUM(G18:G28)</f>
        <v>6163200</v>
      </c>
    </row>
    <row r="31" spans="1:7" x14ac:dyDescent="0.25">
      <c r="C31" s="2"/>
      <c r="D31" s="2"/>
      <c r="E31" s="2"/>
      <c r="F31" s="2"/>
      <c r="G31" s="2"/>
    </row>
    <row r="32" spans="1:7" x14ac:dyDescent="0.25">
      <c r="A32" t="s">
        <v>54</v>
      </c>
      <c r="C32" s="3">
        <f>C15-C30</f>
        <v>175250</v>
      </c>
      <c r="D32" s="3">
        <f>D15-D30</f>
        <v>5608000</v>
      </c>
      <c r="E32" s="3">
        <v>0</v>
      </c>
      <c r="F32" s="3">
        <f>D32</f>
        <v>5608000</v>
      </c>
      <c r="G32" s="3">
        <f>D32-F32</f>
        <v>0</v>
      </c>
    </row>
    <row r="33" spans="1:8" x14ac:dyDescent="0.25">
      <c r="C33" s="2"/>
      <c r="D33" s="2"/>
      <c r="E33" s="2"/>
      <c r="F33" s="2"/>
      <c r="G33" s="2"/>
    </row>
    <row r="34" spans="1:8" ht="13.8" thickBot="1" x14ac:dyDescent="0.3">
      <c r="A34" t="s">
        <v>16</v>
      </c>
      <c r="C34" s="4">
        <f>SUM(C30:C32)</f>
        <v>531250</v>
      </c>
      <c r="D34" s="4">
        <f>SUM(D30:D32)</f>
        <v>17000000</v>
      </c>
      <c r="E34" s="4">
        <f>SUM(E30:E32)</f>
        <v>1027200</v>
      </c>
      <c r="F34" s="4">
        <f>SUM(F30:F32)</f>
        <v>10836800</v>
      </c>
      <c r="G34" s="4">
        <f>SUM(G30:G32)</f>
        <v>6163200</v>
      </c>
      <c r="H34" s="2"/>
    </row>
    <row r="35" spans="1:8" ht="13.8" thickTop="1" x14ac:dyDescent="0.25">
      <c r="C35" s="2"/>
      <c r="D35" s="2"/>
      <c r="E35" s="2"/>
      <c r="F35" s="2"/>
      <c r="G35" s="2"/>
      <c r="H35" s="2"/>
    </row>
    <row r="36" spans="1:8" x14ac:dyDescent="0.25">
      <c r="A36" s="23" t="s">
        <v>78</v>
      </c>
      <c r="B36" s="24"/>
      <c r="C36" s="24"/>
      <c r="D36" s="24"/>
      <c r="E36" s="24"/>
      <c r="F36" s="24"/>
      <c r="G36" s="24"/>
      <c r="H36" s="2"/>
    </row>
    <row r="37" spans="1:8" ht="5.25" customHeight="1" x14ac:dyDescent="0.25">
      <c r="A37" s="24"/>
      <c r="B37" s="24"/>
      <c r="C37" s="24"/>
      <c r="D37" s="24"/>
      <c r="E37" s="24"/>
      <c r="F37" s="24"/>
      <c r="G37" s="24"/>
      <c r="H37" s="2"/>
    </row>
    <row r="38" spans="1:8" x14ac:dyDescent="0.25">
      <c r="A38" s="21"/>
      <c r="B38" s="21"/>
      <c r="C38" s="21"/>
      <c r="D38" s="21"/>
      <c r="E38" s="21"/>
      <c r="F38" s="21"/>
      <c r="G38" s="21"/>
      <c r="H38" s="2"/>
    </row>
    <row r="39" spans="1:8" ht="12.75" customHeight="1" x14ac:dyDescent="0.25">
      <c r="A39" s="23" t="s">
        <v>82</v>
      </c>
      <c r="B39" s="24"/>
      <c r="C39" s="24"/>
      <c r="D39" s="24"/>
      <c r="E39" s="24"/>
      <c r="F39" s="24"/>
      <c r="G39" s="24"/>
    </row>
    <row r="40" spans="1:8" x14ac:dyDescent="0.25">
      <c r="A40" s="24"/>
      <c r="B40" s="24"/>
      <c r="C40" s="24"/>
      <c r="D40" s="24"/>
      <c r="E40" s="24"/>
      <c r="F40" s="24"/>
      <c r="G40" s="24"/>
    </row>
    <row r="41" spans="1:8" x14ac:dyDescent="0.25">
      <c r="A41" s="24"/>
      <c r="B41" s="24"/>
      <c r="C41" s="24"/>
      <c r="D41" s="24"/>
      <c r="E41" s="24"/>
      <c r="F41" s="24"/>
      <c r="G41" s="24"/>
    </row>
    <row r="42" spans="1:8" x14ac:dyDescent="0.25">
      <c r="A42" s="24"/>
      <c r="B42" s="24"/>
      <c r="C42" s="24"/>
      <c r="D42" s="24"/>
      <c r="E42" s="24"/>
      <c r="F42" s="24"/>
      <c r="G42" s="24"/>
    </row>
    <row r="43" spans="1:8" x14ac:dyDescent="0.25">
      <c r="A43" s="24"/>
      <c r="B43" s="24"/>
      <c r="C43" s="24"/>
      <c r="D43" s="24"/>
      <c r="E43" s="24"/>
      <c r="F43" s="24"/>
      <c r="G43" s="24"/>
    </row>
    <row r="44" spans="1:8" x14ac:dyDescent="0.25">
      <c r="A44" s="2"/>
      <c r="C44" s="2"/>
      <c r="D44" s="2"/>
      <c r="E44" s="2"/>
      <c r="F44" s="2"/>
      <c r="G44" s="2"/>
    </row>
    <row r="45" spans="1:8" x14ac:dyDescent="0.25">
      <c r="A45" s="2"/>
      <c r="C45" s="2"/>
      <c r="D45" s="2"/>
      <c r="E45" s="2"/>
      <c r="F45" s="2"/>
      <c r="G45" s="2"/>
    </row>
    <row r="46" spans="1:8" s="8" customFormat="1" x14ac:dyDescent="0.25">
      <c r="A46" s="8" t="s">
        <v>34</v>
      </c>
      <c r="C46" s="12"/>
      <c r="D46" s="12"/>
      <c r="E46" s="12"/>
      <c r="F46" s="12"/>
      <c r="G46" s="12"/>
    </row>
    <row r="47" spans="1:8" x14ac:dyDescent="0.25">
      <c r="A47" t="s">
        <v>17</v>
      </c>
      <c r="C47" s="2"/>
      <c r="D47" s="2"/>
      <c r="E47" s="2"/>
      <c r="F47" s="2"/>
      <c r="G47" s="2"/>
    </row>
    <row r="48" spans="1:8" x14ac:dyDescent="0.25">
      <c r="A48" t="s">
        <v>18</v>
      </c>
      <c r="C48" s="2"/>
      <c r="D48" s="2"/>
      <c r="E48" s="2"/>
      <c r="F48" s="2"/>
      <c r="G48" s="2"/>
    </row>
    <row r="49" spans="1:6" x14ac:dyDescent="0.25">
      <c r="A49" t="s">
        <v>19</v>
      </c>
    </row>
    <row r="50" spans="1:6" x14ac:dyDescent="0.25">
      <c r="A50" t="s">
        <v>27</v>
      </c>
    </row>
    <row r="52" spans="1:6" x14ac:dyDescent="0.25">
      <c r="A52" t="s">
        <v>35</v>
      </c>
    </row>
    <row r="55" spans="1:6" x14ac:dyDescent="0.25">
      <c r="A55" t="s">
        <v>20</v>
      </c>
      <c r="C55" s="2">
        <v>565000</v>
      </c>
    </row>
    <row r="56" spans="1:6" x14ac:dyDescent="0.25">
      <c r="A56" t="s">
        <v>21</v>
      </c>
      <c r="C56" s="2">
        <v>-37000</v>
      </c>
    </row>
    <row r="57" spans="1:6" x14ac:dyDescent="0.25">
      <c r="A57" t="s">
        <v>22</v>
      </c>
      <c r="C57" s="2">
        <v>-531250</v>
      </c>
    </row>
    <row r="58" spans="1:6" ht="13.8" thickBot="1" x14ac:dyDescent="0.3">
      <c r="A58" t="s">
        <v>23</v>
      </c>
      <c r="C58" s="15">
        <f>SUM(C55:C57)</f>
        <v>-3250</v>
      </c>
    </row>
    <row r="59" spans="1:6" ht="13.8" thickTop="1" x14ac:dyDescent="0.25">
      <c r="C59" s="10"/>
    </row>
    <row r="60" spans="1:6" x14ac:dyDescent="0.25">
      <c r="A60" t="s">
        <v>28</v>
      </c>
      <c r="C60" s="9">
        <f>D32</f>
        <v>5608000</v>
      </c>
      <c r="D60" s="18" t="s">
        <v>57</v>
      </c>
      <c r="E60" s="2">
        <f>C32</f>
        <v>175250</v>
      </c>
      <c r="F60" s="9">
        <f>D32/C32</f>
        <v>32</v>
      </c>
    </row>
    <row r="64" spans="1:6" ht="26.4" x14ac:dyDescent="0.25">
      <c r="A64" s="1"/>
      <c r="B64" s="1"/>
      <c r="C64" s="6" t="s">
        <v>1</v>
      </c>
      <c r="D64" s="6" t="s">
        <v>2</v>
      </c>
      <c r="E64" s="6" t="s">
        <v>4</v>
      </c>
      <c r="F64" s="6" t="s">
        <v>5</v>
      </c>
    </row>
    <row r="66" spans="1:8" x14ac:dyDescent="0.25">
      <c r="A66" t="s">
        <v>0</v>
      </c>
      <c r="C66" s="5">
        <f>C15</f>
        <v>531250</v>
      </c>
      <c r="D66" s="5">
        <f>D15</f>
        <v>17000000</v>
      </c>
      <c r="E66" s="5">
        <f>+F34</f>
        <v>10836800</v>
      </c>
      <c r="F66" s="5">
        <f>D66-E66</f>
        <v>6163200</v>
      </c>
    </row>
    <row r="67" spans="1:8" x14ac:dyDescent="0.25">
      <c r="A67" t="s">
        <v>25</v>
      </c>
      <c r="C67" s="5">
        <v>37000</v>
      </c>
      <c r="D67" s="5">
        <v>1295000</v>
      </c>
      <c r="E67" s="5"/>
      <c r="F67" s="5">
        <f>D67</f>
        <v>1295000</v>
      </c>
      <c r="H67" s="16"/>
    </row>
    <row r="68" spans="1:8" x14ac:dyDescent="0.25">
      <c r="A68" t="s">
        <v>26</v>
      </c>
      <c r="C68" s="5">
        <f>C58</f>
        <v>-3250</v>
      </c>
      <c r="D68" s="5">
        <f>C68*F60</f>
        <v>-104000</v>
      </c>
      <c r="E68" s="5">
        <f>D68</f>
        <v>-104000</v>
      </c>
      <c r="F68" s="5"/>
    </row>
    <row r="69" spans="1:8" x14ac:dyDescent="0.25">
      <c r="A69" t="s">
        <v>31</v>
      </c>
      <c r="C69" s="3"/>
      <c r="D69" s="3"/>
      <c r="E69" s="3">
        <f>+E86</f>
        <v>1056000</v>
      </c>
      <c r="F69" s="3">
        <f>-E69</f>
        <v>-1056000</v>
      </c>
    </row>
    <row r="70" spans="1:8" x14ac:dyDescent="0.25">
      <c r="C70" s="5"/>
      <c r="D70" s="5"/>
      <c r="E70" s="5"/>
      <c r="F70" s="5"/>
    </row>
    <row r="71" spans="1:8" ht="13.8" thickBot="1" x14ac:dyDescent="0.3">
      <c r="A71" t="s">
        <v>24</v>
      </c>
      <c r="C71" s="4">
        <f>SUM(C66:C69)</f>
        <v>565000</v>
      </c>
      <c r="D71" s="4">
        <f>SUM(D66:D69)</f>
        <v>18191000</v>
      </c>
      <c r="E71" s="4">
        <f>SUM(E66:E69)</f>
        <v>11788800</v>
      </c>
      <c r="F71" s="4">
        <f>SUM(F66:F69)</f>
        <v>6402200</v>
      </c>
      <c r="G71" s="2"/>
    </row>
    <row r="72" spans="1:8" ht="13.8" thickTop="1" x14ac:dyDescent="0.25">
      <c r="C72" s="5"/>
      <c r="D72" s="5"/>
      <c r="E72" s="5"/>
      <c r="F72" s="5"/>
      <c r="G72" s="5"/>
    </row>
    <row r="73" spans="1:8" x14ac:dyDescent="0.25">
      <c r="C73" s="2"/>
      <c r="D73" s="2"/>
      <c r="E73" s="2"/>
      <c r="F73" s="2"/>
      <c r="G73" s="2"/>
    </row>
    <row r="74" spans="1:8" ht="26.4" x14ac:dyDescent="0.25">
      <c r="A74" t="s">
        <v>29</v>
      </c>
      <c r="C74" s="11" t="s">
        <v>32</v>
      </c>
      <c r="D74" s="11" t="s">
        <v>2</v>
      </c>
      <c r="E74" s="11" t="s">
        <v>33</v>
      </c>
      <c r="F74" s="2"/>
      <c r="G74" s="2"/>
    </row>
    <row r="75" spans="1:8" x14ac:dyDescent="0.25">
      <c r="A75" t="s">
        <v>6</v>
      </c>
      <c r="C75" s="2">
        <v>35000</v>
      </c>
      <c r="D75" s="2">
        <f>C75*32</f>
        <v>1120000</v>
      </c>
      <c r="E75" s="2">
        <f t="shared" ref="E75:E84" si="3">D75/10</f>
        <v>112000</v>
      </c>
      <c r="F75" s="5"/>
      <c r="G75" s="5"/>
    </row>
    <row r="76" spans="1:8" x14ac:dyDescent="0.25">
      <c r="A76" t="s">
        <v>7</v>
      </c>
      <c r="C76" s="2">
        <v>39000</v>
      </c>
      <c r="D76" s="2">
        <f t="shared" ref="D76:D84" si="4">C76*32</f>
        <v>1248000</v>
      </c>
      <c r="E76" s="2">
        <f t="shared" si="3"/>
        <v>124800</v>
      </c>
      <c r="F76" s="5"/>
      <c r="G76" s="5"/>
    </row>
    <row r="77" spans="1:8" x14ac:dyDescent="0.25">
      <c r="A77" t="s">
        <v>8</v>
      </c>
      <c r="C77" s="2">
        <v>37500</v>
      </c>
      <c r="D77" s="2">
        <f t="shared" si="4"/>
        <v>1200000</v>
      </c>
      <c r="E77" s="2">
        <f t="shared" si="3"/>
        <v>120000</v>
      </c>
      <c r="F77" s="5"/>
      <c r="G77" s="5"/>
    </row>
    <row r="78" spans="1:8" x14ac:dyDescent="0.25">
      <c r="A78" t="s">
        <v>9</v>
      </c>
      <c r="C78" s="2">
        <v>38000</v>
      </c>
      <c r="D78" s="2">
        <f t="shared" si="4"/>
        <v>1216000</v>
      </c>
      <c r="E78" s="2">
        <f t="shared" si="3"/>
        <v>121600</v>
      </c>
      <c r="F78" s="5"/>
      <c r="G78" s="5"/>
    </row>
    <row r="79" spans="1:8" x14ac:dyDescent="0.25">
      <c r="A79" t="s">
        <v>10</v>
      </c>
      <c r="C79" s="5">
        <v>36000</v>
      </c>
      <c r="D79" s="2">
        <f t="shared" si="4"/>
        <v>1152000</v>
      </c>
      <c r="E79" s="5">
        <f t="shared" si="3"/>
        <v>115200</v>
      </c>
      <c r="F79" s="5"/>
      <c r="G79" s="5"/>
    </row>
    <row r="80" spans="1:8" x14ac:dyDescent="0.25">
      <c r="A80" t="s">
        <v>11</v>
      </c>
      <c r="C80" s="5">
        <v>32000</v>
      </c>
      <c r="D80" s="2">
        <f t="shared" si="4"/>
        <v>1024000</v>
      </c>
      <c r="E80" s="5">
        <f t="shared" si="3"/>
        <v>102400</v>
      </c>
      <c r="F80" s="5"/>
      <c r="G80" s="5"/>
    </row>
    <row r="81" spans="1:7" x14ac:dyDescent="0.25">
      <c r="A81" t="s">
        <v>48</v>
      </c>
      <c r="C81" s="5">
        <v>29000</v>
      </c>
      <c r="D81" s="2">
        <f t="shared" si="4"/>
        <v>928000</v>
      </c>
      <c r="E81" s="5">
        <f t="shared" si="3"/>
        <v>92800</v>
      </c>
      <c r="F81" s="5"/>
      <c r="G81" s="5"/>
    </row>
    <row r="82" spans="1:7" x14ac:dyDescent="0.25">
      <c r="A82" t="s">
        <v>49</v>
      </c>
      <c r="C82" s="5">
        <v>28000</v>
      </c>
      <c r="D82" s="2">
        <f t="shared" si="4"/>
        <v>896000</v>
      </c>
      <c r="E82" s="5">
        <f t="shared" si="3"/>
        <v>89600</v>
      </c>
      <c r="F82" s="5"/>
      <c r="G82" s="5"/>
    </row>
    <row r="83" spans="1:7" x14ac:dyDescent="0.25">
      <c r="A83" t="s">
        <v>50</v>
      </c>
      <c r="C83" s="5">
        <v>27500</v>
      </c>
      <c r="D83" s="2">
        <f t="shared" si="4"/>
        <v>880000</v>
      </c>
      <c r="E83" s="5">
        <f t="shared" si="3"/>
        <v>88000</v>
      </c>
      <c r="F83" s="5"/>
      <c r="G83" s="5"/>
    </row>
    <row r="84" spans="1:7" x14ac:dyDescent="0.25">
      <c r="A84" t="s">
        <v>51</v>
      </c>
      <c r="C84" s="3">
        <v>28000</v>
      </c>
      <c r="D84" s="3">
        <f t="shared" si="4"/>
        <v>896000</v>
      </c>
      <c r="E84" s="3">
        <f t="shared" si="3"/>
        <v>89600</v>
      </c>
      <c r="F84" s="5"/>
      <c r="G84" s="5"/>
    </row>
    <row r="85" spans="1:7" x14ac:dyDescent="0.25">
      <c r="C85" s="2"/>
      <c r="D85" s="2"/>
      <c r="E85" s="2"/>
      <c r="F85" s="5"/>
      <c r="G85" s="5"/>
    </row>
    <row r="86" spans="1:7" ht="13.8" thickBot="1" x14ac:dyDescent="0.3">
      <c r="A86" t="s">
        <v>30</v>
      </c>
      <c r="C86" s="4">
        <f>SUM(C75:C79)</f>
        <v>185500</v>
      </c>
      <c r="D86" s="4">
        <f>SUM(D75:D85)</f>
        <v>10560000</v>
      </c>
      <c r="E86" s="4">
        <f>SUM(E75:E84)</f>
        <v>1056000</v>
      </c>
      <c r="F86" s="5"/>
      <c r="G86" s="5"/>
    </row>
    <row r="87" spans="1:7" ht="13.8" thickTop="1" x14ac:dyDescent="0.25">
      <c r="C87" s="2"/>
      <c r="D87" s="2"/>
      <c r="E87" s="2"/>
      <c r="F87" s="2"/>
      <c r="G87" s="2"/>
    </row>
    <row r="88" spans="1:7" x14ac:dyDescent="0.25">
      <c r="A88" s="10"/>
      <c r="B88" s="10"/>
      <c r="C88" s="5"/>
      <c r="D88" s="5"/>
      <c r="E88" s="5"/>
      <c r="F88" s="5"/>
      <c r="G88" s="5"/>
    </row>
    <row r="89" spans="1:7" x14ac:dyDescent="0.25">
      <c r="A89" s="10"/>
      <c r="B89" s="10"/>
      <c r="C89" s="5"/>
      <c r="D89" s="5"/>
      <c r="E89" s="5"/>
      <c r="F89" s="5"/>
      <c r="G89" s="5"/>
    </row>
    <row r="90" spans="1:7" x14ac:dyDescent="0.25">
      <c r="A90" s="14" t="s">
        <v>46</v>
      </c>
      <c r="B90" s="10"/>
      <c r="C90" s="5"/>
      <c r="D90" s="5"/>
      <c r="E90" s="5"/>
      <c r="F90" s="5"/>
      <c r="G90" s="5"/>
    </row>
    <row r="91" spans="1:7" x14ac:dyDescent="0.25">
      <c r="A91" s="10"/>
      <c r="B91" s="10"/>
      <c r="C91" s="5"/>
      <c r="D91" s="5"/>
      <c r="E91" s="5"/>
      <c r="F91" s="5"/>
      <c r="G91" s="5"/>
    </row>
    <row r="92" spans="1:7" x14ac:dyDescent="0.25">
      <c r="A92" s="10" t="s">
        <v>36</v>
      </c>
      <c r="B92" s="10"/>
      <c r="C92" s="5"/>
      <c r="D92" s="5">
        <f>D66</f>
        <v>17000000</v>
      </c>
      <c r="E92" s="5"/>
      <c r="F92" s="5"/>
      <c r="G92" s="5"/>
    </row>
    <row r="93" spans="1:7" x14ac:dyDescent="0.25">
      <c r="A93" t="s">
        <v>37</v>
      </c>
      <c r="D93" s="2"/>
      <c r="E93" s="2">
        <f>E66</f>
        <v>10836800</v>
      </c>
    </row>
    <row r="94" spans="1:7" x14ac:dyDescent="0.25">
      <c r="A94" t="s">
        <v>38</v>
      </c>
      <c r="D94" s="2"/>
      <c r="E94" s="2">
        <f>+F66</f>
        <v>6163200</v>
      </c>
      <c r="F94" s="2"/>
    </row>
    <row r="95" spans="1:7" x14ac:dyDescent="0.25">
      <c r="A95" s="13" t="s">
        <v>44</v>
      </c>
      <c r="D95" s="2"/>
      <c r="E95" s="2"/>
    </row>
    <row r="96" spans="1:7" x14ac:dyDescent="0.25">
      <c r="D96" s="2"/>
      <c r="E96" s="2"/>
    </row>
    <row r="97" spans="1:5" x14ac:dyDescent="0.25">
      <c r="A97" t="s">
        <v>39</v>
      </c>
      <c r="D97" s="2">
        <f>D67</f>
        <v>1295000</v>
      </c>
      <c r="E97" s="2"/>
    </row>
    <row r="98" spans="1:5" x14ac:dyDescent="0.25">
      <c r="A98" t="s">
        <v>40</v>
      </c>
      <c r="D98" s="2"/>
      <c r="E98" s="2">
        <f>D67</f>
        <v>1295000</v>
      </c>
    </row>
    <row r="99" spans="1:5" x14ac:dyDescent="0.25">
      <c r="A99" s="13" t="s">
        <v>41</v>
      </c>
      <c r="D99" s="2"/>
      <c r="E99" s="2"/>
    </row>
    <row r="100" spans="1:5" x14ac:dyDescent="0.25">
      <c r="D100" s="2"/>
      <c r="E100" s="2"/>
    </row>
    <row r="101" spans="1:5" x14ac:dyDescent="0.25">
      <c r="A101" t="s">
        <v>37</v>
      </c>
      <c r="D101" s="2">
        <f>+-E68</f>
        <v>104000</v>
      </c>
      <c r="E101" s="2"/>
    </row>
    <row r="102" spans="1:5" x14ac:dyDescent="0.25">
      <c r="A102" t="s">
        <v>36</v>
      </c>
      <c r="D102" s="2"/>
      <c r="E102" s="2">
        <f>+-D68</f>
        <v>104000</v>
      </c>
    </row>
    <row r="103" spans="1:5" x14ac:dyDescent="0.25">
      <c r="A103" s="13" t="s">
        <v>45</v>
      </c>
      <c r="D103" s="2"/>
      <c r="E103" s="2"/>
    </row>
    <row r="104" spans="1:5" s="19" customFormat="1" ht="10.199999999999999" x14ac:dyDescent="0.2">
      <c r="A104" s="19" t="s">
        <v>58</v>
      </c>
      <c r="D104" s="20"/>
      <c r="E104" s="20"/>
    </row>
    <row r="105" spans="1:5" x14ac:dyDescent="0.25">
      <c r="D105" s="2"/>
      <c r="E105" s="2"/>
    </row>
    <row r="106" spans="1:5" x14ac:dyDescent="0.25">
      <c r="A106" t="s">
        <v>42</v>
      </c>
      <c r="D106" s="2">
        <f>+E86</f>
        <v>1056000</v>
      </c>
      <c r="E106" s="2"/>
    </row>
    <row r="107" spans="1:5" x14ac:dyDescent="0.25">
      <c r="A107" t="s">
        <v>37</v>
      </c>
      <c r="D107" s="2"/>
      <c r="E107" s="2">
        <f>+E86</f>
        <v>1056000</v>
      </c>
    </row>
    <row r="108" spans="1:5" x14ac:dyDescent="0.25">
      <c r="A108" s="13" t="s">
        <v>43</v>
      </c>
      <c r="D108" s="2"/>
      <c r="E108" s="2"/>
    </row>
    <row r="109" spans="1:5" x14ac:dyDescent="0.25">
      <c r="D109" s="2"/>
      <c r="E109" s="2"/>
    </row>
    <row r="110" spans="1:5" x14ac:dyDescent="0.25">
      <c r="D110" s="2"/>
      <c r="E110" s="2"/>
    </row>
    <row r="111" spans="1:5" x14ac:dyDescent="0.25">
      <c r="D111" s="2"/>
      <c r="E111" s="2"/>
    </row>
    <row r="112" spans="1:5" x14ac:dyDescent="0.25">
      <c r="D112" s="2"/>
      <c r="E112" s="2"/>
    </row>
    <row r="113" spans="4:5" x14ac:dyDescent="0.25">
      <c r="D113" s="2"/>
      <c r="E113" s="2"/>
    </row>
    <row r="114" spans="4:5" x14ac:dyDescent="0.25">
      <c r="D114" s="2"/>
      <c r="E114" s="2"/>
    </row>
    <row r="115" spans="4:5" x14ac:dyDescent="0.25">
      <c r="D115" s="2"/>
      <c r="E115" s="2"/>
    </row>
    <row r="116" spans="4:5" x14ac:dyDescent="0.25">
      <c r="D116" s="2"/>
      <c r="E116" s="2"/>
    </row>
    <row r="117" spans="4:5" x14ac:dyDescent="0.25">
      <c r="D117" s="2"/>
      <c r="E117" s="2"/>
    </row>
    <row r="118" spans="4:5" x14ac:dyDescent="0.25">
      <c r="D118" s="2"/>
      <c r="E118" s="2"/>
    </row>
    <row r="119" spans="4:5" x14ac:dyDescent="0.25">
      <c r="D119" s="2"/>
      <c r="E119" s="2"/>
    </row>
    <row r="120" spans="4:5" x14ac:dyDescent="0.25">
      <c r="D120" s="2"/>
      <c r="E120" s="2"/>
    </row>
    <row r="121" spans="4:5" x14ac:dyDescent="0.25">
      <c r="D121" s="2"/>
      <c r="E121" s="2"/>
    </row>
    <row r="122" spans="4:5" x14ac:dyDescent="0.25">
      <c r="D122" s="2"/>
      <c r="E122" s="2"/>
    </row>
    <row r="123" spans="4:5" x14ac:dyDescent="0.25">
      <c r="D123" s="2"/>
      <c r="E123" s="2"/>
    </row>
    <row r="124" spans="4:5" x14ac:dyDescent="0.25">
      <c r="D124" s="2"/>
      <c r="E124" s="2"/>
    </row>
    <row r="125" spans="4:5" x14ac:dyDescent="0.25">
      <c r="D125" s="2"/>
      <c r="E125" s="2"/>
    </row>
    <row r="126" spans="4:5" x14ac:dyDescent="0.25">
      <c r="D126" s="2"/>
      <c r="E126" s="2"/>
    </row>
    <row r="127" spans="4:5" x14ac:dyDescent="0.25">
      <c r="D127" s="2"/>
      <c r="E127" s="2"/>
    </row>
    <row r="128" spans="4:5" x14ac:dyDescent="0.25">
      <c r="D128" s="2"/>
      <c r="E128" s="2"/>
    </row>
    <row r="129" spans="4:5" x14ac:dyDescent="0.25">
      <c r="D129" s="2"/>
      <c r="E129" s="2"/>
    </row>
    <row r="130" spans="4:5" x14ac:dyDescent="0.25">
      <c r="D130" s="2"/>
      <c r="E130" s="2"/>
    </row>
    <row r="131" spans="4:5" x14ac:dyDescent="0.25">
      <c r="D131" s="2"/>
      <c r="E131" s="2"/>
    </row>
    <row r="132" spans="4:5" x14ac:dyDescent="0.25">
      <c r="D132" s="2"/>
      <c r="E132" s="2"/>
    </row>
    <row r="133" spans="4:5" x14ac:dyDescent="0.25">
      <c r="D133" s="2"/>
      <c r="E133" s="2"/>
    </row>
    <row r="134" spans="4:5" x14ac:dyDescent="0.25">
      <c r="D134" s="2"/>
      <c r="E134" s="2"/>
    </row>
    <row r="135" spans="4:5" x14ac:dyDescent="0.25">
      <c r="D135" s="2"/>
      <c r="E135" s="2"/>
    </row>
    <row r="136" spans="4:5" x14ac:dyDescent="0.25">
      <c r="D136" s="2"/>
      <c r="E136" s="2"/>
    </row>
    <row r="137" spans="4:5" x14ac:dyDescent="0.25">
      <c r="D137" s="2"/>
      <c r="E137" s="2"/>
    </row>
  </sheetData>
  <mergeCells count="2">
    <mergeCell ref="A36:G37"/>
    <mergeCell ref="A39:G43"/>
  </mergeCells>
  <phoneticPr fontId="0" type="noConversion"/>
  <pageMargins left="0.75" right="0.5" top="1.25" bottom="1" header="0.5" footer="0.5"/>
  <pageSetup orientation="portrait" r:id="rId1"/>
  <headerFooter alignWithMargins="0">
    <oddHeader>&amp;LValuation and Depreciation of Library Books
Using 10-Year Useful Life 
(Constant Value)
FY2002 Example</oddHeader>
    <oddFooter>&amp;R&amp;D   &amp;T
File - &amp;F
Tab - &amp;A</oddFooter>
  </headerFooter>
  <rowBreaks count="2" manualBreakCount="2">
    <brk id="44" max="16383" man="1"/>
    <brk id="8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7"/>
  <sheetViews>
    <sheetView workbookViewId="0"/>
  </sheetViews>
  <sheetFormatPr defaultRowHeight="13.2" x14ac:dyDescent="0.25"/>
  <cols>
    <col min="1" max="1" width="19.33203125" bestFit="1" customWidth="1"/>
    <col min="2" max="2" width="5.6640625" customWidth="1"/>
    <col min="3" max="7" width="12.6640625" customWidth="1"/>
    <col min="8" max="8" width="10.33203125" bestFit="1" customWidth="1"/>
  </cols>
  <sheetData>
    <row r="2" spans="1:7" x14ac:dyDescent="0.25">
      <c r="A2" s="8" t="s">
        <v>12</v>
      </c>
    </row>
    <row r="3" spans="1:7" x14ac:dyDescent="0.25">
      <c r="A3" t="s">
        <v>59</v>
      </c>
    </row>
    <row r="4" spans="1:7" x14ac:dyDescent="0.25">
      <c r="A4" t="s">
        <v>60</v>
      </c>
    </row>
    <row r="5" spans="1:7" x14ac:dyDescent="0.25">
      <c r="A5" t="s">
        <v>61</v>
      </c>
    </row>
    <row r="6" spans="1:7" x14ac:dyDescent="0.25">
      <c r="A6" t="s">
        <v>63</v>
      </c>
    </row>
    <row r="7" spans="1:7" x14ac:dyDescent="0.25">
      <c r="A7" t="s">
        <v>64</v>
      </c>
    </row>
    <row r="8" spans="1:7" x14ac:dyDescent="0.25">
      <c r="A8" t="s">
        <v>73</v>
      </c>
    </row>
    <row r="9" spans="1:7" x14ac:dyDescent="0.25">
      <c r="A9" t="s">
        <v>75</v>
      </c>
    </row>
    <row r="11" spans="1:7" x14ac:dyDescent="0.25">
      <c r="A11" s="7" t="s">
        <v>14</v>
      </c>
    </row>
    <row r="12" spans="1:7" x14ac:dyDescent="0.25">
      <c r="A12" t="s">
        <v>13</v>
      </c>
    </row>
    <row r="13" spans="1:7" x14ac:dyDescent="0.25">
      <c r="A13" t="s">
        <v>47</v>
      </c>
    </row>
    <row r="15" spans="1:7" s="1" customFormat="1" ht="26.4" x14ac:dyDescent="0.25">
      <c r="C15" s="6" t="s">
        <v>1</v>
      </c>
      <c r="D15" s="6" t="s">
        <v>2</v>
      </c>
      <c r="E15" s="6" t="s">
        <v>3</v>
      </c>
      <c r="F15" s="6" t="s">
        <v>4</v>
      </c>
      <c r="G15" s="6" t="s">
        <v>5</v>
      </c>
    </row>
    <row r="17" spans="1:7" ht="13.8" thickBot="1" x14ac:dyDescent="0.3">
      <c r="A17" t="s">
        <v>24</v>
      </c>
      <c r="C17" s="4">
        <f>'Constant Value - 1st Year'!C71</f>
        <v>565000</v>
      </c>
      <c r="D17" s="4">
        <f>'Constant Value - 1st Year'!D71</f>
        <v>18191000</v>
      </c>
      <c r="E17" s="4">
        <v>0</v>
      </c>
      <c r="F17" s="4">
        <f>'Constant Value - 1st Year'!E71</f>
        <v>11788800</v>
      </c>
      <c r="G17" s="4">
        <f>D17-F17</f>
        <v>6402200</v>
      </c>
    </row>
    <row r="18" spans="1:7" ht="13.8" thickTop="1" x14ac:dyDescent="0.25">
      <c r="C18" s="2"/>
      <c r="D18" s="2"/>
      <c r="E18" s="2"/>
      <c r="F18" s="2"/>
      <c r="G18" s="2"/>
    </row>
    <row r="19" spans="1:7" x14ac:dyDescent="0.25">
      <c r="A19" t="s">
        <v>55</v>
      </c>
      <c r="C19" s="2"/>
      <c r="D19" s="2"/>
      <c r="E19" s="2"/>
      <c r="F19" s="2"/>
      <c r="G19" s="2"/>
    </row>
    <row r="20" spans="1:7" x14ac:dyDescent="0.25">
      <c r="A20" t="s">
        <v>62</v>
      </c>
      <c r="C20" s="2">
        <f>'Constant Value - 1st Year'!C67</f>
        <v>37000</v>
      </c>
      <c r="D20" s="2">
        <f>'Constant Value - 1st Year'!D67</f>
        <v>1295000</v>
      </c>
      <c r="E20" s="2">
        <v>0</v>
      </c>
      <c r="F20" s="2">
        <v>0</v>
      </c>
      <c r="G20" s="2">
        <f t="shared" ref="G20:G30" si="0">D20-F20</f>
        <v>1295000</v>
      </c>
    </row>
    <row r="21" spans="1:7" x14ac:dyDescent="0.25">
      <c r="A21" t="s">
        <v>6</v>
      </c>
      <c r="C21" s="2">
        <v>35000</v>
      </c>
      <c r="D21" s="2">
        <f t="shared" ref="D21:D30" si="1">C21*32</f>
        <v>1120000</v>
      </c>
      <c r="E21" s="2">
        <f>D21/10</f>
        <v>112000</v>
      </c>
      <c r="F21" s="2">
        <f>E21*1</f>
        <v>112000</v>
      </c>
      <c r="G21" s="2">
        <f t="shared" si="0"/>
        <v>1008000</v>
      </c>
    </row>
    <row r="22" spans="1:7" x14ac:dyDescent="0.25">
      <c r="A22" t="s">
        <v>7</v>
      </c>
      <c r="C22" s="2">
        <v>39000</v>
      </c>
      <c r="D22" s="2">
        <f t="shared" si="1"/>
        <v>1248000</v>
      </c>
      <c r="E22" s="2">
        <f t="shared" ref="E22:E30" si="2">D22/10</f>
        <v>124800</v>
      </c>
      <c r="F22" s="2">
        <f>E22*2</f>
        <v>249600</v>
      </c>
      <c r="G22" s="2">
        <f t="shared" si="0"/>
        <v>998400</v>
      </c>
    </row>
    <row r="23" spans="1:7" x14ac:dyDescent="0.25">
      <c r="A23" t="s">
        <v>8</v>
      </c>
      <c r="C23" s="2">
        <v>37500</v>
      </c>
      <c r="D23" s="2">
        <f t="shared" si="1"/>
        <v>1200000</v>
      </c>
      <c r="E23" s="2">
        <f t="shared" si="2"/>
        <v>120000</v>
      </c>
      <c r="F23" s="2">
        <f>E23*3</f>
        <v>360000</v>
      </c>
      <c r="G23" s="2">
        <f t="shared" si="0"/>
        <v>840000</v>
      </c>
    </row>
    <row r="24" spans="1:7" x14ac:dyDescent="0.25">
      <c r="A24" t="s">
        <v>9</v>
      </c>
      <c r="C24" s="2">
        <v>38000</v>
      </c>
      <c r="D24" s="2">
        <f t="shared" si="1"/>
        <v>1216000</v>
      </c>
      <c r="E24" s="2">
        <f t="shared" si="2"/>
        <v>121600</v>
      </c>
      <c r="F24" s="5">
        <f>E24*4</f>
        <v>486400</v>
      </c>
      <c r="G24" s="2">
        <f t="shared" si="0"/>
        <v>729600</v>
      </c>
    </row>
    <row r="25" spans="1:7" x14ac:dyDescent="0.25">
      <c r="A25" t="s">
        <v>10</v>
      </c>
      <c r="C25" s="5">
        <v>36000</v>
      </c>
      <c r="D25" s="2">
        <f t="shared" si="1"/>
        <v>1152000</v>
      </c>
      <c r="E25" s="2">
        <f t="shared" si="2"/>
        <v>115200</v>
      </c>
      <c r="F25" s="5">
        <f>+E25*5</f>
        <v>576000</v>
      </c>
      <c r="G25" s="2">
        <f t="shared" si="0"/>
        <v>576000</v>
      </c>
    </row>
    <row r="26" spans="1:7" x14ac:dyDescent="0.25">
      <c r="A26" t="s">
        <v>11</v>
      </c>
      <c r="C26" s="5">
        <v>32000</v>
      </c>
      <c r="D26" s="2">
        <f t="shared" si="1"/>
        <v>1024000</v>
      </c>
      <c r="E26" s="2">
        <f t="shared" si="2"/>
        <v>102400</v>
      </c>
      <c r="F26" s="5">
        <f>+E26*6</f>
        <v>614400</v>
      </c>
      <c r="G26" s="2">
        <f t="shared" si="0"/>
        <v>409600</v>
      </c>
    </row>
    <row r="27" spans="1:7" x14ac:dyDescent="0.25">
      <c r="A27" t="s">
        <v>48</v>
      </c>
      <c r="C27" s="5">
        <v>29000</v>
      </c>
      <c r="D27" s="2">
        <f t="shared" si="1"/>
        <v>928000</v>
      </c>
      <c r="E27" s="2">
        <f t="shared" si="2"/>
        <v>92800</v>
      </c>
      <c r="F27" s="5">
        <f>+E27*7</f>
        <v>649600</v>
      </c>
      <c r="G27" s="2">
        <f t="shared" si="0"/>
        <v>278400</v>
      </c>
    </row>
    <row r="28" spans="1:7" x14ac:dyDescent="0.25">
      <c r="A28" t="s">
        <v>49</v>
      </c>
      <c r="C28" s="5">
        <v>28000</v>
      </c>
      <c r="D28" s="2">
        <f t="shared" si="1"/>
        <v>896000</v>
      </c>
      <c r="E28" s="2">
        <f t="shared" si="2"/>
        <v>89600</v>
      </c>
      <c r="F28" s="5">
        <f>+E28*8</f>
        <v>716800</v>
      </c>
      <c r="G28" s="2">
        <f t="shared" si="0"/>
        <v>179200</v>
      </c>
    </row>
    <row r="29" spans="1:7" x14ac:dyDescent="0.25">
      <c r="A29" t="s">
        <v>50</v>
      </c>
      <c r="C29" s="5">
        <v>27500</v>
      </c>
      <c r="D29" s="2">
        <f t="shared" si="1"/>
        <v>880000</v>
      </c>
      <c r="E29" s="2">
        <f t="shared" si="2"/>
        <v>88000</v>
      </c>
      <c r="F29" s="5">
        <f>+E29*9</f>
        <v>792000</v>
      </c>
      <c r="G29" s="2">
        <f t="shared" si="0"/>
        <v>88000</v>
      </c>
    </row>
    <row r="30" spans="1:7" x14ac:dyDescent="0.25">
      <c r="A30" t="s">
        <v>51</v>
      </c>
      <c r="C30" s="3">
        <v>28000</v>
      </c>
      <c r="D30" s="3">
        <f t="shared" si="1"/>
        <v>896000</v>
      </c>
      <c r="E30" s="3">
        <f t="shared" si="2"/>
        <v>89600</v>
      </c>
      <c r="F30" s="3">
        <f>+E30*10</f>
        <v>896000</v>
      </c>
      <c r="G30" s="3">
        <f t="shared" si="0"/>
        <v>0</v>
      </c>
    </row>
    <row r="31" spans="1:7" x14ac:dyDescent="0.25">
      <c r="C31" s="2"/>
      <c r="D31" s="2"/>
      <c r="E31" s="2"/>
      <c r="F31" s="2"/>
      <c r="G31" s="2"/>
    </row>
    <row r="32" spans="1:7" x14ac:dyDescent="0.25">
      <c r="A32" t="s">
        <v>74</v>
      </c>
      <c r="C32" s="5">
        <f>SUM(C20:C30)</f>
        <v>367000</v>
      </c>
      <c r="D32" s="5">
        <f>SUM(D20:D30)</f>
        <v>11855000</v>
      </c>
      <c r="E32" s="5">
        <f>SUM(E20:E30)</f>
        <v>1056000</v>
      </c>
      <c r="F32" s="5">
        <f>SUM(F20:F30)</f>
        <v>5452800</v>
      </c>
      <c r="G32" s="5">
        <f>SUM(G20:G30)</f>
        <v>6402200</v>
      </c>
    </row>
    <row r="33" spans="1:8" x14ac:dyDescent="0.25">
      <c r="C33" s="2"/>
      <c r="D33" s="2"/>
      <c r="E33" s="2"/>
      <c r="F33" s="2"/>
      <c r="G33" s="2"/>
    </row>
    <row r="34" spans="1:8" x14ac:dyDescent="0.25">
      <c r="A34" t="s">
        <v>65</v>
      </c>
      <c r="C34" s="3">
        <f>'Constant Value - 1st Year'!C32+'Constant Value - 1st Year'!C28+'Constant Value - 1st Year'!C58</f>
        <v>198000</v>
      </c>
      <c r="D34" s="3">
        <f>'Constant Value - 1st Year'!D32+'Constant Value - 1st Year'!D28+'Constant Value - 1st Year'!D68</f>
        <v>6336000</v>
      </c>
      <c r="E34" s="3">
        <v>0</v>
      </c>
      <c r="F34" s="3">
        <f>D34</f>
        <v>6336000</v>
      </c>
      <c r="G34" s="3">
        <f>D34-F34</f>
        <v>0</v>
      </c>
    </row>
    <row r="35" spans="1:8" x14ac:dyDescent="0.25">
      <c r="C35" s="2"/>
      <c r="D35" s="2"/>
      <c r="E35" s="2"/>
      <c r="F35" s="2"/>
      <c r="G35" s="2"/>
    </row>
    <row r="36" spans="1:8" ht="13.8" thickBot="1" x14ac:dyDescent="0.3">
      <c r="A36" t="s">
        <v>69</v>
      </c>
      <c r="C36" s="4">
        <f>SUM(C32:C34)</f>
        <v>565000</v>
      </c>
      <c r="D36" s="4">
        <f>SUM(D32:D34)</f>
        <v>18191000</v>
      </c>
      <c r="E36" s="4">
        <f>SUM(E32:E34)</f>
        <v>1056000</v>
      </c>
      <c r="F36" s="4">
        <f>SUM(F32:F34)</f>
        <v>11788800</v>
      </c>
      <c r="G36" s="4">
        <f>SUM(G32:G34)</f>
        <v>6402200</v>
      </c>
    </row>
    <row r="37" spans="1:8" ht="13.8" thickTop="1" x14ac:dyDescent="0.25">
      <c r="C37" s="2"/>
      <c r="D37" s="2"/>
      <c r="E37" s="2"/>
      <c r="F37" s="2"/>
      <c r="G37" s="2"/>
      <c r="H37" s="2"/>
    </row>
    <row r="38" spans="1:8" x14ac:dyDescent="0.25">
      <c r="A38" s="2" t="s">
        <v>67</v>
      </c>
      <c r="C38" s="2"/>
      <c r="D38" s="2"/>
      <c r="E38" s="2"/>
      <c r="F38" s="2"/>
      <c r="G38" s="2"/>
      <c r="H38" s="2"/>
    </row>
    <row r="39" spans="1:8" x14ac:dyDescent="0.25">
      <c r="A39" s="2" t="s">
        <v>66</v>
      </c>
      <c r="C39" s="2"/>
      <c r="D39" s="2"/>
      <c r="E39" s="2"/>
      <c r="F39" s="2"/>
      <c r="G39" s="2"/>
    </row>
    <row r="40" spans="1:8" x14ac:dyDescent="0.25">
      <c r="A40" s="2"/>
      <c r="C40" s="2"/>
      <c r="D40" s="2"/>
      <c r="E40" s="2"/>
      <c r="F40" s="2"/>
      <c r="G40" s="2"/>
    </row>
    <row r="41" spans="1:8" x14ac:dyDescent="0.25">
      <c r="A41" s="2"/>
      <c r="C41" s="2"/>
      <c r="D41" s="2"/>
      <c r="E41" s="2"/>
      <c r="F41" s="2"/>
      <c r="G41" s="2"/>
    </row>
    <row r="42" spans="1:8" x14ac:dyDescent="0.25">
      <c r="A42" s="2"/>
      <c r="C42" s="2"/>
      <c r="D42" s="2"/>
      <c r="E42" s="2"/>
      <c r="F42" s="2"/>
      <c r="G42" s="2"/>
    </row>
    <row r="43" spans="1:8" x14ac:dyDescent="0.25">
      <c r="A43" s="2"/>
      <c r="C43" s="2"/>
      <c r="D43" s="2"/>
      <c r="E43" s="2"/>
      <c r="F43" s="2"/>
      <c r="G43" s="2"/>
    </row>
    <row r="44" spans="1:8" x14ac:dyDescent="0.25">
      <c r="A44" s="2"/>
      <c r="C44" s="2"/>
      <c r="D44" s="2"/>
      <c r="E44" s="2"/>
      <c r="F44" s="2"/>
      <c r="G44" s="2"/>
    </row>
    <row r="45" spans="1:8" x14ac:dyDescent="0.25">
      <c r="A45" s="8" t="s">
        <v>34</v>
      </c>
      <c r="B45" s="8"/>
      <c r="C45" s="12"/>
      <c r="D45" s="12"/>
      <c r="E45" s="12"/>
      <c r="F45" s="12"/>
      <c r="G45" s="12"/>
    </row>
    <row r="46" spans="1:8" s="8" customFormat="1" x14ac:dyDescent="0.25">
      <c r="A46" t="s">
        <v>68</v>
      </c>
      <c r="B46"/>
      <c r="C46" s="2"/>
      <c r="D46" s="2"/>
      <c r="E46" s="2"/>
      <c r="F46" s="2"/>
      <c r="G46" s="2"/>
    </row>
    <row r="47" spans="1:8" x14ac:dyDescent="0.25">
      <c r="A47" t="s">
        <v>18</v>
      </c>
      <c r="C47" s="2"/>
      <c r="D47" s="2"/>
      <c r="E47" s="2"/>
      <c r="F47" s="2"/>
      <c r="G47" s="2"/>
    </row>
    <row r="48" spans="1:8" x14ac:dyDescent="0.25">
      <c r="A48" t="s">
        <v>19</v>
      </c>
    </row>
    <row r="49" spans="1:6" x14ac:dyDescent="0.25">
      <c r="A49" t="s">
        <v>27</v>
      </c>
    </row>
    <row r="51" spans="1:6" x14ac:dyDescent="0.25">
      <c r="A51" t="s">
        <v>35</v>
      </c>
    </row>
    <row r="54" spans="1:6" x14ac:dyDescent="0.25">
      <c r="A54" t="s">
        <v>20</v>
      </c>
      <c r="C54" s="2">
        <v>600000</v>
      </c>
    </row>
    <row r="55" spans="1:6" x14ac:dyDescent="0.25">
      <c r="A55" t="s">
        <v>21</v>
      </c>
      <c r="C55" s="2">
        <v>-40000</v>
      </c>
    </row>
    <row r="56" spans="1:6" x14ac:dyDescent="0.25">
      <c r="A56" t="s">
        <v>22</v>
      </c>
      <c r="C56" s="2">
        <f>-C36</f>
        <v>-565000</v>
      </c>
    </row>
    <row r="57" spans="1:6" ht="13.8" thickBot="1" x14ac:dyDescent="0.3">
      <c r="A57" t="s">
        <v>23</v>
      </c>
      <c r="C57" s="15">
        <f>SUM(C54:C56)</f>
        <v>-5000</v>
      </c>
    </row>
    <row r="58" spans="1:6" ht="13.8" thickTop="1" x14ac:dyDescent="0.25">
      <c r="C58" s="10"/>
    </row>
    <row r="59" spans="1:6" x14ac:dyDescent="0.25">
      <c r="A59" t="s">
        <v>28</v>
      </c>
      <c r="C59" s="9">
        <f>D34</f>
        <v>6336000</v>
      </c>
      <c r="D59" s="18" t="s">
        <v>57</v>
      </c>
      <c r="E59" s="2">
        <f>C34</f>
        <v>198000</v>
      </c>
      <c r="F59" s="9">
        <f>D34/C34</f>
        <v>32</v>
      </c>
    </row>
    <row r="63" spans="1:6" ht="26.4" x14ac:dyDescent="0.25">
      <c r="A63" s="1"/>
      <c r="B63" s="1"/>
      <c r="C63" s="6" t="s">
        <v>1</v>
      </c>
      <c r="D63" s="6" t="s">
        <v>2</v>
      </c>
      <c r="E63" s="6" t="s">
        <v>4</v>
      </c>
      <c r="F63" s="6" t="s">
        <v>5</v>
      </c>
    </row>
    <row r="65" spans="1:8" x14ac:dyDescent="0.25">
      <c r="A65" t="s">
        <v>24</v>
      </c>
      <c r="C65" s="5">
        <f>C17</f>
        <v>565000</v>
      </c>
      <c r="D65" s="5">
        <f>D17</f>
        <v>18191000</v>
      </c>
      <c r="E65" s="5">
        <f>+F36</f>
        <v>11788800</v>
      </c>
      <c r="F65" s="5">
        <f>D65-E65</f>
        <v>6402200</v>
      </c>
    </row>
    <row r="66" spans="1:8" x14ac:dyDescent="0.25">
      <c r="A66" t="s">
        <v>25</v>
      </c>
      <c r="C66" s="5">
        <v>40000</v>
      </c>
      <c r="D66" s="5">
        <v>1360000</v>
      </c>
      <c r="E66" s="5">
        <v>0</v>
      </c>
      <c r="F66" s="5">
        <f>D66</f>
        <v>1360000</v>
      </c>
    </row>
    <row r="67" spans="1:8" x14ac:dyDescent="0.25">
      <c r="A67" t="s">
        <v>26</v>
      </c>
      <c r="C67" s="5">
        <f>C57</f>
        <v>-5000</v>
      </c>
      <c r="D67" s="5">
        <f>C67*F59</f>
        <v>-160000</v>
      </c>
      <c r="E67" s="5">
        <f>D67</f>
        <v>-160000</v>
      </c>
      <c r="F67" s="5">
        <v>0</v>
      </c>
      <c r="H67" s="16"/>
    </row>
    <row r="68" spans="1:8" x14ac:dyDescent="0.25">
      <c r="A68" t="s">
        <v>31</v>
      </c>
      <c r="C68" s="3">
        <v>0</v>
      </c>
      <c r="D68" s="3">
        <v>0</v>
      </c>
      <c r="E68" s="3">
        <f>+E85</f>
        <v>1095900</v>
      </c>
      <c r="F68" s="3">
        <f>-E68</f>
        <v>-1095900</v>
      </c>
    </row>
    <row r="69" spans="1:8" x14ac:dyDescent="0.25">
      <c r="C69" s="5"/>
      <c r="D69" s="5"/>
      <c r="E69" s="5"/>
      <c r="F69" s="5"/>
    </row>
    <row r="70" spans="1:8" ht="13.8" thickBot="1" x14ac:dyDescent="0.3">
      <c r="A70" t="s">
        <v>70</v>
      </c>
      <c r="C70" s="4">
        <f>SUM(C65:C68)</f>
        <v>600000</v>
      </c>
      <c r="D70" s="4">
        <f>SUM(D65:D68)</f>
        <v>19391000</v>
      </c>
      <c r="E70" s="4">
        <f>SUM(E65:E68)</f>
        <v>12724700</v>
      </c>
      <c r="F70" s="4">
        <f>SUM(F65:F68)</f>
        <v>6666300</v>
      </c>
      <c r="G70" s="2"/>
    </row>
    <row r="71" spans="1:8" ht="13.8" thickTop="1" x14ac:dyDescent="0.25">
      <c r="C71" s="5"/>
      <c r="D71" s="5"/>
      <c r="E71" s="5"/>
      <c r="F71" s="5"/>
      <c r="G71" s="5"/>
    </row>
    <row r="72" spans="1:8" x14ac:dyDescent="0.25">
      <c r="C72" s="2"/>
      <c r="D72" s="2"/>
      <c r="E72" s="2"/>
      <c r="F72" s="2"/>
      <c r="G72" s="2"/>
    </row>
    <row r="73" spans="1:8" ht="26.4" x14ac:dyDescent="0.25">
      <c r="A73" t="s">
        <v>29</v>
      </c>
      <c r="C73" s="11" t="s">
        <v>32</v>
      </c>
      <c r="D73" s="11" t="s">
        <v>2</v>
      </c>
      <c r="E73" s="11" t="s">
        <v>33</v>
      </c>
      <c r="F73" s="2"/>
      <c r="G73" s="2"/>
    </row>
    <row r="74" spans="1:8" x14ac:dyDescent="0.25">
      <c r="A74" t="s">
        <v>62</v>
      </c>
      <c r="C74" s="2">
        <v>37000</v>
      </c>
      <c r="D74" s="2">
        <v>1295000</v>
      </c>
      <c r="E74" s="2">
        <f t="shared" ref="E74:E83" si="3">D74/10</f>
        <v>129500</v>
      </c>
      <c r="F74" s="5"/>
      <c r="G74" s="5"/>
    </row>
    <row r="75" spans="1:8" x14ac:dyDescent="0.25">
      <c r="A75" t="s">
        <v>6</v>
      </c>
      <c r="C75" s="2">
        <v>35000</v>
      </c>
      <c r="D75" s="2">
        <f t="shared" ref="D75:D83" si="4">C75*32</f>
        <v>1120000</v>
      </c>
      <c r="E75" s="2">
        <f t="shared" si="3"/>
        <v>112000</v>
      </c>
      <c r="F75" s="5"/>
      <c r="G75" s="5"/>
    </row>
    <row r="76" spans="1:8" x14ac:dyDescent="0.25">
      <c r="A76" t="s">
        <v>7</v>
      </c>
      <c r="C76" s="2">
        <v>39000</v>
      </c>
      <c r="D76" s="2">
        <f t="shared" si="4"/>
        <v>1248000</v>
      </c>
      <c r="E76" s="2">
        <f t="shared" si="3"/>
        <v>124800</v>
      </c>
      <c r="F76" s="5"/>
      <c r="G76" s="5"/>
    </row>
    <row r="77" spans="1:8" x14ac:dyDescent="0.25">
      <c r="A77" t="s">
        <v>8</v>
      </c>
      <c r="C77" s="2">
        <v>37500</v>
      </c>
      <c r="D77" s="2">
        <f t="shared" si="4"/>
        <v>1200000</v>
      </c>
      <c r="E77" s="2">
        <f t="shared" si="3"/>
        <v>120000</v>
      </c>
      <c r="F77" s="5"/>
      <c r="G77" s="5"/>
    </row>
    <row r="78" spans="1:8" x14ac:dyDescent="0.25">
      <c r="A78" t="s">
        <v>9</v>
      </c>
      <c r="C78" s="2">
        <v>38000</v>
      </c>
      <c r="D78" s="2">
        <f t="shared" si="4"/>
        <v>1216000</v>
      </c>
      <c r="E78" s="5">
        <f t="shared" si="3"/>
        <v>121600</v>
      </c>
      <c r="F78" s="5"/>
      <c r="G78" s="5"/>
    </row>
    <row r="79" spans="1:8" x14ac:dyDescent="0.25">
      <c r="A79" t="s">
        <v>10</v>
      </c>
      <c r="C79" s="5">
        <v>36000</v>
      </c>
      <c r="D79" s="2">
        <f t="shared" si="4"/>
        <v>1152000</v>
      </c>
      <c r="E79" s="5">
        <f t="shared" si="3"/>
        <v>115200</v>
      </c>
      <c r="F79" s="5"/>
      <c r="G79" s="5"/>
    </row>
    <row r="80" spans="1:8" x14ac:dyDescent="0.25">
      <c r="A80" t="s">
        <v>11</v>
      </c>
      <c r="C80" s="5">
        <v>32000</v>
      </c>
      <c r="D80" s="2">
        <f t="shared" si="4"/>
        <v>1024000</v>
      </c>
      <c r="E80" s="5">
        <f t="shared" si="3"/>
        <v>102400</v>
      </c>
      <c r="F80" s="5"/>
      <c r="G80" s="5"/>
    </row>
    <row r="81" spans="1:7" x14ac:dyDescent="0.25">
      <c r="A81" t="s">
        <v>48</v>
      </c>
      <c r="C81" s="5">
        <v>29000</v>
      </c>
      <c r="D81" s="2">
        <f t="shared" si="4"/>
        <v>928000</v>
      </c>
      <c r="E81" s="5">
        <f t="shared" si="3"/>
        <v>92800</v>
      </c>
      <c r="F81" s="5"/>
      <c r="G81" s="5"/>
    </row>
    <row r="82" spans="1:7" x14ac:dyDescent="0.25">
      <c r="A82" t="s">
        <v>49</v>
      </c>
      <c r="C82" s="5">
        <v>28000</v>
      </c>
      <c r="D82" s="2">
        <f t="shared" si="4"/>
        <v>896000</v>
      </c>
      <c r="E82" s="5">
        <f t="shared" si="3"/>
        <v>89600</v>
      </c>
      <c r="F82" s="5"/>
      <c r="G82" s="5"/>
    </row>
    <row r="83" spans="1:7" x14ac:dyDescent="0.25">
      <c r="A83" t="s">
        <v>50</v>
      </c>
      <c r="C83" s="3">
        <v>27500</v>
      </c>
      <c r="D83" s="3">
        <f t="shared" si="4"/>
        <v>880000</v>
      </c>
      <c r="E83" s="3">
        <f t="shared" si="3"/>
        <v>88000</v>
      </c>
      <c r="F83" s="5"/>
      <c r="G83" s="5"/>
    </row>
    <row r="84" spans="1:7" x14ac:dyDescent="0.25">
      <c r="C84" s="2"/>
      <c r="D84" s="2"/>
      <c r="E84" s="2"/>
      <c r="F84" s="5"/>
      <c r="G84" s="5"/>
    </row>
    <row r="85" spans="1:7" ht="13.8" thickBot="1" x14ac:dyDescent="0.3">
      <c r="A85" t="s">
        <v>30</v>
      </c>
      <c r="C85" s="4">
        <f>SUM(C74:C78)</f>
        <v>186500</v>
      </c>
      <c r="D85" s="4">
        <f>SUM(D74:D84)</f>
        <v>10959000</v>
      </c>
      <c r="E85" s="4">
        <f>SUM(E74:E83)</f>
        <v>1095900</v>
      </c>
      <c r="F85" s="5"/>
      <c r="G85" s="5"/>
    </row>
    <row r="86" spans="1:7" ht="13.8" thickTop="1" x14ac:dyDescent="0.25">
      <c r="C86" s="2"/>
      <c r="D86" s="2"/>
      <c r="E86" s="2"/>
      <c r="F86" s="2"/>
      <c r="G86" s="2"/>
    </row>
    <row r="87" spans="1:7" x14ac:dyDescent="0.25">
      <c r="C87" s="2"/>
      <c r="D87" s="2"/>
      <c r="E87" s="2"/>
      <c r="F87" s="2"/>
      <c r="G87" s="2"/>
    </row>
    <row r="88" spans="1:7" x14ac:dyDescent="0.25">
      <c r="A88" s="10"/>
      <c r="B88" s="10"/>
      <c r="C88" s="5"/>
      <c r="D88" s="5"/>
      <c r="E88" s="5"/>
      <c r="F88" s="5"/>
      <c r="G88" s="5"/>
    </row>
    <row r="89" spans="1:7" x14ac:dyDescent="0.25">
      <c r="A89" s="10"/>
      <c r="B89" s="10"/>
      <c r="C89" s="5"/>
      <c r="D89" s="5"/>
      <c r="E89" s="5"/>
      <c r="F89" s="5"/>
      <c r="G89" s="5"/>
    </row>
    <row r="90" spans="1:7" x14ac:dyDescent="0.25">
      <c r="A90" s="14" t="s">
        <v>46</v>
      </c>
      <c r="B90" s="10"/>
      <c r="C90" s="5"/>
      <c r="D90" s="5"/>
      <c r="E90" s="5"/>
      <c r="F90" s="5"/>
      <c r="G90" s="5"/>
    </row>
    <row r="91" spans="1:7" x14ac:dyDescent="0.25">
      <c r="A91" s="10"/>
      <c r="B91" s="10"/>
      <c r="C91" s="5"/>
      <c r="D91" s="5"/>
      <c r="E91" s="5"/>
      <c r="F91" s="5"/>
      <c r="G91" s="5"/>
    </row>
    <row r="92" spans="1:7" x14ac:dyDescent="0.25">
      <c r="A92" s="10" t="s">
        <v>36</v>
      </c>
      <c r="B92" s="10"/>
      <c r="C92" s="5"/>
      <c r="D92" s="5">
        <f>D65</f>
        <v>18191000</v>
      </c>
      <c r="E92" s="5"/>
      <c r="F92" s="5"/>
      <c r="G92" s="5"/>
    </row>
    <row r="93" spans="1:7" x14ac:dyDescent="0.25">
      <c r="A93" t="s">
        <v>37</v>
      </c>
      <c r="D93" s="2"/>
      <c r="E93" s="2">
        <f>E65</f>
        <v>11788800</v>
      </c>
    </row>
    <row r="94" spans="1:7" x14ac:dyDescent="0.25">
      <c r="A94" t="s">
        <v>38</v>
      </c>
      <c r="D94" s="2"/>
      <c r="E94" s="2">
        <f>+F65</f>
        <v>6402200</v>
      </c>
      <c r="F94" s="2"/>
    </row>
    <row r="95" spans="1:7" x14ac:dyDescent="0.25">
      <c r="A95" s="13" t="s">
        <v>44</v>
      </c>
      <c r="D95" s="2"/>
      <c r="E95" s="2"/>
    </row>
    <row r="96" spans="1:7" x14ac:dyDescent="0.25">
      <c r="D96" s="2"/>
      <c r="E96" s="2"/>
    </row>
    <row r="97" spans="1:7" x14ac:dyDescent="0.25">
      <c r="A97" t="s">
        <v>39</v>
      </c>
      <c r="D97" s="2">
        <f>D66</f>
        <v>1360000</v>
      </c>
      <c r="E97" s="2"/>
    </row>
    <row r="98" spans="1:7" x14ac:dyDescent="0.25">
      <c r="A98" t="s">
        <v>40</v>
      </c>
      <c r="D98" s="2"/>
      <c r="E98" s="2">
        <f>D66</f>
        <v>1360000</v>
      </c>
    </row>
    <row r="99" spans="1:7" x14ac:dyDescent="0.25">
      <c r="A99" s="13" t="s">
        <v>72</v>
      </c>
      <c r="D99" s="2"/>
      <c r="E99" s="2"/>
    </row>
    <row r="100" spans="1:7" x14ac:dyDescent="0.25">
      <c r="D100" s="2"/>
      <c r="E100" s="2"/>
    </row>
    <row r="101" spans="1:7" x14ac:dyDescent="0.25">
      <c r="A101" t="s">
        <v>37</v>
      </c>
      <c r="D101" s="2">
        <f>+-E67</f>
        <v>160000</v>
      </c>
      <c r="E101" s="2"/>
    </row>
    <row r="102" spans="1:7" x14ac:dyDescent="0.25">
      <c r="A102" t="s">
        <v>36</v>
      </c>
      <c r="D102" s="2"/>
      <c r="E102" s="2">
        <f>+-D67</f>
        <v>160000</v>
      </c>
    </row>
    <row r="103" spans="1:7" x14ac:dyDescent="0.25">
      <c r="A103" s="13" t="s">
        <v>71</v>
      </c>
      <c r="D103" s="2"/>
      <c r="E103" s="2"/>
    </row>
    <row r="104" spans="1:7" x14ac:dyDescent="0.25">
      <c r="A104" s="19" t="s">
        <v>58</v>
      </c>
      <c r="B104" s="19"/>
      <c r="C104" s="19"/>
      <c r="D104" s="20"/>
      <c r="E104" s="20"/>
      <c r="F104" s="19"/>
      <c r="G104" s="19"/>
    </row>
    <row r="105" spans="1:7" s="19" customFormat="1" x14ac:dyDescent="0.25">
      <c r="A105"/>
      <c r="B105"/>
      <c r="C105"/>
      <c r="D105" s="2"/>
      <c r="E105" s="2"/>
      <c r="F105"/>
      <c r="G105"/>
    </row>
    <row r="106" spans="1:7" x14ac:dyDescent="0.25">
      <c r="A106" t="s">
        <v>42</v>
      </c>
      <c r="D106" s="2">
        <f>+E85</f>
        <v>1095900</v>
      </c>
      <c r="E106" s="2"/>
    </row>
    <row r="107" spans="1:7" x14ac:dyDescent="0.25">
      <c r="A107" t="s">
        <v>37</v>
      </c>
      <c r="D107" s="2"/>
      <c r="E107" s="2">
        <f>+E85</f>
        <v>1095900</v>
      </c>
    </row>
    <row r="108" spans="1:7" x14ac:dyDescent="0.25">
      <c r="A108" s="13" t="s">
        <v>43</v>
      </c>
      <c r="D108" s="2"/>
      <c r="E108" s="2"/>
    </row>
    <row r="109" spans="1:7" x14ac:dyDescent="0.25">
      <c r="D109" s="2"/>
      <c r="E109" s="2"/>
    </row>
    <row r="110" spans="1:7" x14ac:dyDescent="0.25">
      <c r="D110" s="2"/>
      <c r="E110" s="2"/>
    </row>
    <row r="111" spans="1:7" x14ac:dyDescent="0.25">
      <c r="D111" s="2"/>
      <c r="E111" s="2"/>
    </row>
    <row r="112" spans="1:7" x14ac:dyDescent="0.25">
      <c r="D112" s="2"/>
      <c r="E112" s="2"/>
    </row>
    <row r="113" spans="4:5" x14ac:dyDescent="0.25">
      <c r="D113" s="2"/>
      <c r="E113" s="2"/>
    </row>
    <row r="114" spans="4:5" x14ac:dyDescent="0.25">
      <c r="D114" s="2"/>
      <c r="E114" s="2"/>
    </row>
    <row r="115" spans="4:5" x14ac:dyDescent="0.25">
      <c r="D115" s="2"/>
      <c r="E115" s="2"/>
    </row>
    <row r="116" spans="4:5" x14ac:dyDescent="0.25">
      <c r="D116" s="2"/>
      <c r="E116" s="2"/>
    </row>
    <row r="117" spans="4:5" x14ac:dyDescent="0.25">
      <c r="D117" s="2"/>
      <c r="E117" s="2"/>
    </row>
    <row r="118" spans="4:5" x14ac:dyDescent="0.25">
      <c r="D118" s="2"/>
      <c r="E118" s="2"/>
    </row>
    <row r="119" spans="4:5" x14ac:dyDescent="0.25">
      <c r="D119" s="2"/>
      <c r="E119" s="2"/>
    </row>
    <row r="120" spans="4:5" x14ac:dyDescent="0.25">
      <c r="D120" s="2"/>
      <c r="E120" s="2"/>
    </row>
    <row r="121" spans="4:5" x14ac:dyDescent="0.25">
      <c r="D121" s="2"/>
      <c r="E121" s="2"/>
    </row>
    <row r="122" spans="4:5" x14ac:dyDescent="0.25">
      <c r="D122" s="2"/>
      <c r="E122" s="2"/>
    </row>
    <row r="123" spans="4:5" x14ac:dyDescent="0.25">
      <c r="D123" s="2"/>
      <c r="E123" s="2"/>
    </row>
    <row r="124" spans="4:5" x14ac:dyDescent="0.25">
      <c r="D124" s="2"/>
      <c r="E124" s="2"/>
    </row>
    <row r="125" spans="4:5" x14ac:dyDescent="0.25">
      <c r="D125" s="2"/>
      <c r="E125" s="2"/>
    </row>
    <row r="126" spans="4:5" x14ac:dyDescent="0.25">
      <c r="D126" s="2"/>
      <c r="E126" s="2"/>
    </row>
    <row r="127" spans="4:5" x14ac:dyDescent="0.25">
      <c r="D127" s="2"/>
      <c r="E127" s="2"/>
    </row>
    <row r="128" spans="4:5" x14ac:dyDescent="0.25">
      <c r="D128" s="2"/>
      <c r="E128" s="2"/>
    </row>
    <row r="129" spans="4:5" x14ac:dyDescent="0.25">
      <c r="D129" s="2"/>
      <c r="E129" s="2"/>
    </row>
    <row r="130" spans="4:5" x14ac:dyDescent="0.25">
      <c r="D130" s="2"/>
      <c r="E130" s="2"/>
    </row>
    <row r="131" spans="4:5" x14ac:dyDescent="0.25">
      <c r="D131" s="2"/>
      <c r="E131" s="2"/>
    </row>
    <row r="132" spans="4:5" x14ac:dyDescent="0.25">
      <c r="D132" s="2"/>
      <c r="E132" s="2"/>
    </row>
    <row r="133" spans="4:5" x14ac:dyDescent="0.25">
      <c r="D133" s="2"/>
      <c r="E133" s="2"/>
    </row>
    <row r="134" spans="4:5" x14ac:dyDescent="0.25">
      <c r="D134" s="2"/>
      <c r="E134" s="2"/>
    </row>
    <row r="135" spans="4:5" x14ac:dyDescent="0.25">
      <c r="D135" s="2"/>
      <c r="E135" s="2"/>
    </row>
    <row r="136" spans="4:5" x14ac:dyDescent="0.25">
      <c r="D136" s="2"/>
      <c r="E136" s="2"/>
    </row>
    <row r="137" spans="4:5" x14ac:dyDescent="0.25">
      <c r="D137" s="2"/>
      <c r="E137" s="2"/>
    </row>
  </sheetData>
  <phoneticPr fontId="0" type="noConversion"/>
  <pageMargins left="0.75" right="0.5" top="1.25" bottom="1" header="0.5" footer="0.5"/>
  <pageSetup orientation="portrait" r:id="rId1"/>
  <headerFooter alignWithMargins="0">
    <oddHeader>&amp;LValuation and Depreciation of Library Books
Using 10-Year Useful Life 
(Constant Value)
FY2003 Example</oddHeader>
    <oddFooter>&amp;R&amp;D  &amp;T
File - &amp;F
Tab - &amp;A</oddFooter>
  </headerFooter>
  <rowBreaks count="2" manualBreakCount="2">
    <brk id="42" max="16383" man="1"/>
    <brk id="8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Description</vt:lpstr>
      <vt:lpstr>Known Value - 1st year</vt:lpstr>
      <vt:lpstr>Known Value - 2nd year</vt:lpstr>
      <vt:lpstr>Constant Value - 1st Year</vt:lpstr>
      <vt:lpstr>Constant Value - 2nd Year</vt:lpstr>
      <vt:lpstr>Description!OLE_LINK1</vt:lpstr>
    </vt:vector>
  </TitlesOfParts>
  <Company>Auditor of Public Accounts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Cole</dc:creator>
  <cp:lastModifiedBy>Aniket Gupta</cp:lastModifiedBy>
  <cp:lastPrinted>2002-08-08T14:54:24Z</cp:lastPrinted>
  <dcterms:created xsi:type="dcterms:W3CDTF">2001-09-28T13:53:16Z</dcterms:created>
  <dcterms:modified xsi:type="dcterms:W3CDTF">2024-02-03T22:30:15Z</dcterms:modified>
</cp:coreProperties>
</file>