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0FA8F46A-C488-4B76-AF8F-32AA20805E14}" xr6:coauthVersionLast="47" xr6:coauthVersionMax="47" xr10:uidLastSave="{00000000-0000-0000-0000-000000000000}"/>
  <bookViews>
    <workbookView xWindow="3348" yWindow="3348" windowWidth="17280" windowHeight="8880"/>
  </bookViews>
  <sheets>
    <sheet name="Log costs NO" sheetId="1" r:id="rId1"/>
    <sheet name="Ark3" sheetId="3" r:id="rId2"/>
    <sheet name="Ark4" sheetId="4" r:id="rId3"/>
    <sheet name="Ark5" sheetId="5" r:id="rId4"/>
    <sheet name="Ark6" sheetId="6" r:id="rId5"/>
    <sheet name="Ark7" sheetId="7" r:id="rId6"/>
    <sheet name="Ark8" sheetId="8" r:id="rId7"/>
    <sheet name="Ark9" sheetId="9" r:id="rId8"/>
    <sheet name="Ark10" sheetId="10" r:id="rId9"/>
    <sheet name="Ark11" sheetId="11" r:id="rId10"/>
    <sheet name="Ark12" sheetId="12" r:id="rId11"/>
    <sheet name="Ark13" sheetId="13" r:id="rId12"/>
    <sheet name="Ark14" sheetId="14" r:id="rId13"/>
    <sheet name="Ark15" sheetId="15" r:id="rId14"/>
    <sheet name="Ark16" sheetId="16" r:id="rId15"/>
    <sheet name="Ark17" sheetId="17" r:id="rId16"/>
  </sheets>
  <definedNames>
    <definedName name="_xlnm.Print_Area" localSheetId="0">'Log costs NO'!$B$1:$I$247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23" i="1"/>
  <c r="G25" i="1"/>
  <c r="E57" i="1" s="1"/>
  <c r="G33" i="1"/>
  <c r="G38" i="1"/>
  <c r="G41" i="1"/>
  <c r="G46" i="1"/>
  <c r="G49" i="1" s="1"/>
  <c r="B53" i="1"/>
  <c r="B60" i="1" s="1"/>
  <c r="E54" i="1"/>
  <c r="I117" i="1" s="1"/>
  <c r="E56" i="1"/>
  <c r="I167" i="1" s="1"/>
  <c r="B109" i="1"/>
  <c r="E110" i="1"/>
  <c r="E111" i="1"/>
  <c r="E112" i="1"/>
  <c r="B129" i="1"/>
  <c r="E130" i="1"/>
  <c r="E131" i="1"/>
  <c r="E132" i="1"/>
  <c r="B152" i="1"/>
  <c r="E152" i="1"/>
  <c r="E153" i="1"/>
  <c r="E154" i="1"/>
  <c r="E155" i="1"/>
  <c r="I166" i="1"/>
  <c r="I168" i="1"/>
  <c r="I169" i="1"/>
  <c r="I170" i="1"/>
  <c r="B178" i="1"/>
  <c r="E179" i="1"/>
  <c r="E180" i="1"/>
  <c r="E181" i="1"/>
  <c r="E205" i="1"/>
  <c r="E207" i="1"/>
  <c r="E215" i="1"/>
  <c r="E217" i="1"/>
  <c r="E228" i="1"/>
  <c r="E230" i="1"/>
  <c r="G51" i="1" l="1"/>
  <c r="E58" i="1" s="1"/>
  <c r="E55" i="1"/>
  <c r="I190" i="1"/>
  <c r="I191" i="1"/>
  <c r="I195" i="1"/>
  <c r="I192" i="1"/>
  <c r="I193" i="1"/>
  <c r="E178" i="1"/>
  <c r="I194" i="1"/>
  <c r="I122" i="1"/>
  <c r="I121" i="1"/>
  <c r="E109" i="1"/>
  <c r="F60" i="1"/>
  <c r="I171" i="1"/>
  <c r="I120" i="1"/>
  <c r="I118" i="1"/>
  <c r="I119" i="1"/>
  <c r="E129" i="1" l="1"/>
  <c r="I146" i="1"/>
  <c r="I147" i="1"/>
  <c r="I145" i="1"/>
  <c r="I142" i="1"/>
  <c r="I143" i="1"/>
  <c r="I144" i="1"/>
  <c r="I99" i="1"/>
  <c r="I100" i="1"/>
  <c r="I101" i="1"/>
  <c r="I102" i="1"/>
  <c r="I97" i="1"/>
  <c r="I98" i="1"/>
</calcChain>
</file>

<file path=xl/sharedStrings.xml><?xml version="1.0" encoding="utf-8"?>
<sst xmlns="http://schemas.openxmlformats.org/spreadsheetml/2006/main" count="124" uniqueCount="66">
  <si>
    <t>EDB</t>
  </si>
  <si>
    <t>Adm./IT</t>
  </si>
  <si>
    <t>Transport</t>
  </si>
  <si>
    <t>Company:</t>
  </si>
  <si>
    <t>Table for registration of logistics costs</t>
  </si>
  <si>
    <t>Accumulated numbers per</t>
  </si>
  <si>
    <t>2. Inbound transport costs:</t>
  </si>
  <si>
    <t>1.Net sales:</t>
  </si>
  <si>
    <t>(The costs have to be from the same time period as the net sales)</t>
  </si>
  <si>
    <t>(Boldfaced numbers are positive)</t>
  </si>
  <si>
    <t>Inbound transport</t>
  </si>
  <si>
    <t>= Total inbound transport</t>
  </si>
  <si>
    <t>3. Outbound transport costs</t>
  </si>
  <si>
    <t>Personnell costs connected to transport</t>
  </si>
  <si>
    <t>+ Interest and operating costs of trucks</t>
  </si>
  <si>
    <t>= Total outbound transportation</t>
  </si>
  <si>
    <t>4. Total transport costs</t>
  </si>
  <si>
    <t>Rent, electricity, heat, building insurance etc.</t>
  </si>
  <si>
    <t>Inventory value</t>
  </si>
  <si>
    <t>6. Inventory holding costs</t>
  </si>
  <si>
    <t>Inventory interest ( only inventory holding )</t>
  </si>
  <si>
    <t>+ Inventory insurance</t>
  </si>
  <si>
    <t>= Total inventory holding costs</t>
  </si>
  <si>
    <t>+ Postage/phone/various office supplies</t>
  </si>
  <si>
    <t>+ Sallary procurement-/ order office</t>
  </si>
  <si>
    <t>= Total administration costs</t>
  </si>
  <si>
    <t>8. Total logistics costs</t>
  </si>
  <si>
    <t>Inventory holding</t>
  </si>
  <si>
    <t>Total logistics costs</t>
  </si>
  <si>
    <t>5. Warehousing costs:</t>
  </si>
  <si>
    <t>= Total warehousing costs</t>
  </si>
  <si>
    <t>Warehousing</t>
  </si>
  <si>
    <t>Total saving potential by improving the logistics</t>
  </si>
  <si>
    <t>Inventory holding costs</t>
  </si>
  <si>
    <t>+ Air freight</t>
  </si>
  <si>
    <t>+ Insurance</t>
  </si>
  <si>
    <t>+ Warehouse equipment</t>
  </si>
  <si>
    <t>+ Costs of rented transportation</t>
  </si>
  <si>
    <t>+ Personnell costs warehouse/product reception</t>
  </si>
  <si>
    <t>+ Travel</t>
  </si>
  <si>
    <t xml:space="preserve">Average in Europe in 1998 </t>
  </si>
  <si>
    <t>Average in Europe in 1993</t>
  </si>
  <si>
    <t>Administration / IT</t>
  </si>
  <si>
    <t>Warehousing costs</t>
  </si>
  <si>
    <t>Total savings potential by improving the adm./IT costs</t>
  </si>
  <si>
    <t>Total savings potential by improving the warehousing costs</t>
  </si>
  <si>
    <t>Total savings potential by improving the transport costs</t>
  </si>
  <si>
    <t xml:space="preserve">Average logistics costs for Europe in 1993  </t>
  </si>
  <si>
    <t>Total logistics cost</t>
  </si>
  <si>
    <t xml:space="preserve">Average logistics costs for Europe in 1998  </t>
  </si>
  <si>
    <t>Average in Europe in 1998</t>
  </si>
  <si>
    <t>Logistics costs, target 2003</t>
  </si>
  <si>
    <t>Difference in % compared to average in Europe in 1993</t>
  </si>
  <si>
    <t>Difference in kr compared to average in Europe in 1993</t>
  </si>
  <si>
    <t>Difference in % compared to average in Europe in 1998</t>
  </si>
  <si>
    <t>Difference in kr compared to average in Europe in 1998</t>
  </si>
  <si>
    <t>Difference in % compared to 2003 target</t>
  </si>
  <si>
    <t>Difference in kr compared to 2003 target</t>
  </si>
  <si>
    <t>Target 2003</t>
  </si>
  <si>
    <t>Positive numbers and percentages indicate a numerical competitive disadvantage compared to the respective groups</t>
  </si>
  <si>
    <t>Negative numbers and percentages indicate a numerical competitive advantage compared to the respective groups</t>
  </si>
  <si>
    <t>+ Packaging and pallets</t>
  </si>
  <si>
    <t>Total saving potential by improving the inventory holding costs</t>
  </si>
  <si>
    <t xml:space="preserve">7. Administration/ IT </t>
  </si>
  <si>
    <t>Darren Ltd.</t>
  </si>
  <si>
    <t>(Sett inn navn på firma her og regnarket og grafer oppdateres)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</si>
</sst>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9" formatCode="&quot;kr&quot;\ #,##0.00"/>
    <numFmt numFmtId="180" formatCode="&quot;kr&quot;\ #,##0"/>
    <numFmt numFmtId="181" formatCode="mm/dd/yy"/>
  </numFmts>
  <fonts count="12" x14ac:knownFonts="1">
    <font>
      <sz val="10"/>
      <name val="Arial"/>
    </font>
    <font>
      <sz val="10"/>
      <name val="Arial"/>
    </font>
    <font>
      <sz val="8"/>
      <name val="Arial"/>
    </font>
    <font>
      <b/>
      <sz val="16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color indexed="10"/>
      <name val="Times New Roman"/>
      <family val="1"/>
    </font>
    <font>
      <b/>
      <sz val="18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4" fillId="0" borderId="1" xfId="0" applyFont="1" applyBorder="1"/>
    <xf numFmtId="0" fontId="4" fillId="0" borderId="0" xfId="0" applyFont="1"/>
    <xf numFmtId="0" fontId="5" fillId="0" borderId="0" xfId="0" applyFont="1"/>
    <xf numFmtId="0" fontId="6" fillId="0" borderId="2" xfId="0" applyFont="1" applyBorder="1"/>
    <xf numFmtId="0" fontId="4" fillId="0" borderId="2" xfId="0" applyFont="1" applyBorder="1"/>
    <xf numFmtId="0" fontId="7" fillId="0" borderId="0" xfId="0" applyFont="1"/>
    <xf numFmtId="0" fontId="8" fillId="0" borderId="0" xfId="0" applyFont="1"/>
    <xf numFmtId="181" fontId="8" fillId="0" borderId="0" xfId="0" applyNumberFormat="1" applyFont="1"/>
    <xf numFmtId="0" fontId="9" fillId="0" borderId="0" xfId="0" applyFont="1"/>
    <xf numFmtId="3" fontId="8" fillId="0" borderId="2" xfId="0" applyNumberFormat="1" applyFont="1" applyBorder="1"/>
    <xf numFmtId="14" fontId="4" fillId="0" borderId="0" xfId="0" applyNumberFormat="1" applyFont="1"/>
    <xf numFmtId="0" fontId="4" fillId="0" borderId="0" xfId="0" applyFont="1" applyBorder="1"/>
    <xf numFmtId="3" fontId="4" fillId="0" borderId="3" xfId="0" applyNumberFormat="1" applyFont="1" applyBorder="1"/>
    <xf numFmtId="0" fontId="4" fillId="0" borderId="0" xfId="0" quotePrefix="1" applyFont="1"/>
    <xf numFmtId="3" fontId="4" fillId="0" borderId="4" xfId="0" applyNumberFormat="1" applyFont="1" applyBorder="1"/>
    <xf numFmtId="3" fontId="4" fillId="0" borderId="0" xfId="0" applyNumberFormat="1" applyFont="1"/>
    <xf numFmtId="0" fontId="8" fillId="0" borderId="5" xfId="0" quotePrefix="1" applyFont="1" applyBorder="1"/>
    <xf numFmtId="0" fontId="8" fillId="0" borderId="5" xfId="0" applyFont="1" applyBorder="1"/>
    <xf numFmtId="0" fontId="4" fillId="0" borderId="5" xfId="0" applyFont="1" applyBorder="1"/>
    <xf numFmtId="3" fontId="4" fillId="0" borderId="5" xfId="0" applyNumberFormat="1" applyFont="1" applyBorder="1"/>
    <xf numFmtId="3" fontId="8" fillId="0" borderId="3" xfId="0" applyNumberFormat="1" applyFont="1" applyBorder="1"/>
    <xf numFmtId="9" fontId="4" fillId="0" borderId="0" xfId="0" applyNumberFormat="1" applyFont="1"/>
    <xf numFmtId="0" fontId="4" fillId="0" borderId="0" xfId="0" quotePrefix="1" applyFont="1" applyBorder="1"/>
    <xf numFmtId="0" fontId="10" fillId="0" borderId="5" xfId="0" applyFont="1" applyBorder="1"/>
    <xf numFmtId="3" fontId="6" fillId="0" borderId="5" xfId="0" applyNumberFormat="1" applyFont="1" applyBorder="1"/>
    <xf numFmtId="0" fontId="6" fillId="0" borderId="0" xfId="0" applyFont="1"/>
    <xf numFmtId="0" fontId="11" fillId="0" borderId="0" xfId="0" applyFont="1"/>
    <xf numFmtId="10" fontId="4" fillId="0" borderId="0" xfId="0" applyNumberFormat="1" applyFont="1"/>
    <xf numFmtId="0" fontId="11" fillId="0" borderId="0" xfId="0" applyFont="1" applyBorder="1"/>
    <xf numFmtId="0" fontId="4" fillId="0" borderId="4" xfId="0" applyFont="1" applyBorder="1"/>
    <xf numFmtId="0" fontId="11" fillId="0" borderId="6" xfId="0" applyFont="1" applyBorder="1"/>
    <xf numFmtId="0" fontId="4" fillId="0" borderId="7" xfId="0" applyFont="1" applyBorder="1"/>
    <xf numFmtId="10" fontId="4" fillId="0" borderId="8" xfId="0" applyNumberFormat="1" applyFont="1" applyBorder="1"/>
    <xf numFmtId="10" fontId="4" fillId="0" borderId="9" xfId="0" applyNumberFormat="1" applyFont="1" applyBorder="1"/>
    <xf numFmtId="0" fontId="4" fillId="0" borderId="3" xfId="0" applyFont="1" applyBorder="1"/>
    <xf numFmtId="10" fontId="4" fillId="0" borderId="10" xfId="0" applyNumberFormat="1" applyFont="1" applyBorder="1"/>
    <xf numFmtId="0" fontId="11" fillId="0" borderId="7" xfId="0" applyFont="1" applyBorder="1"/>
    <xf numFmtId="179" fontId="4" fillId="0" borderId="0" xfId="0" applyNumberFormat="1" applyFont="1"/>
    <xf numFmtId="0" fontId="4" fillId="2" borderId="11" xfId="0" applyFont="1" applyFill="1" applyBorder="1" applyAlignment="1">
      <alignment horizontal="centerContinuous"/>
    </xf>
    <xf numFmtId="10" fontId="4" fillId="2" borderId="11" xfId="0" applyNumberFormat="1" applyFont="1" applyFill="1" applyBorder="1" applyAlignment="1">
      <alignment horizontal="centerContinuous"/>
    </xf>
    <xf numFmtId="0" fontId="4" fillId="2" borderId="12" xfId="0" applyFont="1" applyFill="1" applyBorder="1" applyAlignment="1">
      <alignment horizontal="centerContinuous"/>
    </xf>
    <xf numFmtId="179" fontId="4" fillId="0" borderId="0" xfId="0" applyNumberFormat="1" applyFont="1" applyBorder="1"/>
    <xf numFmtId="0" fontId="6" fillId="0" borderId="0" xfId="0" applyFont="1" applyBorder="1"/>
    <xf numFmtId="10" fontId="4" fillId="0" borderId="0" xfId="1" applyNumberFormat="1" applyFont="1"/>
    <xf numFmtId="9" fontId="4" fillId="0" borderId="0" xfId="1" applyFont="1"/>
    <xf numFmtId="0" fontId="4" fillId="2" borderId="4" xfId="0" applyFont="1" applyFill="1" applyBorder="1"/>
    <xf numFmtId="10" fontId="4" fillId="2" borderId="13" xfId="0" applyNumberFormat="1" applyFont="1" applyFill="1" applyBorder="1"/>
    <xf numFmtId="0" fontId="6" fillId="2" borderId="4" xfId="0" applyFont="1" applyFill="1" applyBorder="1"/>
    <xf numFmtId="10" fontId="6" fillId="2" borderId="13" xfId="0" applyNumberFormat="1" applyFont="1" applyFill="1" applyBorder="1"/>
    <xf numFmtId="0" fontId="4" fillId="2" borderId="13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11" fillId="0" borderId="14" xfId="0" applyFont="1" applyBorder="1"/>
    <xf numFmtId="0" fontId="11" fillId="0" borderId="15" xfId="0" applyFont="1" applyBorder="1"/>
    <xf numFmtId="10" fontId="4" fillId="0" borderId="16" xfId="0" applyNumberFormat="1" applyFont="1" applyBorder="1"/>
    <xf numFmtId="180" fontId="4" fillId="0" borderId="16" xfId="0" applyNumberFormat="1" applyFont="1" applyBorder="1"/>
    <xf numFmtId="180" fontId="4" fillId="0" borderId="17" xfId="0" applyNumberFormat="1" applyFont="1" applyBorder="1"/>
    <xf numFmtId="0" fontId="11" fillId="0" borderId="18" xfId="0" applyFont="1" applyBorder="1"/>
    <xf numFmtId="0" fontId="7" fillId="2" borderId="19" xfId="0" applyFont="1" applyFill="1" applyBorder="1"/>
    <xf numFmtId="0" fontId="7" fillId="2" borderId="20" xfId="0" applyFont="1" applyFill="1" applyBorder="1" applyAlignment="1">
      <alignment horizontal="left"/>
    </xf>
    <xf numFmtId="0" fontId="7" fillId="2" borderId="14" xfId="0" applyFont="1" applyFill="1" applyBorder="1"/>
    <xf numFmtId="0" fontId="3" fillId="0" borderId="5" xfId="0" applyFont="1" applyBorder="1"/>
    <xf numFmtId="0" fontId="4" fillId="2" borderId="21" xfId="0" applyFont="1" applyFill="1" applyBorder="1" applyAlignment="1">
      <alignment horizontal="centerContinuous"/>
    </xf>
    <xf numFmtId="0" fontId="3" fillId="2" borderId="22" xfId="0" applyFont="1" applyFill="1" applyBorder="1" applyAlignment="1">
      <alignment horizontal="centerContinuous"/>
    </xf>
    <xf numFmtId="0" fontId="3" fillId="2" borderId="21" xfId="0" applyFont="1" applyFill="1" applyBorder="1" applyAlignment="1">
      <alignment horizontal="centerContinuous"/>
    </xf>
    <xf numFmtId="181" fontId="4" fillId="0" borderId="0" xfId="0" applyNumberFormat="1" applyFont="1" applyBorder="1"/>
    <xf numFmtId="10" fontId="4" fillId="0" borderId="4" xfId="0" applyNumberFormat="1" applyFont="1" applyBorder="1"/>
    <xf numFmtId="0" fontId="4" fillId="0" borderId="13" xfId="0" applyFont="1" applyBorder="1"/>
    <xf numFmtId="0" fontId="4" fillId="0" borderId="4" xfId="0" applyFont="1" applyFill="1" applyBorder="1" applyAlignment="1">
      <alignment horizontal="centerContinuous"/>
    </xf>
    <xf numFmtId="10" fontId="4" fillId="0" borderId="4" xfId="0" applyNumberFormat="1" applyFont="1" applyFill="1" applyBorder="1" applyAlignment="1">
      <alignment horizontal="centerContinuous"/>
    </xf>
    <xf numFmtId="0" fontId="4" fillId="0" borderId="13" xfId="0" applyFont="1" applyFill="1" applyBorder="1" applyAlignment="1">
      <alignment horizontal="centerContinuous"/>
    </xf>
    <xf numFmtId="10" fontId="4" fillId="0" borderId="23" xfId="0" applyNumberFormat="1" applyFont="1" applyBorder="1"/>
    <xf numFmtId="180" fontId="4" fillId="0" borderId="23" xfId="0" applyNumberFormat="1" applyFont="1" applyBorder="1"/>
    <xf numFmtId="0" fontId="4" fillId="0" borderId="9" xfId="0" applyFont="1" applyBorder="1"/>
    <xf numFmtId="0" fontId="7" fillId="2" borderId="24" xfId="0" applyFont="1" applyFill="1" applyBorder="1" applyAlignment="1">
      <alignment horizontal="left"/>
    </xf>
    <xf numFmtId="0" fontId="11" fillId="0" borderId="3" xfId="0" applyFont="1" applyBorder="1"/>
    <xf numFmtId="0" fontId="4" fillId="0" borderId="10" xfId="0" applyFont="1" applyBorder="1"/>
    <xf numFmtId="10" fontId="4" fillId="0" borderId="20" xfId="0" applyNumberFormat="1" applyFont="1" applyBorder="1"/>
    <xf numFmtId="0" fontId="6" fillId="2" borderId="11" xfId="0" applyFont="1" applyFill="1" applyBorder="1" applyAlignment="1">
      <alignment horizontal="centerContinuous"/>
    </xf>
    <xf numFmtId="10" fontId="4" fillId="0" borderId="17" xfId="0" applyNumberFormat="1" applyFont="1" applyBorder="1"/>
    <xf numFmtId="3" fontId="4" fillId="0" borderId="17" xfId="0" applyNumberFormat="1" applyFont="1" applyBorder="1"/>
    <xf numFmtId="0" fontId="7" fillId="0" borderId="15" xfId="0" applyFont="1" applyBorder="1"/>
    <xf numFmtId="0" fontId="7" fillId="0" borderId="18" xfId="0" applyFont="1" applyBorder="1"/>
    <xf numFmtId="0" fontId="7" fillId="2" borderId="19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centerContinuous"/>
    </xf>
    <xf numFmtId="0" fontId="4" fillId="2" borderId="13" xfId="0" applyFont="1" applyFill="1" applyBorder="1" applyAlignment="1">
      <alignment horizontal="centerContinuous"/>
    </xf>
    <xf numFmtId="10" fontId="4" fillId="2" borderId="4" xfId="0" applyNumberFormat="1" applyFont="1" applyFill="1" applyBorder="1" applyAlignment="1">
      <alignment horizontal="centerContinuous"/>
    </xf>
    <xf numFmtId="15" fontId="4" fillId="2" borderId="25" xfId="0" applyNumberFormat="1" applyFont="1" applyFill="1" applyBorder="1" applyAlignment="1">
      <alignment horizontal="centerContinuous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Percentage share of inventory holding, adm/IT, warehousing 
and transport to net sales</a:t>
            </a:r>
          </a:p>
        </c:rich>
      </c:tx>
      <c:layout>
        <c:manualLayout>
          <c:xMode val="edge"/>
          <c:yMode val="edge"/>
          <c:x val="0.20808481127543438"/>
          <c:y val="3.78390669774960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457952811793954E-2"/>
          <c:y val="0.28109021183282751"/>
          <c:w val="0.89354066018274747"/>
          <c:h val="0.58650553815118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3B3B" mc:Ignorable="a14" a14:legacySpreadsheetColorIndex="38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008080" mc:Ignorable="a14" a14:legacySpreadsheetColorIndex="38"/>
                </a:gs>
                <a:gs pos="100000">
                  <a:srgbClr xmlns:mc="http://schemas.openxmlformats.org/markup-compatibility/2006" xmlns:a14="http://schemas.microsoft.com/office/drawing/2010/main" val="003B3B" mc:Ignorable="a14" a14:legacySpreadsheetColorIndex="38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'Log costs NO'!$B$54:$D$57</c:f>
              <c:strCache>
                <c:ptCount val="4"/>
                <c:pt idx="0">
                  <c:v>Inventory holding</c:v>
                </c:pt>
                <c:pt idx="1">
                  <c:v>Adm./IT</c:v>
                </c:pt>
                <c:pt idx="2">
                  <c:v>Warehousing</c:v>
                </c:pt>
                <c:pt idx="3">
                  <c:v>Transport</c:v>
                </c:pt>
              </c:strCache>
            </c:strRef>
          </c:cat>
          <c:val>
            <c:numRef>
              <c:f>'Log costs NO'!$E$54:$E$57</c:f>
              <c:numCache>
                <c:formatCode>0.00%</c:formatCode>
                <c:ptCount val="4"/>
                <c:pt idx="0">
                  <c:v>2.5238823459315603E-2</c:v>
                </c:pt>
                <c:pt idx="1">
                  <c:v>6.6797746486332611E-3</c:v>
                </c:pt>
                <c:pt idx="2">
                  <c:v>5.5238889661244732E-2</c:v>
                </c:pt>
                <c:pt idx="3">
                  <c:v>5.0790120024097503E-2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9-440E-BE12-04DDDBB05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7675888"/>
        <c:axId val="1"/>
      </c:barChart>
      <c:catAx>
        <c:axId val="193767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7675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Side &amp;P</c:oddFooter>
    </c:headerFooter>
    <c:pageMargins b="1" l="0.75" r="0.75" t="1" header="0.5" footer="0.5"/>
    <c:pageSetup paperSize="9" orientation="landscape" horizontalDpi="-4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Logistikkostnader for papir industrien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9"/>
      <c:rotY val="20"/>
      <c:depthPercent val="2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'Log costs NO'!#REF!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'Log costs NO'!#REF!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4-4BEF-B401-7F2D66639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868962608"/>
        <c:axId val="1"/>
        <c:axId val="0"/>
      </c:bar3DChart>
      <c:catAx>
        <c:axId val="186896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962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Side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Logistikkostnader for den farmasøytiske industrien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6"/>
      <c:rotY val="20"/>
      <c:depthPercent val="2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'Log costs NO'!#REF!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'Log costs NO'!#REF!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3-4F35-BE09-19F9CAB64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868949648"/>
        <c:axId val="1"/>
        <c:axId val="0"/>
      </c:bar3DChart>
      <c:catAx>
        <c:axId val="186894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9496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Side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Logistikkostnader for grossister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2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'Log costs NO'!#REF!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'Log costs NO'!#REF!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7-4653-9844-EDFA9853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868954928"/>
        <c:axId val="1"/>
        <c:axId val="0"/>
      </c:bar3DChart>
      <c:catAx>
        <c:axId val="186895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954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Side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Logistikkostnader for detaljister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9"/>
      <c:rotY val="20"/>
      <c:depthPercent val="2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'Log costs NO'!#REF!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'Log costs NO'!#REF!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8-4447-B526-EACFDF3B8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868947248"/>
        <c:axId val="1"/>
        <c:axId val="0"/>
      </c:bar3DChart>
      <c:catAx>
        <c:axId val="186894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947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Side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Logistics costs, target 2003</a:t>
            </a:r>
          </a:p>
        </c:rich>
      </c:tx>
      <c:layout>
        <c:manualLayout>
          <c:xMode val="edge"/>
          <c:yMode val="edge"/>
          <c:x val="0.27027880432710205"/>
          <c:y val="4.78278881768171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37660534033028"/>
          <c:y val="0.32609923756920811"/>
          <c:w val="0.82123175160927153"/>
          <c:h val="0.43914697325986696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4848" mc:Ignorable="a14" a14:legacySpreadsheetColorIndex="38">
                    <a:gamma/>
                    <a:shade val="56078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008080" mc:Ignorable="a14" a14:legacySpreadsheetColorIndex="38"/>
                </a:gs>
                <a:gs pos="100000">
                  <a:srgbClr xmlns:mc="http://schemas.openxmlformats.org/markup-compatibility/2006" xmlns:a14="http://schemas.microsoft.com/office/drawing/2010/main" val="004848" mc:Ignorable="a14" a14:legacySpreadsheetColorIndex="38">
                    <a:gamma/>
                    <a:shade val="56078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'Log costs NO'!$B$224:$D$227</c:f>
              <c:strCache>
                <c:ptCount val="4"/>
                <c:pt idx="0">
                  <c:v>Inventory holding</c:v>
                </c:pt>
                <c:pt idx="1">
                  <c:v>Adm./IT</c:v>
                </c:pt>
                <c:pt idx="2">
                  <c:v>Warehousing</c:v>
                </c:pt>
                <c:pt idx="3">
                  <c:v>Transport</c:v>
                </c:pt>
              </c:strCache>
            </c:strRef>
          </c:cat>
          <c:val>
            <c:numRef>
              <c:f>'Log costs NO'!$E$224:$E$227</c:f>
              <c:numCache>
                <c:formatCode>0.00%</c:formatCode>
                <c:ptCount val="4"/>
                <c:pt idx="0">
                  <c:v>1.0999999999999999E-2</c:v>
                </c:pt>
                <c:pt idx="1">
                  <c:v>1.0999999999999999E-2</c:v>
                </c:pt>
                <c:pt idx="2">
                  <c:v>1.4999999999999999E-2</c:v>
                </c:pt>
                <c:pt idx="3">
                  <c:v>3.1E-2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3-4974-A9E2-9F9EE9E7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970288"/>
        <c:axId val="1"/>
      </c:barChart>
      <c:catAx>
        <c:axId val="186897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970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Side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Comparison of inventory holding costs with average in Europe in 1993, 1998 
and 2003 target</a:t>
            </a:r>
          </a:p>
        </c:rich>
      </c:tx>
      <c:layout>
        <c:manualLayout>
          <c:xMode val="edge"/>
          <c:yMode val="edge"/>
          <c:x val="0.13163885104732498"/>
          <c:y val="5.00015820897856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89960739758383"/>
          <c:y val="0.55001740298764246"/>
          <c:w val="0.79832593538377716"/>
          <c:h val="0.2250071194040355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'Log costs NO'!$B$109:$B$112</c:f>
              <c:strCache>
                <c:ptCount val="4"/>
                <c:pt idx="0">
                  <c:v>Darren Ltd.</c:v>
                </c:pt>
                <c:pt idx="1">
                  <c:v>Average in Europe in 1993</c:v>
                </c:pt>
                <c:pt idx="2">
                  <c:v>Average in Europe in 1998</c:v>
                </c:pt>
                <c:pt idx="3">
                  <c:v>Target 2003</c:v>
                </c:pt>
              </c:strCache>
            </c:strRef>
          </c:cat>
          <c:val>
            <c:numRef>
              <c:f>'Log costs NO'!$C$109:$C$112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8038-49C2-B368-C624041E9851}"/>
            </c:ext>
          </c:extLst>
        </c:ser>
        <c:ser>
          <c:idx val="1"/>
          <c:order val="1"/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'Log costs NO'!$B$109:$B$112</c:f>
              <c:strCache>
                <c:ptCount val="4"/>
                <c:pt idx="0">
                  <c:v>Darren Ltd.</c:v>
                </c:pt>
                <c:pt idx="1">
                  <c:v>Average in Europe in 1993</c:v>
                </c:pt>
                <c:pt idx="2">
                  <c:v>Average in Europe in 1998</c:v>
                </c:pt>
                <c:pt idx="3">
                  <c:v>Target 2003</c:v>
                </c:pt>
              </c:strCache>
            </c:strRef>
          </c:cat>
          <c:val>
            <c:numRef>
              <c:f>'Log costs NO'!$D$109:$D$112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8038-49C2-B368-C624041E9851}"/>
            </c:ext>
          </c:extLst>
        </c:ser>
        <c:ser>
          <c:idx val="2"/>
          <c:order val="2"/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2C003B" mc:Ignorable="a14" a14:legacySpreadsheetColorIndex="28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600080" mc:Ignorable="a14" a14:legacySpreadsheetColorIndex="28"/>
                </a:gs>
                <a:gs pos="100000">
                  <a:srgbClr xmlns:mc="http://schemas.openxmlformats.org/markup-compatibility/2006" xmlns:a14="http://schemas.microsoft.com/office/drawing/2010/main" val="2C003B" mc:Ignorable="a14" a14:legacySpreadsheetColorIndex="28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3B0000" mc:Ignorable="a14" a14:legacySpreadsheetColorIndex="16">
                      <a:gamma/>
                      <a:shade val="46275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800000" mc:Ignorable="a14" a14:legacySpreadsheetColorIndex="16"/>
                  </a:gs>
                  <a:gs pos="100000">
                    <a:srgbClr xmlns:mc="http://schemas.openxmlformats.org/markup-compatibility/2006" xmlns:a14="http://schemas.microsoft.com/office/drawing/2010/main" val="3B0000" mc:Ignorable="a14" a14:legacySpreadsheetColorIndex="16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038-49C2-B368-C624041E985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'Log costs NO'!$B$109:$B$112</c:f>
              <c:strCache>
                <c:ptCount val="4"/>
                <c:pt idx="0">
                  <c:v>Darren Ltd.</c:v>
                </c:pt>
                <c:pt idx="1">
                  <c:v>Average in Europe in 1993</c:v>
                </c:pt>
                <c:pt idx="2">
                  <c:v>Average in Europe in 1998</c:v>
                </c:pt>
                <c:pt idx="3">
                  <c:v>Target 2003</c:v>
                </c:pt>
              </c:strCache>
            </c:strRef>
          </c:cat>
          <c:val>
            <c:numRef>
              <c:f>'Log costs NO'!$E$109:$E$112</c:f>
              <c:numCache>
                <c:formatCode>0.00%</c:formatCode>
                <c:ptCount val="4"/>
                <c:pt idx="0">
                  <c:v>2.5238823459315603E-2</c:v>
                </c:pt>
                <c:pt idx="1">
                  <c:v>0.02</c:v>
                </c:pt>
                <c:pt idx="2">
                  <c:v>1.4E-2</c:v>
                </c:pt>
                <c:pt idx="3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38-49C2-B368-C624041E9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80"/>
        <c:axId val="1868956368"/>
        <c:axId val="1"/>
      </c:barChart>
      <c:catAx>
        <c:axId val="186895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.0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9563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Side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Comparison of adm. /IT costs with average in Europe in 1993, 1998 and 2003 target</a:t>
            </a:r>
          </a:p>
        </c:rich>
      </c:tx>
      <c:layout>
        <c:manualLayout>
          <c:xMode val="edge"/>
          <c:yMode val="edge"/>
          <c:x val="0.11452303672328991"/>
          <c:y val="3.16912390936846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52303672328991"/>
          <c:y val="0.34156113245415665"/>
          <c:w val="0.81597663665344056"/>
          <c:h val="0.4753685864052695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'Log costs NO'!$B$129:$B$132</c:f>
              <c:strCache>
                <c:ptCount val="4"/>
                <c:pt idx="0">
                  <c:v>Darren Ltd.</c:v>
                </c:pt>
                <c:pt idx="1">
                  <c:v>Average in Europe in 1993</c:v>
                </c:pt>
                <c:pt idx="2">
                  <c:v>Average in Europe in 1998</c:v>
                </c:pt>
                <c:pt idx="3">
                  <c:v>Target 2003</c:v>
                </c:pt>
              </c:strCache>
            </c:strRef>
          </c:cat>
          <c:val>
            <c:numRef>
              <c:f>'Log costs NO'!$C$129:$C$132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7620-4CAF-9D07-E358BCAB154A}"/>
            </c:ext>
          </c:extLst>
        </c:ser>
        <c:ser>
          <c:idx val="1"/>
          <c:order val="1"/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'Log costs NO'!$B$129:$B$132</c:f>
              <c:strCache>
                <c:ptCount val="4"/>
                <c:pt idx="0">
                  <c:v>Darren Ltd.</c:v>
                </c:pt>
                <c:pt idx="1">
                  <c:v>Average in Europe in 1993</c:v>
                </c:pt>
                <c:pt idx="2">
                  <c:v>Average in Europe in 1998</c:v>
                </c:pt>
                <c:pt idx="3">
                  <c:v>Target 2003</c:v>
                </c:pt>
              </c:strCache>
            </c:strRef>
          </c:cat>
          <c:val>
            <c:numRef>
              <c:f>'Log costs NO'!$D$129:$D$132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7620-4CAF-9D07-E358BCAB154A}"/>
            </c:ext>
          </c:extLst>
        </c:ser>
        <c:ser>
          <c:idx val="2"/>
          <c:order val="2"/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2C003B" mc:Ignorable="a14" a14:legacySpreadsheetColorIndex="28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600080" mc:Ignorable="a14" a14:legacySpreadsheetColorIndex="28"/>
                </a:gs>
                <a:gs pos="100000">
                  <a:srgbClr xmlns:mc="http://schemas.openxmlformats.org/markup-compatibility/2006" xmlns:a14="http://schemas.microsoft.com/office/drawing/2010/main" val="2C003B" mc:Ignorable="a14" a14:legacySpreadsheetColorIndex="28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3B0000" mc:Ignorable="a14" a14:legacySpreadsheetColorIndex="16">
                      <a:gamma/>
                      <a:shade val="46275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800000" mc:Ignorable="a14" a14:legacySpreadsheetColorIndex="16"/>
                  </a:gs>
                  <a:gs pos="100000">
                    <a:srgbClr xmlns:mc="http://schemas.openxmlformats.org/markup-compatibility/2006" xmlns:a14="http://schemas.microsoft.com/office/drawing/2010/main" val="3B0000" mc:Ignorable="a14" a14:legacySpreadsheetColorIndex="16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620-4CAF-9D07-E358BCAB154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'Log costs NO'!$B$129:$B$132</c:f>
              <c:strCache>
                <c:ptCount val="4"/>
                <c:pt idx="0">
                  <c:v>Darren Ltd.</c:v>
                </c:pt>
                <c:pt idx="1">
                  <c:v>Average in Europe in 1993</c:v>
                </c:pt>
                <c:pt idx="2">
                  <c:v>Average in Europe in 1998</c:v>
                </c:pt>
                <c:pt idx="3">
                  <c:v>Target 2003</c:v>
                </c:pt>
              </c:strCache>
            </c:strRef>
          </c:cat>
          <c:val>
            <c:numRef>
              <c:f>'Log costs NO'!$E$129:$E$132</c:f>
              <c:numCache>
                <c:formatCode>0.00%</c:formatCode>
                <c:ptCount val="4"/>
                <c:pt idx="0">
                  <c:v>6.6797746486332611E-3</c:v>
                </c:pt>
                <c:pt idx="1">
                  <c:v>1.4E-2</c:v>
                </c:pt>
                <c:pt idx="2">
                  <c:v>1.2E-2</c:v>
                </c:pt>
                <c:pt idx="3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20-4CAF-9D07-E358BCAB1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90"/>
        <c:axId val="1868957808"/>
        <c:axId val="1"/>
      </c:barChart>
      <c:catAx>
        <c:axId val="186895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.0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957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Side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Comparison of warehousing costs with average in Europe in 1993, 1998 and 2003 target</a:t>
            </a:r>
          </a:p>
        </c:rich>
      </c:tx>
      <c:layout>
        <c:manualLayout>
          <c:xMode val="edge"/>
          <c:yMode val="edge"/>
          <c:x val="0.14718199400362228"/>
          <c:y val="6.0346738019257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9067351260664"/>
          <c:y val="0.41380620356061965"/>
          <c:w val="0.85083289684285746"/>
          <c:h val="0.310354652670464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'Log costs NO'!$B$152:$B$155</c:f>
              <c:strCache>
                <c:ptCount val="4"/>
                <c:pt idx="0">
                  <c:v>Darren Ltd.</c:v>
                </c:pt>
                <c:pt idx="1">
                  <c:v>Average in Europe in 1993</c:v>
                </c:pt>
                <c:pt idx="2">
                  <c:v>Average in Europe in 1998</c:v>
                </c:pt>
                <c:pt idx="3">
                  <c:v>Target 2003</c:v>
                </c:pt>
              </c:strCache>
            </c:strRef>
          </c:cat>
          <c:val>
            <c:numRef>
              <c:f>'Log costs NO'!$C$152:$C$155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42BE-443D-9D01-64810574794D}"/>
            </c:ext>
          </c:extLst>
        </c:ser>
        <c:ser>
          <c:idx val="1"/>
          <c:order val="1"/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'Log costs NO'!$B$152:$B$155</c:f>
              <c:strCache>
                <c:ptCount val="4"/>
                <c:pt idx="0">
                  <c:v>Darren Ltd.</c:v>
                </c:pt>
                <c:pt idx="1">
                  <c:v>Average in Europe in 1993</c:v>
                </c:pt>
                <c:pt idx="2">
                  <c:v>Average in Europe in 1998</c:v>
                </c:pt>
                <c:pt idx="3">
                  <c:v>Target 2003</c:v>
                </c:pt>
              </c:strCache>
            </c:strRef>
          </c:cat>
          <c:val>
            <c:numRef>
              <c:f>'Log costs NO'!$D$152:$D$155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42BE-443D-9D01-64810574794D}"/>
            </c:ext>
          </c:extLst>
        </c:ser>
        <c:ser>
          <c:idx val="2"/>
          <c:order val="2"/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2C003B" mc:Ignorable="a14" a14:legacySpreadsheetColorIndex="28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600080" mc:Ignorable="a14" a14:legacySpreadsheetColorIndex="28"/>
                </a:gs>
                <a:gs pos="100000">
                  <a:srgbClr xmlns:mc="http://schemas.openxmlformats.org/markup-compatibility/2006" xmlns:a14="http://schemas.microsoft.com/office/drawing/2010/main" val="2C003B" mc:Ignorable="a14" a14:legacySpreadsheetColorIndex="28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3B0000" mc:Ignorable="a14" a14:legacySpreadsheetColorIndex="16">
                      <a:gamma/>
                      <a:shade val="46275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800000" mc:Ignorable="a14" a14:legacySpreadsheetColorIndex="16"/>
                  </a:gs>
                  <a:gs pos="100000">
                    <a:srgbClr xmlns:mc="http://schemas.openxmlformats.org/markup-compatibility/2006" xmlns:a14="http://schemas.microsoft.com/office/drawing/2010/main" val="3B0000" mc:Ignorable="a14" a14:legacySpreadsheetColorIndex="16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2BE-443D-9D01-64810574794D}"/>
              </c:ext>
            </c:extLst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2C003B" mc:Ignorable="a14" a14:legacySpreadsheetColorIndex="28">
                      <a:gamma/>
                      <a:shade val="46275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600080" mc:Ignorable="a14" a14:legacySpreadsheetColorIndex="28"/>
                  </a:gs>
                  <a:gs pos="100000">
                    <a:srgbClr xmlns:mc="http://schemas.openxmlformats.org/markup-compatibility/2006" xmlns:a14="http://schemas.microsoft.com/office/drawing/2010/main" val="2C003B" mc:Ignorable="a14" a14:legacySpreadsheetColorIndex="28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2BE-443D-9D01-64810574794D}"/>
              </c:ext>
            </c:extLst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2C003B" mc:Ignorable="a14" a14:legacySpreadsheetColorIndex="28">
                      <a:gamma/>
                      <a:shade val="46275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600080" mc:Ignorable="a14" a14:legacySpreadsheetColorIndex="28"/>
                  </a:gs>
                  <a:gs pos="100000">
                    <a:srgbClr xmlns:mc="http://schemas.openxmlformats.org/markup-compatibility/2006" xmlns:a14="http://schemas.microsoft.com/office/drawing/2010/main" val="2C003B" mc:Ignorable="a14" a14:legacySpreadsheetColorIndex="28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2BE-443D-9D01-64810574794D}"/>
              </c:ext>
            </c:extLst>
          </c:dPt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2C003B" mc:Ignorable="a14" a14:legacySpreadsheetColorIndex="28">
                      <a:gamma/>
                      <a:shade val="46275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600080" mc:Ignorable="a14" a14:legacySpreadsheetColorIndex="28"/>
                  </a:gs>
                  <a:gs pos="100000">
                    <a:srgbClr xmlns:mc="http://schemas.openxmlformats.org/markup-compatibility/2006" xmlns:a14="http://schemas.microsoft.com/office/drawing/2010/main" val="2C003B" mc:Ignorable="a14" a14:legacySpreadsheetColorIndex="28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2BE-443D-9D01-64810574794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'Log costs NO'!$B$152:$B$155</c:f>
              <c:strCache>
                <c:ptCount val="4"/>
                <c:pt idx="0">
                  <c:v>Darren Ltd.</c:v>
                </c:pt>
                <c:pt idx="1">
                  <c:v>Average in Europe in 1993</c:v>
                </c:pt>
                <c:pt idx="2">
                  <c:v>Average in Europe in 1998</c:v>
                </c:pt>
                <c:pt idx="3">
                  <c:v>Target 2003</c:v>
                </c:pt>
              </c:strCache>
            </c:strRef>
          </c:cat>
          <c:val>
            <c:numRef>
              <c:f>'Log costs NO'!$E$152:$E$155</c:f>
              <c:numCache>
                <c:formatCode>0.00%</c:formatCode>
                <c:ptCount val="4"/>
                <c:pt idx="0">
                  <c:v>5.5238889661244732E-2</c:v>
                </c:pt>
                <c:pt idx="1">
                  <c:v>2.1000000000000001E-2</c:v>
                </c:pt>
                <c:pt idx="2">
                  <c:v>0.02</c:v>
                </c:pt>
                <c:pt idx="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BE-443D-9D01-648105747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90"/>
        <c:axId val="1868961648"/>
        <c:axId val="1"/>
      </c:barChart>
      <c:catAx>
        <c:axId val="186896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9616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Side &amp;P</c:oddFooter>
    </c:headerFooter>
    <c:pageMargins b="1" l="0.75" r="0.75" t="1" header="0.5" footer="0.5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Comparison of transport costs with average in Europe in 1993, 1998 and 2003 target</a:t>
            </a:r>
          </a:p>
        </c:rich>
      </c:tx>
      <c:layout>
        <c:manualLayout>
          <c:xMode val="edge"/>
          <c:yMode val="edge"/>
          <c:x val="0.17551582092779169"/>
          <c:y val="6.02429204579452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28937176693413"/>
          <c:y val="0.38555469093084949"/>
          <c:w val="0.849006761697225"/>
          <c:h val="0.357441328050475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'Log costs NO'!$B$178:$B$181</c:f>
              <c:strCache>
                <c:ptCount val="4"/>
                <c:pt idx="0">
                  <c:v>Darren Ltd.</c:v>
                </c:pt>
                <c:pt idx="1">
                  <c:v>Average in Europe in 1993</c:v>
                </c:pt>
                <c:pt idx="2">
                  <c:v>Average in Europe in 1998</c:v>
                </c:pt>
                <c:pt idx="3">
                  <c:v>Target 2003</c:v>
                </c:pt>
              </c:strCache>
            </c:strRef>
          </c:cat>
          <c:val>
            <c:numRef>
              <c:f>'Log costs NO'!$C$178:$C$181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7B17-4AD4-BC46-BF9D0277F1B9}"/>
            </c:ext>
          </c:extLst>
        </c:ser>
        <c:ser>
          <c:idx val="1"/>
          <c:order val="1"/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'Log costs NO'!$B$178:$B$181</c:f>
              <c:strCache>
                <c:ptCount val="4"/>
                <c:pt idx="0">
                  <c:v>Darren Ltd.</c:v>
                </c:pt>
                <c:pt idx="1">
                  <c:v>Average in Europe in 1993</c:v>
                </c:pt>
                <c:pt idx="2">
                  <c:v>Average in Europe in 1998</c:v>
                </c:pt>
                <c:pt idx="3">
                  <c:v>Target 2003</c:v>
                </c:pt>
              </c:strCache>
            </c:strRef>
          </c:cat>
          <c:val>
            <c:numRef>
              <c:f>'Log costs NO'!$D$178:$D$181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7B17-4AD4-BC46-BF9D0277F1B9}"/>
            </c:ext>
          </c:extLst>
        </c:ser>
        <c:ser>
          <c:idx val="2"/>
          <c:order val="2"/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333399" mc:Ignorable="a14" a14:legacySpreadsheetColorIndex="62"/>
                </a:gs>
                <a:gs pos="10000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3B0000" mc:Ignorable="a14" a14:legacySpreadsheetColorIndex="37">
                      <a:gamma/>
                      <a:shade val="46275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800000" mc:Ignorable="a14" a14:legacySpreadsheetColorIndex="37"/>
                  </a:gs>
                  <a:gs pos="100000">
                    <a:srgbClr xmlns:mc="http://schemas.openxmlformats.org/markup-compatibility/2006" xmlns:a14="http://schemas.microsoft.com/office/drawing/2010/main" val="3B0000" mc:Ignorable="a14" a14:legacySpreadsheetColorIndex="37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B17-4AD4-BC46-BF9D0277F1B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'Log costs NO'!$B$178:$B$181</c:f>
              <c:strCache>
                <c:ptCount val="4"/>
                <c:pt idx="0">
                  <c:v>Darren Ltd.</c:v>
                </c:pt>
                <c:pt idx="1">
                  <c:v>Average in Europe in 1993</c:v>
                </c:pt>
                <c:pt idx="2">
                  <c:v>Average in Europe in 1998</c:v>
                </c:pt>
                <c:pt idx="3">
                  <c:v>Target 2003</c:v>
                </c:pt>
              </c:strCache>
            </c:strRef>
          </c:cat>
          <c:val>
            <c:numRef>
              <c:f>'Log costs NO'!$E$178:$E$181</c:f>
              <c:numCache>
                <c:formatCode>0.00%</c:formatCode>
                <c:ptCount val="4"/>
                <c:pt idx="0">
                  <c:v>5.0790120024097503E-2</c:v>
                </c:pt>
                <c:pt idx="1">
                  <c:v>4.5999999999999999E-2</c:v>
                </c:pt>
                <c:pt idx="2">
                  <c:v>3.1E-2</c:v>
                </c:pt>
                <c:pt idx="3">
                  <c:v>3.1E-2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17-4AD4-BC46-BF9D0277F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100"/>
        <c:axId val="1868959248"/>
        <c:axId val="1"/>
      </c:barChart>
      <c:catAx>
        <c:axId val="186895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.0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959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Side &amp;P</c:oddFooter>
    </c:headerFooter>
    <c:pageMargins b="1" l="0.75" r="0.75" t="1" header="0.5" footer="0.5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Comparison of logistics costs with average in Europe 
in 1993, 1998 and 2003 target</a:t>
            </a:r>
          </a:p>
        </c:rich>
      </c:tx>
      <c:layout>
        <c:manualLayout>
          <c:xMode val="edge"/>
          <c:yMode val="edge"/>
          <c:x val="0.24083886130489057"/>
          <c:y val="3.9395228469849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467389525694941E-2"/>
          <c:y val="0.3181922299487826"/>
          <c:w val="0.88511337860274497"/>
          <c:h val="0.49698595915809851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2C003B" mc:Ignorable="a14" a14:legacySpreadsheetColorIndex="28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600080" mc:Ignorable="a14" a14:legacySpreadsheetColorIndex="28"/>
                </a:gs>
                <a:gs pos="100000">
                  <a:srgbClr xmlns:mc="http://schemas.openxmlformats.org/markup-compatibility/2006" xmlns:a14="http://schemas.microsoft.com/office/drawing/2010/main" val="2C003B" mc:Ignorable="a14" a14:legacySpreadsheetColorIndex="28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3B0000" mc:Ignorable="a14" a14:legacySpreadsheetColorIndex="16">
                      <a:gamma/>
                      <a:shade val="46275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800000" mc:Ignorable="a14" a14:legacySpreadsheetColorIndex="16"/>
                  </a:gs>
                  <a:gs pos="100000">
                    <a:srgbClr xmlns:mc="http://schemas.openxmlformats.org/markup-compatibility/2006" xmlns:a14="http://schemas.microsoft.com/office/drawing/2010/main" val="3B0000" mc:Ignorable="a14" a14:legacySpreadsheetColorIndex="16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725-4F5B-B6A6-EB3DB186E3C3}"/>
              </c:ext>
            </c:extLst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2C003B" mc:Ignorable="a14" a14:legacySpreadsheetColorIndex="28">
                      <a:gamma/>
                      <a:shade val="46275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600080" mc:Ignorable="a14" a14:legacySpreadsheetColorIndex="28"/>
                  </a:gs>
                  <a:gs pos="100000">
                    <a:srgbClr xmlns:mc="http://schemas.openxmlformats.org/markup-compatibility/2006" xmlns:a14="http://schemas.microsoft.com/office/drawing/2010/main" val="2C003B" mc:Ignorable="a14" a14:legacySpreadsheetColorIndex="28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725-4F5B-B6A6-EB3DB186E3C3}"/>
              </c:ext>
            </c:extLst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2C003B" mc:Ignorable="a14" a14:legacySpreadsheetColorIndex="28">
                      <a:gamma/>
                      <a:shade val="46275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600080" mc:Ignorable="a14" a14:legacySpreadsheetColorIndex="28"/>
                  </a:gs>
                  <a:gs pos="100000">
                    <a:srgbClr xmlns:mc="http://schemas.openxmlformats.org/markup-compatibility/2006" xmlns:a14="http://schemas.microsoft.com/office/drawing/2010/main" val="2C003B" mc:Ignorable="a14" a14:legacySpreadsheetColorIndex="28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725-4F5B-B6A6-EB3DB186E3C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('Log costs NO'!$B$60,'Log costs NO'!$B$207,'Log costs NO'!$B$217,'Log costs NO'!$B$230)</c:f>
              <c:strCache>
                <c:ptCount val="4"/>
                <c:pt idx="0">
                  <c:v>Darren Ltd.</c:v>
                </c:pt>
                <c:pt idx="1">
                  <c:v>Average in Europe in 1993</c:v>
                </c:pt>
                <c:pt idx="2">
                  <c:v>Average in Europe in 1998 </c:v>
                </c:pt>
                <c:pt idx="3">
                  <c:v>Target 2003</c:v>
                </c:pt>
              </c:strCache>
            </c:strRef>
          </c:cat>
          <c:val>
            <c:numRef>
              <c:f>('Log costs NO'!$F$60,'Log costs NO'!$E$207,'Log costs NO'!$E$217,'Log costs NO'!$E$230)</c:f>
              <c:numCache>
                <c:formatCode>0.00%</c:formatCode>
                <c:ptCount val="4"/>
                <c:pt idx="0">
                  <c:v>0.1379476077932911</c:v>
                </c:pt>
                <c:pt idx="1">
                  <c:v>0.10100000000000001</c:v>
                </c:pt>
                <c:pt idx="2">
                  <c:v>7.6999999999999999E-2</c:v>
                </c:pt>
                <c:pt idx="3">
                  <c:v>6.8000000000000005E-2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25-4F5B-B6A6-EB3DB186E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966448"/>
        <c:axId val="1"/>
      </c:barChart>
      <c:catAx>
        <c:axId val="186896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14000000000000001"/>
        </c:scaling>
        <c:delete val="0"/>
        <c:axPos val="l"/>
        <c:numFmt formatCode="0.0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966448"/>
        <c:crosses val="autoZero"/>
        <c:crossBetween val="between"/>
        <c:majorUnit val="0.0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Average logistics cost for Europe in 1993</a:t>
            </a:r>
          </a:p>
        </c:rich>
      </c:tx>
      <c:layout>
        <c:manualLayout>
          <c:xMode val="edge"/>
          <c:yMode val="edge"/>
          <c:x val="0.1597561521006802"/>
          <c:y val="4.93288697837202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18629243685831"/>
          <c:y val="0.32736431765559776"/>
          <c:w val="0.84027586494513595"/>
          <c:h val="0.50674202596003481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3B" mc:Ignorable="a14" a14:legacySpreadsheetColorIndex="18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100000">
                  <a:srgbClr xmlns:mc="http://schemas.openxmlformats.org/markup-compatibility/2006" xmlns:a14="http://schemas.microsoft.com/office/drawing/2010/main" val="00003B" mc:Ignorable="a14" a14:legacySpreadsheetColorIndex="18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'Log costs NO'!$B$201:$D$204</c:f>
              <c:strCache>
                <c:ptCount val="4"/>
                <c:pt idx="0">
                  <c:v>Inventory holding</c:v>
                </c:pt>
                <c:pt idx="1">
                  <c:v>Adm./IT</c:v>
                </c:pt>
                <c:pt idx="2">
                  <c:v>Warehousing</c:v>
                </c:pt>
                <c:pt idx="3">
                  <c:v>Transport</c:v>
                </c:pt>
              </c:strCache>
            </c:strRef>
          </c:cat>
          <c:val>
            <c:numRef>
              <c:f>'Log costs NO'!$E$201:$E$204</c:f>
              <c:numCache>
                <c:formatCode>0.00%</c:formatCode>
                <c:ptCount val="4"/>
                <c:pt idx="0">
                  <c:v>0.02</c:v>
                </c:pt>
                <c:pt idx="1">
                  <c:v>1.4E-2</c:v>
                </c:pt>
                <c:pt idx="2">
                  <c:v>2.1000000000000001E-2</c:v>
                </c:pt>
                <c:pt idx="3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1-4E23-8F20-9D9CA05C2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7684528"/>
        <c:axId val="1"/>
      </c:barChart>
      <c:catAx>
        <c:axId val="193768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7684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Side &amp;P</c:oddFooter>
    </c:headerFooter>
    <c:pageMargins b="1" l="0.75" r="0.75" t="1" header="0.5" footer="0.5"/>
    <c:pageSetup paperSize="9" orientation="landscape" horizontalDpi="-4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Average logistics cost for Europe in 1998
</a:t>
            </a:r>
          </a:p>
        </c:rich>
      </c:tx>
      <c:layout>
        <c:manualLayout>
          <c:xMode val="edge"/>
          <c:yMode val="edge"/>
          <c:x val="0.16042165244109485"/>
          <c:y val="7.17510833217748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67029268443262"/>
          <c:y val="0.33184876036320871"/>
          <c:w val="0.87086039896594336"/>
          <c:h val="0.50225758325242387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3B3B" mc:Ignorable="a14" a14:legacySpreadsheetColorIndex="38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008080" mc:Ignorable="a14" a14:legacySpreadsheetColorIndex="38"/>
                </a:gs>
                <a:gs pos="100000">
                  <a:srgbClr xmlns:mc="http://schemas.openxmlformats.org/markup-compatibility/2006" xmlns:a14="http://schemas.microsoft.com/office/drawing/2010/main" val="003B3B" mc:Ignorable="a14" a14:legacySpreadsheetColorIndex="38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'Log costs NO'!$B$211:$D$214</c:f>
              <c:strCache>
                <c:ptCount val="4"/>
                <c:pt idx="0">
                  <c:v>Inventory holding</c:v>
                </c:pt>
                <c:pt idx="1">
                  <c:v>Adm./IT</c:v>
                </c:pt>
                <c:pt idx="2">
                  <c:v>Warehousing</c:v>
                </c:pt>
                <c:pt idx="3">
                  <c:v>Transport</c:v>
                </c:pt>
              </c:strCache>
            </c:strRef>
          </c:cat>
          <c:val>
            <c:numRef>
              <c:f>'Log costs NO'!$E$211:$E$214</c:f>
              <c:numCache>
                <c:formatCode>0.00%</c:formatCode>
                <c:ptCount val="4"/>
                <c:pt idx="0">
                  <c:v>1.4E-2</c:v>
                </c:pt>
                <c:pt idx="1">
                  <c:v>1.2E-2</c:v>
                </c:pt>
                <c:pt idx="2">
                  <c:v>0.02</c:v>
                </c:pt>
                <c:pt idx="3">
                  <c:v>3.1E-2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E-48FD-8B71-A9DF2783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4987072"/>
        <c:axId val="1"/>
      </c:barChart>
      <c:catAx>
        <c:axId val="186498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987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Side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Logistikkostnader for bilindustrien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2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'Log costs NO'!#REF!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'Log costs NO'!#REF!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A-4632-8A38-E1AD22121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868957328"/>
        <c:axId val="1"/>
        <c:axId val="0"/>
      </c:bar3DChart>
      <c:catAx>
        <c:axId val="186895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957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Side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Logistikkostnader for kjemikalie/olje industrien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7"/>
      <c:rotY val="20"/>
      <c:depthPercent val="2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'Log costs NO'!#REF!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'Log costs NO'!#REF!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C-4F7F-8B2C-BF0FE858E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868942448"/>
        <c:axId val="1"/>
        <c:axId val="0"/>
      </c:bar3DChart>
      <c:catAx>
        <c:axId val="186894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942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Side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Logistikkostnader for data/elektronikkostnader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7"/>
      <c:rotY val="20"/>
      <c:depthPercent val="2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'Log costs NO'!#REF!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'Log costs NO'!#REF!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D-4741-BF7A-2532D5E6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868952048"/>
        <c:axId val="1"/>
        <c:axId val="0"/>
      </c:bar3DChart>
      <c:catAx>
        <c:axId val="186895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952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Side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Logistikkostnader for elektriske maskiner/utstyr industrien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7"/>
      <c:rotY val="20"/>
      <c:depthPercent val="2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'Log costs NO'!#REF!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'Log costs NO'!#REF!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8-4745-8E04-4DA9BC7C1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868962128"/>
        <c:axId val="1"/>
        <c:axId val="0"/>
      </c:bar3DChart>
      <c:catAx>
        <c:axId val="186896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962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Side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Logistikkostnader for matvare/drikkevare industrien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7"/>
      <c:rotY val="20"/>
      <c:depthPercent val="2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'Log costs NO'!#REF!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'Log costs NO'!#REF!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C-47BC-BE50-0EC5C700C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868945808"/>
        <c:axId val="1"/>
        <c:axId val="0"/>
      </c:bar3DChart>
      <c:catAx>
        <c:axId val="186894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945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Side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Logistikkostnader for maskin og metall industrien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7"/>
      <c:rotY val="20"/>
      <c:depthPercent val="2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'Log costs NO'!#REF!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'Log costs NO'!#REF!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A-4DC9-BFE8-F52CE1070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868949168"/>
        <c:axId val="1"/>
        <c:axId val="0"/>
      </c:bar3DChart>
      <c:catAx>
        <c:axId val="186894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949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Side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60</xdr:row>
      <xdr:rowOff>38100</xdr:rowOff>
    </xdr:from>
    <xdr:to>
      <xdr:col>8</xdr:col>
      <xdr:colOff>556260</xdr:colOff>
      <xdr:row>77</xdr:row>
      <xdr:rowOff>7620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FDE7452F-D3A4-8924-3894-257E1328A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175260</xdr:colOff>
      <xdr:row>200</xdr:row>
      <xdr:rowOff>7620</xdr:rowOff>
    </xdr:from>
    <xdr:to>
      <xdr:col>9</xdr:col>
      <xdr:colOff>0</xdr:colOff>
      <xdr:row>208</xdr:row>
      <xdr:rowOff>121920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744FE3A5-7BAD-7D97-6E1A-124A703E2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182880</xdr:colOff>
      <xdr:row>210</xdr:row>
      <xdr:rowOff>7620</xdr:rowOff>
    </xdr:from>
    <xdr:to>
      <xdr:col>8</xdr:col>
      <xdr:colOff>1097280</xdr:colOff>
      <xdr:row>218</xdr:row>
      <xdr:rowOff>7620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5CC57E04-66B9-8270-BE2A-B59D693EF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247</xdr:row>
      <xdr:rowOff>0</xdr:rowOff>
    </xdr:from>
    <xdr:to>
      <xdr:col>10</xdr:col>
      <xdr:colOff>670560</xdr:colOff>
      <xdr:row>247</xdr:row>
      <xdr:rowOff>0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0C527791-17C5-8995-FAD9-48E74E0BA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247</xdr:row>
      <xdr:rowOff>0</xdr:rowOff>
    </xdr:from>
    <xdr:to>
      <xdr:col>11</xdr:col>
      <xdr:colOff>0</xdr:colOff>
      <xdr:row>247</xdr:row>
      <xdr:rowOff>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72613B2E-AF78-3927-4000-C896A59CC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617220</xdr:colOff>
      <xdr:row>247</xdr:row>
      <xdr:rowOff>0</xdr:rowOff>
    </xdr:from>
    <xdr:to>
      <xdr:col>10</xdr:col>
      <xdr:colOff>632460</xdr:colOff>
      <xdr:row>247</xdr:row>
      <xdr:rowOff>0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8D27DA26-2A5B-A286-02D2-CC91DE1D8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7620</xdr:colOff>
      <xdr:row>247</xdr:row>
      <xdr:rowOff>0</xdr:rowOff>
    </xdr:from>
    <xdr:to>
      <xdr:col>10</xdr:col>
      <xdr:colOff>670560</xdr:colOff>
      <xdr:row>247</xdr:row>
      <xdr:rowOff>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421BC94D-4CEB-B71D-1891-A18D2E81B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247</xdr:row>
      <xdr:rowOff>0</xdr:rowOff>
    </xdr:from>
    <xdr:to>
      <xdr:col>11</xdr:col>
      <xdr:colOff>0</xdr:colOff>
      <xdr:row>247</xdr:row>
      <xdr:rowOff>0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A12C6510-245E-97EC-8F3F-6A0BD721E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7620</xdr:colOff>
      <xdr:row>247</xdr:row>
      <xdr:rowOff>0</xdr:rowOff>
    </xdr:from>
    <xdr:to>
      <xdr:col>10</xdr:col>
      <xdr:colOff>662940</xdr:colOff>
      <xdr:row>247</xdr:row>
      <xdr:rowOff>0</xdr:rowOff>
    </xdr:to>
    <xdr:graphicFrame macro="">
      <xdr:nvGraphicFramePr>
        <xdr:cNvPr id="1045" name="Chart 21">
          <a:extLst>
            <a:ext uri="{FF2B5EF4-FFF2-40B4-BE49-F238E27FC236}">
              <a16:creationId xmlns:a16="http://schemas.microsoft.com/office/drawing/2014/main" id="{484B4F5C-8BCB-866D-CB2A-16618B5B3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7620</xdr:colOff>
      <xdr:row>247</xdr:row>
      <xdr:rowOff>0</xdr:rowOff>
    </xdr:from>
    <xdr:to>
      <xdr:col>10</xdr:col>
      <xdr:colOff>678180</xdr:colOff>
      <xdr:row>247</xdr:row>
      <xdr:rowOff>0</xdr:rowOff>
    </xdr:to>
    <xdr:graphicFrame macro="">
      <xdr:nvGraphicFramePr>
        <xdr:cNvPr id="1046" name="Chart 22">
          <a:extLst>
            <a:ext uri="{FF2B5EF4-FFF2-40B4-BE49-F238E27FC236}">
              <a16:creationId xmlns:a16="http://schemas.microsoft.com/office/drawing/2014/main" id="{1995D79E-4892-F1FB-372E-0330DD116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7620</xdr:colOff>
      <xdr:row>247</xdr:row>
      <xdr:rowOff>0</xdr:rowOff>
    </xdr:from>
    <xdr:to>
      <xdr:col>11</xdr:col>
      <xdr:colOff>0</xdr:colOff>
      <xdr:row>247</xdr:row>
      <xdr:rowOff>0</xdr:rowOff>
    </xdr:to>
    <xdr:graphicFrame macro="">
      <xdr:nvGraphicFramePr>
        <xdr:cNvPr id="1047" name="Chart 23">
          <a:extLst>
            <a:ext uri="{FF2B5EF4-FFF2-40B4-BE49-F238E27FC236}">
              <a16:creationId xmlns:a16="http://schemas.microsoft.com/office/drawing/2014/main" id="{1BB75377-2209-B08B-4C3F-D1FBBBFEE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7620</xdr:colOff>
      <xdr:row>247</xdr:row>
      <xdr:rowOff>0</xdr:rowOff>
    </xdr:from>
    <xdr:to>
      <xdr:col>11</xdr:col>
      <xdr:colOff>0</xdr:colOff>
      <xdr:row>247</xdr:row>
      <xdr:rowOff>0</xdr:rowOff>
    </xdr:to>
    <xdr:graphicFrame macro="">
      <xdr:nvGraphicFramePr>
        <xdr:cNvPr id="1048" name="Chart 24">
          <a:extLst>
            <a:ext uri="{FF2B5EF4-FFF2-40B4-BE49-F238E27FC236}">
              <a16:creationId xmlns:a16="http://schemas.microsoft.com/office/drawing/2014/main" id="{DF963B9C-902C-EF40-EC7C-8E565133E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247</xdr:row>
      <xdr:rowOff>0</xdr:rowOff>
    </xdr:from>
    <xdr:to>
      <xdr:col>10</xdr:col>
      <xdr:colOff>45720</xdr:colOff>
      <xdr:row>247</xdr:row>
      <xdr:rowOff>0</xdr:rowOff>
    </xdr:to>
    <xdr:graphicFrame macro="">
      <xdr:nvGraphicFramePr>
        <xdr:cNvPr id="1049" name="Chart 25">
          <a:extLst>
            <a:ext uri="{FF2B5EF4-FFF2-40B4-BE49-F238E27FC236}">
              <a16:creationId xmlns:a16="http://schemas.microsoft.com/office/drawing/2014/main" id="{871E480F-4D67-6059-252C-AA53D5C19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175260</xdr:colOff>
      <xdr:row>223</xdr:row>
      <xdr:rowOff>0</xdr:rowOff>
    </xdr:from>
    <xdr:to>
      <xdr:col>8</xdr:col>
      <xdr:colOff>1097280</xdr:colOff>
      <xdr:row>231</xdr:row>
      <xdr:rowOff>137160</xdr:rowOff>
    </xdr:to>
    <xdr:graphicFrame macro="">
      <xdr:nvGraphicFramePr>
        <xdr:cNvPr id="1050" name="Chart 26">
          <a:extLst>
            <a:ext uri="{FF2B5EF4-FFF2-40B4-BE49-F238E27FC236}">
              <a16:creationId xmlns:a16="http://schemas.microsoft.com/office/drawing/2014/main" id="{E2D896B1-66A9-A185-D37D-18C15D376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198120</xdr:colOff>
      <xdr:row>105</xdr:row>
      <xdr:rowOff>121920</xdr:rowOff>
    </xdr:from>
    <xdr:to>
      <xdr:col>8</xdr:col>
      <xdr:colOff>1043940</xdr:colOff>
      <xdr:row>114</xdr:row>
      <xdr:rowOff>228600</xdr:rowOff>
    </xdr:to>
    <xdr:graphicFrame macro="">
      <xdr:nvGraphicFramePr>
        <xdr:cNvPr id="1054" name="Chart 30">
          <a:extLst>
            <a:ext uri="{FF2B5EF4-FFF2-40B4-BE49-F238E27FC236}">
              <a16:creationId xmlns:a16="http://schemas.microsoft.com/office/drawing/2014/main" id="{6887E895-C709-A313-84E3-6ABFC71FF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91440</xdr:colOff>
      <xdr:row>127</xdr:row>
      <xdr:rowOff>0</xdr:rowOff>
    </xdr:from>
    <xdr:to>
      <xdr:col>8</xdr:col>
      <xdr:colOff>1074420</xdr:colOff>
      <xdr:row>139</xdr:row>
      <xdr:rowOff>0</xdr:rowOff>
    </xdr:to>
    <xdr:graphicFrame macro="">
      <xdr:nvGraphicFramePr>
        <xdr:cNvPr id="1055" name="Chart 31">
          <a:extLst>
            <a:ext uri="{FF2B5EF4-FFF2-40B4-BE49-F238E27FC236}">
              <a16:creationId xmlns:a16="http://schemas.microsoft.com/office/drawing/2014/main" id="{714CD996-04E7-5870-FA77-BA377F035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60960</xdr:colOff>
      <xdr:row>150</xdr:row>
      <xdr:rowOff>0</xdr:rowOff>
    </xdr:from>
    <xdr:to>
      <xdr:col>8</xdr:col>
      <xdr:colOff>1097280</xdr:colOff>
      <xdr:row>159</xdr:row>
      <xdr:rowOff>45720</xdr:rowOff>
    </xdr:to>
    <xdr:graphicFrame macro="">
      <xdr:nvGraphicFramePr>
        <xdr:cNvPr id="1056" name="Chart 32">
          <a:extLst>
            <a:ext uri="{FF2B5EF4-FFF2-40B4-BE49-F238E27FC236}">
              <a16:creationId xmlns:a16="http://schemas.microsoft.com/office/drawing/2014/main" id="{64E8211B-27A8-A59A-7C0D-B8385AB1A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106680</xdr:colOff>
      <xdr:row>176</xdr:row>
      <xdr:rowOff>0</xdr:rowOff>
    </xdr:from>
    <xdr:to>
      <xdr:col>8</xdr:col>
      <xdr:colOff>1097280</xdr:colOff>
      <xdr:row>186</xdr:row>
      <xdr:rowOff>38100</xdr:rowOff>
    </xdr:to>
    <xdr:graphicFrame macro="">
      <xdr:nvGraphicFramePr>
        <xdr:cNvPr id="1057" name="Chart 33">
          <a:extLst>
            <a:ext uri="{FF2B5EF4-FFF2-40B4-BE49-F238E27FC236}">
              <a16:creationId xmlns:a16="http://schemas.microsoft.com/office/drawing/2014/main" id="{5E3ED1BD-2AB4-659A-1C46-2E10F7C86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38100</xdr:colOff>
      <xdr:row>77</xdr:row>
      <xdr:rowOff>129540</xdr:rowOff>
    </xdr:from>
    <xdr:to>
      <xdr:col>8</xdr:col>
      <xdr:colOff>563880</xdr:colOff>
      <xdr:row>92</xdr:row>
      <xdr:rowOff>129540</xdr:rowOff>
    </xdr:to>
    <xdr:graphicFrame macro="">
      <xdr:nvGraphicFramePr>
        <xdr:cNvPr id="1058" name="Chart 34">
          <a:extLst>
            <a:ext uri="{FF2B5EF4-FFF2-40B4-BE49-F238E27FC236}">
              <a16:creationId xmlns:a16="http://schemas.microsoft.com/office/drawing/2014/main" id="{AB4A0F1F-6EEC-FF3A-EB27-093719AC9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B1" zoomScaleNormal="100" zoomScaleSheetLayoutView="100" workbookViewId="0">
      <selection activeCell="F6" sqref="F6"/>
    </sheetView>
  </sheetViews>
  <sheetFormatPr defaultColWidth="9.109375" defaultRowHeight="13.2" x14ac:dyDescent="0.25"/>
  <cols>
    <col min="1" max="1" width="2.109375" style="2" hidden="1" customWidth="1"/>
    <col min="2" max="2" width="16.44140625" style="2" customWidth="1"/>
    <col min="3" max="3" width="9.109375" style="2" customWidth="1"/>
    <col min="4" max="4" width="8.5546875" style="2" customWidth="1"/>
    <col min="5" max="5" width="9.109375" style="2" customWidth="1"/>
    <col min="6" max="6" width="10" style="2" customWidth="1"/>
    <col min="7" max="7" width="21.33203125" style="2" customWidth="1"/>
    <col min="8" max="8" width="8.6640625" style="2" customWidth="1"/>
    <col min="9" max="9" width="16.109375" style="2" customWidth="1"/>
    <col min="10" max="10" width="14.5546875" style="2" customWidth="1"/>
    <col min="11" max="11" width="3.88671875" style="2" customWidth="1"/>
    <col min="12" max="12" width="14.88671875" style="2" hidden="1" customWidth="1"/>
    <col min="13" max="15" width="9.109375" style="2" customWidth="1"/>
    <col min="16" max="16" width="9.44140625" style="2" customWidth="1"/>
    <col min="17" max="16384" width="9.109375" style="2"/>
  </cols>
  <sheetData>
    <row r="1" spans="2:12" ht="22.5" customHeight="1" thickBot="1" x14ac:dyDescent="0.4">
      <c r="B1" s="64" t="s">
        <v>4</v>
      </c>
      <c r="C1" s="65"/>
      <c r="D1" s="65"/>
      <c r="E1" s="65"/>
      <c r="F1" s="63"/>
      <c r="G1" s="63"/>
      <c r="H1" s="88">
        <v>36891</v>
      </c>
      <c r="J1" s="12"/>
      <c r="L1" s="1"/>
    </row>
    <row r="2" spans="2:12" ht="9.75" customHeight="1" x14ac:dyDescent="0.25"/>
    <row r="3" spans="2:12" ht="18.600000000000001" thickBot="1" x14ac:dyDescent="0.4">
      <c r="B3" s="3" t="s">
        <v>3</v>
      </c>
      <c r="D3" s="4" t="s">
        <v>64</v>
      </c>
      <c r="E3" s="5"/>
      <c r="F3" s="5" t="s">
        <v>65</v>
      </c>
      <c r="G3" s="5"/>
      <c r="H3" s="6"/>
      <c r="I3" s="66"/>
    </row>
    <row r="4" spans="2:12" ht="9.75" customHeight="1" x14ac:dyDescent="0.25"/>
    <row r="5" spans="2:12" x14ac:dyDescent="0.25">
      <c r="B5" s="7" t="s">
        <v>5</v>
      </c>
      <c r="C5" s="7"/>
      <c r="D5" s="8">
        <v>36891</v>
      </c>
      <c r="I5" s="9"/>
    </row>
    <row r="6" spans="2:12" x14ac:dyDescent="0.25">
      <c r="B6" s="7" t="s">
        <v>9</v>
      </c>
      <c r="I6" s="9"/>
    </row>
    <row r="7" spans="2:12" ht="13.8" thickBot="1" x14ac:dyDescent="0.3">
      <c r="B7" s="7" t="s">
        <v>7</v>
      </c>
      <c r="G7" s="10">
        <v>151053000</v>
      </c>
      <c r="I7" s="11"/>
      <c r="J7" s="11"/>
    </row>
    <row r="9" spans="2:12" x14ac:dyDescent="0.25">
      <c r="B9" s="2" t="s">
        <v>8</v>
      </c>
    </row>
    <row r="11" spans="2:12" x14ac:dyDescent="0.25">
      <c r="B11" s="7" t="s">
        <v>6</v>
      </c>
      <c r="C11" s="7"/>
      <c r="D11" s="7"/>
      <c r="G11" s="12"/>
    </row>
    <row r="12" spans="2:12" x14ac:dyDescent="0.25">
      <c r="B12" s="2" t="s">
        <v>10</v>
      </c>
      <c r="G12" s="13">
        <v>2979000</v>
      </c>
    </row>
    <row r="13" spans="2:12" x14ac:dyDescent="0.25">
      <c r="B13" s="14" t="s">
        <v>34</v>
      </c>
      <c r="G13" s="15">
        <v>1400000</v>
      </c>
    </row>
    <row r="14" spans="2:12" ht="10.5" customHeight="1" x14ac:dyDescent="0.25">
      <c r="G14" s="16"/>
    </row>
    <row r="15" spans="2:12" ht="13.8" thickBot="1" x14ac:dyDescent="0.3">
      <c r="B15" s="17" t="s">
        <v>11</v>
      </c>
      <c r="C15" s="18"/>
      <c r="D15" s="18"/>
      <c r="E15" s="19"/>
      <c r="F15" s="19"/>
      <c r="G15" s="20">
        <f>SUM(G12:G13)</f>
        <v>4379000</v>
      </c>
    </row>
    <row r="16" spans="2:12" ht="13.8" thickTop="1" x14ac:dyDescent="0.25">
      <c r="G16" s="16"/>
    </row>
    <row r="17" spans="2:7" x14ac:dyDescent="0.25">
      <c r="B17" s="7" t="s">
        <v>12</v>
      </c>
      <c r="C17" s="7"/>
      <c r="D17" s="7"/>
      <c r="G17" s="16"/>
    </row>
    <row r="18" spans="2:7" x14ac:dyDescent="0.25">
      <c r="B18" s="2" t="s">
        <v>13</v>
      </c>
      <c r="G18" s="13"/>
    </row>
    <row r="19" spans="2:7" x14ac:dyDescent="0.25">
      <c r="B19" s="14" t="s">
        <v>35</v>
      </c>
      <c r="G19" s="13">
        <v>42000</v>
      </c>
    </row>
    <row r="20" spans="2:7" x14ac:dyDescent="0.25">
      <c r="B20" s="14" t="s">
        <v>14</v>
      </c>
      <c r="G20" s="15">
        <v>79000</v>
      </c>
    </row>
    <row r="21" spans="2:7" x14ac:dyDescent="0.25">
      <c r="B21" s="14" t="s">
        <v>37</v>
      </c>
      <c r="G21" s="15">
        <v>3172000</v>
      </c>
    </row>
    <row r="22" spans="2:7" x14ac:dyDescent="0.25">
      <c r="G22" s="16"/>
    </row>
    <row r="23" spans="2:7" ht="13.8" thickBot="1" x14ac:dyDescent="0.3">
      <c r="B23" s="17" t="s">
        <v>15</v>
      </c>
      <c r="C23" s="18"/>
      <c r="D23" s="19"/>
      <c r="E23" s="19"/>
      <c r="F23" s="19"/>
      <c r="G23" s="20">
        <f>SUM(G19:G21)</f>
        <v>3293000</v>
      </c>
    </row>
    <row r="24" spans="2:7" ht="13.8" thickTop="1" x14ac:dyDescent="0.25">
      <c r="G24" s="16"/>
    </row>
    <row r="25" spans="2:7" ht="13.8" thickBot="1" x14ac:dyDescent="0.3">
      <c r="B25" s="18" t="s">
        <v>16</v>
      </c>
      <c r="C25" s="18"/>
      <c r="D25" s="18"/>
      <c r="E25" s="18"/>
      <c r="F25" s="19"/>
      <c r="G25" s="20">
        <f>G15+G23</f>
        <v>7672000</v>
      </c>
    </row>
    <row r="26" spans="2:7" ht="13.8" thickTop="1" x14ac:dyDescent="0.25">
      <c r="G26" s="16"/>
    </row>
    <row r="27" spans="2:7" x14ac:dyDescent="0.25">
      <c r="B27" s="7" t="s">
        <v>29</v>
      </c>
      <c r="C27" s="7"/>
      <c r="G27" s="16"/>
    </row>
    <row r="28" spans="2:7" x14ac:dyDescent="0.25">
      <c r="B28" s="2" t="s">
        <v>17</v>
      </c>
      <c r="G28" s="13">
        <v>3029000</v>
      </c>
    </row>
    <row r="29" spans="2:7" x14ac:dyDescent="0.25">
      <c r="B29" s="14" t="s">
        <v>38</v>
      </c>
      <c r="G29" s="13">
        <v>4849000</v>
      </c>
    </row>
    <row r="30" spans="2:7" x14ac:dyDescent="0.25">
      <c r="B30" s="14" t="s">
        <v>36</v>
      </c>
      <c r="G30" s="13">
        <v>265000</v>
      </c>
    </row>
    <row r="31" spans="2:7" x14ac:dyDescent="0.25">
      <c r="B31" s="14" t="s">
        <v>61</v>
      </c>
      <c r="G31" s="15">
        <v>201000</v>
      </c>
    </row>
    <row r="33" spans="2:9" ht="13.8" thickBot="1" x14ac:dyDescent="0.3">
      <c r="B33" s="17" t="s">
        <v>30</v>
      </c>
      <c r="C33" s="18"/>
      <c r="D33" s="18"/>
      <c r="E33" s="19"/>
      <c r="F33" s="19"/>
      <c r="G33" s="20">
        <f>SUM(G28:G31)</f>
        <v>8344000</v>
      </c>
    </row>
    <row r="34" spans="2:9" ht="13.8" thickTop="1" x14ac:dyDescent="0.25">
      <c r="G34" s="16"/>
    </row>
    <row r="35" spans="2:9" x14ac:dyDescent="0.25">
      <c r="B35" s="7" t="s">
        <v>18</v>
      </c>
      <c r="G35" s="21">
        <v>47305000</v>
      </c>
    </row>
    <row r="36" spans="2:9" x14ac:dyDescent="0.25">
      <c r="G36" s="16"/>
    </row>
    <row r="37" spans="2:9" x14ac:dyDescent="0.25">
      <c r="B37" s="7" t="s">
        <v>19</v>
      </c>
      <c r="C37" s="7"/>
      <c r="D37" s="7"/>
      <c r="G37" s="16"/>
    </row>
    <row r="38" spans="2:9" x14ac:dyDescent="0.25">
      <c r="B38" s="2" t="s">
        <v>20</v>
      </c>
      <c r="G38" s="13">
        <f>G35*0.08</f>
        <v>3784400</v>
      </c>
      <c r="I38" s="22"/>
    </row>
    <row r="39" spans="2:9" x14ac:dyDescent="0.25">
      <c r="B39" s="14" t="s">
        <v>21</v>
      </c>
      <c r="G39" s="15">
        <v>28000</v>
      </c>
    </row>
    <row r="40" spans="2:9" x14ac:dyDescent="0.25">
      <c r="G40" s="16"/>
    </row>
    <row r="41" spans="2:9" ht="13.8" thickBot="1" x14ac:dyDescent="0.3">
      <c r="B41" s="17" t="s">
        <v>22</v>
      </c>
      <c r="C41" s="18"/>
      <c r="D41" s="18"/>
      <c r="E41" s="19"/>
      <c r="F41" s="19"/>
      <c r="G41" s="20">
        <f>SUM(G38:G39)</f>
        <v>3812400</v>
      </c>
    </row>
    <row r="42" spans="2:9" ht="13.8" thickTop="1" x14ac:dyDescent="0.25">
      <c r="G42" s="16"/>
    </row>
    <row r="43" spans="2:9" x14ac:dyDescent="0.25">
      <c r="B43" s="7" t="s">
        <v>63</v>
      </c>
      <c r="C43" s="7"/>
      <c r="D43" s="7"/>
      <c r="E43" s="7"/>
      <c r="G43" s="16"/>
    </row>
    <row r="44" spans="2:9" x14ac:dyDescent="0.25">
      <c r="B44" s="2" t="s">
        <v>0</v>
      </c>
      <c r="G44" s="13">
        <v>250000</v>
      </c>
    </row>
    <row r="45" spans="2:9" x14ac:dyDescent="0.25">
      <c r="B45" s="14" t="s">
        <v>23</v>
      </c>
      <c r="G45" s="13">
        <v>72000</v>
      </c>
    </row>
    <row r="46" spans="2:9" x14ac:dyDescent="0.25">
      <c r="B46" s="14" t="s">
        <v>24</v>
      </c>
      <c r="G46" s="15">
        <f>(40+20+61+10+515)*1000</f>
        <v>646000</v>
      </c>
    </row>
    <row r="47" spans="2:9" x14ac:dyDescent="0.25">
      <c r="B47" s="23" t="s">
        <v>39</v>
      </c>
      <c r="G47" s="15">
        <v>41000</v>
      </c>
    </row>
    <row r="48" spans="2:9" x14ac:dyDescent="0.25">
      <c r="G48" s="16"/>
    </row>
    <row r="49" spans="2:13" ht="13.8" thickBot="1" x14ac:dyDescent="0.3">
      <c r="B49" s="17" t="s">
        <v>25</v>
      </c>
      <c r="C49" s="18"/>
      <c r="D49" s="18"/>
      <c r="E49" s="19"/>
      <c r="F49" s="19"/>
      <c r="G49" s="20">
        <f>SUM(G44:G47)</f>
        <v>1009000</v>
      </c>
    </row>
    <row r="50" spans="2:13" ht="14.4" thickTop="1" thickBot="1" x14ac:dyDescent="0.3">
      <c r="B50" s="17"/>
      <c r="C50" s="18"/>
      <c r="D50" s="18"/>
      <c r="E50" s="19"/>
      <c r="F50" s="19"/>
      <c r="G50" s="20"/>
    </row>
    <row r="51" spans="2:13" ht="22.5" customHeight="1" thickTop="1" thickBot="1" x14ac:dyDescent="0.45">
      <c r="B51" s="62" t="s">
        <v>26</v>
      </c>
      <c r="C51" s="24"/>
      <c r="D51" s="24"/>
      <c r="E51" s="24"/>
      <c r="F51" s="24"/>
      <c r="G51" s="25">
        <f>G49+G41+G33+G25</f>
        <v>20837400</v>
      </c>
      <c r="H51" s="26"/>
    </row>
    <row r="52" spans="2:13" ht="13.8" thickTop="1" x14ac:dyDescent="0.25"/>
    <row r="53" spans="2:13" s="12" customFormat="1" ht="15.6" x14ac:dyDescent="0.3">
      <c r="B53" s="84" t="str">
        <f>D3</f>
        <v>Darren Ltd.</v>
      </c>
      <c r="C53" s="85"/>
      <c r="D53" s="85"/>
      <c r="E53" s="86"/>
    </row>
    <row r="54" spans="2:13" ht="15.6" x14ac:dyDescent="0.3">
      <c r="B54" s="82" t="s">
        <v>27</v>
      </c>
      <c r="C54" s="12"/>
      <c r="D54" s="74"/>
      <c r="E54" s="34">
        <f>G41/$G$7</f>
        <v>2.5238823459315603E-2</v>
      </c>
    </row>
    <row r="55" spans="2:13" ht="15.6" x14ac:dyDescent="0.3">
      <c r="B55" s="82" t="s">
        <v>1</v>
      </c>
      <c r="C55" s="12"/>
      <c r="D55" s="74"/>
      <c r="E55" s="34">
        <f>G49/$G$7</f>
        <v>6.6797746486332611E-3</v>
      </c>
    </row>
    <row r="56" spans="2:13" s="7" customFormat="1" ht="15.6" x14ac:dyDescent="0.3">
      <c r="B56" s="82" t="s">
        <v>31</v>
      </c>
      <c r="C56" s="12"/>
      <c r="D56" s="74"/>
      <c r="E56" s="34">
        <f>G33/$G$7</f>
        <v>5.5238889661244732E-2</v>
      </c>
      <c r="F56" s="2"/>
      <c r="G56" s="2"/>
    </row>
    <row r="57" spans="2:13" ht="15.6" x14ac:dyDescent="0.3">
      <c r="B57" s="82" t="s">
        <v>2</v>
      </c>
      <c r="C57" s="12"/>
      <c r="D57" s="74"/>
      <c r="E57" s="34">
        <f>G25/$G$7</f>
        <v>5.0790120024097503E-2</v>
      </c>
      <c r="M57" s="27"/>
    </row>
    <row r="58" spans="2:13" ht="15.6" x14ac:dyDescent="0.3">
      <c r="B58" s="83" t="s">
        <v>28</v>
      </c>
      <c r="C58" s="35"/>
      <c r="D58" s="77"/>
      <c r="E58" s="36">
        <f>G51/$G$7</f>
        <v>0.1379476077932911</v>
      </c>
    </row>
    <row r="60" spans="2:13" ht="15.6" x14ac:dyDescent="0.3">
      <c r="B60" s="6" t="str">
        <f>B53</f>
        <v>Darren Ltd.</v>
      </c>
      <c r="F60" s="28">
        <f>SUM(E54:E57)</f>
        <v>0.1379476077932911</v>
      </c>
    </row>
    <row r="79" spans="13:13" x14ac:dyDescent="0.25">
      <c r="M79" s="9"/>
    </row>
    <row r="95" spans="2:13" ht="13.8" thickBot="1" x14ac:dyDescent="0.3"/>
    <row r="96" spans="2:13" ht="18" x14ac:dyDescent="0.35">
      <c r="B96" s="75" t="s">
        <v>32</v>
      </c>
      <c r="C96" s="79"/>
      <c r="D96" s="79"/>
      <c r="E96" s="79"/>
      <c r="F96" s="79"/>
      <c r="G96" s="79"/>
      <c r="H96" s="79"/>
      <c r="I96" s="41"/>
      <c r="M96" s="9"/>
    </row>
    <row r="97" spans="2:10" ht="15.6" x14ac:dyDescent="0.3">
      <c r="B97" s="53" t="s">
        <v>52</v>
      </c>
      <c r="C97" s="37"/>
      <c r="D97" s="37"/>
      <c r="E97" s="37"/>
      <c r="F97" s="37"/>
      <c r="G97" s="37"/>
      <c r="H97" s="32"/>
      <c r="I97" s="78">
        <f>(E58-E205)</f>
        <v>3.6947607793291093E-2</v>
      </c>
    </row>
    <row r="98" spans="2:10" ht="15.6" x14ac:dyDescent="0.3">
      <c r="B98" s="54" t="s">
        <v>53</v>
      </c>
      <c r="C98" s="29"/>
      <c r="D98" s="29"/>
      <c r="E98" s="29"/>
      <c r="F98" s="29"/>
      <c r="G98" s="29"/>
      <c r="H98" s="12"/>
      <c r="I98" s="56">
        <f>(E58-E205)*G7</f>
        <v>5581046.9999999991</v>
      </c>
    </row>
    <row r="99" spans="2:10" ht="15.6" x14ac:dyDescent="0.3">
      <c r="B99" s="54" t="s">
        <v>54</v>
      </c>
      <c r="C99" s="29"/>
      <c r="D99" s="29"/>
      <c r="E99" s="29"/>
      <c r="F99" s="29"/>
      <c r="G99" s="29"/>
      <c r="H99" s="12"/>
      <c r="I99" s="55">
        <f>(E58-E215)</f>
        <v>6.09476077932911E-2</v>
      </c>
    </row>
    <row r="100" spans="2:10" ht="15.6" x14ac:dyDescent="0.3">
      <c r="B100" s="54" t="s">
        <v>55</v>
      </c>
      <c r="C100" s="29"/>
      <c r="D100" s="29"/>
      <c r="E100" s="29"/>
      <c r="F100" s="29"/>
      <c r="G100" s="29"/>
      <c r="H100" s="12"/>
      <c r="I100" s="56">
        <f>(E58-E215)*G7</f>
        <v>9206319</v>
      </c>
    </row>
    <row r="101" spans="2:10" ht="15.6" x14ac:dyDescent="0.3">
      <c r="B101" s="54" t="s">
        <v>56</v>
      </c>
      <c r="C101" s="29"/>
      <c r="D101" s="29"/>
      <c r="E101" s="29"/>
      <c r="F101" s="29"/>
      <c r="G101" s="29"/>
      <c r="H101" s="12"/>
      <c r="I101" s="55">
        <f>(E58-E228)</f>
        <v>6.9947607793291094E-2</v>
      </c>
    </row>
    <row r="102" spans="2:10" ht="15.6" x14ac:dyDescent="0.3">
      <c r="B102" s="58" t="s">
        <v>57</v>
      </c>
      <c r="C102" s="76"/>
      <c r="D102" s="76"/>
      <c r="E102" s="76"/>
      <c r="F102" s="76"/>
      <c r="G102" s="76"/>
      <c r="H102" s="35"/>
      <c r="I102" s="57">
        <f>(E58-E228)*G7</f>
        <v>10565796</v>
      </c>
    </row>
    <row r="103" spans="2:10" x14ac:dyDescent="0.25">
      <c r="B103" s="12" t="s">
        <v>59</v>
      </c>
      <c r="C103" s="12"/>
      <c r="D103" s="12"/>
      <c r="E103" s="12"/>
      <c r="F103" s="12"/>
      <c r="G103" s="12"/>
      <c r="H103" s="12"/>
      <c r="I103" s="12"/>
      <c r="J103" s="12"/>
    </row>
    <row r="104" spans="2:10" x14ac:dyDescent="0.25">
      <c r="B104" s="12" t="s">
        <v>60</v>
      </c>
      <c r="C104" s="12"/>
      <c r="D104" s="12"/>
      <c r="E104" s="12"/>
      <c r="F104" s="12"/>
      <c r="G104" s="12"/>
      <c r="H104" s="12"/>
      <c r="I104" s="12"/>
      <c r="J104" s="12"/>
    </row>
    <row r="105" spans="2:10" x14ac:dyDescent="0.25">
      <c r="B105" s="12"/>
      <c r="C105" s="12"/>
      <c r="D105" s="12"/>
      <c r="E105" s="12"/>
      <c r="F105" s="12"/>
      <c r="G105" s="12"/>
      <c r="H105" s="12"/>
      <c r="I105" s="12"/>
      <c r="J105" s="12"/>
    </row>
    <row r="106" spans="2:10" x14ac:dyDescent="0.25">
      <c r="B106" s="12"/>
      <c r="C106" s="12"/>
      <c r="D106" s="12"/>
      <c r="E106" s="12"/>
      <c r="F106" s="12"/>
      <c r="G106" s="12"/>
      <c r="H106" s="12"/>
      <c r="I106" s="12"/>
      <c r="J106" s="12"/>
    </row>
    <row r="108" spans="2:10" ht="15.6" x14ac:dyDescent="0.3">
      <c r="B108" s="61" t="s">
        <v>33</v>
      </c>
      <c r="C108" s="51"/>
      <c r="D108" s="51"/>
      <c r="E108" s="52"/>
    </row>
    <row r="109" spans="2:10" ht="15.6" x14ac:dyDescent="0.3">
      <c r="B109" s="53" t="str">
        <f>D3</f>
        <v>Darren Ltd.</v>
      </c>
      <c r="C109" s="32"/>
      <c r="D109" s="32"/>
      <c r="E109" s="33">
        <f>E54</f>
        <v>2.5238823459315603E-2</v>
      </c>
    </row>
    <row r="110" spans="2:10" ht="15.6" x14ac:dyDescent="0.3">
      <c r="B110" s="54" t="s">
        <v>41</v>
      </c>
      <c r="C110" s="12"/>
      <c r="D110" s="12"/>
      <c r="E110" s="34">
        <f>E201</f>
        <v>0.02</v>
      </c>
    </row>
    <row r="111" spans="2:10" ht="15.6" x14ac:dyDescent="0.3">
      <c r="B111" s="54" t="s">
        <v>50</v>
      </c>
      <c r="C111" s="12"/>
      <c r="D111" s="12"/>
      <c r="E111" s="34">
        <f>E211</f>
        <v>1.4E-2</v>
      </c>
    </row>
    <row r="112" spans="2:10" ht="15.6" x14ac:dyDescent="0.3">
      <c r="B112" s="58" t="s">
        <v>58</v>
      </c>
      <c r="C112" s="35"/>
      <c r="D112" s="35"/>
      <c r="E112" s="36">
        <f>E224</f>
        <v>1.0999999999999999E-2</v>
      </c>
    </row>
    <row r="113" spans="2:13" ht="15.6" x14ac:dyDescent="0.3">
      <c r="B113" s="6"/>
      <c r="E113" s="28"/>
    </row>
    <row r="114" spans="2:13" ht="15.6" x14ac:dyDescent="0.3">
      <c r="B114" s="6"/>
      <c r="E114" s="28"/>
    </row>
    <row r="115" spans="2:13" ht="24.75" customHeight="1" thickBot="1" x14ac:dyDescent="0.3"/>
    <row r="116" spans="2:13" ht="15.6" x14ac:dyDescent="0.3">
      <c r="B116" s="75" t="s">
        <v>62</v>
      </c>
      <c r="C116" s="39"/>
      <c r="D116" s="39"/>
      <c r="E116" s="40"/>
      <c r="F116" s="39"/>
      <c r="G116" s="39"/>
      <c r="H116" s="39"/>
      <c r="I116" s="41"/>
    </row>
    <row r="117" spans="2:13" ht="15.6" x14ac:dyDescent="0.3">
      <c r="B117" s="53" t="s">
        <v>52</v>
      </c>
      <c r="C117" s="37"/>
      <c r="D117" s="37"/>
      <c r="E117" s="37"/>
      <c r="F117" s="37"/>
      <c r="G117" s="37"/>
      <c r="H117" s="32"/>
      <c r="I117" s="78">
        <f>(E54-E201)</f>
        <v>5.238823459315603E-3</v>
      </c>
    </row>
    <row r="118" spans="2:13" ht="15.6" x14ac:dyDescent="0.3">
      <c r="B118" s="54" t="s">
        <v>53</v>
      </c>
      <c r="C118" s="29"/>
      <c r="D118" s="29"/>
      <c r="E118" s="29"/>
      <c r="F118" s="29"/>
      <c r="G118" s="29"/>
      <c r="H118" s="12"/>
      <c r="I118" s="56">
        <f>(E54-E201)*G7</f>
        <v>791339.99999999977</v>
      </c>
    </row>
    <row r="119" spans="2:13" ht="15.6" x14ac:dyDescent="0.3">
      <c r="B119" s="54" t="s">
        <v>54</v>
      </c>
      <c r="C119" s="29"/>
      <c r="D119" s="29"/>
      <c r="E119" s="29"/>
      <c r="F119" s="29"/>
      <c r="G119" s="29"/>
      <c r="H119" s="12"/>
      <c r="I119" s="55">
        <f>(E54-E211)</f>
        <v>1.1238823459315603E-2</v>
      </c>
      <c r="M119" s="38"/>
    </row>
    <row r="120" spans="2:13" ht="15.6" x14ac:dyDescent="0.3">
      <c r="B120" s="54" t="s">
        <v>55</v>
      </c>
      <c r="C120" s="29"/>
      <c r="D120" s="29"/>
      <c r="E120" s="29"/>
      <c r="F120" s="29"/>
      <c r="G120" s="29"/>
      <c r="H120" s="12"/>
      <c r="I120" s="56">
        <f>(E54-E211)*G7</f>
        <v>1697657.9999999998</v>
      </c>
    </row>
    <row r="121" spans="2:13" ht="15.6" x14ac:dyDescent="0.3">
      <c r="B121" s="54" t="s">
        <v>56</v>
      </c>
      <c r="C121" s="29"/>
      <c r="D121" s="29"/>
      <c r="E121" s="29"/>
      <c r="F121" s="29"/>
      <c r="G121" s="29"/>
      <c r="H121" s="12"/>
      <c r="I121" s="55">
        <f>(E54-E224)</f>
        <v>1.4238823459315604E-2</v>
      </c>
    </row>
    <row r="122" spans="2:13" ht="15.6" x14ac:dyDescent="0.3">
      <c r="B122" s="58" t="s">
        <v>57</v>
      </c>
      <c r="C122" s="76"/>
      <c r="D122" s="76"/>
      <c r="E122" s="76"/>
      <c r="F122" s="76"/>
      <c r="G122" s="76"/>
      <c r="H122" s="35"/>
      <c r="I122" s="57">
        <f>(E54-E224)*G7</f>
        <v>2150817</v>
      </c>
    </row>
    <row r="123" spans="2:13" x14ac:dyDescent="0.25">
      <c r="B123" s="12" t="s">
        <v>59</v>
      </c>
    </row>
    <row r="124" spans="2:13" x14ac:dyDescent="0.25">
      <c r="B124" s="12" t="s">
        <v>60</v>
      </c>
    </row>
    <row r="125" spans="2:13" x14ac:dyDescent="0.25">
      <c r="B125" s="12"/>
    </row>
    <row r="126" spans="2:13" x14ac:dyDescent="0.25">
      <c r="B126" s="12"/>
    </row>
    <row r="128" spans="2:13" ht="15.6" x14ac:dyDescent="0.3">
      <c r="B128" s="59" t="s">
        <v>42</v>
      </c>
      <c r="C128" s="46"/>
      <c r="D128" s="46"/>
      <c r="E128" s="50"/>
    </row>
    <row r="129" spans="2:9" ht="15.6" x14ac:dyDescent="0.3">
      <c r="B129" s="54" t="str">
        <f>D3</f>
        <v>Darren Ltd.</v>
      </c>
      <c r="C129" s="12"/>
      <c r="D129" s="12"/>
      <c r="E129" s="34">
        <f>E55</f>
        <v>6.6797746486332611E-3</v>
      </c>
    </row>
    <row r="130" spans="2:9" ht="15.6" x14ac:dyDescent="0.3">
      <c r="B130" s="54" t="s">
        <v>41</v>
      </c>
      <c r="C130" s="12"/>
      <c r="D130" s="12"/>
      <c r="E130" s="34">
        <f>E202</f>
        <v>1.4E-2</v>
      </c>
    </row>
    <row r="131" spans="2:9" ht="15.6" x14ac:dyDescent="0.3">
      <c r="B131" s="54" t="s">
        <v>50</v>
      </c>
      <c r="C131" s="12"/>
      <c r="D131" s="12"/>
      <c r="E131" s="34">
        <f>E212</f>
        <v>1.2E-2</v>
      </c>
    </row>
    <row r="132" spans="2:9" ht="15.6" x14ac:dyDescent="0.3">
      <c r="B132" s="58" t="s">
        <v>58</v>
      </c>
      <c r="C132" s="35"/>
      <c r="D132" s="35"/>
      <c r="E132" s="36">
        <f>E225</f>
        <v>1.0999999999999999E-2</v>
      </c>
    </row>
    <row r="141" spans="2:9" ht="15.6" x14ac:dyDescent="0.3">
      <c r="B141" s="84" t="s">
        <v>44</v>
      </c>
      <c r="C141" s="85"/>
      <c r="D141" s="85"/>
      <c r="E141" s="87"/>
      <c r="F141" s="85"/>
      <c r="G141" s="85"/>
      <c r="H141" s="85"/>
      <c r="I141" s="86"/>
    </row>
    <row r="142" spans="2:9" ht="15.6" x14ac:dyDescent="0.3">
      <c r="B142" s="54" t="s">
        <v>52</v>
      </c>
      <c r="C142" s="29"/>
      <c r="D142" s="29"/>
      <c r="E142" s="29"/>
      <c r="F142" s="29"/>
      <c r="G142" s="29"/>
      <c r="H142" s="29"/>
      <c r="I142" s="55">
        <f>(E55-E202)</f>
        <v>-7.3202253513667392E-3</v>
      </c>
    </row>
    <row r="143" spans="2:9" ht="15.6" x14ac:dyDescent="0.3">
      <c r="B143" s="54" t="s">
        <v>53</v>
      </c>
      <c r="C143" s="29"/>
      <c r="D143" s="29"/>
      <c r="E143" s="29"/>
      <c r="F143" s="29"/>
      <c r="G143" s="29"/>
      <c r="H143" s="29"/>
      <c r="I143" s="56">
        <f>(E55-E202)*G7</f>
        <v>-1105742</v>
      </c>
    </row>
    <row r="144" spans="2:9" ht="15.6" x14ac:dyDescent="0.3">
      <c r="B144" s="54" t="s">
        <v>54</v>
      </c>
      <c r="C144" s="29"/>
      <c r="D144" s="29"/>
      <c r="E144" s="29"/>
      <c r="F144" s="29"/>
      <c r="G144" s="29"/>
      <c r="H144" s="29"/>
      <c r="I144" s="55">
        <f>(E55-E212)</f>
        <v>-5.3202253513667391E-3</v>
      </c>
    </row>
    <row r="145" spans="2:10" s="26" customFormat="1" ht="18" x14ac:dyDescent="0.35">
      <c r="B145" s="54" t="s">
        <v>55</v>
      </c>
      <c r="C145" s="29"/>
      <c r="D145" s="29"/>
      <c r="E145" s="29"/>
      <c r="F145" s="29"/>
      <c r="G145" s="29"/>
      <c r="H145" s="29"/>
      <c r="I145" s="56">
        <f>(E55-E212)*G7</f>
        <v>-803636</v>
      </c>
    </row>
    <row r="146" spans="2:10" s="26" customFormat="1" ht="18" x14ac:dyDescent="0.35">
      <c r="B146" s="54" t="s">
        <v>56</v>
      </c>
      <c r="C146" s="29"/>
      <c r="D146" s="29"/>
      <c r="E146" s="29"/>
      <c r="F146" s="29"/>
      <c r="G146" s="29"/>
      <c r="H146" s="29"/>
      <c r="I146" s="55">
        <f>(E55-E225)</f>
        <v>-4.3202253513667382E-3</v>
      </c>
    </row>
    <row r="147" spans="2:10" s="26" customFormat="1" ht="19.5" customHeight="1" x14ac:dyDescent="0.35">
      <c r="B147" s="58" t="s">
        <v>57</v>
      </c>
      <c r="C147" s="76"/>
      <c r="D147" s="76"/>
      <c r="E147" s="76"/>
      <c r="F147" s="76"/>
      <c r="G147" s="76"/>
      <c r="H147" s="76"/>
      <c r="I147" s="57">
        <f>(E55-E225)*G7</f>
        <v>-652582.99999999988</v>
      </c>
    </row>
    <row r="148" spans="2:10" x14ac:dyDescent="0.25">
      <c r="B148" s="12" t="s">
        <v>59</v>
      </c>
      <c r="C148" s="12"/>
      <c r="D148" s="12"/>
      <c r="E148" s="12"/>
      <c r="F148" s="12"/>
      <c r="G148" s="12"/>
      <c r="H148" s="12"/>
      <c r="I148" s="12"/>
      <c r="J148" s="42"/>
    </row>
    <row r="149" spans="2:10" x14ac:dyDescent="0.25">
      <c r="B149" s="12" t="s">
        <v>60</v>
      </c>
      <c r="C149" s="12"/>
      <c r="D149" s="12"/>
      <c r="E149" s="12"/>
      <c r="F149" s="12"/>
      <c r="G149" s="12"/>
      <c r="H149" s="12"/>
      <c r="I149" s="12"/>
      <c r="J149" s="42"/>
    </row>
    <row r="150" spans="2:10" ht="18" x14ac:dyDescent="0.35">
      <c r="B150" s="43"/>
      <c r="C150" s="12"/>
      <c r="D150" s="12"/>
      <c r="E150" s="12"/>
      <c r="F150" s="12"/>
      <c r="G150" s="12"/>
      <c r="H150" s="12"/>
      <c r="I150" s="12"/>
      <c r="J150" s="42"/>
    </row>
    <row r="151" spans="2:10" ht="18" x14ac:dyDescent="0.35">
      <c r="B151" s="59" t="s">
        <v>43</v>
      </c>
      <c r="C151" s="48"/>
      <c r="D151" s="48"/>
      <c r="E151" s="49"/>
    </row>
    <row r="152" spans="2:10" ht="15.6" x14ac:dyDescent="0.3">
      <c r="B152" s="54" t="str">
        <f>D3</f>
        <v>Darren Ltd.</v>
      </c>
      <c r="C152" s="12"/>
      <c r="D152" s="12"/>
      <c r="E152" s="78">
        <f>E56</f>
        <v>5.5238889661244732E-2</v>
      </c>
    </row>
    <row r="153" spans="2:10" ht="15.6" x14ac:dyDescent="0.3">
      <c r="B153" s="54" t="s">
        <v>41</v>
      </c>
      <c r="C153" s="12"/>
      <c r="D153" s="12"/>
      <c r="E153" s="55">
        <f>E203</f>
        <v>2.1000000000000001E-2</v>
      </c>
    </row>
    <row r="154" spans="2:10" ht="15.6" x14ac:dyDescent="0.3">
      <c r="B154" s="54" t="s">
        <v>50</v>
      </c>
      <c r="C154" s="12"/>
      <c r="D154" s="12"/>
      <c r="E154" s="55">
        <f>E213</f>
        <v>0.02</v>
      </c>
    </row>
    <row r="155" spans="2:10" ht="15.6" x14ac:dyDescent="0.3">
      <c r="B155" s="58" t="s">
        <v>58</v>
      </c>
      <c r="C155" s="35"/>
      <c r="D155" s="35"/>
      <c r="E155" s="80">
        <f>E226</f>
        <v>1.4999999999999999E-2</v>
      </c>
    </row>
    <row r="156" spans="2:10" ht="15.6" x14ac:dyDescent="0.3">
      <c r="B156" s="6"/>
      <c r="E156" s="28"/>
    </row>
    <row r="161" spans="2:9" ht="0.75" customHeight="1" x14ac:dyDescent="0.25"/>
    <row r="162" spans="2:9" ht="6" customHeight="1" x14ac:dyDescent="0.25"/>
    <row r="163" spans="2:9" ht="3" customHeight="1" x14ac:dyDescent="0.25"/>
    <row r="164" spans="2:9" ht="1.5" customHeight="1" x14ac:dyDescent="0.25"/>
    <row r="165" spans="2:9" ht="15.6" x14ac:dyDescent="0.3">
      <c r="B165" s="84" t="s">
        <v>45</v>
      </c>
      <c r="C165" s="85"/>
      <c r="D165" s="85"/>
      <c r="E165" s="87"/>
      <c r="F165" s="85"/>
      <c r="G165" s="85"/>
      <c r="H165" s="85"/>
      <c r="I165" s="86"/>
    </row>
    <row r="166" spans="2:9" ht="15.6" x14ac:dyDescent="0.3">
      <c r="B166" s="54" t="s">
        <v>52</v>
      </c>
      <c r="C166" s="12"/>
      <c r="D166" s="12"/>
      <c r="E166" s="12"/>
      <c r="F166" s="12"/>
      <c r="G166" s="12"/>
      <c r="H166" s="12"/>
      <c r="I166" s="55">
        <f>(E56-E203)</f>
        <v>3.4238889661244734E-2</v>
      </c>
    </row>
    <row r="167" spans="2:9" ht="15.6" x14ac:dyDescent="0.3">
      <c r="B167" s="54" t="s">
        <v>53</v>
      </c>
      <c r="C167" s="12"/>
      <c r="D167" s="12"/>
      <c r="E167" s="12"/>
      <c r="F167" s="12"/>
      <c r="G167" s="12"/>
      <c r="H167" s="12"/>
      <c r="I167" s="56">
        <f>(E56-E203)*G7</f>
        <v>5171887.0000000009</v>
      </c>
    </row>
    <row r="168" spans="2:9" ht="15.6" x14ac:dyDescent="0.3">
      <c r="B168" s="54" t="s">
        <v>54</v>
      </c>
      <c r="C168" s="12"/>
      <c r="D168" s="12"/>
      <c r="E168" s="12"/>
      <c r="F168" s="12"/>
      <c r="G168" s="12"/>
      <c r="H168" s="12"/>
      <c r="I168" s="55">
        <f>(E56-E213)</f>
        <v>3.5238889661244735E-2</v>
      </c>
    </row>
    <row r="169" spans="2:9" ht="15.6" x14ac:dyDescent="0.3">
      <c r="B169" s="54" t="s">
        <v>55</v>
      </c>
      <c r="C169" s="12"/>
      <c r="D169" s="12"/>
      <c r="E169" s="12"/>
      <c r="F169" s="12"/>
      <c r="G169" s="12"/>
      <c r="H169" s="12"/>
      <c r="I169" s="56">
        <f>(E56-E213)*G7</f>
        <v>5322940.0000000009</v>
      </c>
    </row>
    <row r="170" spans="2:9" ht="15.6" x14ac:dyDescent="0.3">
      <c r="B170" s="54" t="s">
        <v>56</v>
      </c>
      <c r="C170" s="12"/>
      <c r="D170" s="12"/>
      <c r="E170" s="12"/>
      <c r="F170" s="12"/>
      <c r="G170" s="12"/>
      <c r="H170" s="12"/>
      <c r="I170" s="55">
        <f>(E56-E226)</f>
        <v>4.0238889661244732E-2</v>
      </c>
    </row>
    <row r="171" spans="2:9" ht="15.6" x14ac:dyDescent="0.3">
      <c r="B171" s="58" t="s">
        <v>57</v>
      </c>
      <c r="C171" s="35"/>
      <c r="D171" s="35"/>
      <c r="E171" s="35"/>
      <c r="F171" s="35"/>
      <c r="G171" s="35"/>
      <c r="H171" s="35"/>
      <c r="I171" s="81">
        <f>(E56-E226)*(G7)</f>
        <v>6078205.0000000009</v>
      </c>
    </row>
    <row r="172" spans="2:9" x14ac:dyDescent="0.25">
      <c r="B172" s="12" t="s">
        <v>59</v>
      </c>
    </row>
    <row r="173" spans="2:9" x14ac:dyDescent="0.25">
      <c r="B173" s="12" t="s">
        <v>60</v>
      </c>
    </row>
    <row r="174" spans="2:9" x14ac:dyDescent="0.25">
      <c r="B174" s="12"/>
    </row>
    <row r="175" spans="2:9" x14ac:dyDescent="0.25">
      <c r="B175" s="12"/>
    </row>
    <row r="177" spans="2:9" ht="15.6" x14ac:dyDescent="0.3">
      <c r="B177" s="59" t="s">
        <v>2</v>
      </c>
      <c r="C177" s="46"/>
      <c r="D177" s="46"/>
      <c r="E177" s="47"/>
    </row>
    <row r="178" spans="2:9" ht="15.6" x14ac:dyDescent="0.3">
      <c r="B178" s="54" t="str">
        <f>D3</f>
        <v>Darren Ltd.</v>
      </c>
      <c r="C178" s="12"/>
      <c r="D178" s="12"/>
      <c r="E178" s="78">
        <f>E57</f>
        <v>5.0790120024097503E-2</v>
      </c>
    </row>
    <row r="179" spans="2:9" ht="15.6" x14ac:dyDescent="0.3">
      <c r="B179" s="54" t="s">
        <v>41</v>
      </c>
      <c r="C179" s="12"/>
      <c r="D179" s="12"/>
      <c r="E179" s="55">
        <f>E204</f>
        <v>4.5999999999999999E-2</v>
      </c>
    </row>
    <row r="180" spans="2:9" ht="15.6" x14ac:dyDescent="0.3">
      <c r="B180" s="54" t="s">
        <v>50</v>
      </c>
      <c r="C180" s="12"/>
      <c r="D180" s="12"/>
      <c r="E180" s="55">
        <f>E214</f>
        <v>3.1E-2</v>
      </c>
    </row>
    <row r="181" spans="2:9" ht="15.6" x14ac:dyDescent="0.3">
      <c r="B181" s="58" t="s">
        <v>58</v>
      </c>
      <c r="C181" s="35"/>
      <c r="D181" s="35"/>
      <c r="E181" s="80">
        <f>E227</f>
        <v>3.1E-2</v>
      </c>
    </row>
    <row r="184" spans="2:9" ht="15.6" x14ac:dyDescent="0.3">
      <c r="B184" s="6"/>
      <c r="E184" s="28"/>
    </row>
    <row r="189" spans="2:9" ht="15.6" x14ac:dyDescent="0.3">
      <c r="B189" s="60" t="s">
        <v>46</v>
      </c>
      <c r="C189" s="51"/>
      <c r="D189" s="51"/>
      <c r="E189" s="51"/>
      <c r="F189" s="51"/>
      <c r="G189" s="51"/>
      <c r="H189" s="51"/>
      <c r="I189" s="50"/>
    </row>
    <row r="190" spans="2:9" ht="15.6" x14ac:dyDescent="0.3">
      <c r="B190" s="31" t="s">
        <v>52</v>
      </c>
      <c r="C190" s="30"/>
      <c r="D190" s="30"/>
      <c r="E190" s="67"/>
      <c r="F190" s="30"/>
      <c r="G190" s="30"/>
      <c r="H190" s="68"/>
      <c r="I190" s="72">
        <f>(E57-E204)</f>
        <v>4.7901200240975036E-3</v>
      </c>
    </row>
    <row r="191" spans="2:9" ht="15.6" x14ac:dyDescent="0.3">
      <c r="B191" s="31" t="s">
        <v>53</v>
      </c>
      <c r="C191" s="69"/>
      <c r="D191" s="69"/>
      <c r="E191" s="70"/>
      <c r="F191" s="69"/>
      <c r="G191" s="69"/>
      <c r="H191" s="71"/>
      <c r="I191" s="73">
        <f>(E57-E204)*G7</f>
        <v>723562.00000000023</v>
      </c>
    </row>
    <row r="192" spans="2:9" ht="15.6" x14ac:dyDescent="0.3">
      <c r="B192" s="31" t="s">
        <v>54</v>
      </c>
      <c r="C192" s="30"/>
      <c r="D192" s="30"/>
      <c r="E192" s="30"/>
      <c r="F192" s="30"/>
      <c r="G192" s="30"/>
      <c r="H192" s="68"/>
      <c r="I192" s="72">
        <f>(E57-E214)</f>
        <v>1.9790120024097503E-2</v>
      </c>
    </row>
    <row r="193" spans="2:10" ht="15.6" x14ac:dyDescent="0.3">
      <c r="B193" s="31" t="s">
        <v>55</v>
      </c>
      <c r="C193" s="30"/>
      <c r="D193" s="30"/>
      <c r="E193" s="30"/>
      <c r="F193" s="30"/>
      <c r="G193" s="30"/>
      <c r="H193" s="68"/>
      <c r="I193" s="73">
        <f>(E57-E214)*G7</f>
        <v>2989357</v>
      </c>
    </row>
    <row r="194" spans="2:10" ht="15.6" x14ac:dyDescent="0.3">
      <c r="B194" s="31" t="s">
        <v>56</v>
      </c>
      <c r="C194" s="30"/>
      <c r="D194" s="30"/>
      <c r="E194" s="30"/>
      <c r="F194" s="30"/>
      <c r="G194" s="30"/>
      <c r="H194" s="68"/>
      <c r="I194" s="72">
        <f>(E57-E227)</f>
        <v>1.9790120024097503E-2</v>
      </c>
    </row>
    <row r="195" spans="2:10" ht="15.6" x14ac:dyDescent="0.3">
      <c r="B195" s="31" t="s">
        <v>57</v>
      </c>
      <c r="C195" s="35"/>
      <c r="D195" s="35"/>
      <c r="E195" s="35"/>
      <c r="F195" s="35"/>
      <c r="G195" s="35"/>
      <c r="H195" s="35"/>
      <c r="I195" s="73">
        <f>(E57-E227)*G7</f>
        <v>2989357</v>
      </c>
    </row>
    <row r="196" spans="2:10" x14ac:dyDescent="0.25">
      <c r="B196" s="12" t="s">
        <v>59</v>
      </c>
      <c r="C196" s="12"/>
      <c r="D196" s="12"/>
      <c r="E196" s="12"/>
      <c r="F196" s="12"/>
      <c r="G196" s="12"/>
      <c r="H196" s="12"/>
    </row>
    <row r="197" spans="2:10" x14ac:dyDescent="0.25">
      <c r="B197" s="12" t="s">
        <v>60</v>
      </c>
      <c r="C197" s="12"/>
      <c r="D197" s="12"/>
      <c r="E197" s="12"/>
      <c r="F197" s="12"/>
      <c r="G197" s="12"/>
      <c r="H197" s="12"/>
    </row>
    <row r="198" spans="2:10" x14ac:dyDescent="0.25">
      <c r="C198" s="12"/>
      <c r="D198" s="12"/>
      <c r="E198" s="12"/>
      <c r="F198" s="12"/>
      <c r="G198" s="12"/>
      <c r="H198" s="12"/>
      <c r="I198" s="12"/>
      <c r="J198" s="42"/>
    </row>
    <row r="199" spans="2:10" ht="27.75" customHeight="1" x14ac:dyDescent="0.25">
      <c r="C199" s="12"/>
      <c r="D199" s="12"/>
      <c r="E199" s="12"/>
      <c r="F199" s="12"/>
      <c r="G199" s="12"/>
      <c r="H199" s="12"/>
      <c r="I199" s="12"/>
      <c r="J199" s="42"/>
    </row>
    <row r="200" spans="2:10" ht="24.75" customHeight="1" x14ac:dyDescent="0.3">
      <c r="B200" s="3" t="s">
        <v>47</v>
      </c>
    </row>
    <row r="201" spans="2:10" ht="15.6" x14ac:dyDescent="0.3">
      <c r="B201" s="6" t="s">
        <v>27</v>
      </c>
      <c r="E201" s="28">
        <v>0.02</v>
      </c>
    </row>
    <row r="202" spans="2:10" ht="15.6" x14ac:dyDescent="0.3">
      <c r="B202" s="6" t="s">
        <v>1</v>
      </c>
      <c r="E202" s="28">
        <v>1.4E-2</v>
      </c>
    </row>
    <row r="203" spans="2:10" ht="15.6" x14ac:dyDescent="0.3">
      <c r="B203" s="6" t="s">
        <v>31</v>
      </c>
      <c r="E203" s="28">
        <v>2.1000000000000001E-2</v>
      </c>
    </row>
    <row r="204" spans="2:10" ht="15.6" x14ac:dyDescent="0.3">
      <c r="B204" s="6" t="s">
        <v>2</v>
      </c>
      <c r="E204" s="28">
        <v>4.5999999999999999E-2</v>
      </c>
    </row>
    <row r="205" spans="2:10" ht="15.6" x14ac:dyDescent="0.3">
      <c r="B205" s="6" t="s">
        <v>48</v>
      </c>
      <c r="E205" s="28">
        <f>SUM(E201:E204)</f>
        <v>0.10100000000000001</v>
      </c>
    </row>
    <row r="206" spans="2:10" ht="15.6" x14ac:dyDescent="0.3">
      <c r="B206" s="6"/>
      <c r="E206" s="28"/>
    </row>
    <row r="207" spans="2:10" ht="15.6" x14ac:dyDescent="0.3">
      <c r="B207" s="6" t="s">
        <v>41</v>
      </c>
      <c r="E207" s="28">
        <f>SUM(E201:E204)</f>
        <v>0.10100000000000001</v>
      </c>
    </row>
    <row r="208" spans="2:10" ht="15.6" x14ac:dyDescent="0.3">
      <c r="B208" s="6"/>
      <c r="E208" s="28"/>
    </row>
    <row r="209" spans="2:5" ht="21.75" customHeight="1" x14ac:dyDescent="0.25"/>
    <row r="210" spans="2:5" ht="36" customHeight="1" x14ac:dyDescent="0.3">
      <c r="B210" s="3" t="s">
        <v>49</v>
      </c>
    </row>
    <row r="211" spans="2:5" ht="24.75" customHeight="1" x14ac:dyDescent="0.3">
      <c r="B211" s="6" t="s">
        <v>27</v>
      </c>
      <c r="E211" s="28">
        <v>1.4E-2</v>
      </c>
    </row>
    <row r="212" spans="2:5" ht="15.6" x14ac:dyDescent="0.3">
      <c r="B212" s="6" t="s">
        <v>1</v>
      </c>
      <c r="E212" s="28">
        <v>1.2E-2</v>
      </c>
    </row>
    <row r="213" spans="2:5" ht="15.6" x14ac:dyDescent="0.3">
      <c r="B213" s="6" t="s">
        <v>31</v>
      </c>
      <c r="E213" s="28">
        <v>0.02</v>
      </c>
    </row>
    <row r="214" spans="2:5" ht="15.6" x14ac:dyDescent="0.3">
      <c r="B214" s="6" t="s">
        <v>2</v>
      </c>
      <c r="E214" s="28">
        <v>3.1E-2</v>
      </c>
    </row>
    <row r="215" spans="2:5" ht="15.6" x14ac:dyDescent="0.3">
      <c r="B215" s="6" t="s">
        <v>48</v>
      </c>
      <c r="E215" s="28">
        <f>E211+E212+E213+E214</f>
        <v>7.6999999999999999E-2</v>
      </c>
    </row>
    <row r="216" spans="2:5" ht="15.6" x14ac:dyDescent="0.3">
      <c r="B216" s="6"/>
      <c r="E216" s="28"/>
    </row>
    <row r="217" spans="2:5" ht="15.6" x14ac:dyDescent="0.3">
      <c r="B217" s="6" t="s">
        <v>40</v>
      </c>
      <c r="E217" s="28">
        <f>SUM(E211:E214)</f>
        <v>7.6999999999999999E-2</v>
      </c>
    </row>
    <row r="218" spans="2:5" ht="15.6" x14ac:dyDescent="0.3">
      <c r="B218" s="6"/>
      <c r="E218" s="28"/>
    </row>
    <row r="223" spans="2:5" ht="24.75" customHeight="1" x14ac:dyDescent="0.3">
      <c r="B223" s="3" t="s">
        <v>51</v>
      </c>
    </row>
    <row r="224" spans="2:5" ht="23.25" customHeight="1" x14ac:dyDescent="0.3">
      <c r="B224" s="6" t="s">
        <v>27</v>
      </c>
      <c r="E224" s="28">
        <v>1.0999999999999999E-2</v>
      </c>
    </row>
    <row r="225" spans="2:5" ht="15.6" x14ac:dyDescent="0.3">
      <c r="B225" s="6" t="s">
        <v>1</v>
      </c>
      <c r="E225" s="28">
        <v>1.0999999999999999E-2</v>
      </c>
    </row>
    <row r="226" spans="2:5" ht="15.6" x14ac:dyDescent="0.3">
      <c r="B226" s="6" t="s">
        <v>31</v>
      </c>
      <c r="E226" s="28">
        <v>1.4999999999999999E-2</v>
      </c>
    </row>
    <row r="227" spans="2:5" ht="15.6" x14ac:dyDescent="0.3">
      <c r="B227" s="6" t="s">
        <v>2</v>
      </c>
      <c r="E227" s="28">
        <v>3.1E-2</v>
      </c>
    </row>
    <row r="228" spans="2:5" ht="15.6" x14ac:dyDescent="0.3">
      <c r="B228" s="6" t="s">
        <v>48</v>
      </c>
      <c r="E228" s="28">
        <f>E224+E225+E226+E227</f>
        <v>6.8000000000000005E-2</v>
      </c>
    </row>
    <row r="230" spans="2:5" ht="15.6" x14ac:dyDescent="0.3">
      <c r="B230" s="6" t="s">
        <v>58</v>
      </c>
      <c r="E230" s="44">
        <f>SUM(E224:E227)</f>
        <v>6.8000000000000005E-2</v>
      </c>
    </row>
    <row r="231" spans="2:5" x14ac:dyDescent="0.25">
      <c r="E231" s="45"/>
    </row>
    <row r="246" spans="5:14" x14ac:dyDescent="0.25">
      <c r="E246" s="12"/>
      <c r="F246" s="12"/>
      <c r="G246" s="12"/>
      <c r="H246" s="12"/>
      <c r="I246" s="12"/>
      <c r="J246" s="12"/>
      <c r="K246" s="12"/>
      <c r="L246" s="12"/>
      <c r="M246" s="12"/>
      <c r="N246" s="12"/>
    </row>
    <row r="247" spans="5:14" x14ac:dyDescent="0.25">
      <c r="E247" s="12"/>
      <c r="F247" s="12"/>
      <c r="G247" s="12"/>
      <c r="H247" s="12"/>
      <c r="I247" s="12"/>
      <c r="J247" s="12"/>
      <c r="K247" s="12"/>
      <c r="L247" s="12"/>
      <c r="M247" s="12"/>
      <c r="N247" s="12"/>
    </row>
    <row r="248" spans="5:14" x14ac:dyDescent="0.25">
      <c r="E248" s="12"/>
      <c r="F248" s="12"/>
      <c r="G248" s="12"/>
      <c r="H248" s="12"/>
      <c r="I248" s="12"/>
      <c r="J248" s="12"/>
      <c r="K248" s="12"/>
      <c r="L248" s="12"/>
      <c r="M248" s="12"/>
      <c r="N248" s="12"/>
    </row>
    <row r="249" spans="5:14" x14ac:dyDescent="0.25">
      <c r="E249" s="12"/>
      <c r="F249" s="12"/>
      <c r="G249" s="12"/>
      <c r="H249" s="12"/>
      <c r="I249" s="12"/>
      <c r="J249" s="12"/>
      <c r="K249" s="12"/>
      <c r="L249" s="12"/>
      <c r="M249" s="12"/>
      <c r="N249" s="12"/>
    </row>
    <row r="250" spans="5:14" x14ac:dyDescent="0.25">
      <c r="E250" s="12"/>
      <c r="F250" s="12"/>
      <c r="G250" s="12"/>
      <c r="H250" s="12"/>
      <c r="I250" s="12"/>
      <c r="J250" s="12"/>
      <c r="K250" s="12"/>
      <c r="L250" s="12"/>
      <c r="M250" s="12"/>
      <c r="N250" s="12"/>
    </row>
  </sheetData>
  <phoneticPr fontId="2" type="noConversion"/>
  <pageMargins left="0.39370078740157483" right="0" top="0.47244094488188981" bottom="0.59055118110236227" header="0.31496062992125984" footer="0.39370078740157483"/>
  <pageSetup paperSize="9" orientation="portrait" useFirstPageNumber="1" r:id="rId1"/>
  <headerFooter alignWithMargins="0">
    <oddFooter>Page &amp;P</oddFooter>
  </headerFooter>
  <rowBreaks count="4" manualBreakCount="4">
    <brk id="52" min="1" max="8" man="1"/>
    <brk id="105" min="1" max="8" man="1"/>
    <brk id="150" min="1" max="8" man="1"/>
    <brk id="198" min="1" max="8" man="1"/>
  </rowBreaks>
  <colBreaks count="1" manualBreakCount="1">
    <brk id="1" max="104857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09375" defaultRowHeight="13.2" x14ac:dyDescent="0.25"/>
  <sheetData/>
  <phoneticPr fontId="2" type="noConversion"/>
  <pageMargins left="0.75" right="0.75" top="1" bottom="1" header="0.5" footer="0.5"/>
  <headerFooter alignWithMargins="0">
    <oddHeader>&amp;A</oddHeader>
    <oddFooter>Side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09375" defaultRowHeight="13.2" x14ac:dyDescent="0.25"/>
  <sheetData/>
  <phoneticPr fontId="2" type="noConversion"/>
  <pageMargins left="0.75" right="0.75" top="1" bottom="1" header="0.5" footer="0.5"/>
  <headerFooter alignWithMargins="0">
    <oddHeader>&amp;A</oddHeader>
    <oddFooter>Side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09375" defaultRowHeight="13.2" x14ac:dyDescent="0.25"/>
  <sheetData/>
  <phoneticPr fontId="2" type="noConversion"/>
  <pageMargins left="0.75" right="0.75" top="1" bottom="1" header="0.5" footer="0.5"/>
  <headerFooter alignWithMargins="0">
    <oddHeader>&amp;A</oddHeader>
    <oddFooter>Side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09375" defaultRowHeight="13.2" x14ac:dyDescent="0.25"/>
  <sheetData/>
  <phoneticPr fontId="2" type="noConversion"/>
  <pageMargins left="0.75" right="0.75" top="1" bottom="1" header="0.5" footer="0.5"/>
  <headerFooter alignWithMargins="0">
    <oddHeader>&amp;A</oddHeader>
    <oddFooter>Side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09375" defaultRowHeight="13.2" x14ac:dyDescent="0.25"/>
  <sheetData/>
  <phoneticPr fontId="2" type="noConversion"/>
  <pageMargins left="0.75" right="0.75" top="1" bottom="1" header="0.5" footer="0.5"/>
  <headerFooter alignWithMargins="0">
    <oddHeader>&amp;A</oddHeader>
    <oddFooter>Side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09375" defaultRowHeight="13.2" x14ac:dyDescent="0.25"/>
  <sheetData/>
  <phoneticPr fontId="2" type="noConversion"/>
  <pageMargins left="0.75" right="0.75" top="1" bottom="1" header="0.5" footer="0.5"/>
  <headerFooter alignWithMargins="0">
    <oddHeader>&amp;A</oddHeader>
    <oddFooter>Side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09375" defaultRowHeight="13.2" x14ac:dyDescent="0.25"/>
  <sheetData/>
  <phoneticPr fontId="2" type="noConversion"/>
  <pageMargins left="0.75" right="0.75" top="1" bottom="1" header="0.5" footer="0.5"/>
  <headerFooter alignWithMargins="0">
    <oddHeader>&amp;A</oddHeader>
    <oddFooter>Side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09375" defaultRowHeight="13.2" x14ac:dyDescent="0.25"/>
  <sheetData/>
  <phoneticPr fontId="2" type="noConversion"/>
  <pageMargins left="0.75" right="0.75" top="1" bottom="1" header="0.5" footer="0.5"/>
  <headerFooter alignWithMargins="0">
    <oddHeader>&amp;A</oddHeader>
    <oddFooter>Side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09375" defaultRowHeight="13.2" x14ac:dyDescent="0.25"/>
  <sheetData/>
  <phoneticPr fontId="2" type="noConversion"/>
  <pageMargins left="0.75" right="0.75" top="1" bottom="1" header="0.5" footer="0.5"/>
  <headerFooter alignWithMargins="0">
    <oddHeader>&amp;A</oddHeader>
    <oddFooter>Side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09375" defaultRowHeight="13.2" x14ac:dyDescent="0.25"/>
  <sheetData/>
  <phoneticPr fontId="2" type="noConversion"/>
  <pageMargins left="0.75" right="0.75" top="1" bottom="1" header="0.5" footer="0.5"/>
  <headerFooter alignWithMargins="0">
    <oddHeader>&amp;A</oddHeader>
    <oddFooter>Side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09375" defaultRowHeight="13.2" x14ac:dyDescent="0.25"/>
  <sheetData/>
  <phoneticPr fontId="2" type="noConversion"/>
  <pageMargins left="0.75" right="0.75" top="1" bottom="1" header="0.5" footer="0.5"/>
  <headerFooter alignWithMargins="0">
    <oddHeader>&amp;A</oddHeader>
    <oddFooter>Side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09375" defaultRowHeight="13.2" x14ac:dyDescent="0.25"/>
  <sheetData/>
  <phoneticPr fontId="2" type="noConversion"/>
  <pageMargins left="0.75" right="0.75" top="1" bottom="1" header="0.5" footer="0.5"/>
  <headerFooter alignWithMargins="0">
    <oddHeader>&amp;A</oddHeader>
    <oddFooter>Side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09375" defaultRowHeight="13.2" x14ac:dyDescent="0.25"/>
  <sheetData/>
  <phoneticPr fontId="2" type="noConversion"/>
  <pageMargins left="0.75" right="0.75" top="1" bottom="1" header="0.5" footer="0.5"/>
  <headerFooter alignWithMargins="0">
    <oddHeader>&amp;A</oddHeader>
    <oddFooter>Side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09375" defaultRowHeight="13.2" x14ac:dyDescent="0.25"/>
  <sheetData/>
  <phoneticPr fontId="2" type="noConversion"/>
  <pageMargins left="0.75" right="0.75" top="1" bottom="1" header="0.5" footer="0.5"/>
  <headerFooter alignWithMargins="0">
    <oddHeader>&amp;A</oddHeader>
    <oddFooter>Side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09375" defaultRowHeight="13.2" x14ac:dyDescent="0.25"/>
  <sheetData/>
  <phoneticPr fontId="2" type="noConversion"/>
  <pageMargins left="0.75" right="0.75" top="1" bottom="1" header="0.5" footer="0.5"/>
  <headerFooter alignWithMargins="0">
    <oddHeader>&amp;A</oddHeader>
    <oddFooter>Side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Log costs NO</vt:lpstr>
      <vt:lpstr>Ark3</vt:lpstr>
      <vt:lpstr>Ark4</vt:lpstr>
      <vt:lpstr>Ark5</vt:lpstr>
      <vt:lpstr>Ark6</vt:lpstr>
      <vt:lpstr>Ark7</vt:lpstr>
      <vt:lpstr>Ark8</vt:lpstr>
      <vt:lpstr>Ark9</vt:lpstr>
      <vt:lpstr>Ark10</vt:lpstr>
      <vt:lpstr>Ark11</vt:lpstr>
      <vt:lpstr>Ark12</vt:lpstr>
      <vt:lpstr>Ark13</vt:lpstr>
      <vt:lpstr>Ark14</vt:lpstr>
      <vt:lpstr>Ark15</vt:lpstr>
      <vt:lpstr>Ark16</vt:lpstr>
      <vt:lpstr>Ark17</vt:lpstr>
      <vt:lpstr>'Log costs NO'!Print_Area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Knut Sandven</dc:creator>
  <cp:lastModifiedBy>Aniket Gupta</cp:lastModifiedBy>
  <cp:lastPrinted>2000-06-05T06:45:04Z</cp:lastPrinted>
  <dcterms:created xsi:type="dcterms:W3CDTF">1997-07-08T07:37:44Z</dcterms:created>
  <dcterms:modified xsi:type="dcterms:W3CDTF">2024-02-03T22:30:16Z</dcterms:modified>
</cp:coreProperties>
</file>