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showObjects="placeholders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D769F792-55F5-46C5-B73F-1ED71277CD96}" xr6:coauthVersionLast="47" xr6:coauthVersionMax="47" xr10:uidLastSave="{00000000-0000-0000-0000-000000000000}"/>
  <bookViews>
    <workbookView xWindow="3348" yWindow="3348" windowWidth="17280" windowHeight="8880" tabRatio="601"/>
  </bookViews>
  <sheets>
    <sheet name="SUA" sheetId="1" r:id="rId1"/>
  </sheets>
  <definedNames>
    <definedName name="_xlnm.Print_Area" localSheetId="0">SUA!$A$1:$P$59,SUA!$R$1:$AE$51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5" i="1" l="1"/>
  <c r="N35" i="1" s="1"/>
  <c r="Z13" i="1"/>
  <c r="Z14" i="1"/>
  <c r="Z15" i="1"/>
  <c r="Z17" i="1"/>
  <c r="K14" i="1"/>
  <c r="O14" i="1" s="1"/>
  <c r="K36" i="1"/>
  <c r="M36" i="1" s="1"/>
  <c r="K37" i="1"/>
  <c r="M37" i="1"/>
  <c r="AA9" i="1" s="1"/>
  <c r="K46" i="1"/>
  <c r="M46" i="1" s="1"/>
  <c r="AA26" i="1" s="1"/>
  <c r="K47" i="1"/>
  <c r="M47" i="1"/>
  <c r="AA27" i="1" s="1"/>
  <c r="K48" i="1"/>
  <c r="M48" i="1" s="1"/>
  <c r="AA28" i="1" s="1"/>
  <c r="K49" i="1"/>
  <c r="M49" i="1" s="1"/>
  <c r="AA29" i="1" s="1"/>
  <c r="K50" i="1"/>
  <c r="M50" i="1" s="1"/>
  <c r="AA30" i="1" s="1"/>
  <c r="K51" i="1"/>
  <c r="M51" i="1" s="1"/>
  <c r="AA31" i="1" s="1"/>
  <c r="K54" i="1"/>
  <c r="M54" i="1"/>
  <c r="AA32" i="1"/>
  <c r="K53" i="1"/>
  <c r="M53" i="1" s="1"/>
  <c r="AA33" i="1" s="1"/>
  <c r="K55" i="1"/>
  <c r="M55" i="1"/>
  <c r="AA34" i="1" s="1"/>
  <c r="L43" i="1"/>
  <c r="N43" i="1" s="1"/>
  <c r="AA40" i="1" s="1"/>
  <c r="K52" i="1"/>
  <c r="M52" i="1" s="1"/>
  <c r="AA44" i="1" s="1"/>
  <c r="K11" i="1"/>
  <c r="O11" i="1" s="1"/>
  <c r="X9" i="1"/>
  <c r="K12" i="1"/>
  <c r="O12" i="1"/>
  <c r="L13" i="1"/>
  <c r="P13" i="1" s="1"/>
  <c r="X10" i="1"/>
  <c r="T11" i="1"/>
  <c r="X11" i="1"/>
  <c r="K15" i="1"/>
  <c r="O15" i="1" s="1"/>
  <c r="W12" i="1" s="1"/>
  <c r="X12" i="1"/>
  <c r="X14" i="1"/>
  <c r="X18" i="1" s="1"/>
  <c r="K16" i="1"/>
  <c r="T15" i="1" s="1"/>
  <c r="L17" i="1"/>
  <c r="U16" i="1" s="1"/>
  <c r="P17" i="1"/>
  <c r="X16" i="1"/>
  <c r="L20" i="1"/>
  <c r="P20" i="1" s="1"/>
  <c r="W25" i="1" s="1"/>
  <c r="U19" i="1"/>
  <c r="L22" i="1"/>
  <c r="U20" i="1" s="1"/>
  <c r="P22" i="1"/>
  <c r="L23" i="1"/>
  <c r="U22" i="1" s="1"/>
  <c r="L24" i="1"/>
  <c r="U23" i="1" s="1"/>
  <c r="P24" i="1"/>
  <c r="L25" i="1"/>
  <c r="U24" i="1"/>
  <c r="P25" i="1"/>
  <c r="L26" i="1"/>
  <c r="U25" i="1" s="1"/>
  <c r="X25" i="1"/>
  <c r="L27" i="1"/>
  <c r="U26" i="1"/>
  <c r="P27" i="1"/>
  <c r="W26" i="1" s="1"/>
  <c r="L28" i="1"/>
  <c r="P28" i="1" s="1"/>
  <c r="W33" i="1" s="1"/>
  <c r="U27" i="1"/>
  <c r="X28" i="1"/>
  <c r="X29" i="1"/>
  <c r="X31" i="1" s="1"/>
  <c r="X35" i="1" s="1"/>
  <c r="L31" i="1"/>
  <c r="U30" i="1" s="1"/>
  <c r="L32" i="1"/>
  <c r="L40" i="1"/>
  <c r="N40" i="1" s="1"/>
  <c r="L41" i="1"/>
  <c r="N41" i="1"/>
  <c r="K38" i="1"/>
  <c r="M38" i="1" s="1"/>
  <c r="K39" i="1"/>
  <c r="M39" i="1"/>
  <c r="K42" i="1"/>
  <c r="M42" i="1"/>
  <c r="P32" i="1"/>
  <c r="X33" i="1"/>
  <c r="X38" i="1"/>
  <c r="X41" i="1" s="1"/>
  <c r="X44" i="1" s="1"/>
  <c r="X39" i="1"/>
  <c r="AA48" i="1"/>
  <c r="C59" i="1"/>
  <c r="D59" i="1"/>
  <c r="E59" i="1"/>
  <c r="F59" i="1"/>
  <c r="H59" i="1"/>
  <c r="J59" i="1"/>
  <c r="L59" i="1"/>
  <c r="M57" i="1" l="1"/>
  <c r="AA8" i="1"/>
  <c r="Z18" i="1"/>
  <c r="W11" i="1"/>
  <c r="AA20" i="1"/>
  <c r="W10" i="1"/>
  <c r="AA36" i="1"/>
  <c r="W9" i="1"/>
  <c r="N57" i="1"/>
  <c r="AA7" i="1"/>
  <c r="AA11" i="1" s="1"/>
  <c r="AA23" i="1" s="1"/>
  <c r="AA38" i="1" s="1"/>
  <c r="AA42" i="1" s="1"/>
  <c r="AA46" i="1" s="1"/>
  <c r="AA50" i="1" s="1"/>
  <c r="U12" i="1"/>
  <c r="P26" i="1"/>
  <c r="W29" i="1" s="1"/>
  <c r="T14" i="1"/>
  <c r="T10" i="1"/>
  <c r="T13" i="1"/>
  <c r="K59" i="1"/>
  <c r="P31" i="1"/>
  <c r="W38" i="1" s="1"/>
  <c r="P23" i="1"/>
  <c r="W28" i="1" s="1"/>
  <c r="W31" i="1" s="1"/>
  <c r="W35" i="1" s="1"/>
  <c r="O16" i="1"/>
  <c r="W16" i="1" s="1"/>
  <c r="P57" i="1" l="1"/>
  <c r="M58" i="1"/>
  <c r="N59" i="1"/>
  <c r="O57" i="1"/>
  <c r="O59" i="1" s="1"/>
  <c r="W14" i="1"/>
  <c r="W18" i="1" s="1"/>
  <c r="T33" i="1"/>
  <c r="U31" i="1" l="1"/>
  <c r="U33" i="1" s="1"/>
  <c r="P58" i="1"/>
  <c r="W39" i="1" s="1"/>
  <c r="W41" i="1" s="1"/>
  <c r="W44" i="1" s="1"/>
  <c r="P59" i="1"/>
  <c r="M59" i="1"/>
</calcChain>
</file>

<file path=xl/sharedStrings.xml><?xml version="1.0" encoding="utf-8"?>
<sst xmlns="http://schemas.openxmlformats.org/spreadsheetml/2006/main" count="214" uniqueCount="139">
  <si>
    <t xml:space="preserve">           WAREN DISTRIBUTING</t>
  </si>
  <si>
    <t xml:space="preserve">           YEAR-END WORKSHEET</t>
  </si>
  <si>
    <t xml:space="preserve">                                                    WAREN DISTRIBUTING</t>
  </si>
  <si>
    <t xml:space="preserve">                                    WAREN DISTRIBUTING</t>
  </si>
  <si>
    <t xml:space="preserve">                                                      BALANCE SHEET</t>
  </si>
  <si>
    <t xml:space="preserve">              STATEMENT OF INCOME AND RETAINED EARNINGS</t>
  </si>
  <si>
    <t>ACCT.</t>
  </si>
  <si>
    <t xml:space="preserve">          </t>
  </si>
  <si>
    <t>ACCT</t>
  </si>
  <si>
    <t xml:space="preserve">                    ACCOUNT</t>
  </si>
  <si>
    <t xml:space="preserve">   </t>
  </si>
  <si>
    <t xml:space="preserve">             ADJUSTED</t>
  </si>
  <si>
    <t xml:space="preserve">               INCOME</t>
  </si>
  <si>
    <t xml:space="preserve">              BALANCE</t>
  </si>
  <si>
    <t xml:space="preserve"> NO.</t>
  </si>
  <si>
    <t xml:space="preserve">                 ACCOUNT TITLE</t>
  </si>
  <si>
    <t>DEBIT</t>
  </si>
  <si>
    <t>CREDIT</t>
  </si>
  <si>
    <t xml:space="preserve">                                             ASSETS</t>
  </si>
  <si>
    <t>REVENUE</t>
  </si>
  <si>
    <t xml:space="preserve">   DATE</t>
  </si>
  <si>
    <t>NO.</t>
  </si>
  <si>
    <t xml:space="preserve">                       TITLE</t>
  </si>
  <si>
    <t xml:space="preserve">         TRIAL BALANCE</t>
  </si>
  <si>
    <t xml:space="preserve">        ADJUSTMENTS</t>
  </si>
  <si>
    <t xml:space="preserve">            STATEMENT</t>
  </si>
  <si>
    <t xml:space="preserve">                SHEET</t>
  </si>
  <si>
    <t xml:space="preserve">     Sales</t>
  </si>
  <si>
    <t>#</t>
  </si>
  <si>
    <t>CURRENT ASSETS</t>
  </si>
  <si>
    <t xml:space="preserve"> </t>
  </si>
  <si>
    <t xml:space="preserve">     Less: Sales returns and allowances</t>
  </si>
  <si>
    <t>ASSETS</t>
  </si>
  <si>
    <t xml:space="preserve">          Cash</t>
  </si>
  <si>
    <t xml:space="preserve">              Sales discounts taken</t>
  </si>
  <si>
    <t xml:space="preserve">     Cash</t>
  </si>
  <si>
    <t xml:space="preserve">          Accounts receivable - net</t>
  </si>
  <si>
    <t>-</t>
  </si>
  <si>
    <t xml:space="preserve">     Accounts receivable</t>
  </si>
  <si>
    <t xml:space="preserve">          Inventory</t>
  </si>
  <si>
    <t xml:space="preserve">          Net sales</t>
  </si>
  <si>
    <t xml:space="preserve">     Allowance for doubtful accounts</t>
  </si>
  <si>
    <t xml:space="preserve">          Marketable securities</t>
  </si>
  <si>
    <t>COST OF GOODS SOLD</t>
  </si>
  <si>
    <t xml:space="preserve">     Inventory</t>
  </si>
  <si>
    <t xml:space="preserve">     Beginning merchandise inventory</t>
  </si>
  <si>
    <t xml:space="preserve">     Marketable securities</t>
  </si>
  <si>
    <t xml:space="preserve">             Total current assets</t>
  </si>
  <si>
    <t xml:space="preserve">     Net purchases</t>
  </si>
  <si>
    <t xml:space="preserve">     Fixed assets</t>
  </si>
  <si>
    <t xml:space="preserve">     Freight-in</t>
  </si>
  <si>
    <t xml:space="preserve">     Accumulated depreciation</t>
  </si>
  <si>
    <t>FIXED ASSETS - Net of A/D</t>
  </si>
  <si>
    <t xml:space="preserve">     Goods available for sale</t>
  </si>
  <si>
    <t>LIABILITIES</t>
  </si>
  <si>
    <t xml:space="preserve">                    Total assets</t>
  </si>
  <si>
    <t xml:space="preserve">     Less: Ending inventory</t>
  </si>
  <si>
    <t xml:space="preserve">     Accounts payable</t>
  </si>
  <si>
    <t>=</t>
  </si>
  <si>
    <t xml:space="preserve">     Federal income taxes withheld</t>
  </si>
  <si>
    <t>Cost of goods sold</t>
  </si>
  <si>
    <t xml:space="preserve">     State unemployment taxes payable</t>
  </si>
  <si>
    <t xml:space="preserve">                                              LIABILITIES AND STOCKHOLDERS' EQUITY</t>
  </si>
  <si>
    <t xml:space="preserve">     Federal unemployment taxes payable</t>
  </si>
  <si>
    <t>GROSS MARGIN</t>
  </si>
  <si>
    <t xml:space="preserve">     F.I.C.A. taxes payable</t>
  </si>
  <si>
    <t>CURRENT LIABILITIES</t>
  </si>
  <si>
    <t xml:space="preserve">     Federal income taxes payable</t>
  </si>
  <si>
    <t xml:space="preserve">          Accounts payable</t>
  </si>
  <si>
    <t>OPERATING EXPENSES</t>
  </si>
  <si>
    <t xml:space="preserve">     Federal incomes taxes payable</t>
  </si>
  <si>
    <t xml:space="preserve">     Interest payable</t>
  </si>
  <si>
    <t xml:space="preserve">          Interest payable</t>
  </si>
  <si>
    <t xml:space="preserve">     Rent expense</t>
  </si>
  <si>
    <t xml:space="preserve">     Notes payable</t>
  </si>
  <si>
    <t xml:space="preserve">          Payroll taxes withheld</t>
  </si>
  <si>
    <t xml:space="preserve">     Advertising expense</t>
  </si>
  <si>
    <t xml:space="preserve">                and payable</t>
  </si>
  <si>
    <t xml:space="preserve">     Office supplies expense</t>
  </si>
  <si>
    <t xml:space="preserve">              </t>
  </si>
  <si>
    <t>STOCKHOLDERS' EQUITY</t>
  </si>
  <si>
    <t xml:space="preserve">          Federal income taxes payable</t>
  </si>
  <si>
    <t xml:space="preserve">     Depreciation expense</t>
  </si>
  <si>
    <t xml:space="preserve">     Common stock</t>
  </si>
  <si>
    <t xml:space="preserve">     Wages and salaries</t>
  </si>
  <si>
    <t xml:space="preserve">     Retained earnings</t>
  </si>
  <si>
    <t xml:space="preserve">             Total current liabilities</t>
  </si>
  <si>
    <t xml:space="preserve">     Payroll taxes</t>
  </si>
  <si>
    <t xml:space="preserve">     Bad debt expense</t>
  </si>
  <si>
    <t xml:space="preserve">                                  TOTALS</t>
  </si>
  <si>
    <t>NOTE PAYABLE</t>
  </si>
  <si>
    <t xml:space="preserve">     Interest expense</t>
  </si>
  <si>
    <t>REVENUE AND GROSS PROFIT</t>
  </si>
  <si>
    <t xml:space="preserve">     Other operating expense</t>
  </si>
  <si>
    <t xml:space="preserve">             Total  liabilities</t>
  </si>
  <si>
    <t xml:space="preserve">     Sales returns and allowances</t>
  </si>
  <si>
    <t>Total operating expenses</t>
  </si>
  <si>
    <t xml:space="preserve">     Sales discounts taken</t>
  </si>
  <si>
    <t xml:space="preserve">     Cost of goods sold</t>
  </si>
  <si>
    <t xml:space="preserve">          Common stock</t>
  </si>
  <si>
    <t>Operating income</t>
  </si>
  <si>
    <t xml:space="preserve">     Purchases</t>
  </si>
  <si>
    <t xml:space="preserve">          Retained earnings</t>
  </si>
  <si>
    <t xml:space="preserve">     Purchases returns and allowances</t>
  </si>
  <si>
    <t>OTHER INCOME</t>
  </si>
  <si>
    <t xml:space="preserve">     Purchases discounts taken</t>
  </si>
  <si>
    <t xml:space="preserve">             Total  stockholders' equity</t>
  </si>
  <si>
    <t>INCOME BEFORE TAXES</t>
  </si>
  <si>
    <t xml:space="preserve">     Miscellaneous revenue</t>
  </si>
  <si>
    <t xml:space="preserve">                    Total liabilities and</t>
  </si>
  <si>
    <t xml:space="preserve">                        stockholders' equity</t>
  </si>
  <si>
    <t>FEDERAL INCOME TAXES</t>
  </si>
  <si>
    <t>EXPENSES</t>
  </si>
  <si>
    <t>NET INCOME</t>
  </si>
  <si>
    <t>RETAINED EARNINGS - Beginning of year</t>
  </si>
  <si>
    <t xml:space="preserve">     Wages and salaries expense</t>
  </si>
  <si>
    <t>RETAINED EARNINGS - End of year</t>
  </si>
  <si>
    <t xml:space="preserve">     Payroll tax expense</t>
  </si>
  <si>
    <t xml:space="preserve">     Federal income tax expense</t>
  </si>
  <si>
    <t xml:space="preserve">        Sub-totals</t>
  </si>
  <si>
    <t xml:space="preserve">            Net Income (Loss)</t>
  </si>
  <si>
    <t>-----------------</t>
  </si>
  <si>
    <t>---------------------</t>
  </si>
  <si>
    <t xml:space="preserve">        TOTALS</t>
  </si>
  <si>
    <t xml:space="preserve">   Current Year 12-31</t>
  </si>
  <si>
    <t xml:space="preserve">   TRIAL BALANCE</t>
  </si>
  <si>
    <t xml:space="preserve">       TRIAL BALANCE</t>
  </si>
  <si>
    <t xml:space="preserve">        POST CLOSING</t>
  </si>
  <si>
    <t xml:space="preserve">       Prior Year 12-31</t>
  </si>
  <si>
    <t xml:space="preserve">     UNADJUSTED</t>
  </si>
  <si>
    <t xml:space="preserve">     Wages and salaries payable</t>
  </si>
  <si>
    <t xml:space="preserve">            December 31, 2001</t>
  </si>
  <si>
    <t xml:space="preserve">                                          December 31, 2001                              </t>
  </si>
  <si>
    <t xml:space="preserve">POST-CLOSING TRIAL BALANCE                          </t>
  </si>
  <si>
    <t xml:space="preserve">   WAREN DISTRIBUTING                                     </t>
  </si>
  <si>
    <t>2001</t>
  </si>
  <si>
    <t xml:space="preserve">                                                     AT DECEMBER 31, 2000 AND 2001</t>
  </si>
  <si>
    <t>2000</t>
  </si>
  <si>
    <t xml:space="preserve">                    FOR THE YEAR ENDED DECEMBER 31,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</si>
</sst>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_);\(&quot;$&quot;#,##0.00\)"/>
    <numFmt numFmtId="165" formatCode="0.00_)"/>
  </numFmts>
  <fonts count="4">
    <font>
      <sz val="10"/>
      <name val="Geneva"/>
    </font>
    <font>
      <b/>
      <sz val="10"/>
      <name val="Geneva"/>
    </font>
    <font>
      <b/>
      <i/>
      <sz val="10"/>
      <name val="Geneva"/>
    </font>
    <font>
      <sz val="10"/>
      <name val="Geneva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2" xfId="0" applyFont="1" applyBorder="1"/>
    <xf numFmtId="0" fontId="0" fillId="0" borderId="3" xfId="0" applyBorder="1"/>
    <xf numFmtId="0" fontId="1" fillId="0" borderId="1" xfId="0" applyFont="1" applyBorder="1"/>
    <xf numFmtId="4" fontId="0" fillId="0" borderId="0" xfId="0" applyNumberFormat="1"/>
    <xf numFmtId="0" fontId="1" fillId="0" borderId="3" xfId="0" applyFont="1" applyBorder="1"/>
    <xf numFmtId="0" fontId="0" fillId="0" borderId="4" xfId="0" applyBorder="1"/>
    <xf numFmtId="7" fontId="0" fillId="0" borderId="0" xfId="0" applyNumberFormat="1"/>
    <xf numFmtId="0" fontId="0" fillId="0" borderId="5" xfId="0" applyBorder="1"/>
    <xf numFmtId="7" fontId="0" fillId="0" borderId="0" xfId="0" applyNumberFormat="1" applyAlignment="1">
      <alignment horizontal="center"/>
    </xf>
    <xf numFmtId="0" fontId="1" fillId="0" borderId="6" xfId="0" applyFont="1" applyBorder="1"/>
    <xf numFmtId="4" fontId="1" fillId="0" borderId="0" xfId="0" applyNumberFormat="1" applyFont="1" applyAlignment="1">
      <alignment horizontal="center"/>
    </xf>
    <xf numFmtId="7" fontId="1" fillId="0" borderId="0" xfId="0" applyNumberFormat="1" applyFont="1"/>
    <xf numFmtId="4" fontId="0" fillId="0" borderId="0" xfId="0" applyNumberFormat="1" applyAlignment="1">
      <alignment horizontal="center"/>
    </xf>
    <xf numFmtId="4" fontId="1" fillId="0" borderId="0" xfId="0" applyNumberFormat="1" applyFont="1"/>
    <xf numFmtId="0" fontId="0" fillId="0" borderId="0" xfId="0" applyAlignment="1">
      <alignment horizontal="right"/>
    </xf>
    <xf numFmtId="0" fontId="0" fillId="0" borderId="4" xfId="0" applyBorder="1" applyAlignment="1">
      <alignment horizontal="center"/>
    </xf>
    <xf numFmtId="4" fontId="0" fillId="0" borderId="0" xfId="0" applyNumberFormat="1" applyBorder="1"/>
    <xf numFmtId="39" fontId="0" fillId="0" borderId="0" xfId="0" applyNumberFormat="1"/>
    <xf numFmtId="4" fontId="3" fillId="0" borderId="0" xfId="0" quotePrefix="1" applyNumberFormat="1" applyFont="1" applyAlignment="1">
      <alignment horizontal="center"/>
    </xf>
    <xf numFmtId="0" fontId="0" fillId="0" borderId="0" xfId="0" applyProtection="1"/>
    <xf numFmtId="0" fontId="1" fillId="0" borderId="0" xfId="0" applyFont="1" applyProtection="1"/>
    <xf numFmtId="0" fontId="1" fillId="0" borderId="7" xfId="0" applyFont="1" applyBorder="1" applyProtection="1"/>
    <xf numFmtId="0" fontId="1" fillId="0" borderId="1" xfId="0" quotePrefix="1" applyFont="1" applyBorder="1" applyAlignment="1" applyProtection="1">
      <alignment horizontal="left"/>
    </xf>
    <xf numFmtId="0" fontId="1" fillId="0" borderId="8" xfId="0" applyFont="1" applyBorder="1" applyProtection="1"/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Protection="1"/>
    <xf numFmtId="0" fontId="1" fillId="0" borderId="4" xfId="0" quotePrefix="1" applyFont="1" applyBorder="1" applyAlignment="1" applyProtection="1">
      <alignment horizontal="left"/>
    </xf>
    <xf numFmtId="0" fontId="1" fillId="0" borderId="9" xfId="0" quotePrefix="1" applyFont="1" applyBorder="1" applyAlignment="1" applyProtection="1">
      <alignment horizontal="left"/>
    </xf>
    <xf numFmtId="0" fontId="1" fillId="0" borderId="9" xfId="0" applyFont="1" applyBorder="1" applyProtection="1"/>
    <xf numFmtId="0" fontId="1" fillId="0" borderId="10" xfId="0" applyFont="1" applyBorder="1" applyAlignment="1" applyProtection="1">
      <alignment horizontal="center"/>
    </xf>
    <xf numFmtId="0" fontId="1" fillId="0" borderId="10" xfId="0" applyFont="1" applyBorder="1" applyProtection="1"/>
    <xf numFmtId="39" fontId="1" fillId="0" borderId="10" xfId="0" applyNumberFormat="1" applyFont="1" applyBorder="1" applyAlignment="1" applyProtection="1">
      <alignment horizontal="center"/>
    </xf>
    <xf numFmtId="0" fontId="0" fillId="0" borderId="10" xfId="0" applyBorder="1" applyAlignment="1" applyProtection="1">
      <alignment horizontal="center"/>
    </xf>
    <xf numFmtId="39" fontId="0" fillId="0" borderId="10" xfId="0" applyNumberFormat="1" applyBorder="1" applyProtection="1"/>
    <xf numFmtId="0" fontId="0" fillId="0" borderId="10" xfId="0" applyBorder="1" applyProtection="1"/>
    <xf numFmtId="0" fontId="0" fillId="0" borderId="10" xfId="0" quotePrefix="1" applyBorder="1" applyAlignment="1" applyProtection="1">
      <alignment horizontal="left"/>
    </xf>
    <xf numFmtId="4" fontId="0" fillId="0" borderId="10" xfId="0" applyNumberFormat="1" applyBorder="1" applyAlignment="1" applyProtection="1">
      <alignment horizontal="left"/>
    </xf>
    <xf numFmtId="0" fontId="0" fillId="0" borderId="10" xfId="0" applyBorder="1" applyAlignment="1" applyProtection="1">
      <alignment horizontal="left"/>
    </xf>
    <xf numFmtId="39" fontId="0" fillId="0" borderId="10" xfId="0" quotePrefix="1" applyNumberFormat="1" applyBorder="1" applyAlignment="1" applyProtection="1">
      <alignment horizontal="fill"/>
    </xf>
    <xf numFmtId="0" fontId="1" fillId="0" borderId="11" xfId="0" applyFont="1" applyBorder="1" applyProtection="1"/>
    <xf numFmtId="0" fontId="1" fillId="0" borderId="3" xfId="0" applyFont="1" applyBorder="1" applyProtection="1"/>
    <xf numFmtId="0" fontId="1" fillId="0" borderId="0" xfId="0" applyFont="1" applyBorder="1" applyProtection="1"/>
    <xf numFmtId="0" fontId="1" fillId="0" borderId="2" xfId="0" applyFont="1" applyBorder="1" applyProtection="1"/>
    <xf numFmtId="0" fontId="1" fillId="0" borderId="6" xfId="0" applyFont="1" applyBorder="1" applyProtection="1"/>
    <xf numFmtId="0" fontId="1" fillId="0" borderId="5" xfId="0" quotePrefix="1" applyFont="1" applyBorder="1" applyAlignment="1" applyProtection="1">
      <alignment horizontal="left"/>
    </xf>
    <xf numFmtId="0" fontId="1" fillId="0" borderId="12" xfId="0" quotePrefix="1" applyFont="1" applyBorder="1" applyAlignment="1" applyProtection="1">
      <alignment horizontal="left"/>
    </xf>
    <xf numFmtId="0" fontId="1" fillId="0" borderId="5" xfId="0" applyFont="1" applyBorder="1" applyProtection="1"/>
    <xf numFmtId="0" fontId="1" fillId="0" borderId="10" xfId="0" quotePrefix="1" applyFont="1" applyBorder="1" applyAlignment="1" applyProtection="1">
      <alignment horizontal="center"/>
    </xf>
    <xf numFmtId="39" fontId="0" fillId="0" borderId="10" xfId="0" quotePrefix="1" applyNumberFormat="1" applyBorder="1" applyAlignment="1" applyProtection="1">
      <alignment horizontal="left"/>
    </xf>
    <xf numFmtId="0" fontId="1" fillId="0" borderId="1" xfId="0" applyFont="1" applyBorder="1" applyProtection="1"/>
    <xf numFmtId="0" fontId="1" fillId="0" borderId="0" xfId="0" applyFont="1" applyAlignment="1" applyProtection="1">
      <alignment horizontal="center"/>
    </xf>
    <xf numFmtId="4" fontId="0" fillId="0" borderId="0" xfId="0" applyNumberFormat="1" applyBorder="1" applyProtection="1"/>
    <xf numFmtId="4" fontId="0" fillId="0" borderId="0" xfId="0" applyNumberFormat="1" applyProtection="1"/>
    <xf numFmtId="4" fontId="3" fillId="0" borderId="0" xfId="0" quotePrefix="1" applyNumberFormat="1" applyFont="1" applyAlignment="1" applyProtection="1">
      <alignment horizontal="center"/>
    </xf>
    <xf numFmtId="39" fontId="3" fillId="0" borderId="10" xfId="0" applyNumberFormat="1" applyFont="1" applyBorder="1" applyProtection="1"/>
    <xf numFmtId="39" fontId="1" fillId="0" borderId="10" xfId="0" applyNumberFormat="1" applyFont="1" applyBorder="1" applyProtection="1"/>
    <xf numFmtId="39" fontId="0" fillId="0" borderId="0" xfId="0" applyNumberFormat="1" applyProtection="1"/>
    <xf numFmtId="0" fontId="1" fillId="0" borderId="1" xfId="0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1" fillId="0" borderId="6" xfId="0" applyFont="1" applyBorder="1" applyAlignment="1" applyProtection="1">
      <alignment horizontal="center"/>
    </xf>
    <xf numFmtId="0" fontId="3" fillId="0" borderId="10" xfId="0" applyFont="1" applyBorder="1" applyAlignment="1" applyProtection="1">
      <alignment horizontal="center"/>
    </xf>
    <xf numFmtId="4" fontId="0" fillId="0" borderId="10" xfId="0" applyNumberFormat="1" applyBorder="1" applyProtection="1"/>
    <xf numFmtId="0" fontId="3" fillId="0" borderId="10" xfId="0" applyFont="1" applyBorder="1" applyProtection="1"/>
    <xf numFmtId="7" fontId="3" fillId="0" borderId="10" xfId="0" applyNumberFormat="1" applyFont="1" applyBorder="1" applyProtection="1"/>
    <xf numFmtId="0" fontId="1" fillId="0" borderId="0" xfId="0" quotePrefix="1" applyFont="1" applyAlignment="1" applyProtection="1">
      <alignment horizontal="left"/>
    </xf>
    <xf numFmtId="0" fontId="1" fillId="0" borderId="0" xfId="0" quotePrefix="1" applyFont="1" applyAlignment="1" applyProtection="1">
      <alignment horizontal="center"/>
    </xf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left"/>
    </xf>
    <xf numFmtId="7" fontId="0" fillId="0" borderId="0" xfId="0" applyNumberFormat="1" applyProtection="1"/>
    <xf numFmtId="7" fontId="1" fillId="0" borderId="0" xfId="0" applyNumberFormat="1" applyFont="1" applyProtection="1"/>
    <xf numFmtId="0" fontId="0" fillId="0" borderId="0" xfId="0" applyAlignment="1" applyProtection="1">
      <alignment horizontal="left"/>
    </xf>
    <xf numFmtId="0" fontId="0" fillId="0" borderId="0" xfId="0" quotePrefix="1" applyAlignment="1" applyProtection="1">
      <alignment horizontal="left"/>
    </xf>
    <xf numFmtId="39" fontId="3" fillId="0" borderId="0" xfId="0" applyNumberFormat="1" applyFont="1" applyBorder="1" applyProtection="1"/>
    <xf numFmtId="39" fontId="0" fillId="0" borderId="0" xfId="0" applyNumberFormat="1" applyBorder="1" applyProtection="1"/>
    <xf numFmtId="0" fontId="0" fillId="0" borderId="0" xfId="0" applyAlignment="1" applyProtection="1">
      <alignment horizontal="center"/>
    </xf>
    <xf numFmtId="7" fontId="3" fillId="0" borderId="0" xfId="0" applyNumberFormat="1" applyFont="1" applyBorder="1" applyProtection="1"/>
    <xf numFmtId="7" fontId="3" fillId="0" borderId="0" xfId="0" applyNumberFormat="1" applyFont="1" applyProtection="1"/>
    <xf numFmtId="0" fontId="0" fillId="0" borderId="0" xfId="0" applyAlignment="1" applyProtection="1">
      <alignment horizontal="fill"/>
    </xf>
    <xf numFmtId="7" fontId="0" fillId="0" borderId="0" xfId="0" applyNumberFormat="1" applyAlignment="1" applyProtection="1">
      <alignment horizontal="right"/>
    </xf>
    <xf numFmtId="39" fontId="0" fillId="0" borderId="0" xfId="0" applyNumberFormat="1" applyAlignment="1" applyProtection="1">
      <alignment horizontal="right"/>
    </xf>
    <xf numFmtId="39" fontId="3" fillId="0" borderId="0" xfId="0" applyNumberFormat="1" applyFont="1" applyAlignment="1" applyProtection="1">
      <alignment horizontal="fill"/>
    </xf>
    <xf numFmtId="39" fontId="3" fillId="0" borderId="0" xfId="0" applyNumberFormat="1" applyFont="1" applyProtection="1"/>
    <xf numFmtId="39" fontId="0" fillId="0" borderId="0" xfId="0" applyNumberFormat="1" applyAlignment="1" applyProtection="1">
      <alignment horizontal="fill"/>
    </xf>
    <xf numFmtId="39" fontId="0" fillId="0" borderId="10" xfId="0" applyNumberFormat="1" applyBorder="1" applyProtection="1">
      <protection locked="0"/>
    </xf>
    <xf numFmtId="165" fontId="0" fillId="0" borderId="10" xfId="0" quotePrefix="1" applyNumberFormat="1" applyBorder="1" applyAlignment="1" applyProtection="1">
      <alignment horizontal="fill"/>
    </xf>
    <xf numFmtId="165" fontId="1" fillId="0" borderId="10" xfId="0" quotePrefix="1" applyNumberFormat="1" applyFont="1" applyBorder="1" applyAlignment="1" applyProtection="1">
      <alignment horizontal="fill"/>
    </xf>
    <xf numFmtId="0" fontId="0" fillId="0" borderId="0" xfId="0" quotePrefix="1" applyAlignment="1">
      <alignment horizontal="fill"/>
    </xf>
    <xf numFmtId="0" fontId="0" fillId="0" borderId="0" xfId="0" quotePrefix="1" applyAlignment="1" applyProtection="1">
      <alignment horizontal="fill"/>
    </xf>
    <xf numFmtId="0" fontId="0" fillId="0" borderId="0" xfId="0" quotePrefix="1" applyBorder="1" applyAlignment="1" applyProtection="1">
      <alignment horizontal="fill"/>
    </xf>
    <xf numFmtId="39" fontId="0" fillId="0" borderId="0" xfId="0" applyNumberFormat="1" applyBorder="1" applyAlignment="1" applyProtection="1">
      <alignment horizontal="right"/>
    </xf>
    <xf numFmtId="0" fontId="0" fillId="0" borderId="0" xfId="0" quotePrefix="1" applyBorder="1" applyAlignment="1">
      <alignment horizontal="fill"/>
    </xf>
    <xf numFmtId="7" fontId="3" fillId="0" borderId="0" xfId="0" applyNumberFormat="1" applyFont="1" applyBorder="1" applyAlignment="1" applyProtection="1">
      <alignment horizontal="right"/>
    </xf>
    <xf numFmtId="39" fontId="0" fillId="0" borderId="0" xfId="0" quotePrefix="1" applyNumberFormat="1" applyAlignment="1" applyProtection="1">
      <alignment horizontal="fill"/>
    </xf>
    <xf numFmtId="39" fontId="3" fillId="0" borderId="0" xfId="0" quotePrefix="1" applyNumberFormat="1" applyFont="1" applyAlignment="1" applyProtection="1">
      <alignment horizontal="fill"/>
    </xf>
    <xf numFmtId="39" fontId="0" fillId="0" borderId="0" xfId="0" quotePrefix="1" applyNumberFormat="1" applyAlignment="1">
      <alignment horizontal="fill"/>
    </xf>
    <xf numFmtId="7" fontId="0" fillId="0" borderId="0" xfId="0" applyNumberFormat="1" applyBorder="1" applyProtection="1"/>
    <xf numFmtId="7" fontId="0" fillId="0" borderId="0" xfId="0" applyNumberFormat="1" applyBorder="1" applyProtection="1">
      <protection locked="0"/>
    </xf>
    <xf numFmtId="39" fontId="3" fillId="0" borderId="10" xfId="0" applyNumberFormat="1" applyFont="1" applyBorder="1" applyAlignment="1" applyProtection="1"/>
    <xf numFmtId="39" fontId="3" fillId="0" borderId="10" xfId="0" applyNumberFormat="1" applyFont="1" applyBorder="1" applyAlignment="1" applyProtection="1">
      <alignment horizontal="center"/>
    </xf>
    <xf numFmtId="39" fontId="0" fillId="0" borderId="10" xfId="0" applyNumberFormat="1" applyBorder="1" applyAlignment="1" applyProtection="1"/>
    <xf numFmtId="39" fontId="0" fillId="0" borderId="0" xfId="0" applyNumberFormat="1" applyProtection="1">
      <protection locked="0"/>
    </xf>
    <xf numFmtId="1" fontId="3" fillId="0" borderId="10" xfId="0" applyNumberFormat="1" applyFont="1" applyBorder="1" applyAlignment="1" applyProtection="1">
      <alignment horizontal="centerContinuous"/>
    </xf>
    <xf numFmtId="1" fontId="0" fillId="0" borderId="10" xfId="0" applyNumberFormat="1" applyBorder="1" applyAlignment="1" applyProtection="1">
      <alignment horizontal="centerContinuous"/>
    </xf>
    <xf numFmtId="1" fontId="0" fillId="0" borderId="10" xfId="0" applyNumberFormat="1" applyBorder="1" applyAlignment="1" applyProtection="1">
      <alignment horizontal="centerContinuous"/>
      <protection locked="0"/>
    </xf>
    <xf numFmtId="1" fontId="0" fillId="0" borderId="10" xfId="0" quotePrefix="1" applyNumberFormat="1" applyBorder="1" applyAlignment="1" applyProtection="1">
      <alignment horizontal="centerContinuous"/>
      <protection locked="0"/>
    </xf>
    <xf numFmtId="1" fontId="0" fillId="0" borderId="10" xfId="0" quotePrefix="1" applyNumberFormat="1" applyBorder="1" applyAlignment="1" applyProtection="1">
      <alignment horizontal="centerContinuous"/>
    </xf>
    <xf numFmtId="7" fontId="1" fillId="0" borderId="0" xfId="0" quotePrefix="1" applyNumberFormat="1" applyFont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 applyProtection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146</xdr:col>
      <xdr:colOff>350520</xdr:colOff>
      <xdr:row>12</xdr:row>
      <xdr:rowOff>91440</xdr:rowOff>
    </xdr:from>
    <xdr:to>
      <xdr:col>146</xdr:col>
      <xdr:colOff>373380</xdr:colOff>
      <xdr:row>12</xdr:row>
      <xdr:rowOff>91440</xdr:rowOff>
    </xdr:to>
    <xdr:sp macro="" textlink="">
      <xdr:nvSpPr>
        <xdr:cNvPr id="1025" name="Drawing 1">
          <a:extLst>
            <a:ext uri="{FF2B5EF4-FFF2-40B4-BE49-F238E27FC236}">
              <a16:creationId xmlns:a16="http://schemas.microsoft.com/office/drawing/2014/main" id="{4C39A73D-86A8-D3B0-C4FB-FDA294F8E7FE}"/>
            </a:ext>
          </a:extLst>
        </xdr:cNvPr>
        <xdr:cNvSpPr>
          <a:spLocks/>
        </xdr:cNvSpPr>
      </xdr:nvSpPr>
      <xdr:spPr bwMode="auto">
        <a:xfrm>
          <a:off x="113621820" y="2087880"/>
          <a:ext cx="22860" cy="0"/>
        </a:xfrm>
        <a:custGeom>
          <a:avLst/>
          <a:gdLst>
            <a:gd name="T0" fmla="*/ 0 w 16384"/>
            <a:gd name="T1" fmla="*/ 0 h 16384"/>
            <a:gd name="T2" fmla="*/ 0 w 16384"/>
            <a:gd name="T3" fmla="*/ 0 h 16384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16384" h="16384">
              <a:moveTo>
                <a:pt x="0" y="0"/>
              </a:moveTo>
              <a:lnTo>
                <a:pt x="0" y="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146</xdr:col>
      <xdr:colOff>350520</xdr:colOff>
      <xdr:row>12</xdr:row>
      <xdr:rowOff>60960</xdr:rowOff>
    </xdr:from>
    <xdr:to>
      <xdr:col>146</xdr:col>
      <xdr:colOff>381000</xdr:colOff>
      <xdr:row>12</xdr:row>
      <xdr:rowOff>106680</xdr:rowOff>
    </xdr:to>
    <xdr:sp macro="" textlink="">
      <xdr:nvSpPr>
        <xdr:cNvPr id="1026" name="Drawing 2">
          <a:extLst>
            <a:ext uri="{FF2B5EF4-FFF2-40B4-BE49-F238E27FC236}">
              <a16:creationId xmlns:a16="http://schemas.microsoft.com/office/drawing/2014/main" id="{F341FF23-A18C-DAFB-0E4B-433DBF53554D}"/>
            </a:ext>
          </a:extLst>
        </xdr:cNvPr>
        <xdr:cNvSpPr>
          <a:spLocks/>
        </xdr:cNvSpPr>
      </xdr:nvSpPr>
      <xdr:spPr bwMode="auto">
        <a:xfrm>
          <a:off x="113621820" y="2057400"/>
          <a:ext cx="30480" cy="45720"/>
        </a:xfrm>
        <a:custGeom>
          <a:avLst/>
          <a:gdLst>
            <a:gd name="T0" fmla="*/ 0 w 16384"/>
            <a:gd name="T1" fmla="*/ 0 h 16384"/>
            <a:gd name="T2" fmla="*/ 0 w 16384"/>
            <a:gd name="T3" fmla="*/ 0 h 16384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16384" h="16384">
              <a:moveTo>
                <a:pt x="0" y="0"/>
              </a:moveTo>
              <a:lnTo>
                <a:pt x="0" y="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149</xdr:col>
      <xdr:colOff>205740</xdr:colOff>
      <xdr:row>12</xdr:row>
      <xdr:rowOff>22860</xdr:rowOff>
    </xdr:from>
    <xdr:to>
      <xdr:col>149</xdr:col>
      <xdr:colOff>381000</xdr:colOff>
      <xdr:row>12</xdr:row>
      <xdr:rowOff>160020</xdr:rowOff>
    </xdr:to>
    <xdr:sp macro="" textlink="">
      <xdr:nvSpPr>
        <xdr:cNvPr id="1027" name="Drawing 3">
          <a:extLst>
            <a:ext uri="{FF2B5EF4-FFF2-40B4-BE49-F238E27FC236}">
              <a16:creationId xmlns:a16="http://schemas.microsoft.com/office/drawing/2014/main" id="{B008FFE3-181F-431F-8DAC-20B8C83C1E61}"/>
            </a:ext>
          </a:extLst>
        </xdr:cNvPr>
        <xdr:cNvSpPr>
          <a:spLocks/>
        </xdr:cNvSpPr>
      </xdr:nvSpPr>
      <xdr:spPr bwMode="auto">
        <a:xfrm>
          <a:off x="115945920" y="2019300"/>
          <a:ext cx="175260" cy="137160"/>
        </a:xfrm>
        <a:custGeom>
          <a:avLst/>
          <a:gdLst>
            <a:gd name="T0" fmla="*/ 0 w 16384"/>
            <a:gd name="T1" fmla="*/ 9362 h 16384"/>
            <a:gd name="T2" fmla="*/ 3641 w 16384"/>
            <a:gd name="T3" fmla="*/ 16384 h 16384"/>
            <a:gd name="T4" fmla="*/ 16384 w 16384"/>
            <a:gd name="T5" fmla="*/ 0 h 16384"/>
            <a:gd name="T6" fmla="*/ 15474 w 16384"/>
            <a:gd name="T7" fmla="*/ 2341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16384" h="16384">
              <a:moveTo>
                <a:pt x="0" y="9362"/>
              </a:moveTo>
              <a:lnTo>
                <a:pt x="3641" y="16384"/>
              </a:lnTo>
              <a:lnTo>
                <a:pt x="16384" y="0"/>
              </a:lnTo>
              <a:lnTo>
                <a:pt x="15474" y="2341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146</xdr:col>
      <xdr:colOff>403860</xdr:colOff>
      <xdr:row>12</xdr:row>
      <xdr:rowOff>106680</xdr:rowOff>
    </xdr:from>
    <xdr:to>
      <xdr:col>146</xdr:col>
      <xdr:colOff>411480</xdr:colOff>
      <xdr:row>12</xdr:row>
      <xdr:rowOff>129540</xdr:rowOff>
    </xdr:to>
    <xdr:sp macro="" textlink="">
      <xdr:nvSpPr>
        <xdr:cNvPr id="1028" name="Drawing 4">
          <a:extLst>
            <a:ext uri="{FF2B5EF4-FFF2-40B4-BE49-F238E27FC236}">
              <a16:creationId xmlns:a16="http://schemas.microsoft.com/office/drawing/2014/main" id="{B67C016F-05E7-6181-EDD1-28A643780A1E}"/>
            </a:ext>
          </a:extLst>
        </xdr:cNvPr>
        <xdr:cNvSpPr>
          <a:spLocks/>
        </xdr:cNvSpPr>
      </xdr:nvSpPr>
      <xdr:spPr bwMode="auto">
        <a:xfrm>
          <a:off x="113675160" y="2103120"/>
          <a:ext cx="7620" cy="22860"/>
        </a:xfrm>
        <a:custGeom>
          <a:avLst/>
          <a:gdLst>
            <a:gd name="T0" fmla="*/ 0 w 16384"/>
            <a:gd name="T1" fmla="*/ 0 h 16384"/>
            <a:gd name="T2" fmla="*/ 0 w 16384"/>
            <a:gd name="T3" fmla="*/ 0 h 16384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16384" h="16384">
              <a:moveTo>
                <a:pt x="0" y="0"/>
              </a:moveTo>
              <a:lnTo>
                <a:pt x="0" y="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147</xdr:col>
      <xdr:colOff>419100</xdr:colOff>
      <xdr:row>12</xdr:row>
      <xdr:rowOff>121920</xdr:rowOff>
    </xdr:from>
    <xdr:to>
      <xdr:col>147</xdr:col>
      <xdr:colOff>388620</xdr:colOff>
      <xdr:row>12</xdr:row>
      <xdr:rowOff>129540</xdr:rowOff>
    </xdr:to>
    <xdr:sp macro="" textlink="">
      <xdr:nvSpPr>
        <xdr:cNvPr id="1029" name="Drawing 5">
          <a:extLst>
            <a:ext uri="{FF2B5EF4-FFF2-40B4-BE49-F238E27FC236}">
              <a16:creationId xmlns:a16="http://schemas.microsoft.com/office/drawing/2014/main" id="{54CF13A0-D074-4D22-B93F-83C5C58973E6}"/>
            </a:ext>
          </a:extLst>
        </xdr:cNvPr>
        <xdr:cNvSpPr>
          <a:spLocks/>
        </xdr:cNvSpPr>
      </xdr:nvSpPr>
      <xdr:spPr bwMode="auto">
        <a:xfrm>
          <a:off x="114940080" y="2118360"/>
          <a:ext cx="0" cy="7620"/>
        </a:xfrm>
        <a:custGeom>
          <a:avLst/>
          <a:gdLst>
            <a:gd name="T0" fmla="*/ 0 w 16384"/>
            <a:gd name="T1" fmla="*/ 0 h 16384"/>
            <a:gd name="T2" fmla="*/ 0 w 16384"/>
            <a:gd name="T3" fmla="*/ 0 h 16384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16384" h="16384">
              <a:moveTo>
                <a:pt x="0" y="0"/>
              </a:moveTo>
              <a:lnTo>
                <a:pt x="0" y="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147</xdr:col>
      <xdr:colOff>472440</xdr:colOff>
      <xdr:row>12</xdr:row>
      <xdr:rowOff>144780</xdr:rowOff>
    </xdr:from>
    <xdr:to>
      <xdr:col>147</xdr:col>
      <xdr:colOff>388620</xdr:colOff>
      <xdr:row>12</xdr:row>
      <xdr:rowOff>144780</xdr:rowOff>
    </xdr:to>
    <xdr:sp macro="" textlink="">
      <xdr:nvSpPr>
        <xdr:cNvPr id="1030" name="Drawing 6">
          <a:extLst>
            <a:ext uri="{FF2B5EF4-FFF2-40B4-BE49-F238E27FC236}">
              <a16:creationId xmlns:a16="http://schemas.microsoft.com/office/drawing/2014/main" id="{6BD9BC8E-CF09-9CC0-9D5A-7030455409C8}"/>
            </a:ext>
          </a:extLst>
        </xdr:cNvPr>
        <xdr:cNvSpPr>
          <a:spLocks/>
        </xdr:cNvSpPr>
      </xdr:nvSpPr>
      <xdr:spPr bwMode="auto">
        <a:xfrm>
          <a:off x="114940080" y="2141220"/>
          <a:ext cx="0" cy="0"/>
        </a:xfrm>
        <a:custGeom>
          <a:avLst/>
          <a:gdLst>
            <a:gd name="T0" fmla="*/ 0 w 16384"/>
            <a:gd name="T1" fmla="*/ 0 h 16384"/>
            <a:gd name="T2" fmla="*/ 0 w 16384"/>
            <a:gd name="T3" fmla="*/ 0 h 16384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16384" h="16384">
              <a:moveTo>
                <a:pt x="0" y="0"/>
              </a:moveTo>
              <a:lnTo>
                <a:pt x="0" y="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147</xdr:col>
      <xdr:colOff>320040</xdr:colOff>
      <xdr:row>12</xdr:row>
      <xdr:rowOff>91440</xdr:rowOff>
    </xdr:from>
    <xdr:to>
      <xdr:col>147</xdr:col>
      <xdr:colOff>327660</xdr:colOff>
      <xdr:row>12</xdr:row>
      <xdr:rowOff>99060</xdr:rowOff>
    </xdr:to>
    <xdr:sp macro="" textlink="">
      <xdr:nvSpPr>
        <xdr:cNvPr id="1031" name="Drawing 7">
          <a:extLst>
            <a:ext uri="{FF2B5EF4-FFF2-40B4-BE49-F238E27FC236}">
              <a16:creationId xmlns:a16="http://schemas.microsoft.com/office/drawing/2014/main" id="{9D792FB7-8606-513A-9A5C-05F59EDFCDB5}"/>
            </a:ext>
          </a:extLst>
        </xdr:cNvPr>
        <xdr:cNvSpPr>
          <a:spLocks/>
        </xdr:cNvSpPr>
      </xdr:nvSpPr>
      <xdr:spPr bwMode="auto">
        <a:xfrm>
          <a:off x="114871500" y="2087880"/>
          <a:ext cx="7620" cy="7620"/>
        </a:xfrm>
        <a:custGeom>
          <a:avLst/>
          <a:gdLst>
            <a:gd name="T0" fmla="*/ 0 w 16384"/>
            <a:gd name="T1" fmla="*/ 0 h 16384"/>
            <a:gd name="T2" fmla="*/ 0 w 16384"/>
            <a:gd name="T3" fmla="*/ 0 h 16384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16384" h="16384">
              <a:moveTo>
                <a:pt x="0" y="0"/>
              </a:moveTo>
              <a:lnTo>
                <a:pt x="0" y="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328"/>
  <sheetViews>
    <sheetView showGridLines="0" tabSelected="1" zoomScale="75" workbookViewId="0">
      <selection activeCell="B14" sqref="B14"/>
    </sheetView>
  </sheetViews>
  <sheetFormatPr defaultRowHeight="13.2"/>
  <cols>
    <col min="1" max="1" width="9.6640625" style="7" customWidth="1"/>
    <col min="2" max="2" width="35.6640625" customWidth="1"/>
    <col min="3" max="4" width="12.6640625" customWidth="1"/>
    <col min="5" max="6" width="10.6640625" customWidth="1"/>
    <col min="7" max="7" width="3.6640625" customWidth="1"/>
    <col min="8" max="8" width="12.6640625" customWidth="1"/>
    <col min="9" max="9" width="3.6640625" customWidth="1"/>
    <col min="10" max="17" width="12.6640625" customWidth="1"/>
    <col min="19" max="19" width="35.6640625" customWidth="1"/>
    <col min="20" max="21" width="13.6640625" customWidth="1"/>
    <col min="22" max="22" width="33.44140625" customWidth="1"/>
    <col min="23" max="24" width="12.6640625" customWidth="1"/>
    <col min="25" max="25" width="35.109375" customWidth="1"/>
    <col min="26" max="26" width="11.44140625" customWidth="1"/>
    <col min="27" max="27" width="12.109375" customWidth="1"/>
    <col min="28" max="28" width="41.109375" customWidth="1"/>
    <col min="29" max="29" width="10.109375" customWidth="1"/>
    <col min="30" max="30" width="11.88671875" customWidth="1"/>
    <col min="31" max="31" width="12.6640625" customWidth="1"/>
    <col min="32" max="32" width="18.33203125" customWidth="1"/>
    <col min="33" max="33" width="12.109375" customWidth="1"/>
    <col min="34" max="34" width="12.33203125" customWidth="1"/>
    <col min="35" max="35" width="11" customWidth="1"/>
    <col min="36" max="36" width="12.6640625" customWidth="1"/>
    <col min="37" max="37" width="10.5546875" customWidth="1"/>
    <col min="38" max="38" width="0" hidden="1" customWidth="1"/>
    <col min="39" max="39" width="7.6640625" customWidth="1"/>
    <col min="40" max="40" width="4.6640625" customWidth="1"/>
    <col min="41" max="41" width="11.44140625" customWidth="1"/>
    <col min="42" max="42" width="9.44140625" customWidth="1"/>
    <col min="43" max="44" width="12" customWidth="1"/>
    <col min="45" max="45" width="6.6640625" customWidth="1"/>
    <col min="46" max="46" width="29.88671875" customWidth="1"/>
    <col min="47" max="58" width="10.6640625" customWidth="1"/>
    <col min="59" max="59" width="6.6640625" customWidth="1"/>
    <col min="60" max="60" width="34.5546875" customWidth="1"/>
    <col min="61" max="61" width="0" hidden="1" customWidth="1"/>
    <col min="62" max="63" width="12.6640625" customWidth="1"/>
    <col min="64" max="65" width="0" hidden="1" customWidth="1"/>
    <col min="66" max="66" width="7.6640625" customWidth="1"/>
    <col min="67" max="67" width="8.6640625" style="21" customWidth="1"/>
    <col min="68" max="68" width="33.88671875" customWidth="1"/>
    <col min="69" max="69" width="5.6640625" style="11" customWidth="1"/>
    <col min="70" max="70" width="10.44140625" customWidth="1"/>
    <col min="71" max="71" width="12.109375" customWidth="1"/>
    <col min="72" max="72" width="0" hidden="1" customWidth="1"/>
    <col min="73" max="73" width="6.33203125" customWidth="1"/>
    <col min="74" max="74" width="4.109375" customWidth="1"/>
    <col min="75" max="75" width="28.6640625" customWidth="1"/>
    <col min="76" max="76" width="7.6640625" customWidth="1"/>
    <col min="77" max="79" width="13.6640625" customWidth="1"/>
    <col min="80" max="80" width="5.6640625" customWidth="1"/>
    <col min="81" max="81" width="6.33203125" customWidth="1"/>
    <col min="82" max="82" width="4.33203125" customWidth="1"/>
    <col min="83" max="83" width="27.6640625" customWidth="1"/>
    <col min="84" max="84" width="12.33203125" customWidth="1"/>
    <col min="85" max="85" width="12.6640625" customWidth="1"/>
    <col min="86" max="86" width="12.33203125" customWidth="1"/>
    <col min="87" max="87" width="6.33203125" customWidth="1"/>
    <col min="88" max="88" width="4.33203125" customWidth="1"/>
    <col min="89" max="89" width="27.6640625" customWidth="1"/>
    <col min="90" max="92" width="12.33203125" customWidth="1"/>
    <col min="93" max="93" width="11.5546875" customWidth="1"/>
    <col min="94" max="94" width="7.6640625" customWidth="1"/>
    <col min="95" max="95" width="9.88671875" customWidth="1"/>
    <col min="96" max="96" width="8.6640625" customWidth="1"/>
    <col min="97" max="100" width="11.33203125" customWidth="1"/>
    <col min="101" max="101" width="11.44140625" customWidth="1"/>
    <col min="102" max="102" width="2.6640625" customWidth="1"/>
    <col min="103" max="103" width="10.6640625" customWidth="1"/>
    <col min="104" max="104" width="2.6640625" customWidth="1"/>
    <col min="105" max="105" width="13.6640625" customWidth="1"/>
    <col min="106" max="106" width="2.6640625" customWidth="1"/>
    <col min="108" max="108" width="2.6640625" customWidth="1"/>
    <col min="109" max="109" width="9.6640625" customWidth="1"/>
    <col min="110" max="110" width="2.6640625" customWidth="1"/>
    <col min="111" max="111" width="11.44140625" customWidth="1"/>
    <col min="112" max="112" width="2.6640625" customWidth="1"/>
    <col min="113" max="113" width="11.6640625" customWidth="1"/>
    <col min="114" max="114" width="7.33203125" customWidth="1"/>
    <col min="115" max="115" width="3.6640625" customWidth="1"/>
    <col min="116" max="122" width="12.6640625" customWidth="1"/>
    <col min="124" max="124" width="4.6640625" customWidth="1"/>
    <col min="125" max="125" width="3.6640625" customWidth="1"/>
    <col min="126" max="126" width="21.6640625" customWidth="1"/>
    <col min="127" max="127" width="9.6640625" customWidth="1"/>
    <col min="128" max="128" width="6.6640625" customWidth="1"/>
    <col min="129" max="129" width="5.6640625" customWidth="1"/>
    <col min="130" max="130" width="11.44140625" customWidth="1"/>
    <col min="131" max="131" width="12.6640625" customWidth="1"/>
    <col min="132" max="132" width="11.44140625" customWidth="1"/>
    <col min="133" max="133" width="5.6640625" customWidth="1"/>
    <col min="134" max="134" width="3.6640625" customWidth="1"/>
    <col min="135" max="135" width="18.6640625" customWidth="1"/>
    <col min="136" max="136" width="7.6640625" customWidth="1"/>
    <col min="137" max="137" width="11.44140625" customWidth="1"/>
    <col min="138" max="138" width="6.6640625" customWidth="1"/>
    <col min="140" max="140" width="4.6640625" customWidth="1"/>
    <col min="141" max="141" width="10.6640625" customWidth="1"/>
    <col min="143" max="143" width="4.6640625" customWidth="1"/>
    <col min="144" max="144" width="11.44140625" customWidth="1"/>
    <col min="145" max="145" width="5.6640625" customWidth="1"/>
    <col min="146" max="146" width="3.6640625" customWidth="1"/>
    <col min="147" max="147" width="18.6640625" customWidth="1"/>
    <col min="148" max="148" width="5.6640625" customWidth="1"/>
    <col min="149" max="149" width="11.6640625" customWidth="1"/>
    <col min="150" max="150" width="11.44140625" customWidth="1"/>
    <col min="151" max="151" width="10.6640625" customWidth="1"/>
    <col min="152" max="152" width="9.6640625" customWidth="1"/>
    <col min="153" max="153" width="4.6640625" customWidth="1"/>
    <col min="154" max="154" width="11.44140625" customWidth="1"/>
    <col min="156" max="156" width="11.44140625" customWidth="1"/>
    <col min="157" max="157" width="4.6640625" customWidth="1"/>
    <col min="158" max="158" width="6.88671875" hidden="1" customWidth="1"/>
    <col min="159" max="160" width="7.6640625" customWidth="1"/>
    <col min="161" max="161" width="19.6640625" customWidth="1"/>
    <col min="162" max="163" width="11.44140625" customWidth="1"/>
    <col min="164" max="164" width="10.6640625" customWidth="1"/>
    <col min="165" max="165" width="11.44140625" customWidth="1"/>
    <col min="166" max="166" width="4.6640625" customWidth="1"/>
    <col min="167" max="167" width="10.6640625" customWidth="1"/>
    <col min="168" max="169" width="9.6640625" customWidth="1"/>
    <col min="170" max="171" width="4.6640625" customWidth="1"/>
    <col min="172" max="172" width="3.6640625" customWidth="1"/>
    <col min="173" max="173" width="14.6640625" customWidth="1"/>
    <col min="174" max="174" width="7.6640625" customWidth="1"/>
    <col min="175" max="175" width="9.6640625" customWidth="1"/>
    <col min="176" max="177" width="8.6640625" customWidth="1"/>
    <col min="178" max="179" width="9.6640625" customWidth="1"/>
    <col min="180" max="180" width="10.6640625" customWidth="1"/>
    <col min="181" max="181" width="9.6640625" customWidth="1"/>
    <col min="182" max="183" width="5.6640625" customWidth="1"/>
    <col min="184" max="254" width="11.44140625" customWidth="1"/>
  </cols>
  <sheetData>
    <row r="1" spans="1:69">
      <c r="A1" s="25"/>
      <c r="B1" s="26" t="s">
        <v>0</v>
      </c>
      <c r="C1" s="25"/>
      <c r="D1" s="25"/>
      <c r="R1" s="113" t="s">
        <v>134</v>
      </c>
      <c r="S1" s="114"/>
      <c r="T1" s="114"/>
      <c r="U1" s="114"/>
      <c r="V1" s="25"/>
      <c r="W1" s="25"/>
      <c r="X1" s="25"/>
      <c r="Y1" s="25"/>
      <c r="Z1" s="25"/>
      <c r="AA1" s="25"/>
      <c r="AB1" s="25"/>
      <c r="AC1" s="25"/>
      <c r="BK1" s="2"/>
      <c r="BO1"/>
      <c r="BQ1"/>
    </row>
    <row r="2" spans="1:69">
      <c r="A2" s="25"/>
      <c r="B2" s="26" t="s">
        <v>1</v>
      </c>
      <c r="C2" s="25"/>
      <c r="D2" s="25"/>
      <c r="H2" s="5"/>
      <c r="I2" s="5"/>
      <c r="R2" s="113" t="s">
        <v>133</v>
      </c>
      <c r="S2" s="114"/>
      <c r="T2" s="114"/>
      <c r="U2" s="114"/>
      <c r="V2" s="56" t="s">
        <v>2</v>
      </c>
      <c r="W2" s="26"/>
      <c r="X2" s="26"/>
      <c r="Y2" s="26" t="s">
        <v>3</v>
      </c>
      <c r="Z2" s="26"/>
      <c r="AA2" s="26"/>
      <c r="AB2" s="70"/>
      <c r="AC2" s="25"/>
      <c r="AM2" s="1"/>
      <c r="AN2" s="1"/>
      <c r="AO2" s="1"/>
      <c r="BK2" s="7"/>
      <c r="BO2"/>
      <c r="BQ2"/>
    </row>
    <row r="3" spans="1:69">
      <c r="A3" s="25"/>
      <c r="B3" s="26" t="s">
        <v>131</v>
      </c>
      <c r="C3" s="25"/>
      <c r="D3" s="25"/>
      <c r="H3" s="5"/>
      <c r="I3" s="5"/>
      <c r="R3" s="115" t="s">
        <v>132</v>
      </c>
      <c r="S3" s="116"/>
      <c r="T3" s="116"/>
      <c r="U3" s="116"/>
      <c r="V3" s="56" t="s">
        <v>4</v>
      </c>
      <c r="W3" s="26"/>
      <c r="X3" s="26"/>
      <c r="Y3" s="70" t="s">
        <v>5</v>
      </c>
      <c r="Z3" s="26"/>
      <c r="AA3" s="26"/>
      <c r="AB3" s="70"/>
      <c r="AC3" s="25"/>
      <c r="AM3" s="1"/>
      <c r="AN3" s="1"/>
      <c r="AO3" s="1"/>
      <c r="BK3" s="7"/>
      <c r="BO3"/>
      <c r="BQ3"/>
    </row>
    <row r="4" spans="1:69">
      <c r="A4" s="25"/>
      <c r="B4" s="26"/>
      <c r="C4" s="25"/>
      <c r="D4" s="25"/>
      <c r="R4" s="26"/>
      <c r="S4" s="25"/>
      <c r="T4" s="25"/>
      <c r="U4" s="26"/>
      <c r="V4" s="71" t="s">
        <v>136</v>
      </c>
      <c r="W4" s="26"/>
      <c r="X4" s="26"/>
      <c r="Y4" s="70" t="s">
        <v>138</v>
      </c>
      <c r="Z4" s="26"/>
      <c r="AA4" s="26"/>
      <c r="AB4" s="70"/>
      <c r="AC4" s="25"/>
      <c r="AM4" s="1"/>
      <c r="AN4" s="1"/>
      <c r="AO4" s="1"/>
      <c r="BK4" s="7"/>
      <c r="BO4"/>
      <c r="BQ4"/>
    </row>
    <row r="5" spans="1:69">
      <c r="A5" s="27"/>
      <c r="B5" s="27"/>
      <c r="C5" s="28" t="s">
        <v>128</v>
      </c>
      <c r="D5" s="29"/>
      <c r="E5" s="28" t="s">
        <v>124</v>
      </c>
      <c r="F5" s="29"/>
      <c r="G5" s="45"/>
      <c r="H5" s="45"/>
      <c r="I5" s="45"/>
      <c r="J5" s="45"/>
      <c r="K5" s="55"/>
      <c r="L5" s="45"/>
      <c r="M5" s="55"/>
      <c r="N5" s="45"/>
      <c r="O5" s="55"/>
      <c r="P5" s="29"/>
      <c r="Q5" s="47"/>
      <c r="R5" s="63" t="s">
        <v>6</v>
      </c>
      <c r="S5" s="27"/>
      <c r="T5" s="55"/>
      <c r="U5" s="27"/>
      <c r="V5" s="25"/>
      <c r="W5" s="25"/>
      <c r="X5" s="25"/>
      <c r="Y5" s="26"/>
      <c r="Z5" s="56"/>
      <c r="AA5" s="56"/>
      <c r="AB5" s="25"/>
      <c r="AC5" s="25"/>
      <c r="AP5" s="9"/>
      <c r="BK5" s="8" t="s">
        <v>7</v>
      </c>
      <c r="BO5"/>
      <c r="BQ5"/>
    </row>
    <row r="6" spans="1:69">
      <c r="A6" s="30" t="s">
        <v>8</v>
      </c>
      <c r="B6" s="31" t="s">
        <v>9</v>
      </c>
      <c r="C6" s="32" t="s">
        <v>127</v>
      </c>
      <c r="D6" s="31"/>
      <c r="E6" s="32" t="s">
        <v>129</v>
      </c>
      <c r="F6" s="31"/>
      <c r="G6" s="46"/>
      <c r="H6" s="47" t="s">
        <v>10</v>
      </c>
      <c r="I6" s="47"/>
      <c r="J6" s="48"/>
      <c r="K6" s="32" t="s">
        <v>11</v>
      </c>
      <c r="L6" s="31"/>
      <c r="M6" s="32" t="s">
        <v>12</v>
      </c>
      <c r="N6" s="31"/>
      <c r="O6" s="32" t="s">
        <v>13</v>
      </c>
      <c r="P6" s="31"/>
      <c r="Q6" s="47"/>
      <c r="R6" s="64" t="s">
        <v>14</v>
      </c>
      <c r="S6" s="31" t="s">
        <v>15</v>
      </c>
      <c r="T6" s="64" t="s">
        <v>16</v>
      </c>
      <c r="U6" s="30" t="s">
        <v>17</v>
      </c>
      <c r="V6" s="71" t="s">
        <v>18</v>
      </c>
      <c r="W6" s="72"/>
      <c r="X6" s="72"/>
      <c r="Y6" s="73" t="s">
        <v>19</v>
      </c>
      <c r="Z6" s="26"/>
      <c r="AA6" s="26"/>
      <c r="AB6" s="26"/>
      <c r="AC6" s="25"/>
      <c r="AO6" s="16"/>
      <c r="AP6" s="16"/>
      <c r="BK6" s="15" t="s">
        <v>20</v>
      </c>
      <c r="BO6"/>
      <c r="BQ6"/>
    </row>
    <row r="7" spans="1:69">
      <c r="A7" s="30" t="s">
        <v>21</v>
      </c>
      <c r="B7" s="31" t="s">
        <v>22</v>
      </c>
      <c r="C7" s="33" t="s">
        <v>126</v>
      </c>
      <c r="D7" s="34"/>
      <c r="E7" s="33" t="s">
        <v>125</v>
      </c>
      <c r="F7" s="34"/>
      <c r="G7" s="49"/>
      <c r="H7" s="50" t="s">
        <v>24</v>
      </c>
      <c r="I7" s="51"/>
      <c r="J7" s="52"/>
      <c r="K7" s="33" t="s">
        <v>23</v>
      </c>
      <c r="L7" s="34"/>
      <c r="M7" s="33" t="s">
        <v>25</v>
      </c>
      <c r="N7" s="34"/>
      <c r="O7" s="33" t="s">
        <v>26</v>
      </c>
      <c r="P7" s="34"/>
      <c r="Q7" s="47"/>
      <c r="R7" s="65"/>
      <c r="S7" s="34"/>
      <c r="T7" s="65"/>
      <c r="U7" s="34"/>
      <c r="V7" s="26"/>
      <c r="W7" s="112" t="s">
        <v>135</v>
      </c>
      <c r="X7" s="71" t="s">
        <v>137</v>
      </c>
      <c r="Y7" s="25" t="s">
        <v>27</v>
      </c>
      <c r="Z7" s="62"/>
      <c r="AA7" s="74">
        <f>N35</f>
        <v>0</v>
      </c>
      <c r="AB7" s="25"/>
      <c r="AC7" s="25"/>
      <c r="AE7" s="74"/>
      <c r="AO7" s="16"/>
      <c r="AP7" s="16"/>
      <c r="BK7" s="10"/>
      <c r="BO7"/>
      <c r="BQ7"/>
    </row>
    <row r="8" spans="1:69">
      <c r="A8" s="34"/>
      <c r="B8" s="34"/>
      <c r="C8" s="35" t="s">
        <v>16</v>
      </c>
      <c r="D8" s="35" t="s">
        <v>17</v>
      </c>
      <c r="E8" s="35" t="s">
        <v>16</v>
      </c>
      <c r="F8" s="35" t="s">
        <v>17</v>
      </c>
      <c r="G8" s="53" t="s">
        <v>28</v>
      </c>
      <c r="H8" s="35" t="s">
        <v>16</v>
      </c>
      <c r="I8" s="53" t="s">
        <v>28</v>
      </c>
      <c r="J8" s="35" t="s">
        <v>17</v>
      </c>
      <c r="K8" s="35" t="s">
        <v>16</v>
      </c>
      <c r="L8" s="35" t="s">
        <v>17</v>
      </c>
      <c r="M8" s="35" t="s">
        <v>16</v>
      </c>
      <c r="N8" s="35" t="s">
        <v>17</v>
      </c>
      <c r="O8" s="35" t="s">
        <v>16</v>
      </c>
      <c r="P8" s="35" t="s">
        <v>17</v>
      </c>
      <c r="Q8" s="56"/>
      <c r="R8" s="35"/>
      <c r="S8" s="36"/>
      <c r="T8" s="35"/>
      <c r="U8" s="36"/>
      <c r="V8" s="26" t="s">
        <v>29</v>
      </c>
      <c r="W8" s="75" t="s">
        <v>30</v>
      </c>
      <c r="X8" s="26"/>
      <c r="Y8" s="76" t="s">
        <v>31</v>
      </c>
      <c r="Z8" s="62"/>
      <c r="AA8" s="62">
        <f>M36</f>
        <v>0</v>
      </c>
      <c r="AB8" s="25"/>
      <c r="AC8" s="25"/>
      <c r="AE8" s="62"/>
      <c r="AM8" s="12"/>
      <c r="AN8" s="12"/>
      <c r="AO8" s="16"/>
      <c r="AP8" s="16"/>
      <c r="BK8" s="10"/>
      <c r="BO8"/>
      <c r="BQ8"/>
    </row>
    <row r="9" spans="1:69" ht="12" customHeight="1">
      <c r="A9" s="36"/>
      <c r="B9" s="36"/>
      <c r="C9" s="37"/>
      <c r="D9" s="37"/>
      <c r="E9" s="103"/>
      <c r="F9" s="103"/>
      <c r="G9" s="107"/>
      <c r="H9" s="103"/>
      <c r="I9" s="107"/>
      <c r="J9" s="103"/>
      <c r="K9" s="104"/>
      <c r="L9" s="104"/>
      <c r="M9" s="104"/>
      <c r="N9" s="104"/>
      <c r="O9" s="104"/>
      <c r="P9" s="104"/>
      <c r="Q9" s="56"/>
      <c r="R9" s="38"/>
      <c r="S9" s="66" t="s">
        <v>32</v>
      </c>
      <c r="T9" s="67"/>
      <c r="U9" s="40"/>
      <c r="V9" s="25" t="s">
        <v>33</v>
      </c>
      <c r="W9" s="74">
        <f>ROUND(O11,2)</f>
        <v>0</v>
      </c>
      <c r="X9" s="74">
        <f>+C11</f>
        <v>9832.17</v>
      </c>
      <c r="Y9" s="76" t="s">
        <v>34</v>
      </c>
      <c r="Z9" s="62"/>
      <c r="AA9" s="79">
        <f>M37</f>
        <v>0</v>
      </c>
      <c r="AB9" s="25"/>
      <c r="AC9" s="25"/>
      <c r="AE9" s="62"/>
      <c r="AK9" s="1"/>
      <c r="AM9" s="12"/>
      <c r="AN9" s="12"/>
      <c r="AO9" s="12"/>
      <c r="AP9" s="12"/>
      <c r="BK9" s="7"/>
      <c r="BO9"/>
      <c r="BQ9"/>
    </row>
    <row r="10" spans="1:69">
      <c r="A10" s="38"/>
      <c r="B10" s="35" t="s">
        <v>32</v>
      </c>
      <c r="C10" s="39"/>
      <c r="D10" s="39"/>
      <c r="E10" s="39"/>
      <c r="F10" s="105"/>
      <c r="G10" s="108"/>
      <c r="H10" s="39"/>
      <c r="I10" s="108"/>
      <c r="J10" s="39"/>
      <c r="K10" s="39"/>
      <c r="L10" s="39"/>
      <c r="M10" s="39"/>
      <c r="N10" s="39"/>
      <c r="O10" s="39"/>
      <c r="P10" s="39"/>
      <c r="Q10" s="25"/>
      <c r="R10" s="38">
        <v>10100</v>
      </c>
      <c r="S10" s="40" t="s">
        <v>35</v>
      </c>
      <c r="T10" s="39">
        <f>+K11</f>
        <v>0</v>
      </c>
      <c r="U10" s="39"/>
      <c r="V10" s="77" t="s">
        <v>36</v>
      </c>
      <c r="W10" s="62">
        <f>O12-P13</f>
        <v>0</v>
      </c>
      <c r="X10" s="62">
        <f>+C12-D13</f>
        <v>13187.75</v>
      </c>
      <c r="AA10" s="92" t="s">
        <v>37</v>
      </c>
      <c r="AB10" s="25"/>
      <c r="AC10" s="25"/>
      <c r="AE10" s="62"/>
      <c r="AM10" s="12"/>
      <c r="AN10" s="12"/>
      <c r="AO10" s="9"/>
      <c r="AP10" s="9"/>
      <c r="BK10" s="7"/>
      <c r="BO10"/>
      <c r="BQ10"/>
    </row>
    <row r="11" spans="1:69">
      <c r="A11" s="38">
        <v>10100</v>
      </c>
      <c r="B11" s="40" t="s">
        <v>35</v>
      </c>
      <c r="C11" s="39">
        <v>9832.17</v>
      </c>
      <c r="D11" s="39"/>
      <c r="E11" s="89"/>
      <c r="F11" s="89"/>
      <c r="G11" s="109"/>
      <c r="H11" s="89"/>
      <c r="I11" s="109"/>
      <c r="J11" s="89"/>
      <c r="K11" s="39">
        <f>+(E11+H11)-(F11+J11)</f>
        <v>0</v>
      </c>
      <c r="L11" s="39"/>
      <c r="M11" s="39"/>
      <c r="N11" s="39"/>
      <c r="O11" s="39">
        <f>K11</f>
        <v>0</v>
      </c>
      <c r="P11" s="39"/>
      <c r="Q11" s="57"/>
      <c r="R11" s="38">
        <v>10200</v>
      </c>
      <c r="S11" s="40" t="s">
        <v>38</v>
      </c>
      <c r="T11" s="39">
        <f>+K12</f>
        <v>0</v>
      </c>
      <c r="U11" s="39"/>
      <c r="V11" s="77" t="s">
        <v>39</v>
      </c>
      <c r="W11" s="78">
        <f>O14</f>
        <v>0</v>
      </c>
      <c r="X11" s="79">
        <f>+C14</f>
        <v>52375</v>
      </c>
      <c r="Y11" s="25" t="s">
        <v>40</v>
      </c>
      <c r="Z11" s="62"/>
      <c r="AA11" s="62">
        <f>+AA7-AA8-AA9</f>
        <v>0</v>
      </c>
      <c r="AB11" s="77"/>
      <c r="AC11" s="25"/>
      <c r="AE11" s="62"/>
      <c r="AK11" s="1"/>
      <c r="AM11" s="9"/>
      <c r="AN11" s="9"/>
      <c r="AO11" s="9"/>
      <c r="AP11" s="9"/>
      <c r="BK11" s="7"/>
      <c r="BO11"/>
      <c r="BQ11"/>
    </row>
    <row r="12" spans="1:69">
      <c r="A12" s="38">
        <v>10200</v>
      </c>
      <c r="B12" s="40" t="s">
        <v>38</v>
      </c>
      <c r="C12" s="39">
        <v>14724</v>
      </c>
      <c r="D12" s="39"/>
      <c r="E12" s="89"/>
      <c r="F12" s="89"/>
      <c r="G12" s="109"/>
      <c r="H12" s="89"/>
      <c r="I12" s="110"/>
      <c r="J12" s="89"/>
      <c r="K12" s="39">
        <f>+(E12+H12)-(F12+J12)</f>
        <v>0</v>
      </c>
      <c r="L12" s="39"/>
      <c r="M12" s="39"/>
      <c r="N12" s="39"/>
      <c r="O12" s="39">
        <f>K12</f>
        <v>0</v>
      </c>
      <c r="P12" s="39"/>
      <c r="Q12" s="58"/>
      <c r="R12" s="38">
        <v>10300</v>
      </c>
      <c r="S12" s="40" t="s">
        <v>41</v>
      </c>
      <c r="T12" s="39"/>
      <c r="U12" s="39">
        <f>+L13</f>
        <v>0</v>
      </c>
      <c r="V12" s="77" t="s">
        <v>42</v>
      </c>
      <c r="W12" s="79">
        <f>+O15</f>
        <v>0</v>
      </c>
      <c r="X12" s="79">
        <f>+C15</f>
        <v>0</v>
      </c>
      <c r="Y12" s="26" t="s">
        <v>43</v>
      </c>
      <c r="Z12" s="62"/>
      <c r="AA12" s="62"/>
      <c r="AB12" s="77"/>
      <c r="AC12" s="25"/>
      <c r="AE12" s="62"/>
      <c r="AM12" s="18"/>
      <c r="AN12" s="9"/>
      <c r="AO12" s="9"/>
      <c r="AP12" s="9"/>
      <c r="BK12" s="7"/>
      <c r="BO12"/>
      <c r="BQ12"/>
    </row>
    <row r="13" spans="1:69">
      <c r="A13" s="38">
        <v>10300</v>
      </c>
      <c r="B13" s="40" t="s">
        <v>41</v>
      </c>
      <c r="C13" s="39"/>
      <c r="D13" s="39">
        <v>1536.25</v>
      </c>
      <c r="E13" s="89"/>
      <c r="F13" s="89"/>
      <c r="G13" s="110"/>
      <c r="H13" s="89"/>
      <c r="I13" s="110"/>
      <c r="J13" s="89"/>
      <c r="K13" s="39"/>
      <c r="L13" s="39">
        <f>+(F13+J13)-(E13+H13)</f>
        <v>0</v>
      </c>
      <c r="M13" s="39"/>
      <c r="N13" s="39"/>
      <c r="O13" s="39"/>
      <c r="P13" s="39">
        <f>ROUND(L13,2)</f>
        <v>0</v>
      </c>
      <c r="Q13" s="25"/>
      <c r="R13" s="38">
        <v>10400</v>
      </c>
      <c r="S13" s="43" t="s">
        <v>44</v>
      </c>
      <c r="T13" s="39">
        <f>+K14</f>
        <v>0</v>
      </c>
      <c r="U13" s="39"/>
      <c r="W13" s="92" t="s">
        <v>37</v>
      </c>
      <c r="X13" s="92" t="s">
        <v>37</v>
      </c>
      <c r="Y13" s="25" t="s">
        <v>45</v>
      </c>
      <c r="Z13" s="62">
        <f>+C14</f>
        <v>52375</v>
      </c>
      <c r="AA13" s="62"/>
      <c r="AB13" s="77"/>
      <c r="AC13" s="25"/>
      <c r="AE13" s="62"/>
      <c r="AM13" s="18"/>
      <c r="AO13" s="9"/>
      <c r="AP13" s="9"/>
      <c r="BK13" s="7"/>
      <c r="BO13"/>
      <c r="BQ13"/>
    </row>
    <row r="14" spans="1:69">
      <c r="A14" s="38">
        <v>10400</v>
      </c>
      <c r="B14" s="42" t="s">
        <v>44</v>
      </c>
      <c r="C14" s="39">
        <v>52375</v>
      </c>
      <c r="D14" s="39"/>
      <c r="E14" s="89"/>
      <c r="F14" s="89"/>
      <c r="G14" s="109"/>
      <c r="H14" s="89"/>
      <c r="I14" s="109"/>
      <c r="J14" s="89"/>
      <c r="K14" s="39">
        <f>+(E14+H14)-(F14+J14)</f>
        <v>0</v>
      </c>
      <c r="L14" s="39"/>
      <c r="M14" s="39"/>
      <c r="N14" s="39"/>
      <c r="O14" s="39">
        <f>K14</f>
        <v>0</v>
      </c>
      <c r="P14" s="39"/>
      <c r="Q14" s="58"/>
      <c r="R14" s="38">
        <v>10600</v>
      </c>
      <c r="S14" s="40" t="s">
        <v>46</v>
      </c>
      <c r="T14" s="39">
        <f>+K15</f>
        <v>0</v>
      </c>
      <c r="U14" s="39"/>
      <c r="V14" s="25" t="s">
        <v>47</v>
      </c>
      <c r="W14" s="62">
        <f>ROUND(SUM(W9:W12),2)</f>
        <v>0</v>
      </c>
      <c r="X14" s="62">
        <f>ROUND(SUM(X9:X12),2)</f>
        <v>75394.92</v>
      </c>
      <c r="Y14" s="76" t="s">
        <v>48</v>
      </c>
      <c r="Z14" s="62">
        <f>+J39-H40-H41</f>
        <v>0</v>
      </c>
      <c r="AA14" s="62"/>
      <c r="AB14" s="77"/>
      <c r="AC14" s="25"/>
      <c r="AE14" s="62"/>
      <c r="AM14" s="9"/>
      <c r="AN14" s="9"/>
      <c r="AO14" s="9"/>
      <c r="AP14" s="9"/>
      <c r="BK14" s="7"/>
      <c r="BO14"/>
      <c r="BQ14"/>
    </row>
    <row r="15" spans="1:69">
      <c r="A15" s="38">
        <v>10600</v>
      </c>
      <c r="B15" s="42" t="s">
        <v>46</v>
      </c>
      <c r="C15" s="39"/>
      <c r="D15" s="39"/>
      <c r="E15" s="89"/>
      <c r="F15" s="89"/>
      <c r="G15" s="109"/>
      <c r="H15" s="89"/>
      <c r="I15" s="109"/>
      <c r="J15" s="89"/>
      <c r="K15" s="39">
        <f>+(E15+H15)-(F15+J15)</f>
        <v>0</v>
      </c>
      <c r="L15" s="39"/>
      <c r="M15" s="39"/>
      <c r="N15" s="39"/>
      <c r="O15" s="39">
        <f>K15</f>
        <v>0</v>
      </c>
      <c r="P15" s="39"/>
      <c r="Q15" s="58"/>
      <c r="R15" s="38">
        <v>10800</v>
      </c>
      <c r="S15" s="40" t="s">
        <v>49</v>
      </c>
      <c r="T15" s="39">
        <f>+K16</f>
        <v>0</v>
      </c>
      <c r="U15" s="39"/>
      <c r="V15" s="25"/>
      <c r="W15" s="62"/>
      <c r="X15" s="62"/>
      <c r="Y15" s="25" t="s">
        <v>50</v>
      </c>
      <c r="Z15" s="79">
        <f>+J42</f>
        <v>0</v>
      </c>
      <c r="AA15" s="62"/>
      <c r="AB15" s="77"/>
      <c r="AC15" s="25"/>
      <c r="AE15" s="62"/>
      <c r="AK15" s="1"/>
      <c r="AM15" s="9"/>
      <c r="AN15" s="9"/>
      <c r="AO15" s="9"/>
      <c r="AP15" s="9"/>
      <c r="BK15" s="7"/>
      <c r="BO15"/>
      <c r="BQ15"/>
    </row>
    <row r="16" spans="1:69">
      <c r="A16" s="38">
        <v>10800</v>
      </c>
      <c r="B16" s="40" t="s">
        <v>49</v>
      </c>
      <c r="C16" s="39">
        <v>128490</v>
      </c>
      <c r="D16" s="39"/>
      <c r="E16" s="89"/>
      <c r="F16" s="89"/>
      <c r="G16" s="109"/>
      <c r="H16" s="89"/>
      <c r="I16" s="109"/>
      <c r="J16" s="89"/>
      <c r="K16" s="39">
        <f>+(E16+H16)-(F16+J16)</f>
        <v>0</v>
      </c>
      <c r="L16" s="39"/>
      <c r="M16" s="39"/>
      <c r="N16" s="39"/>
      <c r="O16" s="39">
        <f>K16</f>
        <v>0</v>
      </c>
      <c r="P16" s="39"/>
      <c r="Q16" s="25"/>
      <c r="R16" s="38">
        <v>10900</v>
      </c>
      <c r="S16" s="40" t="s">
        <v>51</v>
      </c>
      <c r="T16" s="39"/>
      <c r="U16" s="39">
        <f>+L17</f>
        <v>0</v>
      </c>
      <c r="V16" s="26" t="s">
        <v>52</v>
      </c>
      <c r="W16" s="79">
        <f>+O16-P17</f>
        <v>0</v>
      </c>
      <c r="X16" s="79">
        <f>+C16-D17</f>
        <v>111473</v>
      </c>
      <c r="Z16" s="92" t="s">
        <v>37</v>
      </c>
      <c r="AB16" s="77"/>
      <c r="AC16" s="25"/>
      <c r="AE16" s="62"/>
      <c r="AM16" s="3"/>
      <c r="AN16" s="9"/>
      <c r="AO16" s="9"/>
      <c r="AP16" s="9"/>
      <c r="BK16" s="7"/>
      <c r="BO16"/>
      <c r="BQ16"/>
    </row>
    <row r="17" spans="1:69">
      <c r="A17" s="38">
        <v>10900</v>
      </c>
      <c r="B17" s="40" t="s">
        <v>51</v>
      </c>
      <c r="C17" s="39"/>
      <c r="D17" s="39">
        <v>17017</v>
      </c>
      <c r="E17" s="89"/>
      <c r="F17" s="89"/>
      <c r="G17" s="109"/>
      <c r="H17" s="89"/>
      <c r="I17" s="109"/>
      <c r="J17" s="89"/>
      <c r="K17" s="39"/>
      <c r="L17" s="39">
        <f>+(F17+J17)-(E17+H17)</f>
        <v>0</v>
      </c>
      <c r="M17" s="39"/>
      <c r="N17" s="39"/>
      <c r="O17" s="39"/>
      <c r="P17" s="39">
        <f>L17</f>
        <v>0</v>
      </c>
      <c r="Q17" s="58"/>
      <c r="R17" s="38"/>
      <c r="S17" s="40"/>
      <c r="T17" s="39"/>
      <c r="U17" s="39"/>
      <c r="V17" s="25"/>
      <c r="W17" s="93" t="s">
        <v>37</v>
      </c>
      <c r="X17" s="93" t="s">
        <v>37</v>
      </c>
      <c r="Y17" s="25" t="s">
        <v>53</v>
      </c>
      <c r="Z17" s="62">
        <f>SUM(Z13:Z15)</f>
        <v>52375</v>
      </c>
      <c r="AA17" s="62"/>
      <c r="AB17" s="77"/>
      <c r="AC17" s="25"/>
      <c r="AE17" s="62"/>
      <c r="AM17" s="3"/>
      <c r="AN17" s="9"/>
      <c r="AO17" s="9"/>
      <c r="AP17" s="9"/>
      <c r="BK17" s="7"/>
      <c r="BO17"/>
      <c r="BQ17"/>
    </row>
    <row r="18" spans="1:69" ht="12" customHeight="1">
      <c r="A18" s="38"/>
      <c r="B18" s="40"/>
      <c r="C18" s="39"/>
      <c r="D18" s="39"/>
      <c r="E18" s="89"/>
      <c r="F18" s="89"/>
      <c r="G18" s="109"/>
      <c r="H18" s="89"/>
      <c r="I18" s="109"/>
      <c r="J18" s="89"/>
      <c r="K18" s="39"/>
      <c r="L18" s="39"/>
      <c r="M18" s="39"/>
      <c r="N18" s="39"/>
      <c r="O18" s="39"/>
      <c r="P18" s="39"/>
      <c r="Q18" s="58"/>
      <c r="R18" s="38"/>
      <c r="S18" s="66" t="s">
        <v>54</v>
      </c>
      <c r="T18" s="39"/>
      <c r="U18" s="39"/>
      <c r="V18" s="77" t="s">
        <v>55</v>
      </c>
      <c r="W18" s="81">
        <f>ROUND(SUM(W14:W16),2)</f>
        <v>0</v>
      </c>
      <c r="X18" s="81">
        <f>ROUND(SUM(X14:X16),2)</f>
        <v>186867.92</v>
      </c>
      <c r="Y18" s="76" t="s">
        <v>56</v>
      </c>
      <c r="Z18" s="78">
        <f>+O14</f>
        <v>0</v>
      </c>
      <c r="AA18" s="62"/>
      <c r="AB18" s="77"/>
      <c r="AC18" s="25"/>
      <c r="AE18" s="79"/>
      <c r="AM18" s="3"/>
      <c r="AN18" s="9"/>
      <c r="AO18" s="9"/>
      <c r="AP18" s="9"/>
      <c r="BK18" s="7"/>
      <c r="BO18"/>
      <c r="BQ18"/>
    </row>
    <row r="19" spans="1:69">
      <c r="A19" s="38"/>
      <c r="B19" s="35" t="s">
        <v>54</v>
      </c>
      <c r="C19" s="39"/>
      <c r="D19" s="39"/>
      <c r="E19" s="89"/>
      <c r="F19" s="89"/>
      <c r="G19" s="109"/>
      <c r="H19" s="89"/>
      <c r="I19" s="109"/>
      <c r="J19" s="89"/>
      <c r="K19" s="39"/>
      <c r="L19" s="39"/>
      <c r="M19" s="39"/>
      <c r="N19" s="39"/>
      <c r="O19" s="39"/>
      <c r="P19" s="39"/>
      <c r="Q19" s="58"/>
      <c r="R19" s="38">
        <v>20100</v>
      </c>
      <c r="S19" s="40" t="s">
        <v>57</v>
      </c>
      <c r="T19" s="39"/>
      <c r="U19" s="39">
        <f t="shared" ref="U19:U27" si="0">+L20</f>
        <v>0</v>
      </c>
      <c r="W19" s="92" t="s">
        <v>58</v>
      </c>
      <c r="X19" s="92" t="s">
        <v>58</v>
      </c>
      <c r="Z19" s="92" t="s">
        <v>37</v>
      </c>
      <c r="AE19" s="92"/>
      <c r="AM19" s="3"/>
      <c r="AN19" s="9"/>
      <c r="AO19" s="9"/>
      <c r="AP19" s="9"/>
      <c r="BK19" s="7"/>
      <c r="BO19"/>
      <c r="BQ19"/>
    </row>
    <row r="20" spans="1:69">
      <c r="A20" s="38">
        <v>20100</v>
      </c>
      <c r="B20" s="40" t="s">
        <v>57</v>
      </c>
      <c r="C20" s="39"/>
      <c r="D20" s="39">
        <v>17398.5</v>
      </c>
      <c r="E20" s="89"/>
      <c r="F20" s="89"/>
      <c r="G20" s="109"/>
      <c r="H20" s="89"/>
      <c r="I20" s="109"/>
      <c r="J20" s="89"/>
      <c r="K20" s="39"/>
      <c r="L20" s="39">
        <f t="shared" ref="L20:L28" si="1">+(F20+J20)-(E20+H20)</f>
        <v>0</v>
      </c>
      <c r="M20" s="39"/>
      <c r="N20" s="39"/>
      <c r="O20" s="39"/>
      <c r="P20" s="39">
        <f t="shared" ref="P20:P28" si="2">L20</f>
        <v>0</v>
      </c>
      <c r="Q20" s="25"/>
      <c r="R20" s="38">
        <v>20300</v>
      </c>
      <c r="S20" s="40" t="s">
        <v>59</v>
      </c>
      <c r="T20" s="39"/>
      <c r="U20" s="39">
        <f>+L22</f>
        <v>0</v>
      </c>
      <c r="V20" s="25"/>
      <c r="W20" s="94"/>
      <c r="X20" s="94"/>
      <c r="Y20" s="80" t="s">
        <v>60</v>
      </c>
      <c r="Z20" s="62"/>
      <c r="AA20" s="79">
        <f>Z17-Z18</f>
        <v>52375</v>
      </c>
      <c r="AB20" s="77"/>
      <c r="AC20" s="25"/>
      <c r="AE20" s="62"/>
      <c r="AM20" s="3"/>
      <c r="AN20" s="9"/>
      <c r="AO20" s="9"/>
      <c r="AP20" s="9"/>
      <c r="BK20" s="7"/>
      <c r="BO20"/>
      <c r="BQ20"/>
    </row>
    <row r="21" spans="1:69">
      <c r="A21" s="38">
        <v>20200</v>
      </c>
      <c r="B21" s="40" t="s">
        <v>130</v>
      </c>
      <c r="C21" s="39"/>
      <c r="D21" s="39"/>
      <c r="E21" s="89"/>
      <c r="F21" s="89"/>
      <c r="G21" s="109"/>
      <c r="H21" s="89"/>
      <c r="I21" s="109"/>
      <c r="J21" s="89"/>
      <c r="K21" s="39"/>
      <c r="L21" s="39"/>
      <c r="M21" s="39"/>
      <c r="N21" s="39"/>
      <c r="O21" s="39"/>
      <c r="P21" s="39"/>
      <c r="Q21" s="25"/>
      <c r="R21" s="38"/>
      <c r="S21" s="40"/>
      <c r="T21" s="39"/>
      <c r="U21" s="39"/>
      <c r="V21" s="25"/>
      <c r="W21" s="94"/>
      <c r="X21" s="94"/>
      <c r="Y21" s="80"/>
      <c r="Z21" s="62"/>
      <c r="AA21" s="79"/>
      <c r="AB21" s="77"/>
      <c r="AC21" s="25"/>
      <c r="AE21" s="62"/>
      <c r="AM21" s="3"/>
      <c r="AN21" s="9"/>
      <c r="AO21" s="9"/>
      <c r="AP21" s="9"/>
      <c r="BK21" s="7"/>
      <c r="BO21"/>
      <c r="BQ21"/>
    </row>
    <row r="22" spans="1:69">
      <c r="A22" s="38">
        <v>20300</v>
      </c>
      <c r="B22" s="40" t="s">
        <v>59</v>
      </c>
      <c r="C22" s="39"/>
      <c r="D22" s="39">
        <v>517.82000000000005</v>
      </c>
      <c r="E22" s="89"/>
      <c r="F22" s="89"/>
      <c r="G22" s="109"/>
      <c r="H22" s="89"/>
      <c r="I22" s="109"/>
      <c r="J22" s="89"/>
      <c r="K22" s="39"/>
      <c r="L22" s="39">
        <f t="shared" si="1"/>
        <v>0</v>
      </c>
      <c r="M22" s="39"/>
      <c r="N22" s="39"/>
      <c r="O22" s="39"/>
      <c r="P22" s="39">
        <f t="shared" si="2"/>
        <v>0</v>
      </c>
      <c r="Q22" s="58"/>
      <c r="R22" s="38">
        <v>20400</v>
      </c>
      <c r="S22" s="40" t="s">
        <v>61</v>
      </c>
      <c r="T22" s="39"/>
      <c r="U22" s="39">
        <f t="shared" si="0"/>
        <v>0</v>
      </c>
      <c r="V22" s="71" t="s">
        <v>62</v>
      </c>
      <c r="W22" s="82"/>
      <c r="X22" s="82"/>
      <c r="Y22" s="25"/>
      <c r="Z22" s="62"/>
      <c r="AA22" s="98" t="s">
        <v>37</v>
      </c>
      <c r="AB22" s="25"/>
      <c r="AC22" s="25"/>
      <c r="AM22" s="3"/>
      <c r="AO22" s="9"/>
      <c r="AP22" s="9"/>
      <c r="BK22" s="7"/>
      <c r="BO22"/>
      <c r="BQ22"/>
    </row>
    <row r="23" spans="1:69">
      <c r="A23" s="38">
        <v>20400</v>
      </c>
      <c r="B23" s="40" t="s">
        <v>61</v>
      </c>
      <c r="C23" s="39"/>
      <c r="D23" s="39">
        <v>68.900000000000006</v>
      </c>
      <c r="E23" s="89"/>
      <c r="F23" s="89"/>
      <c r="G23" s="109"/>
      <c r="H23" s="89"/>
      <c r="I23" s="109"/>
      <c r="J23" s="89"/>
      <c r="K23" s="39"/>
      <c r="L23" s="39">
        <f t="shared" si="1"/>
        <v>0</v>
      </c>
      <c r="M23" s="39"/>
      <c r="N23" s="39"/>
      <c r="O23" s="39"/>
      <c r="P23" s="39">
        <f t="shared" si="2"/>
        <v>0</v>
      </c>
      <c r="Q23" s="58"/>
      <c r="R23" s="38">
        <v>20500</v>
      </c>
      <c r="S23" s="40" t="s">
        <v>63</v>
      </c>
      <c r="T23" s="39"/>
      <c r="U23" s="39">
        <f t="shared" si="0"/>
        <v>0</v>
      </c>
      <c r="V23" s="25"/>
      <c r="W23" s="83"/>
      <c r="X23" s="83"/>
      <c r="Y23" s="26" t="s">
        <v>64</v>
      </c>
      <c r="Z23" s="62"/>
      <c r="AA23" s="62">
        <f>AA11-AA20</f>
        <v>-52375</v>
      </c>
      <c r="AB23" s="70"/>
      <c r="AC23" s="25"/>
      <c r="AE23" s="23"/>
      <c r="AN23" s="9"/>
      <c r="AO23" s="9"/>
      <c r="AP23" s="9"/>
      <c r="BK23" s="7"/>
      <c r="BO23"/>
      <c r="BQ23"/>
    </row>
    <row r="24" spans="1:69">
      <c r="A24" s="38">
        <v>20500</v>
      </c>
      <c r="B24" s="40" t="s">
        <v>63</v>
      </c>
      <c r="C24" s="39"/>
      <c r="D24" s="39">
        <v>17.149999999999999</v>
      </c>
      <c r="E24" s="89"/>
      <c r="F24" s="89"/>
      <c r="G24" s="109"/>
      <c r="H24" s="89"/>
      <c r="I24" s="109"/>
      <c r="J24" s="89"/>
      <c r="K24" s="39"/>
      <c r="L24" s="39">
        <f t="shared" si="1"/>
        <v>0</v>
      </c>
      <c r="M24" s="39"/>
      <c r="N24" s="39"/>
      <c r="O24" s="39"/>
      <c r="P24" s="39">
        <f t="shared" si="2"/>
        <v>0</v>
      </c>
      <c r="Q24" s="25"/>
      <c r="R24" s="38">
        <v>20600</v>
      </c>
      <c r="S24" s="40" t="s">
        <v>65</v>
      </c>
      <c r="T24" s="39"/>
      <c r="U24" s="39">
        <f t="shared" si="0"/>
        <v>0</v>
      </c>
      <c r="V24" s="26" t="s">
        <v>66</v>
      </c>
      <c r="W24" s="25"/>
      <c r="X24" s="25"/>
      <c r="Y24" s="25"/>
      <c r="Z24" s="62"/>
      <c r="AA24" s="62"/>
      <c r="AB24" s="77"/>
      <c r="AC24" s="25"/>
      <c r="AE24" s="79"/>
      <c r="AK24" s="1"/>
      <c r="AN24" s="9"/>
      <c r="AO24" s="9"/>
      <c r="AP24" s="9"/>
      <c r="BK24" s="7"/>
      <c r="BO24"/>
      <c r="BQ24"/>
    </row>
    <row r="25" spans="1:69">
      <c r="A25" s="38">
        <v>20600</v>
      </c>
      <c r="B25" s="40" t="s">
        <v>65</v>
      </c>
      <c r="C25" s="39"/>
      <c r="D25" s="39">
        <v>415</v>
      </c>
      <c r="E25" s="89"/>
      <c r="F25" s="89"/>
      <c r="G25" s="109"/>
      <c r="H25" s="89"/>
      <c r="I25" s="110"/>
      <c r="J25" s="89"/>
      <c r="K25" s="39"/>
      <c r="L25" s="39">
        <f t="shared" si="1"/>
        <v>0</v>
      </c>
      <c r="M25" s="39"/>
      <c r="N25" s="39"/>
      <c r="O25" s="39"/>
      <c r="P25" s="39">
        <f t="shared" si="2"/>
        <v>0</v>
      </c>
      <c r="Q25" s="58"/>
      <c r="R25" s="38">
        <v>20700</v>
      </c>
      <c r="S25" s="40" t="s">
        <v>67</v>
      </c>
      <c r="T25" s="39"/>
      <c r="U25" s="39">
        <f t="shared" si="0"/>
        <v>0</v>
      </c>
      <c r="V25" s="77" t="s">
        <v>68</v>
      </c>
      <c r="W25" s="84">
        <f>P20</f>
        <v>0</v>
      </c>
      <c r="X25" s="84">
        <f>+D20</f>
        <v>17398.5</v>
      </c>
      <c r="Y25" s="26" t="s">
        <v>69</v>
      </c>
      <c r="Z25" s="62"/>
      <c r="AA25" s="62"/>
      <c r="AB25" s="77"/>
      <c r="AC25" s="25"/>
      <c r="AE25" s="79"/>
      <c r="AN25" s="9"/>
      <c r="BK25" s="7"/>
      <c r="BO25"/>
      <c r="BQ25"/>
    </row>
    <row r="26" spans="1:69">
      <c r="A26" s="38">
        <v>20700</v>
      </c>
      <c r="B26" s="40" t="s">
        <v>70</v>
      </c>
      <c r="C26" s="39"/>
      <c r="D26" s="39">
        <v>3187</v>
      </c>
      <c r="E26" s="89"/>
      <c r="F26" s="89"/>
      <c r="G26" s="109"/>
      <c r="H26" s="89"/>
      <c r="I26" s="109"/>
      <c r="J26" s="89"/>
      <c r="K26" s="39"/>
      <c r="L26" s="39">
        <f t="shared" si="1"/>
        <v>0</v>
      </c>
      <c r="M26" s="39"/>
      <c r="N26" s="39"/>
      <c r="O26" s="39"/>
      <c r="P26" s="39">
        <f t="shared" si="2"/>
        <v>0</v>
      </c>
      <c r="Q26" s="58"/>
      <c r="R26" s="38">
        <v>20900</v>
      </c>
      <c r="S26" s="40" t="s">
        <v>71</v>
      </c>
      <c r="T26" s="39"/>
      <c r="U26" s="39">
        <f t="shared" si="0"/>
        <v>0</v>
      </c>
      <c r="V26" s="77" t="s">
        <v>72</v>
      </c>
      <c r="W26" s="85">
        <f>P27</f>
        <v>0</v>
      </c>
      <c r="X26" s="85">
        <v>0</v>
      </c>
      <c r="Y26" s="25" t="s">
        <v>73</v>
      </c>
      <c r="Z26" s="62"/>
      <c r="AA26" s="62">
        <f t="shared" ref="AA26:AA31" si="3">ROUND(M46,2)</f>
        <v>0</v>
      </c>
      <c r="AE26" s="92"/>
      <c r="AO26" s="9"/>
      <c r="AP26" s="9"/>
      <c r="BK26" s="7"/>
      <c r="BO26"/>
      <c r="BQ26"/>
    </row>
    <row r="27" spans="1:69">
      <c r="A27" s="38">
        <v>20900</v>
      </c>
      <c r="B27" s="40" t="s">
        <v>71</v>
      </c>
      <c r="C27" s="39"/>
      <c r="D27" s="39"/>
      <c r="E27" s="89"/>
      <c r="F27" s="89"/>
      <c r="G27" s="109"/>
      <c r="H27" s="89"/>
      <c r="I27" s="109"/>
      <c r="J27" s="89"/>
      <c r="K27" s="39"/>
      <c r="L27" s="39">
        <f t="shared" si="1"/>
        <v>0</v>
      </c>
      <c r="M27" s="39"/>
      <c r="N27" s="39"/>
      <c r="O27" s="39"/>
      <c r="P27" s="39">
        <f t="shared" si="2"/>
        <v>0</v>
      </c>
      <c r="Q27" s="58"/>
      <c r="R27" s="38">
        <v>21000</v>
      </c>
      <c r="S27" s="40" t="s">
        <v>74</v>
      </c>
      <c r="T27" s="39"/>
      <c r="U27" s="39">
        <f t="shared" si="0"/>
        <v>0</v>
      </c>
      <c r="V27" s="77" t="s">
        <v>75</v>
      </c>
      <c r="W27" s="85"/>
      <c r="X27" s="85"/>
      <c r="Y27" s="77" t="s">
        <v>76</v>
      </c>
      <c r="Z27" s="62"/>
      <c r="AA27" s="62">
        <f t="shared" si="3"/>
        <v>0</v>
      </c>
      <c r="AB27" s="77"/>
      <c r="AC27" s="25"/>
      <c r="AE27" s="79"/>
      <c r="AK27" s="1"/>
      <c r="AL27" s="1"/>
      <c r="AM27" s="1"/>
      <c r="AN27" s="1"/>
      <c r="AO27" s="17"/>
      <c r="AP27" s="17"/>
      <c r="BK27" s="7"/>
      <c r="BO27"/>
      <c r="BQ27"/>
    </row>
    <row r="28" spans="1:69">
      <c r="A28" s="38">
        <v>21000</v>
      </c>
      <c r="B28" s="40" t="s">
        <v>74</v>
      </c>
      <c r="C28" s="39"/>
      <c r="D28" s="39"/>
      <c r="E28" s="89"/>
      <c r="F28" s="89"/>
      <c r="G28" s="109"/>
      <c r="H28" s="89"/>
      <c r="I28" s="109"/>
      <c r="J28" s="89"/>
      <c r="K28" s="39"/>
      <c r="L28" s="39">
        <f t="shared" si="1"/>
        <v>0</v>
      </c>
      <c r="M28" s="39"/>
      <c r="N28" s="39"/>
      <c r="O28" s="39"/>
      <c r="P28" s="39">
        <f t="shared" si="2"/>
        <v>0</v>
      </c>
      <c r="Q28" s="58"/>
      <c r="R28" s="40"/>
      <c r="S28" s="40"/>
      <c r="T28" s="39"/>
      <c r="U28" s="39"/>
      <c r="V28" s="77" t="s">
        <v>77</v>
      </c>
      <c r="W28" s="85">
        <f>P22+P23+P24+P25</f>
        <v>0</v>
      </c>
      <c r="X28" s="85">
        <f>SUM(D22:D25)</f>
        <v>1018.87</v>
      </c>
      <c r="Y28" s="25" t="s">
        <v>78</v>
      </c>
      <c r="Z28" s="62" t="s">
        <v>79</v>
      </c>
      <c r="AA28" s="62">
        <f t="shared" si="3"/>
        <v>0</v>
      </c>
      <c r="AB28" s="25"/>
      <c r="AC28" s="25"/>
      <c r="AE28" s="23"/>
      <c r="AO28" s="1"/>
      <c r="AP28" s="19"/>
      <c r="BK28" s="7"/>
      <c r="BO28"/>
      <c r="BQ28"/>
    </row>
    <row r="29" spans="1:69" ht="11.25" customHeight="1">
      <c r="A29" s="40"/>
      <c r="B29" s="40"/>
      <c r="C29" s="39"/>
      <c r="D29" s="39"/>
      <c r="E29" s="89"/>
      <c r="F29" s="89"/>
      <c r="G29" s="109"/>
      <c r="H29" s="89"/>
      <c r="I29" s="109"/>
      <c r="J29" s="89"/>
      <c r="K29" s="39"/>
      <c r="L29" s="39"/>
      <c r="M29" s="39"/>
      <c r="N29" s="39"/>
      <c r="O29" s="39"/>
      <c r="P29" s="39"/>
      <c r="Q29" s="58"/>
      <c r="R29" s="38"/>
      <c r="S29" s="66" t="s">
        <v>80</v>
      </c>
      <c r="T29" s="39"/>
      <c r="U29" s="39"/>
      <c r="V29" s="25" t="s">
        <v>81</v>
      </c>
      <c r="W29" s="95">
        <f>+P26</f>
        <v>0</v>
      </c>
      <c r="X29" s="95">
        <f>+D26</f>
        <v>3187</v>
      </c>
      <c r="Y29" s="25" t="s">
        <v>82</v>
      </c>
      <c r="Z29" s="62"/>
      <c r="AA29" s="62">
        <f t="shared" si="3"/>
        <v>0</v>
      </c>
      <c r="AB29" s="70"/>
      <c r="AC29" s="25"/>
      <c r="AE29" s="23"/>
      <c r="BK29" s="7"/>
      <c r="BO29"/>
      <c r="BQ29"/>
    </row>
    <row r="30" spans="1:69">
      <c r="A30" s="38"/>
      <c r="B30" s="35" t="s">
        <v>80</v>
      </c>
      <c r="C30" s="39"/>
      <c r="D30" s="39"/>
      <c r="E30" s="89"/>
      <c r="F30" s="89"/>
      <c r="G30" s="109"/>
      <c r="H30" s="89"/>
      <c r="I30" s="109"/>
      <c r="J30" s="89"/>
      <c r="K30" s="39"/>
      <c r="L30" s="39"/>
      <c r="M30" s="39"/>
      <c r="N30" s="39"/>
      <c r="O30" s="39"/>
      <c r="P30" s="39"/>
      <c r="Q30" s="58"/>
      <c r="R30" s="38">
        <v>26000</v>
      </c>
      <c r="S30" s="43" t="s">
        <v>83</v>
      </c>
      <c r="T30" s="39"/>
      <c r="U30" s="39">
        <f>L31</f>
        <v>0</v>
      </c>
      <c r="W30" s="92" t="s">
        <v>37</v>
      </c>
      <c r="X30" s="92" t="s">
        <v>37</v>
      </c>
      <c r="Y30" s="25" t="s">
        <v>84</v>
      </c>
      <c r="Z30" s="62"/>
      <c r="AA30" s="62">
        <f t="shared" si="3"/>
        <v>0</v>
      </c>
      <c r="AB30" s="77"/>
      <c r="AC30" s="25"/>
      <c r="AE30" s="79"/>
      <c r="AP30" s="9"/>
      <c r="BK30" s="7"/>
      <c r="BO30"/>
      <c r="BQ30"/>
    </row>
    <row r="31" spans="1:69">
      <c r="A31" s="38">
        <v>26000</v>
      </c>
      <c r="B31" s="43" t="s">
        <v>83</v>
      </c>
      <c r="C31" s="39"/>
      <c r="D31" s="39">
        <v>75000</v>
      </c>
      <c r="E31" s="89"/>
      <c r="F31" s="89"/>
      <c r="G31" s="109"/>
      <c r="H31" s="89"/>
      <c r="I31" s="109"/>
      <c r="J31" s="89"/>
      <c r="K31" s="39"/>
      <c r="L31" s="39">
        <f>+(F31+J31)-(E31+H31)</f>
        <v>0</v>
      </c>
      <c r="M31" s="39"/>
      <c r="N31" s="39"/>
      <c r="O31" s="39"/>
      <c r="P31" s="39">
        <f>L31</f>
        <v>0</v>
      </c>
      <c r="Q31" s="25"/>
      <c r="R31" s="38">
        <v>29000</v>
      </c>
      <c r="S31" s="41" t="s">
        <v>85</v>
      </c>
      <c r="T31" s="39"/>
      <c r="U31" s="39">
        <f>+L32+M58</f>
        <v>0</v>
      </c>
      <c r="V31" s="77" t="s">
        <v>86</v>
      </c>
      <c r="W31" s="85">
        <f>SUM(W25:W29)</f>
        <v>0</v>
      </c>
      <c r="X31" s="85">
        <f>SUM(X25:X29)</f>
        <v>21604.37</v>
      </c>
      <c r="Y31" s="77" t="s">
        <v>87</v>
      </c>
      <c r="Z31" s="62"/>
      <c r="AA31" s="62">
        <f t="shared" si="3"/>
        <v>0</v>
      </c>
      <c r="AB31" s="25"/>
      <c r="AC31" s="25"/>
      <c r="AE31" s="100"/>
      <c r="AK31" s="1"/>
      <c r="AP31" s="9"/>
      <c r="BK31" s="7"/>
      <c r="BO31"/>
      <c r="BQ31"/>
    </row>
    <row r="32" spans="1:69">
      <c r="A32" s="38">
        <v>29000</v>
      </c>
      <c r="B32" s="40" t="s">
        <v>85</v>
      </c>
      <c r="C32" s="39"/>
      <c r="D32" s="39">
        <v>90263.55</v>
      </c>
      <c r="E32" s="89"/>
      <c r="F32" s="89"/>
      <c r="G32" s="109"/>
      <c r="H32" s="89"/>
      <c r="I32" s="109"/>
      <c r="J32" s="89"/>
      <c r="K32" s="39"/>
      <c r="L32" s="39">
        <f>+(F32+J32)-(E32+H32)</f>
        <v>0</v>
      </c>
      <c r="M32" s="39"/>
      <c r="N32" s="39"/>
      <c r="O32" s="39"/>
      <c r="P32" s="39">
        <f>L32</f>
        <v>0</v>
      </c>
      <c r="Q32" s="58"/>
      <c r="R32" s="40"/>
      <c r="S32" s="40"/>
      <c r="T32" s="90" t="s">
        <v>37</v>
      </c>
      <c r="U32" s="90" t="s">
        <v>37</v>
      </c>
      <c r="V32" s="25"/>
      <c r="W32" s="85"/>
      <c r="X32" s="85"/>
      <c r="Y32" s="76" t="s">
        <v>88</v>
      </c>
      <c r="Z32" s="62"/>
      <c r="AA32" s="62">
        <f>ROUND(M54,2)</f>
        <v>0</v>
      </c>
      <c r="AB32" s="26"/>
      <c r="AC32" s="25"/>
      <c r="AE32" s="62"/>
      <c r="AK32" s="1"/>
      <c r="AO32" s="4"/>
      <c r="AP32" s="9"/>
      <c r="BK32" s="7"/>
      <c r="BO32"/>
      <c r="BQ32"/>
    </row>
    <row r="33" spans="1:69" ht="12" customHeight="1">
      <c r="A33" s="38"/>
      <c r="B33" s="40"/>
      <c r="C33" s="39"/>
      <c r="D33" s="39"/>
      <c r="E33" s="89"/>
      <c r="F33" s="89"/>
      <c r="G33" s="109"/>
      <c r="H33" s="89"/>
      <c r="I33" s="109"/>
      <c r="J33" s="89"/>
      <c r="K33" s="39"/>
      <c r="L33" s="39"/>
      <c r="M33" s="39"/>
      <c r="N33" s="39"/>
      <c r="O33" s="39"/>
      <c r="P33" s="39"/>
      <c r="Q33" s="58"/>
      <c r="R33" s="40"/>
      <c r="S33" s="68" t="s">
        <v>89</v>
      </c>
      <c r="T33" s="69">
        <f>SUM(T10:T32)</f>
        <v>0</v>
      </c>
      <c r="U33" s="69">
        <f>SUM(U10:U32)</f>
        <v>0</v>
      </c>
      <c r="V33" s="73" t="s">
        <v>90</v>
      </c>
      <c r="W33" s="95">
        <f>P28</f>
        <v>0</v>
      </c>
      <c r="X33" s="95">
        <f>+D28</f>
        <v>0</v>
      </c>
      <c r="Y33" s="25" t="s">
        <v>91</v>
      </c>
      <c r="Z33" s="62"/>
      <c r="AA33" s="79">
        <f>ROUND(M53,2)</f>
        <v>0</v>
      </c>
      <c r="AB33" s="25"/>
      <c r="AC33" s="25"/>
      <c r="AE33" s="62"/>
      <c r="AK33" s="1"/>
      <c r="AO33" s="4"/>
      <c r="AP33" s="4"/>
      <c r="BK33" s="7"/>
      <c r="BO33"/>
      <c r="BQ33"/>
    </row>
    <row r="34" spans="1:69">
      <c r="A34" s="38"/>
      <c r="B34" s="35" t="s">
        <v>92</v>
      </c>
      <c r="C34" s="39"/>
      <c r="D34" s="39"/>
      <c r="E34" s="89"/>
      <c r="F34" s="89"/>
      <c r="G34" s="109"/>
      <c r="H34" s="89"/>
      <c r="I34" s="109"/>
      <c r="J34" s="89"/>
      <c r="K34" s="39"/>
      <c r="L34" s="39"/>
      <c r="M34" s="39"/>
      <c r="N34" s="39"/>
      <c r="O34" s="39"/>
      <c r="P34" s="39"/>
      <c r="Q34" s="58"/>
      <c r="R34" s="40"/>
      <c r="S34" s="36"/>
      <c r="T34" s="91" t="s">
        <v>58</v>
      </c>
      <c r="U34" s="91" t="s">
        <v>58</v>
      </c>
      <c r="W34" s="96" t="s">
        <v>37</v>
      </c>
      <c r="X34" s="96" t="s">
        <v>37</v>
      </c>
      <c r="Y34" s="77" t="s">
        <v>93</v>
      </c>
      <c r="Z34" s="62"/>
      <c r="AA34" s="79">
        <f>ROUND(M55,2)</f>
        <v>0</v>
      </c>
      <c r="AB34" s="26"/>
      <c r="AC34" s="25"/>
      <c r="AE34" s="79"/>
      <c r="AK34" s="3"/>
      <c r="AO34" s="14"/>
      <c r="AP34" s="14"/>
      <c r="BK34" s="7"/>
      <c r="BO34"/>
      <c r="BQ34"/>
    </row>
    <row r="35" spans="1:69">
      <c r="A35" s="38">
        <v>30100</v>
      </c>
      <c r="B35" s="40" t="s">
        <v>27</v>
      </c>
      <c r="C35" s="39"/>
      <c r="D35" s="39"/>
      <c r="E35" s="89"/>
      <c r="F35" s="89"/>
      <c r="G35" s="109"/>
      <c r="H35" s="89"/>
      <c r="I35" s="109"/>
      <c r="J35" s="89"/>
      <c r="K35" s="39"/>
      <c r="L35" s="39">
        <f>+(F35+J35)-(E35+H35)</f>
        <v>0</v>
      </c>
      <c r="M35" s="39"/>
      <c r="N35" s="39">
        <f>ROUND(L35,2)</f>
        <v>0</v>
      </c>
      <c r="O35" s="39"/>
      <c r="P35" s="39"/>
      <c r="Q35" s="58"/>
      <c r="V35" s="77" t="s">
        <v>94</v>
      </c>
      <c r="W35" s="85">
        <f>W31+W33</f>
        <v>0</v>
      </c>
      <c r="X35" s="85">
        <f>+X31+X33</f>
        <v>21604.37</v>
      </c>
      <c r="AA35" s="92" t="s">
        <v>37</v>
      </c>
      <c r="AB35" s="25"/>
      <c r="AC35" s="25"/>
      <c r="AE35" s="98"/>
      <c r="AK35" s="3"/>
      <c r="AO35" s="14"/>
      <c r="AP35" s="14"/>
      <c r="BK35" s="7"/>
      <c r="BO35"/>
      <c r="BQ35"/>
    </row>
    <row r="36" spans="1:69">
      <c r="A36" s="38">
        <v>30200</v>
      </c>
      <c r="B36" s="43" t="s">
        <v>95</v>
      </c>
      <c r="C36" s="39"/>
      <c r="D36" s="39"/>
      <c r="E36" s="89"/>
      <c r="F36" s="89"/>
      <c r="G36" s="109"/>
      <c r="H36" s="89"/>
      <c r="I36" s="109"/>
      <c r="J36" s="89"/>
      <c r="K36" s="39">
        <f>+(E36+H36)-(F36+J36)</f>
        <v>0</v>
      </c>
      <c r="L36" s="39"/>
      <c r="M36" s="39">
        <f>ROUND(K36,2)</f>
        <v>0</v>
      </c>
      <c r="N36" s="39"/>
      <c r="O36" s="39"/>
      <c r="P36" s="39"/>
      <c r="Q36" s="58"/>
      <c r="V36" s="25"/>
      <c r="W36" s="85"/>
      <c r="X36" s="85"/>
      <c r="Y36" s="80" t="s">
        <v>96</v>
      </c>
      <c r="Z36" s="62"/>
      <c r="AA36" s="62">
        <f>SUM(AA26:AA34)</f>
        <v>0</v>
      </c>
      <c r="AB36" s="70"/>
      <c r="AC36" s="25"/>
      <c r="AE36" s="101"/>
      <c r="BK36" s="7"/>
      <c r="BO36"/>
      <c r="BQ36"/>
    </row>
    <row r="37" spans="1:69">
      <c r="A37" s="38">
        <v>30300</v>
      </c>
      <c r="B37" s="40" t="s">
        <v>97</v>
      </c>
      <c r="C37" s="39"/>
      <c r="D37" s="39"/>
      <c r="E37" s="89"/>
      <c r="F37" s="89"/>
      <c r="G37" s="109"/>
      <c r="H37" s="89"/>
      <c r="I37" s="109"/>
      <c r="J37" s="89"/>
      <c r="K37" s="39">
        <f>+(E37+H37)-(F37+J37)</f>
        <v>0</v>
      </c>
      <c r="L37" s="39"/>
      <c r="M37" s="39">
        <f>ROUND(K37,2)</f>
        <v>0</v>
      </c>
      <c r="N37" s="39"/>
      <c r="O37" s="39"/>
      <c r="P37" s="39"/>
      <c r="Q37" s="58"/>
      <c r="V37" s="26" t="s">
        <v>80</v>
      </c>
      <c r="W37" s="85"/>
      <c r="X37" s="85"/>
      <c r="Y37" s="26"/>
      <c r="Z37" s="62"/>
      <c r="AA37" s="86"/>
      <c r="AB37" s="25"/>
      <c r="AC37" s="25"/>
      <c r="AE37" s="100"/>
      <c r="BK37" s="7"/>
      <c r="BO37"/>
      <c r="BQ37"/>
    </row>
    <row r="38" spans="1:69">
      <c r="A38" s="38">
        <v>30400</v>
      </c>
      <c r="B38" s="40" t="s">
        <v>98</v>
      </c>
      <c r="C38" s="39"/>
      <c r="D38" s="39"/>
      <c r="E38" s="89"/>
      <c r="F38" s="89"/>
      <c r="G38" s="109"/>
      <c r="H38" s="89"/>
      <c r="I38" s="109"/>
      <c r="J38" s="89"/>
      <c r="K38" s="39">
        <f>+(E38+H38)-(F38+J38)</f>
        <v>0</v>
      </c>
      <c r="L38" s="39"/>
      <c r="M38" s="39">
        <f>ROUND(K38,2)</f>
        <v>0</v>
      </c>
      <c r="N38" s="39"/>
      <c r="O38" s="39"/>
      <c r="P38" s="39"/>
      <c r="Q38" s="58"/>
      <c r="V38" s="76" t="s">
        <v>99</v>
      </c>
      <c r="W38" s="85">
        <f>+P31</f>
        <v>0</v>
      </c>
      <c r="X38" s="85">
        <f>+D31</f>
        <v>75000</v>
      </c>
      <c r="Y38" s="80" t="s">
        <v>100</v>
      </c>
      <c r="Z38" s="62"/>
      <c r="AA38" s="62">
        <f>AA23-AA36</f>
        <v>-52375</v>
      </c>
      <c r="AB38" s="26"/>
      <c r="AC38" s="25"/>
      <c r="AE38" s="23"/>
      <c r="BK38" s="7"/>
      <c r="BO38"/>
      <c r="BQ38"/>
    </row>
    <row r="39" spans="1:69">
      <c r="A39" s="38">
        <v>30500</v>
      </c>
      <c r="B39" s="43" t="s">
        <v>101</v>
      </c>
      <c r="C39" s="39"/>
      <c r="D39" s="39"/>
      <c r="E39" s="89"/>
      <c r="F39" s="89"/>
      <c r="G39" s="109"/>
      <c r="H39" s="89"/>
      <c r="I39" s="109"/>
      <c r="J39" s="89"/>
      <c r="K39" s="39">
        <f>+(E39+H39)-(F39+J39)</f>
        <v>0</v>
      </c>
      <c r="L39" s="39"/>
      <c r="M39" s="39">
        <f>ROUND(K39,2)</f>
        <v>0</v>
      </c>
      <c r="N39" s="39"/>
      <c r="O39" s="39"/>
      <c r="P39" s="39"/>
      <c r="Q39" s="58"/>
      <c r="V39" s="25" t="s">
        <v>102</v>
      </c>
      <c r="W39" s="95">
        <f>+P32+P58</f>
        <v>0</v>
      </c>
      <c r="X39" s="95">
        <f>+D32</f>
        <v>90263.55</v>
      </c>
      <c r="Y39" s="25"/>
      <c r="Z39" s="62"/>
      <c r="AA39" s="62"/>
      <c r="AB39" s="77"/>
      <c r="AC39" s="25"/>
      <c r="AE39" s="102"/>
      <c r="BK39" s="7"/>
      <c r="BO39"/>
      <c r="BQ39"/>
    </row>
    <row r="40" spans="1:69">
      <c r="A40" s="38">
        <v>30600</v>
      </c>
      <c r="B40" s="43" t="s">
        <v>103</v>
      </c>
      <c r="C40" s="39"/>
      <c r="D40" s="39"/>
      <c r="E40" s="89"/>
      <c r="F40" s="89"/>
      <c r="G40" s="109"/>
      <c r="H40" s="89"/>
      <c r="I40" s="109"/>
      <c r="J40" s="89"/>
      <c r="K40" s="39"/>
      <c r="L40" s="39">
        <f>+(F40+J40)-(E40+H40)</f>
        <v>0</v>
      </c>
      <c r="M40" s="39"/>
      <c r="N40" s="39">
        <f>ROUND(L40,2)</f>
        <v>0</v>
      </c>
      <c r="O40" s="39"/>
      <c r="P40" s="39"/>
      <c r="Q40" s="58"/>
      <c r="W40" s="92" t="s">
        <v>37</v>
      </c>
      <c r="X40" s="92" t="s">
        <v>37</v>
      </c>
      <c r="Y40" s="26" t="s">
        <v>104</v>
      </c>
      <c r="Z40" s="62"/>
      <c r="AA40" s="78">
        <f>ROUND(SUM(N43:N45),2)</f>
        <v>0</v>
      </c>
      <c r="AE40" s="92"/>
      <c r="BK40" s="7"/>
      <c r="BO40"/>
      <c r="BQ40"/>
    </row>
    <row r="41" spans="1:69">
      <c r="A41" s="38">
        <v>30700</v>
      </c>
      <c r="B41" s="43" t="s">
        <v>105</v>
      </c>
      <c r="C41" s="39"/>
      <c r="D41" s="39"/>
      <c r="E41" s="89"/>
      <c r="F41" s="89"/>
      <c r="G41" s="109"/>
      <c r="H41" s="89"/>
      <c r="I41" s="109"/>
      <c r="J41" s="89"/>
      <c r="K41" s="39"/>
      <c r="L41" s="39">
        <f>+(F41+J41)-(E41+H41)</f>
        <v>0</v>
      </c>
      <c r="M41" s="39"/>
      <c r="N41" s="39">
        <f>ROUND(L41,2)</f>
        <v>0</v>
      </c>
      <c r="O41" s="39"/>
      <c r="P41" s="39"/>
      <c r="Q41" s="58"/>
      <c r="V41" s="77" t="s">
        <v>106</v>
      </c>
      <c r="W41" s="95">
        <f>W38+W39</f>
        <v>0</v>
      </c>
      <c r="X41" s="95">
        <f>SUM(X38:X39)</f>
        <v>165263.54999999999</v>
      </c>
      <c r="Y41" s="25"/>
      <c r="Z41" s="62"/>
      <c r="AA41" s="98" t="s">
        <v>37</v>
      </c>
      <c r="BK41" s="7"/>
      <c r="BO41"/>
      <c r="BQ41"/>
    </row>
    <row r="42" spans="1:69">
      <c r="A42" s="38">
        <v>30800</v>
      </c>
      <c r="B42" s="40" t="s">
        <v>50</v>
      </c>
      <c r="C42" s="39"/>
      <c r="D42" s="39"/>
      <c r="E42" s="89"/>
      <c r="F42" s="89"/>
      <c r="G42" s="109"/>
      <c r="H42" s="89"/>
      <c r="I42" s="109"/>
      <c r="J42" s="89"/>
      <c r="K42" s="39">
        <f>+(E42+H42)-(F42+J42)</f>
        <v>0</v>
      </c>
      <c r="L42" s="39"/>
      <c r="M42" s="39">
        <f>ROUND(K42,2)</f>
        <v>0</v>
      </c>
      <c r="N42" s="39"/>
      <c r="O42" s="39"/>
      <c r="P42" s="39"/>
      <c r="Q42" s="58"/>
      <c r="V42" s="25"/>
      <c r="W42" s="98" t="s">
        <v>37</v>
      </c>
      <c r="X42" s="98" t="s">
        <v>37</v>
      </c>
      <c r="Y42" s="26" t="s">
        <v>107</v>
      </c>
      <c r="Z42" s="62"/>
      <c r="AA42" s="62">
        <f>+AA38+AA40</f>
        <v>-52375</v>
      </c>
      <c r="BK42" s="7"/>
      <c r="BO42"/>
      <c r="BQ42"/>
    </row>
    <row r="43" spans="1:69">
      <c r="A43" s="38">
        <v>31200</v>
      </c>
      <c r="B43" s="43" t="s">
        <v>108</v>
      </c>
      <c r="C43" s="39"/>
      <c r="D43" s="39"/>
      <c r="E43" s="89"/>
      <c r="F43" s="89"/>
      <c r="G43" s="109"/>
      <c r="H43" s="89"/>
      <c r="I43" s="109"/>
      <c r="J43" s="89"/>
      <c r="K43" s="39"/>
      <c r="L43" s="39">
        <f>+(F43+J43)-(E43+H43)</f>
        <v>0</v>
      </c>
      <c r="M43" s="39"/>
      <c r="N43" s="39">
        <f>ROUND(L43,2)</f>
        <v>0</v>
      </c>
      <c r="O43" s="39"/>
      <c r="P43" s="39"/>
      <c r="Q43" s="58"/>
      <c r="R43" s="9"/>
      <c r="S43" s="9"/>
      <c r="T43" s="9"/>
      <c r="U43" s="9"/>
      <c r="V43" s="77" t="s">
        <v>109</v>
      </c>
      <c r="W43" s="62"/>
      <c r="X43" s="62"/>
      <c r="Y43" s="25"/>
      <c r="Z43" s="62"/>
      <c r="AA43" s="62"/>
      <c r="BJ43" s="6"/>
      <c r="BK43" s="7"/>
      <c r="BO43"/>
      <c r="BQ43"/>
    </row>
    <row r="44" spans="1:69" ht="12.75" customHeight="1">
      <c r="A44" s="40"/>
      <c r="B44" s="40"/>
      <c r="C44" s="39"/>
      <c r="D44" s="39"/>
      <c r="E44" s="89"/>
      <c r="F44" s="89"/>
      <c r="G44" s="109"/>
      <c r="H44" s="89"/>
      <c r="I44" s="109"/>
      <c r="J44" s="89"/>
      <c r="K44" s="39"/>
      <c r="L44" s="39"/>
      <c r="M44" s="39"/>
      <c r="N44" s="39"/>
      <c r="O44" s="39"/>
      <c r="P44" s="39"/>
      <c r="Q44" s="58"/>
      <c r="V44" s="25" t="s">
        <v>110</v>
      </c>
      <c r="W44" s="97">
        <f>W35+W41</f>
        <v>0</v>
      </c>
      <c r="X44" s="97">
        <f>+X41+X35</f>
        <v>186867.91999999998</v>
      </c>
      <c r="Y44" s="26" t="s">
        <v>111</v>
      </c>
      <c r="Z44" s="62"/>
      <c r="AA44" s="79">
        <f>+M52</f>
        <v>0</v>
      </c>
      <c r="BJ44" s="6"/>
      <c r="BK44" s="7"/>
      <c r="BO44"/>
      <c r="BQ44"/>
    </row>
    <row r="45" spans="1:69">
      <c r="A45" s="40"/>
      <c r="B45" s="35" t="s">
        <v>112</v>
      </c>
      <c r="C45" s="39"/>
      <c r="D45" s="39"/>
      <c r="E45" s="89"/>
      <c r="F45" s="89"/>
      <c r="G45" s="109"/>
      <c r="H45" s="89"/>
      <c r="I45" s="109"/>
      <c r="J45" s="89"/>
      <c r="K45" s="39"/>
      <c r="L45" s="39"/>
      <c r="M45" s="39"/>
      <c r="N45" s="39"/>
      <c r="O45" s="39"/>
      <c r="P45" s="39"/>
      <c r="Q45" s="58"/>
      <c r="V45" s="25"/>
      <c r="W45" s="93" t="s">
        <v>58</v>
      </c>
      <c r="X45" s="93" t="s">
        <v>58</v>
      </c>
      <c r="Y45" s="25"/>
      <c r="Z45" s="62"/>
      <c r="AA45" s="98" t="s">
        <v>37</v>
      </c>
      <c r="BJ45" s="13"/>
      <c r="BK45" s="7"/>
      <c r="BO45"/>
      <c r="BQ45"/>
    </row>
    <row r="46" spans="1:69">
      <c r="A46" s="38">
        <v>40100</v>
      </c>
      <c r="B46" s="40" t="s">
        <v>73</v>
      </c>
      <c r="C46" s="39"/>
      <c r="D46" s="39"/>
      <c r="E46" s="89"/>
      <c r="F46" s="89"/>
      <c r="G46" s="109"/>
      <c r="H46" s="89"/>
      <c r="I46" s="109"/>
      <c r="J46" s="89"/>
      <c r="K46" s="39">
        <f t="shared" ref="K46:K55" si="4">+(E46+H46)-(F46+J46)</f>
        <v>0</v>
      </c>
      <c r="L46" s="39"/>
      <c r="M46" s="39">
        <f t="shared" ref="M46:M55" si="5">ROUND(K46,2)</f>
        <v>0</v>
      </c>
      <c r="N46" s="39"/>
      <c r="O46" s="39"/>
      <c r="P46" s="39"/>
      <c r="Q46" s="25"/>
      <c r="R46" s="9"/>
      <c r="S46" s="9"/>
      <c r="T46" s="9"/>
      <c r="U46" s="9"/>
      <c r="V46" s="25"/>
      <c r="W46" s="25"/>
      <c r="X46" s="25"/>
      <c r="Y46" s="26" t="s">
        <v>113</v>
      </c>
      <c r="Z46" s="62"/>
      <c r="AA46" s="87">
        <f>AA42-AA44</f>
        <v>-52375</v>
      </c>
      <c r="BK46" s="7"/>
      <c r="BO46"/>
      <c r="BQ46"/>
    </row>
    <row r="47" spans="1:69">
      <c r="A47" s="38">
        <v>40200</v>
      </c>
      <c r="B47" s="43" t="s">
        <v>76</v>
      </c>
      <c r="C47" s="39"/>
      <c r="D47" s="39"/>
      <c r="E47" s="89"/>
      <c r="F47" s="89"/>
      <c r="G47" s="109"/>
      <c r="H47" s="89"/>
      <c r="I47" s="109"/>
      <c r="J47" s="89"/>
      <c r="K47" s="39">
        <f t="shared" si="4"/>
        <v>0</v>
      </c>
      <c r="L47" s="39"/>
      <c r="M47" s="39">
        <f t="shared" si="5"/>
        <v>0</v>
      </c>
      <c r="N47" s="39"/>
      <c r="O47" s="39"/>
      <c r="P47" s="39"/>
      <c r="Q47" s="25"/>
      <c r="Y47" s="25"/>
      <c r="Z47" s="62"/>
      <c r="AA47" s="88"/>
      <c r="BK47" s="7"/>
      <c r="BO47"/>
      <c r="BQ47"/>
    </row>
    <row r="48" spans="1:69">
      <c r="A48" s="38">
        <v>40300</v>
      </c>
      <c r="B48" s="40" t="s">
        <v>78</v>
      </c>
      <c r="C48" s="39"/>
      <c r="D48" s="39"/>
      <c r="E48" s="89"/>
      <c r="F48" s="89"/>
      <c r="G48" s="109"/>
      <c r="H48" s="89"/>
      <c r="I48" s="109"/>
      <c r="J48" s="89"/>
      <c r="K48" s="39">
        <f t="shared" si="4"/>
        <v>0</v>
      </c>
      <c r="L48" s="39"/>
      <c r="M48" s="39">
        <f t="shared" si="5"/>
        <v>0</v>
      </c>
      <c r="N48" s="39"/>
      <c r="O48" s="39"/>
      <c r="P48" s="39"/>
      <c r="Q48" s="25"/>
      <c r="R48" s="9"/>
      <c r="S48" s="9"/>
      <c r="T48" s="9"/>
      <c r="U48" s="9"/>
      <c r="Y48" s="70" t="s">
        <v>114</v>
      </c>
      <c r="Z48" s="62"/>
      <c r="AA48" s="79">
        <f>+D32</f>
        <v>90263.55</v>
      </c>
      <c r="BK48" s="7"/>
      <c r="BO48"/>
      <c r="BQ48"/>
    </row>
    <row r="49" spans="1:69">
      <c r="A49" s="38">
        <v>40400</v>
      </c>
      <c r="B49" s="40" t="s">
        <v>82</v>
      </c>
      <c r="C49" s="39"/>
      <c r="D49" s="39"/>
      <c r="E49" s="89"/>
      <c r="F49" s="89"/>
      <c r="G49" s="109"/>
      <c r="H49" s="89"/>
      <c r="I49" s="109"/>
      <c r="J49" s="89"/>
      <c r="K49" s="39">
        <f t="shared" si="4"/>
        <v>0</v>
      </c>
      <c r="L49" s="39"/>
      <c r="M49" s="39">
        <f t="shared" si="5"/>
        <v>0</v>
      </c>
      <c r="N49" s="39"/>
      <c r="O49" s="39"/>
      <c r="P49" s="39"/>
      <c r="Q49" s="25"/>
      <c r="R49" s="9"/>
      <c r="S49" s="9"/>
      <c r="T49" s="9"/>
      <c r="U49" s="9"/>
      <c r="Y49" s="25"/>
      <c r="Z49" s="62"/>
      <c r="AA49" s="99" t="s">
        <v>37</v>
      </c>
      <c r="BK49" s="7"/>
      <c r="BO49"/>
      <c r="BQ49"/>
    </row>
    <row r="50" spans="1:69">
      <c r="A50" s="38">
        <v>40500</v>
      </c>
      <c r="B50" s="43" t="s">
        <v>115</v>
      </c>
      <c r="C50" s="39"/>
      <c r="D50" s="39"/>
      <c r="E50" s="89"/>
      <c r="F50" s="89"/>
      <c r="G50" s="109"/>
      <c r="H50" s="89"/>
      <c r="I50" s="109"/>
      <c r="J50" s="89"/>
      <c r="K50" s="39">
        <f t="shared" si="4"/>
        <v>0</v>
      </c>
      <c r="L50" s="39"/>
      <c r="M50" s="39">
        <f t="shared" si="5"/>
        <v>0</v>
      </c>
      <c r="N50" s="39"/>
      <c r="O50" s="39"/>
      <c r="P50" s="39"/>
      <c r="Q50" s="25"/>
      <c r="R50" s="9"/>
      <c r="S50" s="9"/>
      <c r="T50" s="9"/>
      <c r="U50" s="9"/>
      <c r="Y50" s="70" t="s">
        <v>116</v>
      </c>
      <c r="Z50" s="62"/>
      <c r="AA50" s="81">
        <f>+AA46+AA48</f>
        <v>37888.550000000003</v>
      </c>
      <c r="BK50" s="7"/>
      <c r="BO50"/>
      <c r="BQ50"/>
    </row>
    <row r="51" spans="1:69">
      <c r="A51" s="38">
        <v>40600</v>
      </c>
      <c r="B51" s="40" t="s">
        <v>117</v>
      </c>
      <c r="C51" s="39"/>
      <c r="D51" s="39"/>
      <c r="E51" s="89"/>
      <c r="F51" s="89"/>
      <c r="G51" s="109"/>
      <c r="H51" s="106"/>
      <c r="I51" s="109"/>
      <c r="J51" s="89"/>
      <c r="K51" s="39">
        <f t="shared" si="4"/>
        <v>0</v>
      </c>
      <c r="L51" s="39"/>
      <c r="M51" s="39">
        <f t="shared" si="5"/>
        <v>0</v>
      </c>
      <c r="N51" s="39"/>
      <c r="O51" s="39"/>
      <c r="P51" s="39"/>
      <c r="Q51" s="58"/>
      <c r="R51" s="9"/>
      <c r="S51" s="9"/>
      <c r="T51" s="9"/>
      <c r="U51" s="9"/>
      <c r="Z51" s="23"/>
      <c r="AA51" s="100" t="s">
        <v>58</v>
      </c>
      <c r="BK51" s="7"/>
      <c r="BO51"/>
      <c r="BQ51"/>
    </row>
    <row r="52" spans="1:69">
      <c r="A52" s="38">
        <v>40700</v>
      </c>
      <c r="B52" s="40" t="s">
        <v>118</v>
      </c>
      <c r="C52" s="39"/>
      <c r="D52" s="39"/>
      <c r="E52" s="89"/>
      <c r="F52" s="89"/>
      <c r="G52" s="109"/>
      <c r="H52" s="89"/>
      <c r="I52" s="109"/>
      <c r="J52" s="89"/>
      <c r="K52" s="39">
        <f t="shared" si="4"/>
        <v>0</v>
      </c>
      <c r="L52" s="39"/>
      <c r="M52" s="39">
        <f t="shared" si="5"/>
        <v>0</v>
      </c>
      <c r="N52" s="39"/>
      <c r="O52" s="39"/>
      <c r="P52" s="39"/>
      <c r="Q52" s="25"/>
      <c r="R52" s="22"/>
      <c r="S52" s="22"/>
      <c r="T52" s="22"/>
      <c r="U52" s="22"/>
      <c r="Z52" s="23"/>
      <c r="AA52" s="23"/>
      <c r="BK52" s="7"/>
      <c r="BO52"/>
      <c r="BQ52"/>
    </row>
    <row r="53" spans="1:69">
      <c r="A53" s="38">
        <v>40800</v>
      </c>
      <c r="B53" s="40" t="s">
        <v>91</v>
      </c>
      <c r="C53" s="39"/>
      <c r="D53" s="39"/>
      <c r="E53" s="89"/>
      <c r="F53" s="89"/>
      <c r="G53" s="109"/>
      <c r="H53" s="89"/>
      <c r="I53" s="109"/>
      <c r="J53" s="89"/>
      <c r="K53" s="39">
        <f t="shared" si="4"/>
        <v>0</v>
      </c>
      <c r="L53" s="39"/>
      <c r="M53" s="39">
        <f t="shared" si="5"/>
        <v>0</v>
      </c>
      <c r="N53" s="39"/>
      <c r="O53" s="39"/>
      <c r="P53" s="39"/>
      <c r="Q53" s="58"/>
      <c r="R53" s="9"/>
      <c r="S53" s="9"/>
      <c r="T53" s="9"/>
      <c r="U53" s="9"/>
      <c r="Z53" s="23"/>
      <c r="AA53" s="23"/>
      <c r="BK53" s="7"/>
      <c r="BO53"/>
      <c r="BQ53"/>
    </row>
    <row r="54" spans="1:69">
      <c r="A54" s="38">
        <v>40900</v>
      </c>
      <c r="B54" s="40" t="s">
        <v>88</v>
      </c>
      <c r="C54" s="39"/>
      <c r="D54" s="39"/>
      <c r="E54" s="89"/>
      <c r="F54" s="89"/>
      <c r="G54" s="110"/>
      <c r="H54" s="89"/>
      <c r="I54" s="109"/>
      <c r="J54" s="89"/>
      <c r="K54" s="39">
        <f t="shared" si="4"/>
        <v>0</v>
      </c>
      <c r="L54" s="39"/>
      <c r="M54" s="39">
        <f t="shared" si="5"/>
        <v>0</v>
      </c>
      <c r="N54" s="39"/>
      <c r="O54" s="39"/>
      <c r="P54" s="39"/>
      <c r="Q54" s="58"/>
      <c r="R54" s="9"/>
      <c r="S54" s="9"/>
      <c r="T54" s="9"/>
      <c r="U54" s="9"/>
      <c r="Z54" s="23"/>
      <c r="AA54" s="23"/>
      <c r="BK54" s="7"/>
      <c r="BO54"/>
      <c r="BQ54"/>
    </row>
    <row r="55" spans="1:69">
      <c r="A55" s="38">
        <v>41000</v>
      </c>
      <c r="B55" s="43" t="s">
        <v>93</v>
      </c>
      <c r="C55" s="39"/>
      <c r="D55" s="39"/>
      <c r="E55" s="89"/>
      <c r="F55" s="89"/>
      <c r="G55" s="109"/>
      <c r="H55" s="89"/>
      <c r="I55" s="109"/>
      <c r="J55" s="89"/>
      <c r="K55" s="39">
        <f t="shared" si="4"/>
        <v>0</v>
      </c>
      <c r="L55" s="39"/>
      <c r="M55" s="39">
        <f t="shared" si="5"/>
        <v>0</v>
      </c>
      <c r="N55" s="39"/>
      <c r="O55" s="39"/>
      <c r="P55" s="39"/>
      <c r="Q55" s="58"/>
      <c r="R55" s="9"/>
      <c r="S55" s="9"/>
      <c r="T55" s="9"/>
      <c r="U55" s="9"/>
      <c r="Z55" s="23"/>
      <c r="AA55" s="23"/>
      <c r="BK55" s="7"/>
      <c r="BO55"/>
      <c r="BQ55"/>
    </row>
    <row r="56" spans="1:69" ht="6.75" customHeight="1">
      <c r="A56" s="38"/>
      <c r="B56" s="40"/>
      <c r="C56" s="39"/>
      <c r="D56" s="39"/>
      <c r="E56" s="39"/>
      <c r="F56" s="39"/>
      <c r="G56" s="108"/>
      <c r="H56" s="39"/>
      <c r="I56" s="108"/>
      <c r="J56" s="39"/>
      <c r="K56" s="39"/>
      <c r="L56" s="39"/>
      <c r="M56" s="39"/>
      <c r="N56" s="39"/>
      <c r="O56" s="39"/>
      <c r="P56" s="39"/>
      <c r="Q56" s="58"/>
      <c r="Z56" s="23"/>
      <c r="AA56" s="23"/>
      <c r="BK56" s="7"/>
      <c r="BO56"/>
      <c r="BQ56"/>
    </row>
    <row r="57" spans="1:69">
      <c r="A57" s="38"/>
      <c r="B57" s="36" t="s">
        <v>119</v>
      </c>
      <c r="C57" s="39"/>
      <c r="D57" s="39"/>
      <c r="E57" s="39"/>
      <c r="F57" s="39"/>
      <c r="G57" s="108"/>
      <c r="H57" s="39"/>
      <c r="I57" s="108"/>
      <c r="J57" s="39"/>
      <c r="K57" s="39"/>
      <c r="L57" s="39"/>
      <c r="M57" s="39">
        <f>SUM(M11:M55)</f>
        <v>0</v>
      </c>
      <c r="N57" s="39">
        <f>SUM(N11:N55)</f>
        <v>0</v>
      </c>
      <c r="O57" s="39">
        <f>SUM(O11:O55)</f>
        <v>0</v>
      </c>
      <c r="P57" s="39">
        <f>SUM(P11:P55)</f>
        <v>0</v>
      </c>
      <c r="Q57" s="57"/>
      <c r="R57" s="9"/>
      <c r="S57" s="9"/>
      <c r="T57" s="9"/>
      <c r="U57" s="9"/>
      <c r="Z57" s="23"/>
      <c r="AA57" s="23"/>
      <c r="BK57" s="7"/>
      <c r="BO57"/>
      <c r="BQ57"/>
    </row>
    <row r="58" spans="1:69">
      <c r="A58" s="40"/>
      <c r="B58" s="36" t="s">
        <v>120</v>
      </c>
      <c r="C58" s="44" t="s">
        <v>37</v>
      </c>
      <c r="D58" s="44" t="s">
        <v>37</v>
      </c>
      <c r="E58" s="44" t="s">
        <v>37</v>
      </c>
      <c r="F58" s="54" t="s">
        <v>121</v>
      </c>
      <c r="G58" s="111"/>
      <c r="H58" s="54" t="s">
        <v>122</v>
      </c>
      <c r="I58" s="111"/>
      <c r="J58" s="44" t="s">
        <v>37</v>
      </c>
      <c r="K58" s="44" t="s">
        <v>37</v>
      </c>
      <c r="L58" s="44" t="s">
        <v>37</v>
      </c>
      <c r="M58" s="60">
        <f>N57-M57</f>
        <v>0</v>
      </c>
      <c r="N58" s="61"/>
      <c r="O58" s="61"/>
      <c r="P58" s="60">
        <f>+M58</f>
        <v>0</v>
      </c>
      <c r="Q58" s="58"/>
      <c r="R58" s="24"/>
      <c r="S58" s="24"/>
      <c r="T58" s="24"/>
      <c r="U58" s="24"/>
      <c r="Z58" s="23"/>
      <c r="AA58" s="23"/>
      <c r="BK58" s="7"/>
      <c r="BO58"/>
      <c r="BQ58"/>
    </row>
    <row r="59" spans="1:69">
      <c r="A59" s="40"/>
      <c r="B59" s="36" t="s">
        <v>123</v>
      </c>
      <c r="C59" s="39">
        <f>SUM(C11:C55)</f>
        <v>205421.16999999998</v>
      </c>
      <c r="D59" s="39">
        <f>SUM(D11:D55)</f>
        <v>205421.16999999998</v>
      </c>
      <c r="E59" s="39">
        <f>SUM(E11:E55)</f>
        <v>0</v>
      </c>
      <c r="F59" s="39">
        <f>SUM(F11:F55)</f>
        <v>0</v>
      </c>
      <c r="G59" s="108"/>
      <c r="H59" s="39">
        <f>SUM(H11:H55)</f>
        <v>0</v>
      </c>
      <c r="I59" s="108"/>
      <c r="J59" s="39">
        <f>SUM(J11:J55)</f>
        <v>0</v>
      </c>
      <c r="K59" s="39">
        <f>SUM(K11:K55)</f>
        <v>0</v>
      </c>
      <c r="L59" s="39">
        <f>SUM(L11:L55)</f>
        <v>0</v>
      </c>
      <c r="M59" s="39">
        <f>M57+M58</f>
        <v>0</v>
      </c>
      <c r="N59" s="39">
        <f>N57+N58</f>
        <v>0</v>
      </c>
      <c r="O59" s="39">
        <f>O57+O58</f>
        <v>0</v>
      </c>
      <c r="P59" s="39">
        <f>P57+P58</f>
        <v>0</v>
      </c>
      <c r="Q59" s="58"/>
      <c r="R59" s="23"/>
      <c r="S59" s="23"/>
      <c r="T59" s="23"/>
      <c r="U59" s="23"/>
      <c r="Y59" s="20"/>
      <c r="Z59" s="3"/>
      <c r="AA59" s="1"/>
      <c r="BK59" s="7"/>
      <c r="BO59"/>
      <c r="BQ59"/>
    </row>
    <row r="60" spans="1:69">
      <c r="A60"/>
      <c r="Q60" s="58"/>
      <c r="BO60"/>
      <c r="BQ60"/>
    </row>
    <row r="61" spans="1:69">
      <c r="A61"/>
      <c r="Q61" s="25"/>
      <c r="BO61"/>
      <c r="BQ61"/>
    </row>
    <row r="62" spans="1:69">
      <c r="A62"/>
      <c r="Q62" s="58"/>
      <c r="BO62"/>
      <c r="BQ62"/>
    </row>
    <row r="63" spans="1:69">
      <c r="A63"/>
      <c r="BO63"/>
      <c r="BQ63"/>
    </row>
    <row r="64" spans="1:69">
      <c r="A64"/>
      <c r="Q64" s="59"/>
      <c r="BO64"/>
      <c r="BQ64"/>
    </row>
    <row r="65" spans="1:69">
      <c r="A65"/>
      <c r="Q65" s="25"/>
      <c r="BO65"/>
      <c r="BQ65"/>
    </row>
    <row r="66" spans="1:69" customFormat="1"/>
    <row r="67" spans="1:69" customFormat="1"/>
    <row r="68" spans="1:69" customFormat="1"/>
    <row r="69" spans="1:69" customFormat="1"/>
    <row r="70" spans="1:69" customFormat="1"/>
    <row r="71" spans="1:69" customFormat="1"/>
    <row r="72" spans="1:69" customFormat="1"/>
    <row r="73" spans="1:69" customFormat="1"/>
    <row r="74" spans="1:69" customFormat="1"/>
    <row r="75" spans="1:69" customFormat="1"/>
    <row r="76" spans="1:69" customFormat="1"/>
    <row r="77" spans="1:69" customFormat="1"/>
    <row r="78" spans="1:69" customFormat="1"/>
    <row r="79" spans="1:69" customFormat="1"/>
    <row r="80" spans="1:69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spans="1:69">
      <c r="A273"/>
      <c r="BO273"/>
      <c r="BQ273"/>
    </row>
    <row r="274" spans="1:69">
      <c r="A274"/>
      <c r="BO274"/>
      <c r="BQ274"/>
    </row>
    <row r="275" spans="1:69">
      <c r="A275"/>
      <c r="BO275"/>
      <c r="BQ275"/>
    </row>
    <row r="276" spans="1:69">
      <c r="A276"/>
      <c r="BO276"/>
      <c r="BQ276"/>
    </row>
    <row r="277" spans="1:69">
      <c r="A277"/>
      <c r="BO277"/>
      <c r="BQ277"/>
    </row>
    <row r="278" spans="1:69">
      <c r="BO278"/>
      <c r="BQ278"/>
    </row>
    <row r="279" spans="1:69">
      <c r="BO279"/>
      <c r="BQ279"/>
    </row>
    <row r="280" spans="1:69">
      <c r="BO280"/>
      <c r="BQ280"/>
    </row>
    <row r="281" spans="1:69">
      <c r="BO281"/>
      <c r="BQ281"/>
    </row>
    <row r="282" spans="1:69">
      <c r="BO282"/>
      <c r="BQ282"/>
    </row>
    <row r="283" spans="1:69">
      <c r="BO283"/>
      <c r="BQ283"/>
    </row>
    <row r="284" spans="1:69">
      <c r="BO284"/>
      <c r="BQ284"/>
    </row>
    <row r="285" spans="1:69">
      <c r="BO285"/>
      <c r="BQ285"/>
    </row>
    <row r="286" spans="1:69">
      <c r="BO286"/>
      <c r="BQ286"/>
    </row>
    <row r="287" spans="1:69">
      <c r="BO287"/>
      <c r="BQ287"/>
    </row>
    <row r="288" spans="1:69">
      <c r="BO288"/>
      <c r="BQ288"/>
    </row>
    <row r="289" spans="67:69">
      <c r="BO289"/>
      <c r="BQ289"/>
    </row>
    <row r="290" spans="67:69">
      <c r="BO290"/>
    </row>
    <row r="291" spans="67:69">
      <c r="BO291"/>
    </row>
    <row r="292" spans="67:69">
      <c r="BO292"/>
    </row>
    <row r="293" spans="67:69">
      <c r="BO293"/>
    </row>
    <row r="294" spans="67:69">
      <c r="BO294"/>
    </row>
    <row r="295" spans="67:69">
      <c r="BO295"/>
    </row>
    <row r="296" spans="67:69">
      <c r="BO296"/>
    </row>
    <row r="297" spans="67:69">
      <c r="BO297"/>
    </row>
    <row r="298" spans="67:69">
      <c r="BO298"/>
    </row>
    <row r="299" spans="67:69">
      <c r="BO299"/>
    </row>
    <row r="300" spans="67:69">
      <c r="BO300"/>
    </row>
    <row r="301" spans="67:69">
      <c r="BO301"/>
    </row>
    <row r="302" spans="67:69">
      <c r="BO302"/>
    </row>
    <row r="303" spans="67:69">
      <c r="BO303"/>
    </row>
    <row r="304" spans="67:69">
      <c r="BO304"/>
    </row>
    <row r="305" spans="67:67">
      <c r="BO305"/>
    </row>
    <row r="306" spans="67:67">
      <c r="BO306"/>
    </row>
    <row r="307" spans="67:67">
      <c r="BO307"/>
    </row>
    <row r="308" spans="67:67">
      <c r="BO308"/>
    </row>
    <row r="309" spans="67:67">
      <c r="BO309"/>
    </row>
    <row r="310" spans="67:67">
      <c r="BO310"/>
    </row>
    <row r="311" spans="67:67">
      <c r="BO311"/>
    </row>
    <row r="312" spans="67:67">
      <c r="BO312"/>
    </row>
    <row r="313" spans="67:67">
      <c r="BO313"/>
    </row>
    <row r="314" spans="67:67">
      <c r="BO314"/>
    </row>
    <row r="315" spans="67:67">
      <c r="BO315"/>
    </row>
    <row r="316" spans="67:67">
      <c r="BO316"/>
    </row>
    <row r="317" spans="67:67">
      <c r="BO317"/>
    </row>
    <row r="318" spans="67:67">
      <c r="BO318"/>
    </row>
    <row r="319" spans="67:67">
      <c r="BO319"/>
    </row>
    <row r="320" spans="67:67">
      <c r="BO320"/>
    </row>
    <row r="321" spans="67:67">
      <c r="BO321"/>
    </row>
    <row r="322" spans="67:67">
      <c r="BO322"/>
    </row>
    <row r="323" spans="67:67">
      <c r="BO323"/>
    </row>
    <row r="324" spans="67:67">
      <c r="BO324"/>
    </row>
    <row r="325" spans="67:67">
      <c r="BO325"/>
    </row>
    <row r="326" spans="67:67">
      <c r="BO326"/>
    </row>
    <row r="327" spans="67:67">
      <c r="BO327"/>
    </row>
    <row r="328" spans="67:67">
      <c r="BO328"/>
    </row>
  </sheetData>
  <mergeCells count="3">
    <mergeCell ref="R1:U1"/>
    <mergeCell ref="R2:U2"/>
    <mergeCell ref="R3:U3"/>
  </mergeCells>
  <phoneticPr fontId="0" type="noConversion"/>
  <printOptions horizontalCentered="1"/>
  <pageMargins left="0.5" right="0.5" top="0.5" bottom="0.5" header="0.5" footer="0.5"/>
  <pageSetup orientation="portrait" horizontalDpi="300" verticalDpi="300" copies="0" r:id="rId1"/>
  <headerFooter alignWithMargins="0"/>
  <colBreaks count="5" manualBreakCount="5">
    <brk id="17" max="1048575" man="1"/>
    <brk id="21" max="1048575" man="1"/>
    <brk id="24" max="1048575" man="1"/>
    <brk id="27" max="1048575" man="1"/>
    <brk id="3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SUA</vt:lpstr>
      <vt:lpstr>SUA!Print_Area</vt:lpstr>
    </vt:vector>
  </TitlesOfParts>
  <Company>CBA UOA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</dc:creator>
  <cp:lastModifiedBy>Aniket Gupta</cp:lastModifiedBy>
  <cp:lastPrinted>2000-09-05T14:23:35Z</cp:lastPrinted>
  <dcterms:created xsi:type="dcterms:W3CDTF">2000-09-05T14:31:24Z</dcterms:created>
  <dcterms:modified xsi:type="dcterms:W3CDTF">2024-02-03T22:30:17Z</dcterms:modified>
</cp:coreProperties>
</file>