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BFD85755-8129-4389-9F94-ED4C7A26B5CD}" xr6:coauthVersionLast="47" xr6:coauthVersionMax="47" xr10:uidLastSave="{00000000-0000-0000-0000-000000000000}"/>
  <workbookProtection lockStructure="1"/>
  <bookViews>
    <workbookView xWindow="3348" yWindow="3348" windowWidth="17280" windowHeight="8880" tabRatio="892" firstSheet="2" activeTab="11"/>
  </bookViews>
  <sheets>
    <sheet name="head" sheetId="1" r:id="rId1"/>
    <sheet name="Table1s1" sheetId="2" r:id="rId2"/>
    <sheet name="Table1s2" sheetId="3" r:id="rId3"/>
    <sheet name="Table1s3" sheetId="4" r:id="rId4"/>
    <sheet name="Table2s1" sheetId="5" r:id="rId5"/>
    <sheet name="Table2s2" sheetId="6" r:id="rId6"/>
    <sheet name="Table3s1" sheetId="7" r:id="rId7"/>
    <sheet name="Table4s1" sheetId="8" r:id="rId8"/>
    <sheet name="Table4s2" sheetId="9" r:id="rId9"/>
    <sheet name="Table5s1" sheetId="10" r:id="rId10"/>
    <sheet name="Table6s1" sheetId="11" r:id="rId11"/>
    <sheet name="Table7As1" sheetId="12" r:id="rId12"/>
    <sheet name="Table7As2" sheetId="13" r:id="rId13"/>
    <sheet name="Table7As3" sheetId="14" r:id="rId14"/>
    <sheet name="Table7Bs1" sheetId="15" r:id="rId15"/>
    <sheet name="Table8As1" sheetId="16" r:id="rId16"/>
    <sheet name="Table8As2" sheetId="17" r:id="rId17"/>
    <sheet name="Table8As3" sheetId="18" r:id="rId18"/>
    <sheet name="Module1" sheetId="19" state="veryHidden" r:id=""/>
  </sheets>
  <externalReferences>
    <externalReference r:id="rId19"/>
    <externalReference r:id="rId20"/>
    <externalReference r:id="rId21"/>
    <externalReference r:id="rId22"/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I9" i="2"/>
  <c r="C10" i="2"/>
  <c r="D10" i="2"/>
  <c r="E10" i="2"/>
  <c r="F10" i="2"/>
  <c r="G10" i="2"/>
  <c r="G9" i="2" s="1"/>
  <c r="H10" i="2"/>
  <c r="I10" i="2"/>
  <c r="C14" i="2"/>
  <c r="D14" i="2"/>
  <c r="E14" i="2"/>
  <c r="F14" i="2"/>
  <c r="G14" i="2"/>
  <c r="H14" i="2"/>
  <c r="I14" i="2"/>
  <c r="G7" i="3"/>
  <c r="I7" i="3"/>
  <c r="C8" i="3"/>
  <c r="C7" i="3" s="1"/>
  <c r="C15" i="12" s="1"/>
  <c r="D8" i="3"/>
  <c r="D7" i="3" s="1"/>
  <c r="E8" i="3"/>
  <c r="E7" i="3" s="1"/>
  <c r="F15" i="12" s="1"/>
  <c r="F8" i="3"/>
  <c r="F7" i="3" s="1"/>
  <c r="G15" i="12" s="1"/>
  <c r="G8" i="3"/>
  <c r="H8" i="3"/>
  <c r="H7" i="3" s="1"/>
  <c r="I15" i="12" s="1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C13" i="3"/>
  <c r="E14" i="3"/>
  <c r="I14" i="3"/>
  <c r="C15" i="3"/>
  <c r="C14" i="3" s="1"/>
  <c r="C16" i="12" s="1"/>
  <c r="D15" i="3"/>
  <c r="D14" i="3" s="1"/>
  <c r="E16" i="12" s="1"/>
  <c r="E15" i="3"/>
  <c r="F15" i="3"/>
  <c r="G15" i="3"/>
  <c r="G14" i="3" s="1"/>
  <c r="H16" i="12" s="1"/>
  <c r="H15" i="3"/>
  <c r="C16" i="3"/>
  <c r="D16" i="3"/>
  <c r="E16" i="3"/>
  <c r="F16" i="3"/>
  <c r="G16" i="3"/>
  <c r="H16" i="3"/>
  <c r="F17" i="3"/>
  <c r="F14" i="3" s="1"/>
  <c r="G16" i="12" s="1"/>
  <c r="G17" i="3"/>
  <c r="H17" i="3"/>
  <c r="H14" i="3" s="1"/>
  <c r="I16" i="12" s="1"/>
  <c r="C18" i="3"/>
  <c r="D18" i="3"/>
  <c r="E18" i="3"/>
  <c r="F18" i="3"/>
  <c r="G18" i="3"/>
  <c r="H18" i="3"/>
  <c r="C20" i="3"/>
  <c r="C19" i="3" s="1"/>
  <c r="C8" i="2" s="1"/>
  <c r="E20" i="3"/>
  <c r="E19" i="3" s="1"/>
  <c r="F20" i="3"/>
  <c r="G20" i="3"/>
  <c r="H20" i="3"/>
  <c r="I20" i="3"/>
  <c r="D21" i="3"/>
  <c r="D20" i="3" s="1"/>
  <c r="C24" i="3"/>
  <c r="E24" i="3"/>
  <c r="D25" i="3"/>
  <c r="D24" i="3" s="1"/>
  <c r="E20" i="12" s="1"/>
  <c r="F25" i="3"/>
  <c r="F24" i="3" s="1"/>
  <c r="G20" i="12" s="1"/>
  <c r="G18" i="12" s="1"/>
  <c r="J13" i="15" s="1"/>
  <c r="G25" i="3"/>
  <c r="G24" i="3" s="1"/>
  <c r="H20" i="12" s="1"/>
  <c r="H18" i="12" s="1"/>
  <c r="H25" i="3"/>
  <c r="H24" i="3" s="1"/>
  <c r="I20" i="12" s="1"/>
  <c r="I18" i="12" s="1"/>
  <c r="L13" i="15" s="1"/>
  <c r="I25" i="3"/>
  <c r="I24" i="3" s="1"/>
  <c r="D26" i="3"/>
  <c r="D27" i="3"/>
  <c r="F10" i="4"/>
  <c r="F9" i="4" s="1"/>
  <c r="G10" i="4"/>
  <c r="G9" i="4" s="1"/>
  <c r="H10" i="4"/>
  <c r="I10" i="4"/>
  <c r="F11" i="4"/>
  <c r="G11" i="4"/>
  <c r="H11" i="4"/>
  <c r="H9" i="4" s="1"/>
  <c r="I11" i="4"/>
  <c r="I9" i="4" s="1"/>
  <c r="C12" i="4"/>
  <c r="J8" i="5"/>
  <c r="D9" i="5"/>
  <c r="D8" i="5" s="1"/>
  <c r="E21" i="12" s="1"/>
  <c r="H14" i="15" s="1"/>
  <c r="E9" i="5"/>
  <c r="E8" i="5" s="1"/>
  <c r="F21" i="12" s="1"/>
  <c r="I14" i="15" s="1"/>
  <c r="J9" i="5"/>
  <c r="K9" i="5"/>
  <c r="L9" i="5"/>
  <c r="L8" i="5" s="1"/>
  <c r="M21" i="12" s="1"/>
  <c r="M9" i="5"/>
  <c r="C10" i="5"/>
  <c r="I10" i="5"/>
  <c r="C11" i="5"/>
  <c r="C12" i="5"/>
  <c r="C9" i="5" s="1"/>
  <c r="C13" i="5"/>
  <c r="G14" i="5"/>
  <c r="G9" i="5" s="1"/>
  <c r="H14" i="5"/>
  <c r="H15" i="5"/>
  <c r="C16" i="5"/>
  <c r="D16" i="5"/>
  <c r="E16" i="5"/>
  <c r="F16" i="5"/>
  <c r="F9" i="5" s="1"/>
  <c r="F8" i="5" s="1"/>
  <c r="G21" i="12" s="1"/>
  <c r="J14" i="15" s="1"/>
  <c r="G16" i="5"/>
  <c r="J16" i="5"/>
  <c r="K16" i="5"/>
  <c r="L16" i="5"/>
  <c r="M16" i="5"/>
  <c r="N16" i="5"/>
  <c r="N9" i="5" s="1"/>
  <c r="N8" i="5" s="1"/>
  <c r="O21" i="12" s="1"/>
  <c r="O16" i="5"/>
  <c r="O9" i="5" s="1"/>
  <c r="H17" i="5"/>
  <c r="H16" i="5" s="1"/>
  <c r="I18" i="5"/>
  <c r="I16" i="5" s="1"/>
  <c r="G19" i="5"/>
  <c r="I19" i="5"/>
  <c r="J19" i="5"/>
  <c r="K19" i="5"/>
  <c r="L19" i="5"/>
  <c r="M19" i="5"/>
  <c r="N19" i="5"/>
  <c r="O19" i="5"/>
  <c r="C20" i="5"/>
  <c r="C19" i="5" s="1"/>
  <c r="C23" i="12" s="1"/>
  <c r="G20" i="5"/>
  <c r="H20" i="5"/>
  <c r="I20" i="5"/>
  <c r="E21" i="5"/>
  <c r="E19" i="5" s="1"/>
  <c r="F23" i="12" s="1"/>
  <c r="F21" i="5"/>
  <c r="E22" i="5"/>
  <c r="F22" i="5"/>
  <c r="F19" i="5" s="1"/>
  <c r="G23" i="12" s="1"/>
  <c r="G22" i="5"/>
  <c r="H22" i="5"/>
  <c r="H19" i="5" s="1"/>
  <c r="I23" i="12" s="1"/>
  <c r="C23" i="5"/>
  <c r="D23" i="5"/>
  <c r="D19" i="5" s="1"/>
  <c r="E23" i="12" s="1"/>
  <c r="D24" i="5"/>
  <c r="F24" i="5"/>
  <c r="G24" i="5"/>
  <c r="H24" i="5"/>
  <c r="I24" i="5"/>
  <c r="C25" i="5"/>
  <c r="D25" i="5"/>
  <c r="E25" i="5"/>
  <c r="J25" i="5"/>
  <c r="K25" i="5"/>
  <c r="L25" i="5"/>
  <c r="N25" i="5"/>
  <c r="C26" i="5"/>
  <c r="F26" i="5"/>
  <c r="F25" i="5" s="1"/>
  <c r="G24" i="12" s="1"/>
  <c r="G26" i="5"/>
  <c r="G25" i="5" s="1"/>
  <c r="H24" i="12" s="1"/>
  <c r="H26" i="5"/>
  <c r="H25" i="5" s="1"/>
  <c r="I24" i="12" s="1"/>
  <c r="I26" i="5"/>
  <c r="C27" i="5"/>
  <c r="C28" i="5"/>
  <c r="F28" i="5"/>
  <c r="G28" i="5"/>
  <c r="I28" i="5"/>
  <c r="I25" i="5" s="1"/>
  <c r="J24" i="12" s="1"/>
  <c r="M28" i="5"/>
  <c r="M25" i="5" s="1"/>
  <c r="N24" i="12" s="1"/>
  <c r="O29" i="5"/>
  <c r="O25" i="5" s="1"/>
  <c r="P24" i="12" s="1"/>
  <c r="C30" i="5"/>
  <c r="C8" i="6"/>
  <c r="D8" i="6"/>
  <c r="E8" i="6"/>
  <c r="G8" i="6"/>
  <c r="H8" i="6"/>
  <c r="I8" i="6"/>
  <c r="J8" i="6"/>
  <c r="K8" i="6"/>
  <c r="L8" i="6"/>
  <c r="M8" i="6"/>
  <c r="N8" i="6"/>
  <c r="O8" i="6"/>
  <c r="F9" i="6"/>
  <c r="F8" i="6" s="1"/>
  <c r="G25" i="12" s="1"/>
  <c r="G9" i="6"/>
  <c r="H9" i="6"/>
  <c r="I9" i="6"/>
  <c r="H10" i="6"/>
  <c r="C11" i="6"/>
  <c r="D11" i="6"/>
  <c r="E11" i="6"/>
  <c r="F11" i="6"/>
  <c r="G11" i="6"/>
  <c r="H11" i="6"/>
  <c r="I11" i="6"/>
  <c r="J11" i="6"/>
  <c r="L11" i="6"/>
  <c r="M11" i="6"/>
  <c r="N11" i="6"/>
  <c r="O11" i="6"/>
  <c r="K12" i="6"/>
  <c r="K11" i="6" s="1"/>
  <c r="M12" i="6"/>
  <c r="K13" i="6"/>
  <c r="M13" i="6"/>
  <c r="C15" i="6"/>
  <c r="D15" i="6"/>
  <c r="E15" i="6"/>
  <c r="F15" i="6"/>
  <c r="G15" i="6"/>
  <c r="H15" i="6"/>
  <c r="I15" i="6"/>
  <c r="J15" i="6"/>
  <c r="L15" i="6"/>
  <c r="N15" i="6"/>
  <c r="K16" i="6"/>
  <c r="M16" i="6"/>
  <c r="K17" i="6"/>
  <c r="M17" i="6"/>
  <c r="M15" i="6" s="1"/>
  <c r="K18" i="6"/>
  <c r="K15" i="6" s="1"/>
  <c r="L28" i="12" s="1"/>
  <c r="M18" i="6"/>
  <c r="O18" i="6"/>
  <c r="O15" i="6" s="1"/>
  <c r="K19" i="6"/>
  <c r="M19" i="6"/>
  <c r="K20" i="6"/>
  <c r="M20" i="6"/>
  <c r="K21" i="6"/>
  <c r="M21" i="6"/>
  <c r="O21" i="6"/>
  <c r="C7" i="7"/>
  <c r="D7" i="7"/>
  <c r="E7" i="7"/>
  <c r="G7" i="8"/>
  <c r="C8" i="8"/>
  <c r="C7" i="8" s="1"/>
  <c r="C9" i="8"/>
  <c r="C10" i="8"/>
  <c r="C11" i="8"/>
  <c r="C12" i="8"/>
  <c r="C13" i="8"/>
  <c r="C14" i="8"/>
  <c r="C15" i="8"/>
  <c r="C16" i="8"/>
  <c r="C17" i="8"/>
  <c r="C19" i="8"/>
  <c r="D19" i="8"/>
  <c r="D7" i="8" s="1"/>
  <c r="C20" i="8"/>
  <c r="C21" i="8"/>
  <c r="C22" i="8"/>
  <c r="C23" i="8"/>
  <c r="C24" i="8"/>
  <c r="C25" i="8"/>
  <c r="C26" i="8"/>
  <c r="C27" i="8"/>
  <c r="C28" i="8"/>
  <c r="D8" i="9"/>
  <c r="D9" i="9"/>
  <c r="D10" i="9"/>
  <c r="D11" i="9"/>
  <c r="C12" i="9"/>
  <c r="C13" i="9"/>
  <c r="C14" i="9"/>
  <c r="C15" i="9"/>
  <c r="D17" i="9"/>
  <c r="C18" i="9"/>
  <c r="D18" i="9"/>
  <c r="E18" i="9"/>
  <c r="E7" i="8" s="1"/>
  <c r="F18" i="9"/>
  <c r="C19" i="9"/>
  <c r="D19" i="9"/>
  <c r="E19" i="9"/>
  <c r="F19" i="9"/>
  <c r="F7" i="8" s="1"/>
  <c r="I7" i="10"/>
  <c r="D8" i="10"/>
  <c r="F8" i="10"/>
  <c r="G14" i="10"/>
  <c r="G7" i="10" s="1"/>
  <c r="H14" i="10"/>
  <c r="H7" i="10" s="1"/>
  <c r="I14" i="10"/>
  <c r="J14" i="10"/>
  <c r="J7" i="10" s="1"/>
  <c r="D15" i="10"/>
  <c r="D16" i="10"/>
  <c r="D17" i="10"/>
  <c r="D14" i="10" s="1"/>
  <c r="D18" i="10"/>
  <c r="D19" i="10"/>
  <c r="F21" i="10"/>
  <c r="F22" i="10"/>
  <c r="F23" i="10"/>
  <c r="F24" i="10"/>
  <c r="F25" i="10"/>
  <c r="F20" i="10" s="1"/>
  <c r="F23" i="13" s="1"/>
  <c r="D26" i="10"/>
  <c r="F26" i="10"/>
  <c r="C8" i="11"/>
  <c r="D8" i="11"/>
  <c r="E8" i="11"/>
  <c r="E7" i="11" s="1"/>
  <c r="C12" i="11"/>
  <c r="C7" i="11" s="1"/>
  <c r="D12" i="11"/>
  <c r="D7" i="11" s="1"/>
  <c r="E12" i="11"/>
  <c r="D13" i="11"/>
  <c r="D14" i="11"/>
  <c r="E14" i="11"/>
  <c r="D10" i="12"/>
  <c r="G11" i="12"/>
  <c r="G10" i="12" s="1"/>
  <c r="H11" i="12"/>
  <c r="K12" i="15" s="1"/>
  <c r="I11" i="12"/>
  <c r="I10" i="12" s="1"/>
  <c r="C12" i="12"/>
  <c r="E12" i="12"/>
  <c r="F12" i="12"/>
  <c r="F11" i="12" s="1"/>
  <c r="G12" i="12"/>
  <c r="H12" i="12"/>
  <c r="I12" i="12"/>
  <c r="C14" i="12"/>
  <c r="E14" i="12"/>
  <c r="F14" i="12"/>
  <c r="G14" i="12"/>
  <c r="H14" i="12"/>
  <c r="I14" i="12"/>
  <c r="H15" i="12"/>
  <c r="F16" i="12"/>
  <c r="C17" i="12"/>
  <c r="E17" i="12"/>
  <c r="F17" i="12"/>
  <c r="G17" i="12"/>
  <c r="H17" i="12"/>
  <c r="I17" i="12"/>
  <c r="C18" i="12"/>
  <c r="E13" i="15" s="1"/>
  <c r="D21" i="12"/>
  <c r="K21" i="12"/>
  <c r="K9" i="12" s="1"/>
  <c r="N9" i="15" s="1"/>
  <c r="H23" i="12"/>
  <c r="J23" i="12"/>
  <c r="C24" i="12"/>
  <c r="E24" i="12"/>
  <c r="F24" i="12"/>
  <c r="K24" i="12"/>
  <c r="L24" i="12"/>
  <c r="M24" i="12"/>
  <c r="O24" i="12"/>
  <c r="C25" i="12"/>
  <c r="H25" i="12"/>
  <c r="I25" i="12"/>
  <c r="J25" i="12"/>
  <c r="K26" i="12"/>
  <c r="L26" i="12"/>
  <c r="M26" i="12"/>
  <c r="N26" i="12"/>
  <c r="O26" i="12"/>
  <c r="P26" i="12"/>
  <c r="K28" i="12"/>
  <c r="M28" i="12"/>
  <c r="N28" i="12"/>
  <c r="O28" i="12"/>
  <c r="P28" i="12"/>
  <c r="C30" i="12"/>
  <c r="E30" i="12"/>
  <c r="F30" i="12"/>
  <c r="G30" i="12"/>
  <c r="H30" i="12"/>
  <c r="I30" i="12"/>
  <c r="J30" i="12"/>
  <c r="N30" i="12"/>
  <c r="P30" i="12"/>
  <c r="D10" i="13"/>
  <c r="H10" i="13"/>
  <c r="K10" i="13"/>
  <c r="G11" i="13"/>
  <c r="H16" i="15" s="1"/>
  <c r="I11" i="13"/>
  <c r="J16" i="15" s="1"/>
  <c r="G12" i="13"/>
  <c r="G13" i="13"/>
  <c r="H13" i="13"/>
  <c r="G14" i="13"/>
  <c r="H15" i="13"/>
  <c r="H11" i="13" s="1"/>
  <c r="I16" i="15" s="1"/>
  <c r="G16" i="13"/>
  <c r="H16" i="13"/>
  <c r="I16" i="13"/>
  <c r="J16" i="13"/>
  <c r="G17" i="13"/>
  <c r="H17" i="13"/>
  <c r="I17" i="13"/>
  <c r="J17" i="13"/>
  <c r="J11" i="13" s="1"/>
  <c r="K16" i="15" s="1"/>
  <c r="G18" i="13"/>
  <c r="H18" i="13"/>
  <c r="D21" i="13"/>
  <c r="F21" i="13"/>
  <c r="H22" i="13"/>
  <c r="H19" i="13" s="1"/>
  <c r="I17" i="15" s="1"/>
  <c r="I22" i="13"/>
  <c r="J22" i="13"/>
  <c r="D25" i="13"/>
  <c r="F25" i="13"/>
  <c r="D26" i="13"/>
  <c r="F26" i="13"/>
  <c r="G26" i="13"/>
  <c r="H26" i="13"/>
  <c r="I26" i="13"/>
  <c r="I19" i="13" s="1"/>
  <c r="J17" i="15" s="1"/>
  <c r="J26" i="13"/>
  <c r="J19" i="13" s="1"/>
  <c r="K17" i="15" s="1"/>
  <c r="H27" i="13"/>
  <c r="I18" i="15" s="1"/>
  <c r="I27" i="13"/>
  <c r="J27" i="13"/>
  <c r="K27" i="13"/>
  <c r="L27" i="13"/>
  <c r="G28" i="13"/>
  <c r="H29" i="13"/>
  <c r="G31" i="13"/>
  <c r="H31" i="13"/>
  <c r="G11" i="14"/>
  <c r="H11" i="14"/>
  <c r="K21" i="15" s="1"/>
  <c r="J11" i="14"/>
  <c r="M21" i="15" s="1"/>
  <c r="C12" i="14"/>
  <c r="C11" i="14" s="1"/>
  <c r="E21" i="15" s="1"/>
  <c r="E12" i="14"/>
  <c r="F12" i="14"/>
  <c r="F11" i="14" s="1"/>
  <c r="I21" i="15" s="1"/>
  <c r="G12" i="14"/>
  <c r="H12" i="14"/>
  <c r="I12" i="14"/>
  <c r="I11" i="14" s="1"/>
  <c r="L21" i="15" s="1"/>
  <c r="J12" i="14"/>
  <c r="M22" i="15" s="1"/>
  <c r="C13" i="14"/>
  <c r="E23" i="15" s="1"/>
  <c r="E13" i="14"/>
  <c r="E11" i="14" s="1"/>
  <c r="H21" i="15" s="1"/>
  <c r="F13" i="14"/>
  <c r="G13" i="14"/>
  <c r="H13" i="14"/>
  <c r="I13" i="14"/>
  <c r="J13" i="14"/>
  <c r="M23" i="15" s="1"/>
  <c r="C14" i="14"/>
  <c r="E24" i="15" s="1"/>
  <c r="E10" i="15"/>
  <c r="J12" i="15"/>
  <c r="N14" i="15"/>
  <c r="E15" i="15"/>
  <c r="I15" i="15"/>
  <c r="L15" i="15"/>
  <c r="E19" i="15"/>
  <c r="G19" i="15"/>
  <c r="H19" i="15"/>
  <c r="I19" i="15"/>
  <c r="J19" i="15"/>
  <c r="K19" i="15"/>
  <c r="L19" i="15"/>
  <c r="M19" i="15"/>
  <c r="J21" i="15"/>
  <c r="H22" i="15"/>
  <c r="I22" i="15"/>
  <c r="J22" i="15"/>
  <c r="K22" i="15"/>
  <c r="I23" i="15"/>
  <c r="J23" i="15"/>
  <c r="K23" i="15"/>
  <c r="L23" i="15"/>
  <c r="L11" i="15" l="1"/>
  <c r="H19" i="3"/>
  <c r="H9" i="2"/>
  <c r="H8" i="2" s="1"/>
  <c r="G19" i="3"/>
  <c r="G8" i="2" s="1"/>
  <c r="F19" i="3"/>
  <c r="O9" i="12"/>
  <c r="R9" i="15" s="1"/>
  <c r="R14" i="15"/>
  <c r="I9" i="5"/>
  <c r="F9" i="2"/>
  <c r="E9" i="2"/>
  <c r="E8" i="2" s="1"/>
  <c r="C22" i="12"/>
  <c r="C8" i="5"/>
  <c r="C21" i="12" s="1"/>
  <c r="E14" i="15" s="1"/>
  <c r="G9" i="12"/>
  <c r="J9" i="15" s="1"/>
  <c r="J11" i="15"/>
  <c r="O8" i="5"/>
  <c r="P21" i="12" s="1"/>
  <c r="D9" i="2"/>
  <c r="E15" i="12"/>
  <c r="I12" i="15"/>
  <c r="F10" i="12"/>
  <c r="E11" i="12"/>
  <c r="D7" i="10"/>
  <c r="D19" i="13" s="1"/>
  <c r="E17" i="15" s="1"/>
  <c r="F7" i="10"/>
  <c r="F19" i="13" s="1"/>
  <c r="D22" i="13"/>
  <c r="H9" i="5"/>
  <c r="M9" i="12"/>
  <c r="P9" i="15" s="1"/>
  <c r="P14" i="15"/>
  <c r="D19" i="3"/>
  <c r="E19" i="12"/>
  <c r="E18" i="12" s="1"/>
  <c r="H13" i="15" s="1"/>
  <c r="K13" i="15"/>
  <c r="H10" i="12"/>
  <c r="M8" i="5"/>
  <c r="N21" i="12" s="1"/>
  <c r="C11" i="12"/>
  <c r="H22" i="12"/>
  <c r="G8" i="5"/>
  <c r="H21" i="12" s="1"/>
  <c r="K14" i="15" s="1"/>
  <c r="K8" i="5"/>
  <c r="L21" i="12" s="1"/>
  <c r="J20" i="12"/>
  <c r="J18" i="12" s="1"/>
  <c r="I19" i="3"/>
  <c r="I8" i="2" s="1"/>
  <c r="G29" i="13"/>
  <c r="G27" i="13" s="1"/>
  <c r="H18" i="15" s="1"/>
  <c r="E22" i="15"/>
  <c r="H23" i="15"/>
  <c r="L12" i="15"/>
  <c r="L22" i="15"/>
  <c r="G22" i="13"/>
  <c r="G19" i="13" s="1"/>
  <c r="H17" i="15" s="1"/>
  <c r="G17" i="15" l="1"/>
  <c r="D9" i="12"/>
  <c r="G9" i="15" s="1"/>
  <c r="O14" i="15"/>
  <c r="L9" i="12"/>
  <c r="O9" i="15" s="1"/>
  <c r="I11" i="15"/>
  <c r="F9" i="12"/>
  <c r="I9" i="15" s="1"/>
  <c r="M13" i="15"/>
  <c r="J10" i="12"/>
  <c r="H12" i="15"/>
  <c r="E10" i="12"/>
  <c r="C10" i="12"/>
  <c r="E12" i="15"/>
  <c r="Q14" i="15"/>
  <c r="N9" i="12"/>
  <c r="Q9" i="15" s="1"/>
  <c r="H8" i="5"/>
  <c r="I21" i="12" s="1"/>
  <c r="I22" i="12"/>
  <c r="D8" i="2"/>
  <c r="I8" i="5"/>
  <c r="J21" i="12" s="1"/>
  <c r="M14" i="15" s="1"/>
  <c r="J22" i="12"/>
  <c r="F8" i="2"/>
  <c r="H9" i="12"/>
  <c r="K9" i="15" s="1"/>
  <c r="K11" i="15"/>
  <c r="S14" i="15"/>
  <c r="P9" i="12"/>
  <c r="S9" i="15" s="1"/>
  <c r="J9" i="12" l="1"/>
  <c r="M9" i="15" s="1"/>
  <c r="M11" i="15"/>
  <c r="L14" i="15"/>
  <c r="I9" i="12"/>
  <c r="L9" i="15" s="1"/>
  <c r="E11" i="15"/>
  <c r="E9" i="15" s="1"/>
  <c r="C9" i="12"/>
  <c r="E9" i="12"/>
  <c r="H9" i="15" s="1"/>
  <c r="H11" i="15"/>
</calcChain>
</file>

<file path=xl/sharedStrings.xml><?xml version="1.0" encoding="utf-8"?>
<sst xmlns="http://schemas.openxmlformats.org/spreadsheetml/2006/main" count="743" uniqueCount="373">
  <si>
    <t>Country</t>
  </si>
  <si>
    <t>Novgorod region, Russia</t>
  </si>
  <si>
    <t>Inventory Year</t>
  </si>
  <si>
    <t>Title of Inventory</t>
  </si>
  <si>
    <t>Regional Inventory</t>
  </si>
  <si>
    <t>Contact Name</t>
  </si>
  <si>
    <t>(1) M.L. Gytarsky; (2) J.N. Lodjun</t>
  </si>
  <si>
    <t>Title</t>
  </si>
  <si>
    <t>Organisation</t>
  </si>
  <si>
    <t>(1) IGCE; (2) NRCNC</t>
  </si>
  <si>
    <t>Address</t>
  </si>
  <si>
    <t>(1) IGCE, 20-B Glebovskaya St., Moscow,</t>
  </si>
  <si>
    <t>107258 Russia; (2) NRCNC, 22/25, Mira pr.,</t>
  </si>
  <si>
    <t>Novgorod Veliky, Russia</t>
  </si>
  <si>
    <t>Phone</t>
  </si>
  <si>
    <t>(1) 7 095 169-2198; (2) 7 816 261-5519</t>
  </si>
  <si>
    <t>Fax</t>
  </si>
  <si>
    <t>(1) 7 095 160-0831; (2) 7 816 261-5519</t>
  </si>
  <si>
    <t>E-Mail</t>
  </si>
  <si>
    <t>(1) Mike.Gytarsky@g23.relcom.ru; (2) Root@nature.vnov.ru</t>
  </si>
  <si>
    <t>Is uncertainty addressed?</t>
  </si>
  <si>
    <t>Related documents filed with IPCC</t>
  </si>
  <si>
    <t>TABLE 1 SECTORAL REPORT FOR ENERGY</t>
  </si>
  <si>
    <t>(Sheet 1 of 3)</t>
  </si>
  <si>
    <t>SECTORAL REPORT FOR NATIONAL GREENHOUSE GAS INVENTORIES</t>
  </si>
  <si>
    <t xml:space="preserve">(Gg) </t>
  </si>
  <si>
    <t>GREENHOUSE GAS SOURCE AND SINK CATEGORIES</t>
  </si>
  <si>
    <r>
      <t>CO</t>
    </r>
    <r>
      <rPr>
        <vertAlign val="subscript"/>
        <sz val="12"/>
        <rFont val="Times New Roman"/>
        <family val="1"/>
      </rPr>
      <t>2</t>
    </r>
  </si>
  <si>
    <r>
      <t>CH</t>
    </r>
    <r>
      <rPr>
        <vertAlign val="subscript"/>
        <sz val="12"/>
        <rFont val="Times New Roman"/>
        <family val="1"/>
      </rPr>
      <t>4</t>
    </r>
  </si>
  <si>
    <r>
      <t>N</t>
    </r>
    <r>
      <rPr>
        <vertAlign val="subscript"/>
        <sz val="12"/>
        <rFont val="Times New Roman"/>
        <family val="1"/>
      </rPr>
      <t>2</t>
    </r>
    <r>
      <rPr>
        <sz val="9"/>
        <rFont val="Times New Roman"/>
        <family val="1"/>
      </rPr>
      <t>O</t>
    </r>
  </si>
  <si>
    <r>
      <t>NO</t>
    </r>
    <r>
      <rPr>
        <vertAlign val="subscript"/>
        <sz val="12"/>
        <rFont val="Times New Roman"/>
        <family val="1"/>
      </rPr>
      <t>x</t>
    </r>
  </si>
  <si>
    <t>CO</t>
  </si>
  <si>
    <t>NMVOC</t>
  </si>
  <si>
    <r>
      <t>SO</t>
    </r>
    <r>
      <rPr>
        <vertAlign val="subscript"/>
        <sz val="12"/>
        <rFont val="Times New Roman"/>
        <family val="1"/>
      </rPr>
      <t xml:space="preserve">2 </t>
    </r>
    <r>
      <rPr>
        <vertAlign val="superscript"/>
        <sz val="12"/>
        <rFont val="Times New Roman"/>
        <family val="1"/>
      </rPr>
      <t>(1)</t>
    </r>
  </si>
  <si>
    <t>Total Energy</t>
  </si>
  <si>
    <r>
      <t xml:space="preserve">A Fuel Combustion Activities </t>
    </r>
    <r>
      <rPr>
        <sz val="9"/>
        <rFont val="Times New Roman"/>
        <family val="1"/>
      </rPr>
      <t>(Sectoral Approach)</t>
    </r>
  </si>
  <si>
    <t>(1) Please provide links from Worksheet 1-4 for each sector where applicable.</t>
  </si>
  <si>
    <t>(Sheet 2 of 3)</t>
  </si>
  <si>
    <t xml:space="preserve">SECTORAL REPORT FOR NATIONAL GREENHOUSE GAS INVENTORIES </t>
  </si>
  <si>
    <r>
      <t>SO</t>
    </r>
    <r>
      <rPr>
        <vertAlign val="subscript"/>
        <sz val="12"/>
        <rFont val="Times New Roman"/>
        <family val="1"/>
      </rPr>
      <t>2</t>
    </r>
  </si>
  <si>
    <t xml:space="preserve">     3 Transport</t>
  </si>
  <si>
    <t xml:space="preserve">               a  Civil Aviation</t>
  </si>
  <si>
    <t xml:space="preserve">               b  Road Transportation</t>
  </si>
  <si>
    <t xml:space="preserve">               c  Railways</t>
  </si>
  <si>
    <t xml:space="preserve">               d  Navigation</t>
  </si>
  <si>
    <t xml:space="preserve">               e Other (please specify)</t>
  </si>
  <si>
    <t xml:space="preserve">                      Pipeline Transport</t>
  </si>
  <si>
    <t>B Fugitive Emissions from Fuels</t>
  </si>
  <si>
    <t xml:space="preserve">     1  Solid Fuels</t>
  </si>
  <si>
    <t xml:space="preserve">               a  Coal Mining</t>
  </si>
  <si>
    <t xml:space="preserve">               b  Solid Fuel Transformation</t>
  </si>
  <si>
    <t xml:space="preserve">               c  Other (please specify)</t>
  </si>
  <si>
    <t xml:space="preserve">     2 Oil and Natural Gas</t>
  </si>
  <si>
    <t xml:space="preserve">               a  Oil</t>
  </si>
  <si>
    <t xml:space="preserve">               b  Natural Gas</t>
  </si>
  <si>
    <t xml:space="preserve">               c  Venting and Flaring</t>
  </si>
  <si>
    <t xml:space="preserve">(Sheet 3 of 3) </t>
  </si>
  <si>
    <r>
      <t xml:space="preserve">Memo Items </t>
    </r>
    <r>
      <rPr>
        <b/>
        <vertAlign val="superscript"/>
        <sz val="12"/>
        <rFont val="Times New Roman"/>
        <family val="1"/>
      </rPr>
      <t>(1)</t>
    </r>
  </si>
  <si>
    <t>International Bunkers</t>
  </si>
  <si>
    <t xml:space="preserve">               Aviation</t>
  </si>
  <si>
    <t xml:space="preserve">               Marine</t>
  </si>
  <si>
    <r>
      <t>CO</t>
    </r>
    <r>
      <rPr>
        <b/>
        <vertAlign val="subscript"/>
        <sz val="12"/>
        <rFont val="Times New Roman"/>
        <family val="1"/>
      </rPr>
      <t>2</t>
    </r>
    <r>
      <rPr>
        <b/>
        <sz val="9"/>
        <rFont val="Times New Roman"/>
        <family val="1"/>
      </rPr>
      <t xml:space="preserve"> Emissions from Biomass</t>
    </r>
  </si>
  <si>
    <t>(1)  Please do not include in energy totals.</t>
  </si>
  <si>
    <t>TABLE 2 SECTORAL REPORT FOR INDUSTRIAL PROCESSES</t>
  </si>
  <si>
    <t>(Sheet 1 of 2)</t>
  </si>
  <si>
    <t xml:space="preserve"> (Gg) </t>
  </si>
  <si>
    <t>HFCs</t>
  </si>
  <si>
    <t>PFCs</t>
  </si>
  <si>
    <r>
      <t>SF</t>
    </r>
    <r>
      <rPr>
        <vertAlign val="subscript"/>
        <sz val="12"/>
        <rFont val="Times New Roman"/>
        <family val="1"/>
      </rPr>
      <t>6</t>
    </r>
  </si>
  <si>
    <t>P</t>
  </si>
  <si>
    <t>A</t>
  </si>
  <si>
    <t>Total Industrial Processes</t>
  </si>
  <si>
    <t>A  Mineral Products</t>
  </si>
  <si>
    <t xml:space="preserve">          1  Cement Production</t>
  </si>
  <si>
    <t xml:space="preserve">          2  Lime Production</t>
  </si>
  <si>
    <t xml:space="preserve">          3  Limestone and Dolomite Use</t>
  </si>
  <si>
    <t xml:space="preserve">          4  Soda Ash Production and Use</t>
  </si>
  <si>
    <t xml:space="preserve">          5  Asphalt Roofing</t>
  </si>
  <si>
    <t xml:space="preserve">          6  Road Paving with Asphalt</t>
  </si>
  <si>
    <t xml:space="preserve">          7  Other (please specify)</t>
  </si>
  <si>
    <t xml:space="preserve">                 Glass Production</t>
  </si>
  <si>
    <t xml:space="preserve">                 Concrete Pumice Stone</t>
  </si>
  <si>
    <t xml:space="preserve">B  Chemical Industry </t>
  </si>
  <si>
    <t xml:space="preserve">          1  Ammonia Production</t>
  </si>
  <si>
    <t xml:space="preserve">          2  Nitric Acid Production </t>
  </si>
  <si>
    <t xml:space="preserve">          3  Adipic Acid Production</t>
  </si>
  <si>
    <t xml:space="preserve">          4  Carbide Production</t>
  </si>
  <si>
    <t xml:space="preserve">          5  Other (please specify)</t>
  </si>
  <si>
    <t>C  Metal Production</t>
  </si>
  <si>
    <t xml:space="preserve">          1  Iron and Steel Production</t>
  </si>
  <si>
    <t xml:space="preserve">          2  Ferroalloys Production</t>
  </si>
  <si>
    <t xml:space="preserve">          3  Aluminium Production</t>
  </si>
  <si>
    <r>
      <t xml:space="preserve">          4  SF</t>
    </r>
    <r>
      <rPr>
        <vertAlign val="subscript"/>
        <sz val="12"/>
        <rFont val="Times New Roman"/>
        <family val="1"/>
      </rPr>
      <t>6</t>
    </r>
    <r>
      <rPr>
        <sz val="9"/>
        <rFont val="Times New Roman"/>
        <family val="1"/>
      </rPr>
      <t xml:space="preserve"> Used in Aluminium and Magnesium Foundries</t>
    </r>
  </si>
  <si>
    <t>P  =  Potential emissions based on Tier 1 Approach.   A  =  Actual emissions based on Tier 2 Approach.  This only applies in sectors where methods exist for both tiers.</t>
  </si>
  <si>
    <t>(Sheet 2 of 2)</t>
  </si>
  <si>
    <t>D  Other Production</t>
  </si>
  <si>
    <t xml:space="preserve">          1  Pulp and Paper</t>
  </si>
  <si>
    <t xml:space="preserve">          2  Food and Drink</t>
  </si>
  <si>
    <t>E  Production of Halocarbons and Sulphur Hexafluoride</t>
  </si>
  <si>
    <t xml:space="preserve">          1  By-product Emissions</t>
  </si>
  <si>
    <t xml:space="preserve">          2  Fugitive Emissions</t>
  </si>
  <si>
    <t xml:space="preserve">          3  Other (please specify) </t>
  </si>
  <si>
    <t>F  Consumption of Halocarbons and Sulphur Hexafluoride</t>
  </si>
  <si>
    <t xml:space="preserve">          1  Refrigeration and Air Conditioning Equipment </t>
  </si>
  <si>
    <t xml:space="preserve">          2  Foam Blowing</t>
  </si>
  <si>
    <t xml:space="preserve">          3  Fire Extinguishers</t>
  </si>
  <si>
    <t xml:space="preserve">          4  Aerosols</t>
  </si>
  <si>
    <t xml:space="preserve">          5  Solvents</t>
  </si>
  <si>
    <t xml:space="preserve">          6  Other (please specify)</t>
  </si>
  <si>
    <t>G  Other (please specify)</t>
  </si>
  <si>
    <t>P  =  Potential emissions based on Tier 1 Approach.  A=  Actual emissions based on Tier 2 Approach. This only applies in sectors where methods exist for both tiers.</t>
  </si>
  <si>
    <t>TABLE 3 SECTORAL REPORT FOR SOLVENT AND OTHER PRODUCT USE</t>
  </si>
  <si>
    <t>(Sheet 1 of 1)</t>
  </si>
  <si>
    <t>Total Solvent and Other Product Use</t>
  </si>
  <si>
    <t>A  Paint Application</t>
  </si>
  <si>
    <t>B  Degreasing and Dry Cleaning</t>
  </si>
  <si>
    <t>C  Chemical Products, Manufacture and Processing</t>
  </si>
  <si>
    <t>D  Other (please specify)</t>
  </si>
  <si>
    <r>
      <t>Please account for the quantity of carbon released in the form of NMVOC in both the NMVOC and the CO</t>
    </r>
    <r>
      <rPr>
        <vertAlign val="subscript"/>
        <sz val="12"/>
        <rFont val="Times New Roman"/>
        <family val="1"/>
      </rPr>
      <t xml:space="preserve">2 </t>
    </r>
    <r>
      <rPr>
        <sz val="9"/>
        <rFont val="Times New Roman"/>
        <family val="1"/>
      </rPr>
      <t>columns.</t>
    </r>
  </si>
  <si>
    <r>
      <t>Note: The Revised 1996 IPCC Guidelines do not provide methodologies for the calculation of emissions of N</t>
    </r>
    <r>
      <rPr>
        <vertAlign val="subscript"/>
        <sz val="12"/>
        <rFont val="Times New Roman"/>
        <family val="1"/>
      </rPr>
      <t>2</t>
    </r>
    <r>
      <rPr>
        <sz val="9"/>
        <rFont val="Times New Roman"/>
        <family val="1"/>
      </rPr>
      <t xml:space="preserve">O from solvent and </t>
    </r>
  </si>
  <si>
    <t xml:space="preserve">other product use.  If you have reported such data, you should provide additional information (activity data and emission factors) </t>
  </si>
  <si>
    <t xml:space="preserve">used to make these estimates. </t>
  </si>
  <si>
    <t>TABLE 4 SECTORAL REPORT FOR AGRICULTURE</t>
  </si>
  <si>
    <t>Total Agriculture</t>
  </si>
  <si>
    <t>A Enteric Fermentation</t>
  </si>
  <si>
    <t xml:space="preserve">          1    Cattle</t>
  </si>
  <si>
    <t xml:space="preserve">          2    Buffalo</t>
  </si>
  <si>
    <t xml:space="preserve">          3    Sheep</t>
  </si>
  <si>
    <t xml:space="preserve">          4    Goats</t>
  </si>
  <si>
    <t xml:space="preserve">          5    Camels and Llamas</t>
  </si>
  <si>
    <t xml:space="preserve">          6    Horses</t>
  </si>
  <si>
    <t xml:space="preserve">          7    Mules and Asses </t>
  </si>
  <si>
    <t xml:space="preserve">          8    Swine</t>
  </si>
  <si>
    <t xml:space="preserve">          9    Poultry </t>
  </si>
  <si>
    <t xml:space="preserve">          10  Other (please specify)</t>
  </si>
  <si>
    <t>B  Manure Management</t>
  </si>
  <si>
    <t xml:space="preserve">          1    Cattle </t>
  </si>
  <si>
    <t xml:space="preserve">          7    Mules and Asses</t>
  </si>
  <si>
    <t xml:space="preserve">          9    Poultry</t>
  </si>
  <si>
    <t xml:space="preserve">SECTORAL REPORT FOR NATIONAL GREENHOUSE GAS INVENTORIES  </t>
  </si>
  <si>
    <t>B  Manure Management (cont...)</t>
  </si>
  <si>
    <t xml:space="preserve">          10  Anaerobic</t>
  </si>
  <si>
    <t xml:space="preserve">          11  Liquid Systems</t>
  </si>
  <si>
    <t xml:space="preserve">          12  Solid Storage and Dry Lot</t>
  </si>
  <si>
    <t xml:space="preserve">          13  Other (please specify)</t>
  </si>
  <si>
    <t>C  Rice Cultivation</t>
  </si>
  <si>
    <t xml:space="preserve">          1  Irrigated</t>
  </si>
  <si>
    <t xml:space="preserve">          2  Rainfed </t>
  </si>
  <si>
    <t xml:space="preserve">          3  Deep Water</t>
  </si>
  <si>
    <t xml:space="preserve">          4  Other (please specify)</t>
  </si>
  <si>
    <t>D  Agricultural Soils</t>
  </si>
  <si>
    <t>E  Prescribed Burning of Savannas</t>
  </si>
  <si>
    <r>
      <t xml:space="preserve">F  Field Burning of Agricultural Residues </t>
    </r>
    <r>
      <rPr>
        <b/>
        <vertAlign val="superscript"/>
        <sz val="12"/>
        <rFont val="Times New Roman"/>
      </rPr>
      <t>(1)</t>
    </r>
  </si>
  <si>
    <t xml:space="preserve">          1  Cereals</t>
  </si>
  <si>
    <t xml:space="preserve">          2  Pulse</t>
  </si>
  <si>
    <t xml:space="preserve">          3  Tuber and Root</t>
  </si>
  <si>
    <t xml:space="preserve">          4  Sugar Cane</t>
  </si>
  <si>
    <r>
      <t>Note:  The Revised IPCC 1996 Guidelines do not provide methodologies for the calculation of CH</t>
    </r>
    <r>
      <rPr>
        <vertAlign val="subscript"/>
        <sz val="12"/>
        <rFont val="Times New Roman"/>
        <family val="1"/>
      </rPr>
      <t>4</t>
    </r>
    <r>
      <rPr>
        <sz val="9"/>
        <rFont val="Times New Roman"/>
        <family val="1"/>
      </rPr>
      <t xml:space="preserve"> emissions, and CH</t>
    </r>
    <r>
      <rPr>
        <vertAlign val="subscript"/>
        <sz val="12"/>
        <rFont val="Times New Roman"/>
        <family val="1"/>
      </rPr>
      <t>4</t>
    </r>
    <r>
      <rPr>
        <sz val="9"/>
        <rFont val="Times New Roman"/>
        <family val="1"/>
      </rPr>
      <t xml:space="preserve"> and N</t>
    </r>
    <r>
      <rPr>
        <vertAlign val="subscript"/>
        <sz val="12"/>
        <rFont val="Times New Roman"/>
        <family val="1"/>
      </rPr>
      <t>2</t>
    </r>
    <r>
      <rPr>
        <sz val="9"/>
        <rFont val="Times New Roman"/>
        <family val="1"/>
      </rPr>
      <t xml:space="preserve">O removals from agricultural soils, or </t>
    </r>
  </si>
  <si>
    <r>
      <t>CO</t>
    </r>
    <r>
      <rPr>
        <vertAlign val="subscript"/>
        <sz val="12"/>
        <rFont val="Times New Roman"/>
        <family val="1"/>
      </rPr>
      <t>2</t>
    </r>
    <r>
      <rPr>
        <sz val="9"/>
        <rFont val="Times New Roman"/>
        <family val="1"/>
      </rPr>
      <t xml:space="preserve"> emissions from savanna burning or agricultural residues burning.  If you have reported such data, you should provide additional information (activity data and</t>
    </r>
  </si>
  <si>
    <t>emissions factors) used to make these estimates.</t>
  </si>
  <si>
    <t>(1)   Sub-items of F should be linked to Worksheet 4-4 sheets 1 and 2.</t>
  </si>
  <si>
    <t>TABLE 5 SECTORAL REPORT FOR LAND-USE CHANGE AND FORESTRY</t>
  </si>
  <si>
    <t xml:space="preserve"> (Gg)</t>
  </si>
  <si>
    <r>
      <t>CO</t>
    </r>
    <r>
      <rPr>
        <vertAlign val="subscript"/>
        <sz val="12"/>
        <rFont val="Times New Roman"/>
        <family val="1"/>
      </rPr>
      <t>2</t>
    </r>
    <r>
      <rPr>
        <sz val="9"/>
        <rFont val="Times New Roman"/>
        <family val="1"/>
      </rPr>
      <t xml:space="preserve"> Emissions</t>
    </r>
  </si>
  <si>
    <r>
      <t>CO</t>
    </r>
    <r>
      <rPr>
        <vertAlign val="subscript"/>
        <sz val="12"/>
        <rFont val="Times New Roman"/>
        <family val="1"/>
      </rPr>
      <t>2</t>
    </r>
    <r>
      <rPr>
        <sz val="9"/>
        <rFont val="Times New Roman"/>
        <family val="1"/>
      </rPr>
      <t xml:space="preserve"> Removals</t>
    </r>
  </si>
  <si>
    <t>Total Land-Use Change and Forestry</t>
  </si>
  <si>
    <t>(1)</t>
  </si>
  <si>
    <t>A   Changes in Forest and Other Woody Biomass Stocks</t>
  </si>
  <si>
    <t xml:space="preserve">          1  Tropical Forests</t>
  </si>
  <si>
    <t xml:space="preserve">          2  Temperate Forests</t>
  </si>
  <si>
    <t xml:space="preserve">          3  Boreal Forests</t>
  </si>
  <si>
    <t xml:space="preserve">          4  Grasslands/Tundra</t>
  </si>
  <si>
    <t>B  Forest and Grassland Conversion</t>
  </si>
  <si>
    <t xml:space="preserve">          1  Tropical Forests </t>
  </si>
  <si>
    <t xml:space="preserve">C  Abandonment of Managed Lands </t>
  </si>
  <si>
    <t>D  CO2 Emissions and Removals from Soil</t>
  </si>
  <si>
    <t>E  Other (please specify)</t>
  </si>
  <si>
    <r>
      <t>(1)  The formula does not provide a total estimate of both CO</t>
    </r>
    <r>
      <rPr>
        <vertAlign val="subscript"/>
        <sz val="12"/>
        <rFont val="Times New Roman"/>
        <family val="1"/>
      </rPr>
      <t>2</t>
    </r>
    <r>
      <rPr>
        <sz val="9"/>
        <rFont val="Times New Roman"/>
        <family val="1"/>
      </rPr>
      <t xml:space="preserve"> emissions and CO</t>
    </r>
    <r>
      <rPr>
        <vertAlign val="subscript"/>
        <sz val="12"/>
        <rFont val="Times New Roman"/>
        <family val="1"/>
      </rPr>
      <t>2</t>
    </r>
    <r>
      <rPr>
        <sz val="9"/>
        <rFont val="Times New Roman"/>
        <family val="1"/>
      </rPr>
      <t xml:space="preserve"> removals.  It estimates “net” emissions of CO</t>
    </r>
    <r>
      <rPr>
        <vertAlign val="subscript"/>
        <sz val="12"/>
        <rFont val="Times New Roman"/>
        <family val="1"/>
      </rPr>
      <t>2</t>
    </r>
    <r>
      <rPr>
        <sz val="9"/>
        <rFont val="Times New Roman"/>
        <family val="1"/>
      </rPr>
      <t xml:space="preserve"> and places a single number in either the CO</t>
    </r>
    <r>
      <rPr>
        <vertAlign val="subscript"/>
        <sz val="12"/>
        <rFont val="Times New Roman"/>
        <family val="1"/>
      </rPr>
      <t>2</t>
    </r>
    <r>
      <rPr>
        <sz val="9"/>
        <rFont val="Times New Roman"/>
        <family val="1"/>
      </rPr>
      <t xml:space="preserve"> emissions </t>
    </r>
  </si>
  <si>
    <r>
      <t>or CO</t>
    </r>
    <r>
      <rPr>
        <vertAlign val="subscript"/>
        <sz val="12"/>
        <rFont val="Times New Roman"/>
        <family val="1"/>
      </rPr>
      <t>2</t>
    </r>
    <r>
      <rPr>
        <sz val="9"/>
        <rFont val="Times New Roman"/>
        <family val="1"/>
      </rPr>
      <t xml:space="preserve"> removals column, as appropriate.  Please note that for the purposes of reporting, the signs for removals are always (-) and for emissions (+).</t>
    </r>
  </si>
  <si>
    <t>TABLE 6 SECTORAL REPORT FOR WASTE</t>
  </si>
  <si>
    <r>
      <t>CO</t>
    </r>
    <r>
      <rPr>
        <vertAlign val="subscript"/>
        <sz val="12"/>
        <rFont val="Times New Roman"/>
        <family val="1"/>
      </rPr>
      <t>2</t>
    </r>
    <r>
      <rPr>
        <vertAlign val="superscript"/>
        <sz val="12"/>
        <rFont val="Times New Roman"/>
        <family val="1"/>
      </rPr>
      <t>(1)</t>
    </r>
  </si>
  <si>
    <t xml:space="preserve">Total Waste </t>
  </si>
  <si>
    <t>A  Solid Waste Disposal on Land</t>
  </si>
  <si>
    <t xml:space="preserve">          1  Managed Waste Disposal on Land</t>
  </si>
  <si>
    <t xml:space="preserve">          2  Unmanaged Waste Disposal Sites</t>
  </si>
  <si>
    <t xml:space="preserve">          3  Other (please specify)</t>
  </si>
  <si>
    <t>B  Wastewater Handling</t>
  </si>
  <si>
    <t xml:space="preserve">          1  Industrial Wastewater</t>
  </si>
  <si>
    <t xml:space="preserve">          2  Domestic and Commercial Wastewater</t>
  </si>
  <si>
    <t xml:space="preserve">C  Waste Incineration </t>
  </si>
  <si>
    <r>
      <t>(1)   Note that CO</t>
    </r>
    <r>
      <rPr>
        <vertAlign val="subscript"/>
        <sz val="12"/>
        <rFont val="Times New Roman"/>
        <family val="1"/>
      </rPr>
      <t>2</t>
    </r>
    <r>
      <rPr>
        <sz val="9"/>
        <rFont val="Times New Roman"/>
        <family val="1"/>
      </rPr>
      <t xml:space="preserve"> from waste disposal and incineration should only be included if it stems from non-biological or inorganic waste sources.</t>
    </r>
  </si>
  <si>
    <t xml:space="preserve">GREENHOUSE GAS SOURCE AND SINK </t>
  </si>
  <si>
    <t xml:space="preserve">CO </t>
  </si>
  <si>
    <t>CATEGORIES</t>
  </si>
  <si>
    <t xml:space="preserve"> Emissions</t>
  </si>
  <si>
    <t xml:space="preserve"> Removals</t>
  </si>
  <si>
    <t>Total National Emissions and Removals</t>
  </si>
  <si>
    <t>1 Energy</t>
  </si>
  <si>
    <t xml:space="preserve">     A Fuel Combustion (Sectoral Approach)</t>
  </si>
  <si>
    <t xml:space="preserve">               3  Transport</t>
  </si>
  <si>
    <t xml:space="preserve">     B Fugitive Emissions from Fuels</t>
  </si>
  <si>
    <t xml:space="preserve">               1  Solid Fuels</t>
  </si>
  <si>
    <t xml:space="preserve">               2  Oil and Natural Gas</t>
  </si>
  <si>
    <t>2  Industrial Processes</t>
  </si>
  <si>
    <t xml:space="preserve">     A  Mineral Products</t>
  </si>
  <si>
    <t xml:space="preserve">     B  Chemical Industry</t>
  </si>
  <si>
    <t xml:space="preserve">     C  Metal Production</t>
  </si>
  <si>
    <t xml:space="preserve">     D  Other Production</t>
  </si>
  <si>
    <t xml:space="preserve">     E  Production of Halocarbons and Sulphur</t>
  </si>
  <si>
    <t xml:space="preserve">          Hexafluoride</t>
  </si>
  <si>
    <t xml:space="preserve">     F  Consumption of Halocarbons and  Sulphur</t>
  </si>
  <si>
    <t xml:space="preserve">     G  Other (please specify)</t>
  </si>
  <si>
    <t>P  =  Potential emissions based on Tier 1 Approach.  A  =  Actual emissions based on Tier 2 Approach.</t>
  </si>
  <si>
    <t>(Gg)</t>
  </si>
  <si>
    <t>GREENHOUSE GAS SOURCE AND SINK</t>
  </si>
  <si>
    <r>
      <t>CO</t>
    </r>
    <r>
      <rPr>
        <vertAlign val="subscript"/>
        <sz val="12"/>
        <rFont val="Times New Roman"/>
        <family val="1"/>
      </rPr>
      <t>2</t>
    </r>
    <r>
      <rPr>
        <sz val="9"/>
        <rFont val="Times New Roman"/>
        <family val="1"/>
      </rPr>
      <t xml:space="preserve"> </t>
    </r>
  </si>
  <si>
    <r>
      <t>CO</t>
    </r>
    <r>
      <rPr>
        <vertAlign val="subscript"/>
        <sz val="12"/>
        <rFont val="Times New Roman"/>
        <family val="1"/>
      </rPr>
      <t xml:space="preserve">2 </t>
    </r>
  </si>
  <si>
    <t>Emissions</t>
  </si>
  <si>
    <t>Removals</t>
  </si>
  <si>
    <t>3  Solvent and Other Product Use</t>
  </si>
  <si>
    <t>4  Agriculture</t>
  </si>
  <si>
    <t xml:space="preserve">          A  Enteric Fermentation</t>
  </si>
  <si>
    <t/>
  </si>
  <si>
    <t xml:space="preserve">          B  Manure Management</t>
  </si>
  <si>
    <t xml:space="preserve">          C  Rice Cultivation</t>
  </si>
  <si>
    <t xml:space="preserve">          D  Agricultural Soils</t>
  </si>
  <si>
    <t xml:space="preserve">          E  Prescribed Burning of Savannas</t>
  </si>
  <si>
    <t xml:space="preserve">          F  Field Burning of Agricultural Residues</t>
  </si>
  <si>
    <t xml:space="preserve">          G  Other (please specify)</t>
  </si>
  <si>
    <t>5  Land-Use Change &amp; Forestry</t>
  </si>
  <si>
    <t xml:space="preserve">          A  Changes in Forest and Other Woody</t>
  </si>
  <si>
    <t xml:space="preserve"> </t>
  </si>
  <si>
    <t xml:space="preserve">               Biomass Stocks </t>
  </si>
  <si>
    <t xml:space="preserve">          B  Forest and Grassland Conversion</t>
  </si>
  <si>
    <t xml:space="preserve">          C  Abandonment of Managed Lands</t>
  </si>
  <si>
    <r>
      <t xml:space="preserve">          D  CO</t>
    </r>
    <r>
      <rPr>
        <vertAlign val="subscript"/>
        <sz val="12"/>
        <rFont val="Times New Roman"/>
        <family val="1"/>
      </rPr>
      <t>2</t>
    </r>
    <r>
      <rPr>
        <sz val="9"/>
        <rFont val="Times New Roman"/>
        <family val="1"/>
      </rPr>
      <t xml:space="preserve"> Emissions and Removals from</t>
    </r>
  </si>
  <si>
    <t xml:space="preserve">               Soil</t>
  </si>
  <si>
    <t xml:space="preserve">          E  Other (please specify)</t>
  </si>
  <si>
    <t>6  Waste</t>
  </si>
  <si>
    <t xml:space="preserve">          A  Solid Waste Disposal on Land</t>
  </si>
  <si>
    <t xml:space="preserve">          B  Wastewater Handling</t>
  </si>
  <si>
    <t xml:space="preserve">          C  Waste Incineration</t>
  </si>
  <si>
    <t xml:space="preserve">          D  Other (please specify)</t>
  </si>
  <si>
    <t>7  Other (please specify)</t>
  </si>
  <si>
    <r>
      <t>or CO</t>
    </r>
    <r>
      <rPr>
        <vertAlign val="subscript"/>
        <sz val="12"/>
        <rFont val="Times New Roman"/>
        <family val="1"/>
      </rPr>
      <t>2</t>
    </r>
    <r>
      <rPr>
        <sz val="9"/>
        <rFont val="Times New Roman"/>
        <family val="1"/>
      </rPr>
      <t xml:space="preserve"> removals column, as appropriate.  Please note that for the purposes of reporting, the signs for uptake are always (-) and for emissions (+).</t>
    </r>
  </si>
  <si>
    <t>(Sheet 3 of 3)</t>
  </si>
  <si>
    <t>Memo Items</t>
  </si>
  <si>
    <t xml:space="preserve">          Aviation</t>
  </si>
  <si>
    <t xml:space="preserve">          Marine</t>
  </si>
  <si>
    <r>
      <t>CO</t>
    </r>
    <r>
      <rPr>
        <b/>
        <vertAlign val="subscript"/>
        <sz val="12"/>
        <rFont val="Times New Roman"/>
      </rPr>
      <t>2</t>
    </r>
    <r>
      <rPr>
        <b/>
        <sz val="9"/>
        <rFont val="Times New Roman"/>
      </rPr>
      <t xml:space="preserve"> Emissions from Biomass</t>
    </r>
  </si>
  <si>
    <r>
      <t>Reference Approach</t>
    </r>
    <r>
      <rPr>
        <vertAlign val="superscript"/>
        <sz val="12"/>
        <rFont val="Times New Roman"/>
        <family val="1"/>
      </rPr>
      <t>(1)</t>
    </r>
  </si>
  <si>
    <r>
      <t>Sectoral Approach</t>
    </r>
    <r>
      <rPr>
        <vertAlign val="superscript"/>
        <sz val="12"/>
        <rFont val="Times New Roman"/>
        <family val="1"/>
      </rPr>
      <t>(1)</t>
    </r>
  </si>
  <si>
    <t xml:space="preserve">          A  Fuel Combustion</t>
  </si>
  <si>
    <t xml:space="preserve">          B  Fugitive Emissions from Fuels</t>
  </si>
  <si>
    <t>(2)</t>
  </si>
  <si>
    <t>Memo Items:</t>
  </si>
  <si>
    <t xml:space="preserve">     Aviation</t>
  </si>
  <si>
    <t xml:space="preserve">     Marine</t>
  </si>
  <si>
    <r>
      <t>CO</t>
    </r>
    <r>
      <rPr>
        <b/>
        <vertAlign val="subscript"/>
        <sz val="12"/>
        <rFont val="Times New Roman"/>
      </rPr>
      <t xml:space="preserve">2 </t>
    </r>
    <r>
      <rPr>
        <b/>
        <sz val="9"/>
        <rFont val="Times New Roman"/>
      </rPr>
      <t>Emissions from Biomass</t>
    </r>
  </si>
  <si>
    <t>P = Potential emissions based on Tier 1 Approach.  A  =  Actual emissions based on Tier 2 Approach.</t>
  </si>
  <si>
    <t>(1) For verification purposes, countries are asked to report the results of their calculations using the Reference Approach and explain any differences with the Sectoral Approach. Do not include the results</t>
  </si>
  <si>
    <t>of both the Reference Approach and the Sectoral Approach in national totals.</t>
  </si>
  <si>
    <r>
      <t>(2)  The formula does not provide a total estimate of both CO</t>
    </r>
    <r>
      <rPr>
        <vertAlign val="subscript"/>
        <sz val="12"/>
        <rFont val="Times New Roman"/>
        <family val="1"/>
      </rPr>
      <t>2</t>
    </r>
    <r>
      <rPr>
        <sz val="9"/>
        <rFont val="Times New Roman"/>
        <family val="1"/>
      </rPr>
      <t xml:space="preserve"> emissions and CO</t>
    </r>
    <r>
      <rPr>
        <vertAlign val="subscript"/>
        <sz val="12"/>
        <rFont val="Times New Roman"/>
        <family val="1"/>
      </rPr>
      <t>2</t>
    </r>
    <r>
      <rPr>
        <sz val="9"/>
        <rFont val="Times New Roman"/>
        <family val="1"/>
      </rPr>
      <t xml:space="preserve"> removals.  It estimates “net” emissions of CO</t>
    </r>
    <r>
      <rPr>
        <vertAlign val="subscript"/>
        <sz val="12"/>
        <rFont val="Times New Roman"/>
        <family val="1"/>
      </rPr>
      <t>2</t>
    </r>
    <r>
      <rPr>
        <sz val="9"/>
        <rFont val="Times New Roman"/>
        <family val="1"/>
      </rPr>
      <t xml:space="preserve"> and places a single number in either the CO</t>
    </r>
    <r>
      <rPr>
        <vertAlign val="subscript"/>
        <sz val="12"/>
        <rFont val="Times New Roman"/>
        <family val="1"/>
      </rPr>
      <t>2</t>
    </r>
    <r>
      <rPr>
        <sz val="9"/>
        <rFont val="Times New Roman"/>
        <family val="1"/>
      </rPr>
      <t xml:space="preserve"> emissions </t>
    </r>
  </si>
  <si>
    <t>TABLE 8A OVERVIEW TABLE FOR NATIONAL GREENHOUSE GAS INVENTORIES</t>
  </si>
  <si>
    <t>OVERVIEW TABLE</t>
  </si>
  <si>
    <t xml:space="preserve">GREENHOUSE GAS SOURCE </t>
  </si>
  <si>
    <r>
      <t>CO</t>
    </r>
    <r>
      <rPr>
        <vertAlign val="subscript"/>
        <sz val="9"/>
        <rFont val="Times New Roman"/>
        <family val="1"/>
      </rPr>
      <t>2</t>
    </r>
  </si>
  <si>
    <r>
      <t>CH</t>
    </r>
    <r>
      <rPr>
        <vertAlign val="subscript"/>
        <sz val="9"/>
        <rFont val="Times New Roman"/>
        <family val="1"/>
      </rPr>
      <t>4</t>
    </r>
  </si>
  <si>
    <r>
      <t>N</t>
    </r>
    <r>
      <rPr>
        <vertAlign val="subscript"/>
        <sz val="9"/>
        <rFont val="Times New Roman"/>
        <family val="1"/>
      </rPr>
      <t>2</t>
    </r>
    <r>
      <rPr>
        <sz val="9"/>
        <rFont val="Times New Roman"/>
        <family val="1"/>
      </rPr>
      <t>O</t>
    </r>
  </si>
  <si>
    <r>
      <t>NO</t>
    </r>
    <r>
      <rPr>
        <vertAlign val="subscript"/>
        <sz val="9"/>
        <rFont val="Times New Roman"/>
        <family val="1"/>
      </rPr>
      <t>x</t>
    </r>
  </si>
  <si>
    <r>
      <t>SO</t>
    </r>
    <r>
      <rPr>
        <vertAlign val="subscript"/>
        <sz val="9"/>
        <rFont val="Times New Roman"/>
        <family val="1"/>
      </rPr>
      <t>2</t>
    </r>
  </si>
  <si>
    <r>
      <t>SF</t>
    </r>
    <r>
      <rPr>
        <vertAlign val="subscript"/>
        <sz val="9"/>
        <rFont val="Times New Roman"/>
        <family val="1"/>
      </rPr>
      <t>6</t>
    </r>
  </si>
  <si>
    <t>Documen-</t>
  </si>
  <si>
    <t>Disaggrega-</t>
  </si>
  <si>
    <t>Footnotes</t>
  </si>
  <si>
    <t xml:space="preserve">AND SINK CATEGORIES </t>
  </si>
  <si>
    <t>tation</t>
  </si>
  <si>
    <t>tion</t>
  </si>
  <si>
    <t>Estimate</t>
  </si>
  <si>
    <t>Quality</t>
  </si>
  <si>
    <t xml:space="preserve">Total National Emissions </t>
  </si>
  <si>
    <t>and Removals</t>
  </si>
  <si>
    <t>Energy</t>
  </si>
  <si>
    <t>Fuel Combustion Activities</t>
  </si>
  <si>
    <t>Reference Approach</t>
  </si>
  <si>
    <t>Sectoral Approach</t>
  </si>
  <si>
    <t>1  Energy Industries</t>
  </si>
  <si>
    <t xml:space="preserve">2  Manufacturing  </t>
  </si>
  <si>
    <t xml:space="preserve">    Industries and</t>
  </si>
  <si>
    <t xml:space="preserve">    Construction</t>
  </si>
  <si>
    <t>3  Transport</t>
  </si>
  <si>
    <t>4  Other Sectors</t>
  </si>
  <si>
    <t>5  Other (please specify)</t>
  </si>
  <si>
    <t>B</t>
  </si>
  <si>
    <t xml:space="preserve">Fugitive Emissions from </t>
  </si>
  <si>
    <t>Fuels</t>
  </si>
  <si>
    <t>1  Solid Fuels</t>
  </si>
  <si>
    <t>2  Oil and Natural Gas</t>
  </si>
  <si>
    <t>Industrial Processes</t>
  </si>
  <si>
    <t>Mineral Products</t>
  </si>
  <si>
    <t>Chemical Industry</t>
  </si>
  <si>
    <t>C</t>
  </si>
  <si>
    <t>Metal Production</t>
  </si>
  <si>
    <t>D</t>
  </si>
  <si>
    <t>Other Production</t>
  </si>
  <si>
    <t>E</t>
  </si>
  <si>
    <t>Production of Halocarbons</t>
  </si>
  <si>
    <t>and Sulphur Hexafluoride</t>
  </si>
  <si>
    <t>Disaggre-</t>
  </si>
  <si>
    <t>AND SINK CATEGORIES</t>
  </si>
  <si>
    <t>gation</t>
  </si>
  <si>
    <t>Industrial Processes (cont...)</t>
  </si>
  <si>
    <t>F</t>
  </si>
  <si>
    <t xml:space="preserve">Consumption of </t>
  </si>
  <si>
    <t xml:space="preserve">Halocarbons and Sulphur </t>
  </si>
  <si>
    <t>Hexafluoride</t>
  </si>
  <si>
    <r>
      <t>Potential</t>
    </r>
    <r>
      <rPr>
        <sz val="12"/>
        <rFont val="Times New Roman"/>
        <family val="1"/>
      </rPr>
      <t xml:space="preserve"> </t>
    </r>
    <r>
      <rPr>
        <vertAlign val="superscript"/>
        <sz val="12"/>
        <rFont val="Times New Roman"/>
        <family val="1"/>
      </rPr>
      <t>(1)</t>
    </r>
  </si>
  <si>
    <r>
      <t>Actual</t>
    </r>
    <r>
      <rPr>
        <sz val="12"/>
        <rFont val="Times New Roman"/>
        <family val="1"/>
      </rPr>
      <t xml:space="preserve"> </t>
    </r>
    <r>
      <rPr>
        <vertAlign val="superscript"/>
        <sz val="12"/>
        <rFont val="Times New Roman"/>
        <family val="1"/>
      </rPr>
      <t>(2)</t>
    </r>
  </si>
  <si>
    <t>G</t>
  </si>
  <si>
    <t>Other (please specify)</t>
  </si>
  <si>
    <t>Solvent and Other</t>
  </si>
  <si>
    <t>Product Use</t>
  </si>
  <si>
    <t>Agriculture</t>
  </si>
  <si>
    <t>Enteric Fermentation</t>
  </si>
  <si>
    <t>Manure Management</t>
  </si>
  <si>
    <t>Rice Cultivation</t>
  </si>
  <si>
    <t>Agricultural Soils</t>
  </si>
  <si>
    <t>Prescribed Burning of</t>
  </si>
  <si>
    <t>Savannas</t>
  </si>
  <si>
    <t xml:space="preserve">Field Burning of </t>
  </si>
  <si>
    <t>Agricultural Residues</t>
  </si>
  <si>
    <t xml:space="preserve">Land-Use Change &amp; </t>
  </si>
  <si>
    <t>Forestry</t>
  </si>
  <si>
    <t xml:space="preserve">Changes in Forest and </t>
  </si>
  <si>
    <t>Other Woody Biomass</t>
  </si>
  <si>
    <t>Stocks</t>
  </si>
  <si>
    <t xml:space="preserve">Forest and Grassland </t>
  </si>
  <si>
    <t>Conversion</t>
  </si>
  <si>
    <t xml:space="preserve">(1)  Potential emissions based on Tier 1 Approach.  </t>
  </si>
  <si>
    <t xml:space="preserve">(2) Actual emissions based on Tier 2 Approach.  </t>
  </si>
  <si>
    <t>Land-Use Change &amp;</t>
  </si>
  <si>
    <t>Forestry (cont....)</t>
  </si>
  <si>
    <t xml:space="preserve">C Abandonment of </t>
  </si>
  <si>
    <t xml:space="preserve">    Managed Lands</t>
  </si>
  <si>
    <r>
      <t>D CO</t>
    </r>
    <r>
      <rPr>
        <vertAlign val="subscript"/>
        <sz val="11"/>
        <rFont val="Times New Roman"/>
        <family val="1"/>
      </rPr>
      <t>2</t>
    </r>
    <r>
      <rPr>
        <sz val="7"/>
        <rFont val="Times New Roman"/>
        <family val="1"/>
      </rPr>
      <t xml:space="preserve"> Emissions and </t>
    </r>
  </si>
  <si>
    <t xml:space="preserve">     Removals from Soil</t>
  </si>
  <si>
    <t xml:space="preserve">     Other (please specify)</t>
  </si>
  <si>
    <t>Waste</t>
  </si>
  <si>
    <t xml:space="preserve">A Solid Waste Disposal </t>
  </si>
  <si>
    <t xml:space="preserve">     on Land</t>
  </si>
  <si>
    <t>B Wastewater Handling</t>
  </si>
  <si>
    <t>C Waste Incineration</t>
  </si>
  <si>
    <t>D Other (please specify)</t>
  </si>
  <si>
    <r>
      <t>CO</t>
    </r>
    <r>
      <rPr>
        <b/>
        <vertAlign val="subscript"/>
        <sz val="11"/>
        <rFont val="Times New Roman"/>
        <family val="1"/>
      </rPr>
      <t>2</t>
    </r>
    <r>
      <rPr>
        <b/>
        <sz val="7"/>
        <rFont val="Times New Roman"/>
        <family val="1"/>
      </rPr>
      <t xml:space="preserve"> Emissions from </t>
    </r>
  </si>
  <si>
    <t>Biomass</t>
  </si>
  <si>
    <t>TABLE 7A SUMMARY REPORT FOR REGIONAL GREENHOUSE GAS INVENTORIES</t>
  </si>
  <si>
    <t xml:space="preserve">SUMMARY REPORT FOR REGIONAL GREENHOUSE GAS INVENTORIES </t>
  </si>
  <si>
    <t xml:space="preserve">SUMMARY REPORT FOR REGIONAL GREENHOUSE GAS INVENTORIES  </t>
  </si>
  <si>
    <t xml:space="preserve">     1 Large Power and Heat Stations</t>
  </si>
  <si>
    <t xml:space="preserve">     2 Production of Energyand Heat by Non-energy Enterprises</t>
  </si>
  <si>
    <t xml:space="preserve">     4 Residential Sector</t>
  </si>
  <si>
    <t xml:space="preserve">               a  Small Heat Stations</t>
  </si>
  <si>
    <t xml:space="preserve">               b  Private Residential Sector</t>
  </si>
  <si>
    <t xml:space="preserve">     5 Non-specified Sources</t>
  </si>
  <si>
    <t xml:space="preserve">               1  Large Power and Heat Stations</t>
  </si>
  <si>
    <t xml:space="preserve">               2  Production of Enegry and Heat </t>
  </si>
  <si>
    <t xml:space="preserve">               by Non-Energy Enterprises</t>
  </si>
  <si>
    <t xml:space="preserve">               4  Residential Sector</t>
  </si>
  <si>
    <t xml:space="preserve">               5  Non-Specified Sources</t>
  </si>
  <si>
    <t>TABLE 7B SHORT SUMMARY REPORT FOR REGIONAL GREENHOUSE GAS INVENTORIES</t>
  </si>
  <si>
    <t>SHORT SUMMARY REPORT FOR REGIONAL GREENHOUSE GAS INVENTORIES</t>
  </si>
  <si>
    <t>SECTORAL REPORT FOR REGIONAL GREENHOUSE GAS INVENTORIES</t>
  </si>
  <si>
    <t xml:space="preserve">SECTORAL REPORT FOR REGIONAL GREENHOUSE GAS INVENTORIES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</si>
</sst>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8" formatCode="#,##0.000"/>
    <numFmt numFmtId="189" formatCode="#,##0.0"/>
    <numFmt numFmtId="190" formatCode="#,##0.0000"/>
    <numFmt numFmtId="191" formatCode="#,##0.00000"/>
  </numFmts>
  <fonts count="26" x14ac:knownFonts="1">
    <font>
      <sz val="8"/>
      <name val="Helvetica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b/>
      <sz val="6"/>
      <name val="Times New Roman"/>
      <family val="1"/>
    </font>
    <font>
      <sz val="7"/>
      <name val="Times New Roman"/>
      <family val="1"/>
    </font>
    <font>
      <vertAlign val="subscript"/>
      <sz val="11"/>
      <name val="Times New Roman"/>
      <family val="1"/>
    </font>
    <font>
      <sz val="8"/>
      <name val="Times New Roman"/>
      <family val="1"/>
    </font>
    <font>
      <b/>
      <sz val="7"/>
      <name val="Times New Roman"/>
      <family val="1"/>
    </font>
    <font>
      <b/>
      <vertAlign val="subscript"/>
      <sz val="11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Times New Roman"/>
      <family val="1"/>
    </font>
    <font>
      <b/>
      <vertAlign val="subscript"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9"/>
      <name val="Times New Roman"/>
    </font>
    <font>
      <b/>
      <vertAlign val="superscript"/>
      <sz val="12"/>
      <name val="Times New Roman"/>
    </font>
    <font>
      <sz val="9"/>
      <name val="Times New Roman"/>
    </font>
    <font>
      <b/>
      <vertAlign val="subscript"/>
      <sz val="12"/>
      <name val="Times New Roman"/>
    </font>
    <font>
      <vertAlign val="superscript"/>
      <sz val="7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</font>
    <font>
      <vertAlign val="subscript"/>
      <sz val="9"/>
      <name val="Times New Roman"/>
      <family val="1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darkGray">
        <fgColor indexed="9"/>
        <bgColor indexed="26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4">
    <xf numFmtId="0" fontId="0" fillId="0" borderId="0" xfId="0"/>
    <xf numFmtId="0" fontId="1" fillId="0" borderId="1" xfId="0" applyNumberFormat="1" applyFont="1" applyBorder="1" applyAlignment="1" applyProtection="1">
      <alignment horizontal="right"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7" fillId="0" borderId="0" xfId="0" quotePrefix="1" applyFont="1" applyAlignment="1" applyProtection="1">
      <alignment horizontal="left" vertical="center"/>
    </xf>
    <xf numFmtId="0" fontId="1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7" fillId="2" borderId="2" xfId="0" applyFont="1" applyFill="1" applyBorder="1" applyAlignment="1" applyProtection="1">
      <alignment vertical="center"/>
    </xf>
    <xf numFmtId="0" fontId="7" fillId="2" borderId="3" xfId="0" applyFont="1" applyFill="1" applyBorder="1" applyAlignment="1" applyProtection="1">
      <alignment vertical="center"/>
    </xf>
    <xf numFmtId="0" fontId="20" fillId="0" borderId="0" xfId="0" quotePrefix="1" applyFont="1" applyAlignment="1" applyProtection="1">
      <alignment horizontal="left" vertical="center"/>
    </xf>
    <xf numFmtId="0" fontId="9" fillId="2" borderId="4" xfId="0" applyFont="1" applyFill="1" applyBorder="1" applyAlignment="1" applyProtection="1">
      <alignment horizontal="right" vertical="center"/>
    </xf>
    <xf numFmtId="0" fontId="1" fillId="0" borderId="5" xfId="0" applyFont="1" applyBorder="1" applyAlignment="1" applyProtection="1">
      <alignment vertical="center"/>
    </xf>
    <xf numFmtId="0" fontId="16" fillId="0" borderId="0" xfId="0" applyFont="1" applyAlignment="1" applyProtection="1">
      <alignment vertical="center"/>
    </xf>
    <xf numFmtId="0" fontId="16" fillId="0" borderId="6" xfId="0" quotePrefix="1" applyFont="1" applyBorder="1" applyAlignment="1" applyProtection="1">
      <alignment horizontal="left" vertical="center"/>
    </xf>
    <xf numFmtId="0" fontId="16" fillId="2" borderId="1" xfId="0" applyFont="1" applyFill="1" applyBorder="1" applyAlignment="1" applyProtection="1">
      <alignment vertical="center"/>
    </xf>
    <xf numFmtId="0" fontId="1" fillId="0" borderId="0" xfId="0" quotePrefix="1" applyFont="1" applyAlignment="1" applyProtection="1">
      <alignment horizontal="left" vertical="center"/>
    </xf>
    <xf numFmtId="0" fontId="1" fillId="0" borderId="0" xfId="0" quotePrefix="1" applyFont="1" applyAlignment="1" applyProtection="1">
      <alignment horizontal="left"/>
    </xf>
    <xf numFmtId="0" fontId="3" fillId="0" borderId="0" xfId="0" quotePrefix="1" applyFont="1" applyAlignment="1" applyProtection="1">
      <alignment horizontal="left" vertical="center"/>
    </xf>
    <xf numFmtId="0" fontId="18" fillId="0" borderId="7" xfId="0" quotePrefix="1" applyFont="1" applyBorder="1" applyAlignment="1" applyProtection="1">
      <alignment horizontal="left" vertical="center"/>
    </xf>
    <xf numFmtId="0" fontId="18" fillId="0" borderId="6" xfId="0" quotePrefix="1" applyFont="1" applyBorder="1" applyAlignment="1" applyProtection="1">
      <alignment horizontal="left" vertical="center"/>
    </xf>
    <xf numFmtId="0" fontId="1" fillId="0" borderId="0" xfId="0" applyFont="1" applyAlignment="1" applyProtection="1"/>
    <xf numFmtId="0" fontId="1" fillId="0" borderId="0" xfId="0" applyFont="1" applyProtection="1"/>
    <xf numFmtId="0" fontId="1" fillId="0" borderId="0" xfId="0" quotePrefix="1" applyFont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vertical="center"/>
    </xf>
    <xf numFmtId="0" fontId="3" fillId="0" borderId="0" xfId="0" quotePrefix="1" applyNumberFormat="1" applyFont="1" applyAlignment="1" applyProtection="1">
      <alignment horizontal="left" vertical="center"/>
    </xf>
    <xf numFmtId="0" fontId="4" fillId="0" borderId="0" xfId="0" applyNumberFormat="1" applyFont="1" applyAlignment="1" applyProtection="1">
      <alignment vertical="center"/>
    </xf>
    <xf numFmtId="0" fontId="3" fillId="0" borderId="0" xfId="0" applyNumberFormat="1" applyFont="1" applyAlignment="1" applyProtection="1">
      <alignment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quotePrefix="1" applyNumberFormat="1" applyFont="1" applyAlignment="1" applyProtection="1">
      <alignment horizontal="left" vertical="top"/>
    </xf>
    <xf numFmtId="0" fontId="1" fillId="0" borderId="2" xfId="0" applyFont="1" applyBorder="1" applyAlignment="1" applyProtection="1">
      <alignment vertical="center"/>
    </xf>
    <xf numFmtId="0" fontId="1" fillId="0" borderId="1" xfId="0" applyFont="1" applyBorder="1" applyAlignment="1" applyProtection="1">
      <alignment horizontal="right" vertical="center"/>
      <protection locked="0"/>
    </xf>
    <xf numFmtId="0" fontId="16" fillId="0" borderId="1" xfId="0" applyFont="1" applyBorder="1" applyAlignment="1" applyProtection="1">
      <alignment horizontal="right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4" fillId="0" borderId="0" xfId="0" applyNumberFormat="1" applyFont="1" applyAlignment="1" applyProtection="1">
      <alignment vertical="center"/>
      <protection locked="0"/>
    </xf>
    <xf numFmtId="0" fontId="1" fillId="0" borderId="0" xfId="0" applyNumberFormat="1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protection locked="0"/>
    </xf>
    <xf numFmtId="0" fontId="2" fillId="0" borderId="0" xfId="0" quotePrefix="1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righ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1" fillId="0" borderId="8" xfId="0" applyFont="1" applyBorder="1" applyAlignment="1" applyProtection="1">
      <alignment horizontal="right" vertical="center"/>
      <protection locked="0"/>
    </xf>
    <xf numFmtId="0" fontId="16" fillId="0" borderId="6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6" fillId="0" borderId="6" xfId="0" quotePrefix="1" applyFont="1" applyBorder="1" applyAlignment="1" applyProtection="1">
      <alignment horizontal="left" vertical="center"/>
      <protection locked="0"/>
    </xf>
    <xf numFmtId="0" fontId="1" fillId="0" borderId="6" xfId="0" quotePrefix="1" applyFont="1" applyBorder="1" applyAlignment="1" applyProtection="1">
      <alignment horizontal="left" vertical="center"/>
      <protection locked="0"/>
    </xf>
    <xf numFmtId="0" fontId="9" fillId="0" borderId="2" xfId="0" applyFont="1" applyBorder="1" applyAlignment="1" applyProtection="1">
      <alignment horizontal="left"/>
      <protection locked="0"/>
    </xf>
    <xf numFmtId="0" fontId="1" fillId="0" borderId="9" xfId="0" quotePrefix="1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1" fillId="0" borderId="10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6" xfId="0" quotePrefix="1" applyFont="1" applyBorder="1" applyAlignment="1" applyProtection="1">
      <alignment horizontal="left" vertical="center"/>
    </xf>
    <xf numFmtId="0" fontId="16" fillId="0" borderId="12" xfId="0" quotePrefix="1" applyFont="1" applyBorder="1" applyAlignment="1" applyProtection="1">
      <alignment horizontal="left" vertical="center"/>
    </xf>
    <xf numFmtId="0" fontId="1" fillId="0" borderId="2" xfId="0" quotePrefix="1" applyFont="1" applyBorder="1" applyAlignment="1" applyProtection="1">
      <alignment horizontal="left" vertical="center"/>
    </xf>
    <xf numFmtId="0" fontId="3" fillId="0" borderId="0" xfId="0" quotePrefix="1" applyFont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quotePrefix="1" applyFont="1" applyAlignment="1" applyProtection="1">
      <alignment horizontal="left" vertical="center"/>
      <protection locked="0"/>
    </xf>
    <xf numFmtId="0" fontId="1" fillId="0" borderId="12" xfId="0" applyFont="1" applyBorder="1" applyAlignment="1" applyProtection="1">
      <alignment horizontal="right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5" fillId="0" borderId="13" xfId="0" applyFont="1" applyBorder="1" applyAlignment="1" applyProtection="1">
      <alignment horizontal="righ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14" xfId="0" applyFont="1" applyBorder="1" applyAlignment="1" applyProtection="1">
      <alignment horizontal="right" vertical="center"/>
      <protection locked="0"/>
    </xf>
    <xf numFmtId="0" fontId="5" fillId="0" borderId="15" xfId="0" applyFont="1" applyBorder="1" applyAlignment="1" applyProtection="1">
      <alignment horizontal="right" vertical="center"/>
      <protection locked="0"/>
    </xf>
    <xf numFmtId="0" fontId="5" fillId="0" borderId="4" xfId="0" applyFont="1" applyBorder="1" applyAlignment="1" applyProtection="1">
      <alignment horizontal="right" vertical="center"/>
      <protection locked="0"/>
    </xf>
    <xf numFmtId="0" fontId="9" fillId="0" borderId="5" xfId="0" applyFont="1" applyBorder="1" applyAlignment="1" applyProtection="1">
      <alignment horizontal="right" vertical="center"/>
      <protection locked="0"/>
    </xf>
    <xf numFmtId="0" fontId="9" fillId="0" borderId="4" xfId="0" applyFont="1" applyBorder="1" applyAlignment="1" applyProtection="1">
      <alignment horizontal="right" vertical="center"/>
      <protection locked="0"/>
    </xf>
    <xf numFmtId="0" fontId="9" fillId="0" borderId="13" xfId="0" applyFont="1" applyBorder="1" applyAlignment="1" applyProtection="1">
      <alignment horizontal="right" vertical="center"/>
      <protection locked="0"/>
    </xf>
    <xf numFmtId="0" fontId="9" fillId="0" borderId="14" xfId="0" applyFont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14" xfId="0" applyFont="1" applyBorder="1" applyAlignment="1" applyProtection="1">
      <alignment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right" vertical="center"/>
      <protection locked="0"/>
    </xf>
    <xf numFmtId="0" fontId="7" fillId="0" borderId="4" xfId="0" applyFont="1" applyBorder="1" applyAlignment="1" applyProtection="1">
      <alignment horizontal="right" vertical="center"/>
      <protection locked="0"/>
    </xf>
    <xf numFmtId="0" fontId="7" fillId="0" borderId="14" xfId="0" applyFont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1" fillId="0" borderId="1" xfId="0" applyFont="1" applyBorder="1" applyAlignment="1" applyProtection="1">
      <alignment vertical="center"/>
    </xf>
    <xf numFmtId="0" fontId="21" fillId="0" borderId="15" xfId="0" applyFont="1" applyBorder="1" applyAlignment="1" applyProtection="1">
      <alignment vertical="center"/>
    </xf>
    <xf numFmtId="0" fontId="21" fillId="0" borderId="16" xfId="0" applyFont="1" applyBorder="1" applyAlignment="1" applyProtection="1">
      <alignment vertical="center"/>
    </xf>
    <xf numFmtId="0" fontId="22" fillId="0" borderId="0" xfId="0" applyFont="1" applyAlignment="1" applyProtection="1">
      <alignment vertical="center"/>
    </xf>
    <xf numFmtId="0" fontId="21" fillId="0" borderId="16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</xf>
    <xf numFmtId="0" fontId="1" fillId="0" borderId="17" xfId="0" applyFont="1" applyBorder="1" applyAlignment="1" applyProtection="1">
      <alignment vertical="center"/>
    </xf>
    <xf numFmtId="0" fontId="16" fillId="0" borderId="6" xfId="0" applyFont="1" applyBorder="1" applyAlignment="1" applyProtection="1">
      <alignment vertical="center"/>
    </xf>
    <xf numFmtId="0" fontId="16" fillId="0" borderId="17" xfId="0" applyFont="1" applyBorder="1" applyAlignment="1" applyProtection="1">
      <alignment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7" fillId="0" borderId="16" xfId="0" applyFont="1" applyBorder="1" applyAlignment="1" applyProtection="1">
      <alignment vertical="center"/>
      <protection locked="0"/>
    </xf>
    <xf numFmtId="0" fontId="1" fillId="0" borderId="13" xfId="0" applyFont="1" applyBorder="1" applyAlignment="1" applyProtection="1">
      <alignment vertical="center"/>
      <protection locked="0"/>
    </xf>
    <xf numFmtId="0" fontId="22" fillId="0" borderId="5" xfId="0" applyFont="1" applyBorder="1" applyAlignment="1" applyProtection="1">
      <alignment vertical="center"/>
    </xf>
    <xf numFmtId="0" fontId="23" fillId="0" borderId="16" xfId="0" applyFont="1" applyBorder="1" applyAlignment="1" applyProtection="1">
      <alignment vertical="center"/>
    </xf>
    <xf numFmtId="0" fontId="23" fillId="0" borderId="15" xfId="0" applyFont="1" applyBorder="1" applyAlignment="1" applyProtection="1">
      <alignment vertical="center"/>
    </xf>
    <xf numFmtId="4" fontId="1" fillId="0" borderId="1" xfId="0" applyNumberFormat="1" applyFont="1" applyBorder="1" applyAlignment="1" applyProtection="1">
      <alignment horizontal="right" vertical="center"/>
    </xf>
    <xf numFmtId="4" fontId="16" fillId="0" borderId="1" xfId="0" applyNumberFormat="1" applyFont="1" applyBorder="1" applyAlignment="1" applyProtection="1">
      <alignment horizontal="right" vertical="center"/>
    </xf>
    <xf numFmtId="4" fontId="16" fillId="0" borderId="1" xfId="0" applyNumberFormat="1" applyFont="1" applyBorder="1" applyAlignment="1" applyProtection="1">
      <alignment horizontal="right" vertical="center"/>
      <protection locked="0"/>
    </xf>
    <xf numFmtId="4" fontId="1" fillId="0" borderId="1" xfId="0" applyNumberFormat="1" applyFont="1" applyBorder="1" applyAlignment="1" applyProtection="1">
      <alignment horizontal="right" vertical="center"/>
      <protection locked="0"/>
    </xf>
    <xf numFmtId="4" fontId="16" fillId="0" borderId="10" xfId="0" applyNumberFormat="1" applyFont="1" applyBorder="1" applyAlignment="1" applyProtection="1">
      <alignment horizontal="right" vertical="center"/>
    </xf>
    <xf numFmtId="4" fontId="1" fillId="0" borderId="3" xfId="0" applyNumberFormat="1" applyFont="1" applyBorder="1" applyAlignment="1" applyProtection="1">
      <alignment horizontal="right" vertical="center"/>
      <protection locked="0"/>
    </xf>
    <xf numFmtId="4" fontId="1" fillId="0" borderId="15" xfId="0" applyNumberFormat="1" applyFont="1" applyBorder="1" applyAlignment="1" applyProtection="1">
      <alignment horizontal="right" vertical="center"/>
      <protection locked="0"/>
    </xf>
    <xf numFmtId="4" fontId="1" fillId="0" borderId="8" xfId="0" applyNumberFormat="1" applyFont="1" applyBorder="1" applyAlignment="1" applyProtection="1">
      <alignment horizontal="right" vertical="center"/>
      <protection locked="0"/>
    </xf>
    <xf numFmtId="4" fontId="16" fillId="0" borderId="8" xfId="0" applyNumberFormat="1" applyFont="1" applyBorder="1" applyAlignment="1" applyProtection="1">
      <alignment horizontal="right" vertical="center"/>
      <protection locked="0"/>
    </xf>
    <xf numFmtId="4" fontId="16" fillId="2" borderId="1" xfId="0" applyNumberFormat="1" applyFont="1" applyFill="1" applyBorder="1" applyAlignment="1" applyProtection="1">
      <alignment horizontal="right" vertical="center"/>
    </xf>
    <xf numFmtId="4" fontId="1" fillId="2" borderId="1" xfId="0" applyNumberFormat="1" applyFont="1" applyFill="1" applyBorder="1" applyAlignment="1" applyProtection="1">
      <alignment horizontal="right" vertical="center"/>
    </xf>
    <xf numFmtId="4" fontId="1" fillId="0" borderId="18" xfId="0" applyNumberFormat="1" applyFont="1" applyBorder="1" applyAlignment="1" applyProtection="1">
      <alignment horizontal="right" vertical="center"/>
      <protection locked="0"/>
    </xf>
    <xf numFmtId="4" fontId="1" fillId="2" borderId="18" xfId="0" applyNumberFormat="1" applyFont="1" applyFill="1" applyBorder="1" applyAlignment="1" applyProtection="1">
      <alignment horizontal="right" vertical="center"/>
    </xf>
    <xf numFmtId="4" fontId="1" fillId="2" borderId="15" xfId="0" applyNumberFormat="1" applyFont="1" applyFill="1" applyBorder="1" applyAlignment="1" applyProtection="1">
      <alignment horizontal="right" vertical="center"/>
    </xf>
    <xf numFmtId="4" fontId="0" fillId="0" borderId="5" xfId="0" applyNumberFormat="1" applyBorder="1"/>
    <xf numFmtId="4" fontId="16" fillId="0" borderId="6" xfId="0" applyNumberFormat="1" applyFont="1" applyBorder="1" applyAlignment="1" applyProtection="1">
      <alignment horizontal="left" vertical="center"/>
      <protection locked="0"/>
    </xf>
    <xf numFmtId="4" fontId="16" fillId="2" borderId="1" xfId="0" applyNumberFormat="1" applyFont="1" applyFill="1" applyBorder="1" applyAlignment="1" applyProtection="1">
      <alignment vertical="center"/>
    </xf>
    <xf numFmtId="4" fontId="16" fillId="2" borderId="8" xfId="0" applyNumberFormat="1" applyFont="1" applyFill="1" applyBorder="1" applyAlignment="1" applyProtection="1">
      <alignment vertical="center"/>
    </xf>
    <xf numFmtId="4" fontId="1" fillId="0" borderId="8" xfId="0" quotePrefix="1" applyNumberFormat="1" applyFont="1" applyBorder="1" applyAlignment="1" applyProtection="1">
      <alignment horizontal="right" vertical="center"/>
      <protection locked="0"/>
    </xf>
    <xf numFmtId="4" fontId="1" fillId="0" borderId="6" xfId="0" quotePrefix="1" applyNumberFormat="1" applyFont="1" applyBorder="1" applyAlignment="1" applyProtection="1">
      <alignment horizontal="left" vertical="center"/>
      <protection locked="0"/>
    </xf>
    <xf numFmtId="4" fontId="1" fillId="2" borderId="1" xfId="0" applyNumberFormat="1" applyFont="1" applyFill="1" applyBorder="1" applyAlignment="1" applyProtection="1">
      <alignment vertical="center"/>
    </xf>
    <xf numFmtId="4" fontId="1" fillId="2" borderId="8" xfId="0" applyNumberFormat="1" applyFont="1" applyFill="1" applyBorder="1" applyAlignment="1" applyProtection="1">
      <alignment vertical="center"/>
    </xf>
    <xf numFmtId="4" fontId="1" fillId="0" borderId="12" xfId="0" quotePrefix="1" applyNumberFormat="1" applyFont="1" applyBorder="1" applyAlignment="1" applyProtection="1">
      <alignment horizontal="left" vertical="center"/>
    </xf>
    <xf numFmtId="4" fontId="16" fillId="0" borderId="12" xfId="0" quotePrefix="1" applyNumberFormat="1" applyFont="1" applyBorder="1" applyAlignment="1" applyProtection="1">
      <alignment horizontal="left" vertical="center"/>
    </xf>
    <xf numFmtId="4" fontId="1" fillId="0" borderId="19" xfId="0" quotePrefix="1" applyNumberFormat="1" applyFont="1" applyBorder="1" applyAlignment="1" applyProtection="1">
      <alignment horizontal="right" vertical="center"/>
      <protection locked="0"/>
    </xf>
    <xf numFmtId="4" fontId="1" fillId="0" borderId="20" xfId="0" applyNumberFormat="1" applyFont="1" applyBorder="1" applyAlignment="1" applyProtection="1">
      <alignment horizontal="left" vertical="center"/>
      <protection locked="0"/>
    </xf>
    <xf numFmtId="4" fontId="9" fillId="0" borderId="0" xfId="0" applyNumberFormat="1" applyFont="1" applyAlignment="1" applyProtection="1">
      <alignment horizontal="right"/>
      <protection locked="0"/>
    </xf>
    <xf numFmtId="4" fontId="1" fillId="2" borderId="18" xfId="0" applyNumberFormat="1" applyFont="1" applyFill="1" applyBorder="1" applyAlignment="1" applyProtection="1">
      <alignment vertical="center"/>
    </xf>
    <xf numFmtId="4" fontId="1" fillId="2" borderId="19" xfId="0" applyNumberFormat="1" applyFont="1" applyFill="1" applyBorder="1" applyAlignment="1" applyProtection="1">
      <alignment vertical="center"/>
    </xf>
    <xf numFmtId="4" fontId="1" fillId="0" borderId="0" xfId="0" quotePrefix="1" applyNumberFormat="1" applyFont="1" applyBorder="1" applyAlignment="1" applyProtection="1">
      <alignment horizontal="left" vertical="center"/>
    </xf>
    <xf numFmtId="4" fontId="1" fillId="2" borderId="15" xfId="0" applyNumberFormat="1" applyFont="1" applyFill="1" applyBorder="1" applyAlignment="1" applyProtection="1">
      <alignment vertical="center"/>
    </xf>
    <xf numFmtId="4" fontId="1" fillId="2" borderId="4" xfId="0" applyNumberFormat="1" applyFont="1" applyFill="1" applyBorder="1" applyAlignment="1" applyProtection="1">
      <alignment vertical="center"/>
    </xf>
    <xf numFmtId="4" fontId="1" fillId="3" borderId="8" xfId="0" quotePrefix="1" applyNumberFormat="1" applyFont="1" applyFill="1" applyBorder="1" applyAlignment="1" applyProtection="1">
      <alignment horizontal="right" vertical="center"/>
      <protection locked="0"/>
    </xf>
    <xf numFmtId="4" fontId="1" fillId="0" borderId="9" xfId="0" quotePrefix="1" applyNumberFormat="1" applyFont="1" applyBorder="1" applyAlignment="1" applyProtection="1">
      <alignment horizontal="left" vertical="center"/>
      <protection locked="0"/>
    </xf>
    <xf numFmtId="4" fontId="1" fillId="0" borderId="19" xfId="0" applyNumberFormat="1" applyFont="1" applyBorder="1" applyAlignment="1" applyProtection="1">
      <alignment horizontal="right" vertical="center"/>
      <protection locked="0"/>
    </xf>
    <xf numFmtId="4" fontId="1" fillId="0" borderId="4" xfId="0" applyNumberFormat="1" applyFont="1" applyBorder="1" applyAlignment="1" applyProtection="1">
      <alignment horizontal="right" vertical="center"/>
      <protection locked="0"/>
    </xf>
    <xf numFmtId="4" fontId="1" fillId="0" borderId="6" xfId="0" applyNumberFormat="1" applyFont="1" applyBorder="1" applyAlignment="1" applyProtection="1">
      <alignment horizontal="left" vertical="center"/>
      <protection locked="0"/>
    </xf>
    <xf numFmtId="4" fontId="1" fillId="0" borderId="17" xfId="0" applyNumberFormat="1" applyFont="1" applyBorder="1" applyAlignment="1" applyProtection="1">
      <alignment vertical="center"/>
      <protection locked="0"/>
    </xf>
    <xf numFmtId="4" fontId="1" fillId="2" borderId="6" xfId="0" applyNumberFormat="1" applyFont="1" applyFill="1" applyBorder="1" applyAlignment="1" applyProtection="1">
      <alignment vertical="center"/>
    </xf>
    <xf numFmtId="4" fontId="1" fillId="2" borderId="12" xfId="0" applyNumberFormat="1" applyFont="1" applyFill="1" applyBorder="1" applyAlignment="1" applyProtection="1">
      <alignment horizontal="right" vertical="center"/>
    </xf>
    <xf numFmtId="4" fontId="16" fillId="0" borderId="6" xfId="0" applyNumberFormat="1" applyFont="1" applyBorder="1" applyAlignment="1" applyProtection="1">
      <alignment vertical="center"/>
      <protection locked="0"/>
    </xf>
    <xf numFmtId="4" fontId="16" fillId="0" borderId="12" xfId="0" applyNumberFormat="1" applyFont="1" applyBorder="1" applyAlignment="1" applyProtection="1">
      <alignment horizontal="right" vertical="center"/>
      <protection locked="0"/>
    </xf>
    <xf numFmtId="4" fontId="1" fillId="0" borderId="6" xfId="0" applyNumberFormat="1" applyFont="1" applyBorder="1" applyAlignment="1" applyProtection="1">
      <alignment vertical="center"/>
      <protection locked="0"/>
    </xf>
    <xf numFmtId="4" fontId="1" fillId="0" borderId="12" xfId="0" applyNumberFormat="1" applyFont="1" applyBorder="1" applyAlignment="1" applyProtection="1">
      <alignment horizontal="right" vertical="center"/>
      <protection locked="0"/>
    </xf>
    <xf numFmtId="4" fontId="16" fillId="0" borderId="6" xfId="0" quotePrefix="1" applyNumberFormat="1" applyFont="1" applyBorder="1" applyAlignment="1" applyProtection="1">
      <alignment horizontal="left" vertical="center"/>
    </xf>
    <xf numFmtId="4" fontId="16" fillId="0" borderId="17" xfId="0" applyNumberFormat="1" applyFont="1" applyBorder="1" applyAlignment="1" applyProtection="1">
      <alignment vertical="center"/>
      <protection locked="0"/>
    </xf>
    <xf numFmtId="4" fontId="16" fillId="2" borderId="10" xfId="0" applyNumberFormat="1" applyFont="1" applyFill="1" applyBorder="1" applyAlignment="1" applyProtection="1">
      <alignment horizontal="right" vertical="center"/>
    </xf>
    <xf numFmtId="4" fontId="16" fillId="2" borderId="6" xfId="0" applyNumberFormat="1" applyFont="1" applyFill="1" applyBorder="1" applyAlignment="1" applyProtection="1">
      <alignment vertical="center"/>
    </xf>
    <xf numFmtId="4" fontId="16" fillId="2" borderId="12" xfId="0" applyNumberFormat="1" applyFont="1" applyFill="1" applyBorder="1" applyAlignment="1" applyProtection="1">
      <alignment horizontal="right" vertical="center"/>
    </xf>
    <xf numFmtId="0" fontId="18" fillId="0" borderId="6" xfId="0" quotePrefix="1" applyFont="1" applyBorder="1" applyAlignment="1" applyProtection="1">
      <alignment horizontal="left" vertical="center"/>
      <protection locked="0"/>
    </xf>
    <xf numFmtId="3" fontId="16" fillId="0" borderId="21" xfId="0" applyNumberFormat="1" applyFont="1" applyBorder="1" applyAlignment="1" applyProtection="1">
      <alignment horizontal="right" vertical="center"/>
    </xf>
    <xf numFmtId="3" fontId="16" fillId="0" borderId="1" xfId="0" applyNumberFormat="1" applyFont="1" applyBorder="1" applyAlignment="1" applyProtection="1">
      <alignment horizontal="right" vertical="center"/>
    </xf>
    <xf numFmtId="3" fontId="16" fillId="0" borderId="1" xfId="0" applyNumberFormat="1" applyFont="1" applyBorder="1" applyAlignment="1" applyProtection="1">
      <alignment horizontal="right" vertical="center"/>
      <protection locked="0"/>
    </xf>
    <xf numFmtId="3" fontId="1" fillId="0" borderId="1" xfId="0" applyNumberFormat="1" applyFont="1" applyBorder="1" applyAlignment="1" applyProtection="1">
      <alignment horizontal="right" vertical="center"/>
    </xf>
    <xf numFmtId="3" fontId="16" fillId="0" borderId="10" xfId="0" applyNumberFormat="1" applyFont="1" applyBorder="1" applyAlignment="1" applyProtection="1">
      <alignment horizontal="right" vertical="center"/>
    </xf>
    <xf numFmtId="3" fontId="1" fillId="0" borderId="1" xfId="0" applyNumberFormat="1" applyFont="1" applyBorder="1" applyAlignment="1" applyProtection="1">
      <alignment horizontal="right" vertical="center"/>
      <protection locked="0"/>
    </xf>
    <xf numFmtId="3" fontId="16" fillId="0" borderId="7" xfId="0" applyNumberFormat="1" applyFont="1" applyBorder="1" applyAlignment="1" applyProtection="1">
      <alignment horizontal="right" vertical="center"/>
    </xf>
    <xf numFmtId="3" fontId="16" fillId="0" borderId="22" xfId="0" applyNumberFormat="1" applyFont="1" applyBorder="1" applyAlignment="1" applyProtection="1">
      <alignment horizontal="right" vertical="center"/>
    </xf>
    <xf numFmtId="3" fontId="18" fillId="0" borderId="7" xfId="0" quotePrefix="1" applyNumberFormat="1" applyFont="1" applyBorder="1" applyAlignment="1" applyProtection="1">
      <alignment horizontal="left" vertical="center"/>
    </xf>
    <xf numFmtId="3" fontId="16" fillId="0" borderId="8" xfId="0" applyNumberFormat="1" applyFont="1" applyBorder="1" applyAlignment="1" applyProtection="1">
      <alignment horizontal="right" vertical="center"/>
    </xf>
    <xf numFmtId="3" fontId="1" fillId="0" borderId="8" xfId="0" applyNumberFormat="1" applyFont="1" applyBorder="1" applyAlignment="1" applyProtection="1">
      <alignment horizontal="right" vertical="center"/>
    </xf>
    <xf numFmtId="3" fontId="1" fillId="0" borderId="15" xfId="0" applyNumberFormat="1" applyFont="1" applyBorder="1" applyAlignment="1" applyProtection="1">
      <alignment horizontal="right" vertical="center"/>
    </xf>
    <xf numFmtId="3" fontId="1" fillId="0" borderId="18" xfId="0" applyNumberFormat="1" applyFont="1" applyBorder="1" applyAlignment="1" applyProtection="1">
      <alignment horizontal="right" vertical="center"/>
      <protection locked="0"/>
    </xf>
    <xf numFmtId="3" fontId="16" fillId="0" borderId="23" xfId="0" applyNumberFormat="1" applyFont="1" applyBorder="1" applyAlignment="1" applyProtection="1">
      <alignment horizontal="right" vertical="center"/>
    </xf>
    <xf numFmtId="3" fontId="2" fillId="0" borderId="12" xfId="0" applyNumberFormat="1" applyFont="1" applyBorder="1" applyAlignment="1" applyProtection="1">
      <alignment horizontal="right"/>
    </xf>
    <xf numFmtId="3" fontId="2" fillId="0" borderId="12" xfId="0" applyNumberFormat="1" applyFont="1" applyBorder="1" applyAlignment="1" applyProtection="1">
      <alignment horizontal="right" vertical="center"/>
    </xf>
    <xf numFmtId="3" fontId="1" fillId="0" borderId="12" xfId="0" applyNumberFormat="1" applyFont="1" applyBorder="1" applyAlignment="1" applyProtection="1">
      <alignment horizontal="right" vertical="center"/>
    </xf>
    <xf numFmtId="3" fontId="16" fillId="0" borderId="12" xfId="0" applyNumberFormat="1" applyFont="1" applyBorder="1" applyAlignment="1" applyProtection="1">
      <alignment horizontal="right" vertical="center"/>
    </xf>
    <xf numFmtId="0" fontId="2" fillId="4" borderId="9" xfId="0" quotePrefix="1" applyFont="1" applyFill="1" applyBorder="1" applyAlignment="1" applyProtection="1">
      <alignment horizontal="centerContinuous" vertical="center"/>
    </xf>
    <xf numFmtId="0" fontId="1" fillId="4" borderId="20" xfId="0" applyFont="1" applyFill="1" applyBorder="1" applyAlignment="1" applyProtection="1">
      <alignment horizontal="centerContinuous" vertical="center"/>
    </xf>
    <xf numFmtId="0" fontId="1" fillId="4" borderId="19" xfId="0" applyFont="1" applyFill="1" applyBorder="1" applyAlignment="1" applyProtection="1">
      <alignment horizontal="centerContinuous" vertical="center"/>
    </xf>
    <xf numFmtId="0" fontId="2" fillId="4" borderId="3" xfId="0" applyFont="1" applyFill="1" applyBorder="1" applyAlignment="1" applyProtection="1">
      <alignment horizontal="centerContinuous" vertical="top"/>
    </xf>
    <xf numFmtId="0" fontId="1" fillId="4" borderId="5" xfId="0" applyFont="1" applyFill="1" applyBorder="1" applyAlignment="1" applyProtection="1">
      <alignment horizontal="centerContinuous" vertical="center"/>
    </xf>
    <xf numFmtId="0" fontId="1" fillId="4" borderId="4" xfId="0" applyFont="1" applyFill="1" applyBorder="1" applyAlignment="1" applyProtection="1">
      <alignment horizontal="centerContinuous" vertical="center"/>
    </xf>
    <xf numFmtId="0" fontId="5" fillId="4" borderId="1" xfId="0" applyFont="1" applyFill="1" applyBorder="1" applyAlignment="1" applyProtection="1">
      <alignment horizontal="center" vertical="center"/>
    </xf>
    <xf numFmtId="0" fontId="1" fillId="4" borderId="1" xfId="0" quotePrefix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0" fontId="2" fillId="4" borderId="21" xfId="0" quotePrefix="1" applyFont="1" applyFill="1" applyBorder="1" applyAlignment="1" applyProtection="1">
      <alignment horizontal="left" vertical="center"/>
    </xf>
    <xf numFmtId="0" fontId="2" fillId="4" borderId="1" xfId="0" quotePrefix="1" applyFont="1" applyFill="1" applyBorder="1" applyAlignment="1" applyProtection="1">
      <alignment horizontal="left" vertical="center"/>
    </xf>
    <xf numFmtId="0" fontId="1" fillId="4" borderId="1" xfId="0" quotePrefix="1" applyFont="1" applyFill="1" applyBorder="1" applyAlignment="1" applyProtection="1">
      <alignment horizontal="left" vertical="center"/>
    </xf>
    <xf numFmtId="0" fontId="1" fillId="4" borderId="0" xfId="0" applyFont="1" applyFill="1" applyBorder="1" applyAlignment="1" applyProtection="1">
      <alignment horizontal="centerContinuous" vertical="center"/>
    </xf>
    <xf numFmtId="0" fontId="5" fillId="4" borderId="10" xfId="0" applyFont="1" applyFill="1" applyBorder="1" applyAlignment="1" applyProtection="1">
      <alignment horizontal="center" vertical="center"/>
    </xf>
    <xf numFmtId="0" fontId="1" fillId="4" borderId="24" xfId="0" quotePrefix="1" applyFont="1" applyFill="1" applyBorder="1" applyAlignment="1" applyProtection="1">
      <alignment horizontal="center" vertical="center"/>
    </xf>
    <xf numFmtId="0" fontId="1" fillId="4" borderId="24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left" vertical="center"/>
    </xf>
    <xf numFmtId="0" fontId="2" fillId="4" borderId="1" xfId="0" applyFont="1" applyFill="1" applyBorder="1" applyAlignment="1" applyProtection="1">
      <alignment vertical="center"/>
    </xf>
    <xf numFmtId="0" fontId="2" fillId="4" borderId="9" xfId="0" quotePrefix="1" applyNumberFormat="1" applyFont="1" applyFill="1" applyBorder="1" applyAlignment="1" applyProtection="1">
      <alignment horizontal="centerContinuous" vertical="center"/>
    </xf>
    <xf numFmtId="0" fontId="4" fillId="4" borderId="20" xfId="0" applyNumberFormat="1" applyFont="1" applyFill="1" applyBorder="1" applyAlignment="1" applyProtection="1">
      <alignment horizontal="centerContinuous" vertical="center"/>
    </xf>
    <xf numFmtId="0" fontId="4" fillId="4" borderId="19" xfId="0" applyNumberFormat="1" applyFont="1" applyFill="1" applyBorder="1" applyAlignment="1" applyProtection="1">
      <alignment horizontal="centerContinuous" vertical="center"/>
    </xf>
    <xf numFmtId="0" fontId="2" fillId="4" borderId="3" xfId="0" applyNumberFormat="1" applyFont="1" applyFill="1" applyBorder="1" applyAlignment="1" applyProtection="1">
      <alignment horizontal="centerContinuous" vertical="top"/>
    </xf>
    <xf numFmtId="0" fontId="4" fillId="4" borderId="5" xfId="0" applyNumberFormat="1" applyFont="1" applyFill="1" applyBorder="1" applyAlignment="1" applyProtection="1">
      <alignment horizontal="centerContinuous" vertical="center"/>
    </xf>
    <xf numFmtId="0" fontId="4" fillId="4" borderId="4" xfId="0" applyNumberFormat="1" applyFont="1" applyFill="1" applyBorder="1" applyAlignment="1" applyProtection="1">
      <alignment horizontal="centerContinuous" vertical="center"/>
    </xf>
    <xf numFmtId="0" fontId="5" fillId="4" borderId="17" xfId="0" applyNumberFormat="1" applyFont="1" applyFill="1" applyBorder="1" applyAlignment="1" applyProtection="1">
      <alignment horizontal="center" vertical="center"/>
    </xf>
    <xf numFmtId="0" fontId="1" fillId="4" borderId="17" xfId="0" quotePrefix="1" applyNumberFormat="1" applyFont="1" applyFill="1" applyBorder="1" applyAlignment="1" applyProtection="1">
      <alignment horizontal="center" vertical="center"/>
    </xf>
    <xf numFmtId="0" fontId="1" fillId="4" borderId="17" xfId="0" applyNumberFormat="1" applyFont="1" applyFill="1" applyBorder="1" applyAlignment="1" applyProtection="1">
      <alignment horizontal="center" vertical="center"/>
    </xf>
    <xf numFmtId="0" fontId="1" fillId="4" borderId="10" xfId="0" quotePrefix="1" applyNumberFormat="1" applyFont="1" applyFill="1" applyBorder="1" applyAlignment="1" applyProtection="1">
      <alignment horizontal="center" vertical="center"/>
    </xf>
    <xf numFmtId="0" fontId="2" fillId="4" borderId="1" xfId="0" quotePrefix="1" applyNumberFormat="1" applyFont="1" applyFill="1" applyBorder="1" applyAlignment="1" applyProtection="1">
      <alignment horizontal="left" vertical="center"/>
    </xf>
    <xf numFmtId="0" fontId="1" fillId="4" borderId="1" xfId="0" quotePrefix="1" applyNumberFormat="1" applyFont="1" applyFill="1" applyBorder="1" applyAlignment="1" applyProtection="1">
      <alignment horizontal="left" vertical="center"/>
    </xf>
    <xf numFmtId="0" fontId="5" fillId="4" borderId="7" xfId="0" applyFont="1" applyFill="1" applyBorder="1" applyAlignment="1" applyProtection="1">
      <alignment horizontal="center" vertical="center"/>
    </xf>
    <xf numFmtId="0" fontId="1" fillId="4" borderId="7" xfId="0" quotePrefix="1" applyFont="1" applyFill="1" applyBorder="1" applyAlignment="1" applyProtection="1">
      <alignment horizontal="center" vertical="center"/>
    </xf>
    <xf numFmtId="0" fontId="1" fillId="4" borderId="7" xfId="0" applyFont="1" applyFill="1" applyBorder="1" applyAlignment="1" applyProtection="1">
      <alignment horizontal="center" vertical="center"/>
    </xf>
    <xf numFmtId="0" fontId="1" fillId="4" borderId="7" xfId="0" applyFont="1" applyFill="1" applyBorder="1" applyAlignment="1" applyProtection="1">
      <alignment horizontal="centerContinuous" vertical="center"/>
    </xf>
    <xf numFmtId="0" fontId="1" fillId="4" borderId="25" xfId="0" applyFont="1" applyFill="1" applyBorder="1" applyAlignment="1" applyProtection="1">
      <alignment horizontal="centerContinuous" vertical="center"/>
    </xf>
    <xf numFmtId="0" fontId="1" fillId="4" borderId="22" xfId="0" applyFont="1" applyFill="1" applyBorder="1" applyAlignment="1" applyProtection="1">
      <alignment horizontal="centerContinuous" vertical="center"/>
    </xf>
    <xf numFmtId="0" fontId="1" fillId="4" borderId="7" xfId="0" quotePrefix="1" applyFont="1" applyFill="1" applyBorder="1" applyAlignment="1" applyProtection="1">
      <alignment horizontal="centerContinuous" vertical="center"/>
    </xf>
    <xf numFmtId="0" fontId="2" fillId="4" borderId="1" xfId="0" applyFont="1" applyFill="1" applyBorder="1" applyAlignment="1" applyProtection="1">
      <alignment horizontal="center" vertical="center"/>
    </xf>
    <xf numFmtId="0" fontId="16" fillId="4" borderId="10" xfId="0" applyFont="1" applyFill="1" applyBorder="1" applyAlignment="1" applyProtection="1">
      <alignment vertical="center"/>
    </xf>
    <xf numFmtId="0" fontId="16" fillId="4" borderId="1" xfId="0" applyFont="1" applyFill="1" applyBorder="1" applyAlignment="1" applyProtection="1">
      <alignment vertical="center"/>
    </xf>
    <xf numFmtId="0" fontId="5" fillId="4" borderId="21" xfId="0" applyFont="1" applyFill="1" applyBorder="1" applyAlignment="1" applyProtection="1">
      <alignment horizontal="center" vertical="center"/>
    </xf>
    <xf numFmtId="0" fontId="1" fillId="4" borderId="21" xfId="0" quotePrefix="1" applyFont="1" applyFill="1" applyBorder="1" applyAlignment="1" applyProtection="1">
      <alignment horizontal="center" vertical="center"/>
    </xf>
    <xf numFmtId="0" fontId="1" fillId="4" borderId="21" xfId="0" applyFont="1" applyFill="1" applyBorder="1" applyAlignment="1" applyProtection="1">
      <alignment horizontal="center" vertical="center"/>
    </xf>
    <xf numFmtId="0" fontId="1" fillId="4" borderId="21" xfId="0" applyFont="1" applyFill="1" applyBorder="1" applyAlignment="1" applyProtection="1">
      <alignment horizontal="centerContinuous" vertical="center"/>
    </xf>
    <xf numFmtId="0" fontId="1" fillId="4" borderId="21" xfId="0" quotePrefix="1" applyFont="1" applyFill="1" applyBorder="1" applyAlignment="1" applyProtection="1">
      <alignment horizontal="centerContinuous" vertical="center"/>
    </xf>
    <xf numFmtId="0" fontId="1" fillId="4" borderId="20" xfId="0" applyFont="1" applyFill="1" applyBorder="1" applyAlignment="1" applyProtection="1">
      <alignment horizontal="centerContinuous" vertical="center"/>
      <protection locked="0"/>
    </xf>
    <xf numFmtId="0" fontId="1" fillId="4" borderId="19" xfId="0" applyFont="1" applyFill="1" applyBorder="1" applyAlignment="1" applyProtection="1">
      <alignment horizontal="centerContinuous" vertical="center"/>
      <protection locked="0"/>
    </xf>
    <xf numFmtId="0" fontId="2" fillId="4" borderId="24" xfId="0" applyFont="1" applyFill="1" applyBorder="1" applyAlignment="1" applyProtection="1">
      <alignment horizontal="centerContinuous" vertical="top"/>
    </xf>
    <xf numFmtId="0" fontId="1" fillId="4" borderId="26" xfId="0" applyFont="1" applyFill="1" applyBorder="1" applyAlignment="1" applyProtection="1">
      <alignment horizontal="centerContinuous" vertical="center"/>
      <protection locked="0"/>
    </xf>
    <xf numFmtId="0" fontId="1" fillId="4" borderId="14" xfId="0" applyFont="1" applyFill="1" applyBorder="1" applyAlignment="1" applyProtection="1">
      <alignment horizontal="centerContinuous" vertical="center"/>
      <protection locked="0"/>
    </xf>
    <xf numFmtId="0" fontId="2" fillId="4" borderId="7" xfId="0" applyFont="1" applyFill="1" applyBorder="1" applyAlignment="1" applyProtection="1">
      <alignment vertical="center"/>
    </xf>
    <xf numFmtId="0" fontId="2" fillId="4" borderId="3" xfId="0" applyFont="1" applyFill="1" applyBorder="1" applyAlignment="1" applyProtection="1">
      <alignment vertical="center"/>
    </xf>
    <xf numFmtId="0" fontId="2" fillId="4" borderId="9" xfId="0" quotePrefix="1" applyFont="1" applyFill="1" applyBorder="1" applyAlignment="1" applyProtection="1">
      <alignment horizontal="centerContinuous"/>
    </xf>
    <xf numFmtId="0" fontId="1" fillId="4" borderId="20" xfId="0" applyFont="1" applyFill="1" applyBorder="1" applyAlignment="1" applyProtection="1">
      <alignment horizontal="centerContinuous"/>
      <protection locked="0"/>
    </xf>
    <xf numFmtId="0" fontId="1" fillId="4" borderId="19" xfId="0" applyFont="1" applyFill="1" applyBorder="1" applyAlignment="1" applyProtection="1">
      <alignment horizontal="centerContinuous"/>
      <protection locked="0"/>
    </xf>
    <xf numFmtId="0" fontId="1" fillId="4" borderId="5" xfId="0" applyFont="1" applyFill="1" applyBorder="1" applyAlignment="1" applyProtection="1">
      <alignment horizontal="centerContinuous" vertical="center"/>
      <protection locked="0"/>
    </xf>
    <xf numFmtId="0" fontId="1" fillId="4" borderId="4" xfId="0" applyFont="1" applyFill="1" applyBorder="1" applyAlignment="1" applyProtection="1">
      <alignment horizontal="centerContinuous" vertical="center"/>
      <protection locked="0"/>
    </xf>
    <xf numFmtId="0" fontId="2" fillId="4" borderId="21" xfId="0" applyFont="1" applyFill="1" applyBorder="1" applyAlignment="1" applyProtection="1">
      <alignment vertical="center"/>
    </xf>
    <xf numFmtId="3" fontId="16" fillId="0" borderId="21" xfId="0" applyNumberFormat="1" applyFont="1" applyFill="1" applyBorder="1" applyAlignment="1" applyProtection="1">
      <alignment horizontal="right" vertical="center"/>
    </xf>
    <xf numFmtId="0" fontId="16" fillId="4" borderId="1" xfId="0" quotePrefix="1" applyFont="1" applyFill="1" applyBorder="1" applyAlignment="1" applyProtection="1">
      <alignment horizontal="left" vertical="center"/>
    </xf>
    <xf numFmtId="0" fontId="1" fillId="4" borderId="1" xfId="0" applyFont="1" applyFill="1" applyBorder="1" applyAlignment="1" applyProtection="1">
      <alignment vertical="center"/>
    </xf>
    <xf numFmtId="0" fontId="1" fillId="4" borderId="7" xfId="0" quotePrefix="1" applyFont="1" applyFill="1" applyBorder="1" applyAlignment="1" applyProtection="1">
      <alignment horizontal="centerContinuous" vertical="center"/>
      <protection locked="0"/>
    </xf>
    <xf numFmtId="0" fontId="1" fillId="4" borderId="22" xfId="0" quotePrefix="1" applyFont="1" applyFill="1" applyBorder="1" applyAlignment="1" applyProtection="1">
      <alignment horizontal="centerContinuous" vertical="center"/>
    </xf>
    <xf numFmtId="0" fontId="16" fillId="4" borderId="21" xfId="0" applyFont="1" applyFill="1" applyBorder="1" applyAlignment="1" applyProtection="1">
      <alignment vertical="center"/>
    </xf>
    <xf numFmtId="0" fontId="2" fillId="4" borderId="3" xfId="0" quotePrefix="1" applyFont="1" applyFill="1" applyBorder="1" applyAlignment="1" applyProtection="1">
      <alignment horizontal="centerContinuous" vertical="top"/>
    </xf>
    <xf numFmtId="0" fontId="5" fillId="4" borderId="27" xfId="0" quotePrefix="1" applyFont="1" applyFill="1" applyBorder="1" applyAlignment="1" applyProtection="1">
      <alignment horizontal="left" wrapText="1"/>
    </xf>
    <xf numFmtId="0" fontId="1" fillId="4" borderId="27" xfId="0" quotePrefix="1" applyFont="1" applyFill="1" applyBorder="1" applyAlignment="1" applyProtection="1">
      <alignment horizontal="center" vertical="center"/>
    </xf>
    <xf numFmtId="0" fontId="1" fillId="4" borderId="27" xfId="0" applyFont="1" applyFill="1" applyBorder="1" applyAlignment="1" applyProtection="1">
      <alignment horizontal="center" vertical="center"/>
    </xf>
    <xf numFmtId="0" fontId="1" fillId="4" borderId="27" xfId="0" applyFont="1" applyFill="1" applyBorder="1" applyAlignment="1" applyProtection="1">
      <alignment horizontal="centerContinuous" vertical="center"/>
    </xf>
    <xf numFmtId="0" fontId="1" fillId="4" borderId="28" xfId="0" applyFont="1" applyFill="1" applyBorder="1" applyAlignment="1" applyProtection="1">
      <alignment horizontal="centerContinuous" vertical="center"/>
    </xf>
    <xf numFmtId="0" fontId="1" fillId="4" borderId="27" xfId="0" quotePrefix="1" applyFont="1" applyFill="1" applyBorder="1" applyAlignment="1" applyProtection="1">
      <alignment horizontal="centerContinuous" vertical="center"/>
    </xf>
    <xf numFmtId="0" fontId="1" fillId="4" borderId="29" xfId="0" applyFont="1" applyFill="1" applyBorder="1" applyAlignment="1" applyProtection="1">
      <alignment horizontal="centerContinuous" vertical="center"/>
    </xf>
    <xf numFmtId="0" fontId="5" fillId="4" borderId="24" xfId="0" applyFont="1" applyFill="1" applyBorder="1" applyAlignment="1" applyProtection="1">
      <alignment vertical="top"/>
    </xf>
    <xf numFmtId="0" fontId="1" fillId="4" borderId="24" xfId="0" applyFont="1" applyFill="1" applyBorder="1" applyAlignment="1" applyProtection="1">
      <alignment horizontal="center" vertical="top"/>
    </xf>
    <xf numFmtId="0" fontId="1" fillId="4" borderId="24" xfId="0" applyFont="1" applyFill="1" applyBorder="1" applyAlignment="1" applyProtection="1">
      <alignment vertical="center"/>
      <protection locked="0"/>
    </xf>
    <xf numFmtId="0" fontId="1" fillId="4" borderId="24" xfId="0" applyFont="1" applyFill="1" applyBorder="1" applyAlignment="1" applyProtection="1">
      <alignment horizontal="centerContinuous" vertical="center"/>
      <protection locked="0"/>
    </xf>
    <xf numFmtId="0" fontId="1" fillId="4" borderId="18" xfId="0" quotePrefix="1" applyFont="1" applyFill="1" applyBorder="1" applyAlignment="1" applyProtection="1">
      <alignment horizontal="left" vertical="center" wrapText="1"/>
    </xf>
    <xf numFmtId="0" fontId="1" fillId="4" borderId="15" xfId="0" quotePrefix="1" applyFont="1" applyFill="1" applyBorder="1" applyAlignment="1" applyProtection="1">
      <alignment horizontal="left" wrapText="1"/>
    </xf>
    <xf numFmtId="0" fontId="1" fillId="4" borderId="18" xfId="0" quotePrefix="1" applyFont="1" applyFill="1" applyBorder="1" applyAlignment="1" applyProtection="1">
      <alignment horizontal="left" vertical="center"/>
    </xf>
    <xf numFmtId="0" fontId="1" fillId="4" borderId="15" xfId="0" quotePrefix="1" applyFont="1" applyFill="1" applyBorder="1" applyAlignment="1" applyProtection="1">
      <alignment horizontal="left" vertical="top"/>
    </xf>
    <xf numFmtId="0" fontId="2" fillId="4" borderId="9" xfId="0" quotePrefix="1" applyFont="1" applyFill="1" applyBorder="1" applyAlignment="1" applyProtection="1">
      <alignment horizontal="centerContinuous" vertical="center"/>
      <protection locked="0"/>
    </xf>
    <xf numFmtId="0" fontId="2" fillId="4" borderId="20" xfId="0" quotePrefix="1" applyFont="1" applyFill="1" applyBorder="1" applyAlignment="1" applyProtection="1">
      <alignment horizontal="centerContinuous" vertical="center"/>
      <protection locked="0"/>
    </xf>
    <xf numFmtId="0" fontId="1" fillId="4" borderId="19" xfId="0" applyFont="1" applyFill="1" applyBorder="1" applyAlignment="1" applyProtection="1">
      <alignment vertical="center"/>
      <protection locked="0"/>
    </xf>
    <xf numFmtId="0" fontId="2" fillId="4" borderId="24" xfId="0" applyFont="1" applyFill="1" applyBorder="1" applyAlignment="1" applyProtection="1">
      <alignment horizontal="centerContinuous" vertical="top"/>
      <protection locked="0"/>
    </xf>
    <xf numFmtId="0" fontId="2" fillId="4" borderId="26" xfId="0" applyFont="1" applyFill="1" applyBorder="1" applyAlignment="1" applyProtection="1">
      <alignment horizontal="centerContinuous" vertical="top"/>
      <protection locked="0"/>
    </xf>
    <xf numFmtId="0" fontId="1" fillId="4" borderId="14" xfId="0" applyFont="1" applyFill="1" applyBorder="1" applyAlignment="1" applyProtection="1">
      <alignment vertical="center"/>
      <protection locked="0"/>
    </xf>
    <xf numFmtId="0" fontId="5" fillId="4" borderId="16" xfId="0" quotePrefix="1" applyFont="1" applyFill="1" applyBorder="1" applyAlignment="1" applyProtection="1">
      <alignment horizontal="left"/>
    </xf>
    <xf numFmtId="0" fontId="1" fillId="4" borderId="0" xfId="0" quotePrefix="1" applyFont="1" applyFill="1" applyAlignment="1" applyProtection="1">
      <alignment horizontal="centerContinuous" vertical="center"/>
      <protection locked="0"/>
    </xf>
    <xf numFmtId="0" fontId="1" fillId="4" borderId="13" xfId="0" quotePrefix="1" applyFont="1" applyFill="1" applyBorder="1" applyAlignment="1" applyProtection="1">
      <alignment horizontal="centerContinuous" vertical="center"/>
    </xf>
    <xf numFmtId="0" fontId="1" fillId="4" borderId="0" xfId="0" quotePrefix="1" applyFont="1" applyFill="1" applyAlignment="1" applyProtection="1">
      <alignment horizontal="centerContinuous" vertical="center"/>
    </xf>
    <xf numFmtId="0" fontId="1" fillId="4" borderId="13" xfId="0" quotePrefix="1" applyFont="1" applyFill="1" applyBorder="1" applyAlignment="1" applyProtection="1">
      <alignment horizontal="center" vertical="center"/>
    </xf>
    <xf numFmtId="0" fontId="1" fillId="4" borderId="13" xfId="0" applyFont="1" applyFill="1" applyBorder="1" applyAlignment="1" applyProtection="1">
      <alignment horizontal="center" vertical="center"/>
    </xf>
    <xf numFmtId="0" fontId="9" fillId="4" borderId="13" xfId="0" applyFont="1" applyFill="1" applyBorder="1" applyAlignment="1" applyProtection="1">
      <alignment horizontal="centerContinuous" vertical="center"/>
    </xf>
    <xf numFmtId="0" fontId="1" fillId="4" borderId="13" xfId="0" applyFont="1" applyFill="1" applyBorder="1" applyAlignment="1" applyProtection="1">
      <alignment horizontal="centerContinuous" vertical="center"/>
    </xf>
    <xf numFmtId="0" fontId="1" fillId="4" borderId="0" xfId="0" quotePrefix="1" applyFont="1" applyFill="1" applyBorder="1" applyAlignment="1" applyProtection="1">
      <alignment horizontal="centerContinuous" vertical="center"/>
    </xf>
    <xf numFmtId="0" fontId="5" fillId="4" borderId="30" xfId="0" quotePrefix="1" applyFont="1" applyFill="1" applyBorder="1" applyAlignment="1" applyProtection="1">
      <alignment horizontal="left" vertical="top"/>
    </xf>
    <xf numFmtId="0" fontId="1" fillId="4" borderId="26" xfId="0" applyFont="1" applyFill="1" applyBorder="1" applyAlignment="1" applyProtection="1">
      <alignment horizontal="centerContinuous" vertical="top"/>
      <protection locked="0"/>
    </xf>
    <xf numFmtId="0" fontId="1" fillId="4" borderId="14" xfId="0" applyFont="1" applyFill="1" applyBorder="1" applyAlignment="1" applyProtection="1">
      <alignment horizontal="centerContinuous" vertical="top"/>
    </xf>
    <xf numFmtId="0" fontId="1" fillId="4" borderId="26" xfId="0" applyFont="1" applyFill="1" applyBorder="1" applyAlignment="1" applyProtection="1">
      <alignment horizontal="centerContinuous" vertical="top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26" xfId="0" applyFont="1" applyFill="1" applyBorder="1" applyAlignment="1" applyProtection="1">
      <alignment horizontal="center" vertical="center"/>
      <protection locked="0"/>
    </xf>
    <xf numFmtId="0" fontId="2" fillId="4" borderId="2" xfId="0" quotePrefix="1" applyFont="1" applyFill="1" applyBorder="1" applyAlignment="1" applyProtection="1">
      <alignment horizontal="centerContinuous" vertical="center"/>
      <protection locked="0"/>
    </xf>
    <xf numFmtId="0" fontId="4" fillId="4" borderId="0" xfId="0" applyFont="1" applyFill="1" applyBorder="1" applyAlignment="1" applyProtection="1">
      <alignment horizontal="centerContinuous" vertical="center"/>
    </xf>
    <xf numFmtId="0" fontId="4" fillId="4" borderId="13" xfId="0" applyFont="1" applyFill="1" applyBorder="1" applyAlignment="1" applyProtection="1">
      <alignment horizontal="centerContinuous" vertical="center"/>
    </xf>
    <xf numFmtId="0" fontId="4" fillId="4" borderId="26" xfId="0" applyFont="1" applyFill="1" applyBorder="1" applyAlignment="1" applyProtection="1">
      <alignment horizontal="centerContinuous" vertical="center"/>
    </xf>
    <xf numFmtId="0" fontId="4" fillId="4" borderId="14" xfId="0" applyFont="1" applyFill="1" applyBorder="1" applyAlignment="1" applyProtection="1">
      <alignment horizontal="centerContinuous" vertical="center"/>
    </xf>
    <xf numFmtId="0" fontId="5" fillId="4" borderId="2" xfId="0" quotePrefix="1" applyFont="1" applyFill="1" applyBorder="1" applyAlignment="1" applyProtection="1">
      <alignment horizontal="left"/>
    </xf>
    <xf numFmtId="0" fontId="1" fillId="4" borderId="2" xfId="0" quotePrefix="1" applyFont="1" applyFill="1" applyBorder="1" applyAlignment="1" applyProtection="1">
      <alignment horizontal="center" vertical="center"/>
    </xf>
    <xf numFmtId="0" fontId="1" fillId="4" borderId="2" xfId="0" applyFont="1" applyFill="1" applyBorder="1" applyAlignment="1" applyProtection="1">
      <alignment horizontal="centerContinuous" vertical="center"/>
    </xf>
    <xf numFmtId="0" fontId="1" fillId="4" borderId="2" xfId="0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horizontal="centerContinuous" vertical="center"/>
    </xf>
    <xf numFmtId="0" fontId="1" fillId="4" borderId="2" xfId="0" quotePrefix="1" applyFont="1" applyFill="1" applyBorder="1" applyAlignment="1" applyProtection="1">
      <alignment horizontal="centerContinuous" vertical="center"/>
    </xf>
    <xf numFmtId="0" fontId="1" fillId="4" borderId="24" xfId="0" applyFont="1" applyFill="1" applyBorder="1" applyAlignment="1" applyProtection="1">
      <alignment horizontal="center" vertical="center"/>
      <protection locked="0"/>
    </xf>
    <xf numFmtId="0" fontId="1" fillId="4" borderId="26" xfId="0" applyFont="1" applyFill="1" applyBorder="1" applyAlignment="1" applyProtection="1">
      <alignment horizontal="center"/>
      <protection locked="0"/>
    </xf>
    <xf numFmtId="0" fontId="2" fillId="4" borderId="27" xfId="0" quotePrefix="1" applyFont="1" applyFill="1" applyBorder="1" applyAlignment="1" applyProtection="1">
      <alignment horizontal="centerContinuous" vertical="center"/>
    </xf>
    <xf numFmtId="0" fontId="1" fillId="4" borderId="28" xfId="0" quotePrefix="1" applyFont="1" applyFill="1" applyBorder="1" applyAlignment="1" applyProtection="1">
      <alignment horizontal="centerContinuous" vertical="center"/>
      <protection locked="0"/>
    </xf>
    <xf numFmtId="0" fontId="1" fillId="4" borderId="28" xfId="0" applyFont="1" applyFill="1" applyBorder="1" applyAlignment="1" applyProtection="1">
      <alignment horizontal="centerContinuous" vertical="center"/>
      <protection locked="0"/>
    </xf>
    <xf numFmtId="0" fontId="1" fillId="4" borderId="29" xfId="0" applyFont="1" applyFill="1" applyBorder="1" applyAlignment="1" applyProtection="1">
      <alignment horizontal="centerContinuous" vertical="center"/>
      <protection locked="0"/>
    </xf>
    <xf numFmtId="0" fontId="1" fillId="4" borderId="0" xfId="0" applyFont="1" applyFill="1" applyAlignment="1" applyProtection="1">
      <alignment horizontal="center" vertical="center"/>
    </xf>
    <xf numFmtId="0" fontId="1" fillId="4" borderId="0" xfId="0" applyFont="1" applyFill="1" applyAlignment="1" applyProtection="1">
      <alignment horizontal="centerContinuous" vertical="center"/>
    </xf>
    <xf numFmtId="0" fontId="1" fillId="4" borderId="13" xfId="0" applyFont="1" applyFill="1" applyBorder="1" applyAlignment="1" applyProtection="1">
      <alignment horizontal="centerContinuous" vertical="center"/>
      <protection locked="0"/>
    </xf>
    <xf numFmtId="0" fontId="5" fillId="4" borderId="24" xfId="0" quotePrefix="1" applyFont="1" applyFill="1" applyBorder="1" applyAlignment="1" applyProtection="1">
      <alignment horizontal="left" vertical="top"/>
    </xf>
    <xf numFmtId="0" fontId="1" fillId="4" borderId="24" xfId="0" applyFont="1" applyFill="1" applyBorder="1" applyAlignment="1" applyProtection="1">
      <alignment horizontal="centerContinuous" vertical="top"/>
    </xf>
    <xf numFmtId="0" fontId="9" fillId="4" borderId="26" xfId="0" applyFont="1" applyFill="1" applyBorder="1" applyAlignment="1" applyProtection="1">
      <alignment horizontal="centerContinuous" vertical="top"/>
    </xf>
    <xf numFmtId="0" fontId="2" fillId="4" borderId="3" xfId="0" applyFont="1" applyFill="1" applyBorder="1" applyAlignment="1" applyProtection="1">
      <alignment vertical="center"/>
      <protection locked="0"/>
    </xf>
    <xf numFmtId="0" fontId="1" fillId="4" borderId="5" xfId="0" applyFont="1" applyFill="1" applyBorder="1" applyAlignment="1" applyProtection="1">
      <alignment vertical="center"/>
      <protection locked="0"/>
    </xf>
    <xf numFmtId="0" fontId="2" fillId="4" borderId="24" xfId="0" applyFont="1" applyFill="1" applyBorder="1" applyAlignment="1" applyProtection="1">
      <alignment vertical="center"/>
    </xf>
    <xf numFmtId="0" fontId="1" fillId="4" borderId="26" xfId="0" applyFont="1" applyFill="1" applyBorder="1" applyAlignment="1" applyProtection="1">
      <alignment vertical="center"/>
    </xf>
    <xf numFmtId="0" fontId="2" fillId="4" borderId="2" xfId="0" applyFont="1" applyFill="1" applyBorder="1" applyAlignment="1" applyProtection="1"/>
    <xf numFmtId="0" fontId="1" fillId="4" borderId="6" xfId="0" applyFont="1" applyFill="1" applyBorder="1" applyAlignment="1" applyProtection="1">
      <alignment horizontal="left" vertical="center"/>
    </xf>
    <xf numFmtId="0" fontId="1" fillId="4" borderId="3" xfId="0" applyFont="1" applyFill="1" applyBorder="1" applyAlignment="1" applyProtection="1">
      <alignment vertical="center"/>
    </xf>
    <xf numFmtId="0" fontId="1" fillId="4" borderId="3" xfId="0" quotePrefix="1" applyFont="1" applyFill="1" applyBorder="1" applyAlignment="1" applyProtection="1">
      <alignment horizontal="left" vertical="center"/>
    </xf>
    <xf numFmtId="0" fontId="1" fillId="4" borderId="5" xfId="0" applyFont="1" applyFill="1" applyBorder="1" applyAlignment="1" applyProtection="1">
      <alignment vertical="center"/>
    </xf>
    <xf numFmtId="0" fontId="16" fillId="4" borderId="3" xfId="0" applyFont="1" applyFill="1" applyBorder="1" applyAlignment="1" applyProtection="1">
      <alignment vertical="center"/>
    </xf>
    <xf numFmtId="0" fontId="16" fillId="4" borderId="5" xfId="0" applyFont="1" applyFill="1" applyBorder="1" applyAlignment="1" applyProtection="1">
      <alignment vertical="center"/>
    </xf>
    <xf numFmtId="0" fontId="16" fillId="4" borderId="24" xfId="0" applyFont="1" applyFill="1" applyBorder="1" applyAlignment="1" applyProtection="1">
      <alignment vertical="center"/>
    </xf>
    <xf numFmtId="0" fontId="16" fillId="4" borderId="26" xfId="0" applyFont="1" applyFill="1" applyBorder="1" applyAlignment="1" applyProtection="1">
      <alignment vertical="center"/>
    </xf>
    <xf numFmtId="0" fontId="16" fillId="4" borderId="3" xfId="0" quotePrefix="1" applyFont="1" applyFill="1" applyBorder="1" applyAlignment="1" applyProtection="1">
      <alignment horizontal="left" vertical="center"/>
    </xf>
    <xf numFmtId="0" fontId="5" fillId="4" borderId="17" xfId="0" applyFont="1" applyFill="1" applyBorder="1" applyAlignment="1" applyProtection="1">
      <alignment horizontal="centerContinuous" vertical="center"/>
      <protection locked="0"/>
    </xf>
    <xf numFmtId="0" fontId="5" fillId="4" borderId="23" xfId="0" applyFont="1" applyFill="1" applyBorder="1" applyAlignment="1" applyProtection="1">
      <alignment horizontal="centerContinuous" vertical="center"/>
    </xf>
    <xf numFmtId="0" fontId="7" fillId="4" borderId="23" xfId="0" applyFont="1" applyFill="1" applyBorder="1" applyAlignment="1" applyProtection="1">
      <alignment horizontal="centerContinuous" vertical="center"/>
    </xf>
    <xf numFmtId="0" fontId="7" fillId="4" borderId="23" xfId="0" applyFont="1" applyFill="1" applyBorder="1" applyAlignment="1" applyProtection="1">
      <alignment horizontal="centerContinuous" vertical="center"/>
      <protection locked="0"/>
    </xf>
    <xf numFmtId="0" fontId="7" fillId="4" borderId="11" xfId="0" applyFont="1" applyFill="1" applyBorder="1" applyAlignment="1" applyProtection="1">
      <alignment horizontal="centerContinuous" vertical="center"/>
      <protection locked="0"/>
    </xf>
    <xf numFmtId="0" fontId="9" fillId="4" borderId="2" xfId="0" quotePrefix="1" applyFont="1" applyFill="1" applyBorder="1" applyAlignment="1" applyProtection="1">
      <alignment horizontal="left" vertical="center"/>
    </xf>
    <xf numFmtId="0" fontId="9" fillId="4" borderId="0" xfId="0" applyFont="1" applyFill="1" applyBorder="1" applyAlignment="1" applyProtection="1">
      <alignment horizontal="left" vertical="center"/>
    </xf>
    <xf numFmtId="0" fontId="5" fillId="4" borderId="0" xfId="0" applyFont="1" applyFill="1" applyBorder="1" applyProtection="1"/>
    <xf numFmtId="0" fontId="1" fillId="4" borderId="2" xfId="0" applyFont="1" applyFill="1" applyBorder="1" applyAlignment="1" applyProtection="1">
      <alignment horizontal="centerContinuous"/>
    </xf>
    <xf numFmtId="0" fontId="9" fillId="4" borderId="13" xfId="0" applyFont="1" applyFill="1" applyBorder="1" applyAlignment="1" applyProtection="1">
      <alignment horizontal="centerContinuous" vertical="top"/>
    </xf>
    <xf numFmtId="0" fontId="1" fillId="4" borderId="0" xfId="0" applyFont="1" applyFill="1" applyBorder="1" applyAlignment="1" applyProtection="1">
      <alignment horizontal="centerContinuous"/>
    </xf>
    <xf numFmtId="0" fontId="9" fillId="4" borderId="13" xfId="0" quotePrefix="1" applyFont="1" applyFill="1" applyBorder="1" applyAlignment="1" applyProtection="1">
      <alignment horizontal="center" vertical="top" wrapText="1"/>
    </xf>
    <xf numFmtId="0" fontId="9" fillId="4" borderId="13" xfId="0" applyFont="1" applyFill="1" applyBorder="1" applyAlignment="1" applyProtection="1">
      <alignment horizontal="center" wrapText="1"/>
    </xf>
    <xf numFmtId="0" fontId="9" fillId="4" borderId="24" xfId="0" applyFont="1" applyFill="1" applyBorder="1" applyAlignment="1" applyProtection="1">
      <alignment horizontal="left" vertical="top"/>
    </xf>
    <xf numFmtId="0" fontId="9" fillId="4" borderId="26" xfId="0" applyFont="1" applyFill="1" applyBorder="1" applyAlignment="1" applyProtection="1">
      <alignment horizontal="left" vertical="top"/>
    </xf>
    <xf numFmtId="0" fontId="5" fillId="4" borderId="26" xfId="0" applyFont="1" applyFill="1" applyBorder="1" applyProtection="1"/>
    <xf numFmtId="0" fontId="9" fillId="4" borderId="24" xfId="0" applyFont="1" applyFill="1" applyBorder="1" applyAlignment="1" applyProtection="1">
      <alignment horizontal="centerContinuous" vertical="center"/>
      <protection locked="0"/>
    </xf>
    <xf numFmtId="0" fontId="9" fillId="4" borderId="14" xfId="0" applyFont="1" applyFill="1" applyBorder="1" applyAlignment="1" applyProtection="1">
      <alignment horizontal="centerContinuous" vertical="center"/>
      <protection locked="0"/>
    </xf>
    <xf numFmtId="0" fontId="9" fillId="4" borderId="26" xfId="0" applyFont="1" applyFill="1" applyBorder="1" applyAlignment="1" applyProtection="1">
      <alignment horizontal="centerContinuous" vertical="center"/>
      <protection locked="0"/>
    </xf>
    <xf numFmtId="0" fontId="9" fillId="4" borderId="26" xfId="0" applyFont="1" applyFill="1" applyBorder="1" applyAlignment="1" applyProtection="1">
      <alignment horizontal="centerContinuous"/>
      <protection locked="0"/>
    </xf>
    <xf numFmtId="0" fontId="9" fillId="4" borderId="14" xfId="0" applyFont="1" applyFill="1" applyBorder="1" applyAlignment="1" applyProtection="1">
      <alignment horizontal="centerContinuous"/>
      <protection locked="0"/>
    </xf>
    <xf numFmtId="0" fontId="9" fillId="4" borderId="14" xfId="0" applyFont="1" applyFill="1" applyBorder="1" applyAlignment="1" applyProtection="1">
      <alignment horizontal="center" vertical="top"/>
    </xf>
    <xf numFmtId="0" fontId="9" fillId="4" borderId="14" xfId="0" applyFont="1" applyFill="1" applyBorder="1" applyAlignment="1" applyProtection="1">
      <alignment horizontal="center" vertical="top" wrapText="1"/>
      <protection locked="0"/>
    </xf>
    <xf numFmtId="0" fontId="9" fillId="4" borderId="3" xfId="0" applyFont="1" applyFill="1" applyBorder="1" applyAlignment="1" applyProtection="1">
      <alignment vertical="center"/>
      <protection locked="0"/>
    </xf>
    <xf numFmtId="0" fontId="9" fillId="4" borderId="5" xfId="0" applyFont="1" applyFill="1" applyBorder="1" applyAlignment="1" applyProtection="1">
      <alignment vertical="center"/>
      <protection locked="0"/>
    </xf>
    <xf numFmtId="0" fontId="9" fillId="4" borderId="4" xfId="0" applyFont="1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 applyProtection="1">
      <alignment horizontal="center" vertical="center"/>
    </xf>
    <xf numFmtId="0" fontId="9" fillId="4" borderId="4" xfId="0" applyFont="1" applyFill="1" applyBorder="1" applyAlignment="1" applyProtection="1">
      <alignment vertical="center"/>
      <protection locked="0"/>
    </xf>
    <xf numFmtId="0" fontId="5" fillId="4" borderId="2" xfId="0" quotePrefix="1" applyFont="1" applyFill="1" applyBorder="1" applyAlignment="1" applyProtection="1">
      <alignment horizontal="left" vertical="center"/>
    </xf>
    <xf numFmtId="0" fontId="5" fillId="4" borderId="0" xfId="0" quotePrefix="1" applyFont="1" applyFill="1" applyBorder="1" applyAlignment="1" applyProtection="1">
      <alignment horizontal="left" vertical="center"/>
    </xf>
    <xf numFmtId="0" fontId="5" fillId="4" borderId="13" xfId="0" applyFont="1" applyFill="1" applyBorder="1" applyAlignment="1" applyProtection="1">
      <alignment vertical="center"/>
    </xf>
    <xf numFmtId="0" fontId="5" fillId="4" borderId="26" xfId="0" applyFont="1" applyFill="1" applyBorder="1" applyAlignment="1" applyProtection="1">
      <alignment vertical="top"/>
    </xf>
    <xf numFmtId="0" fontId="5" fillId="4" borderId="14" xfId="0" applyFont="1" applyFill="1" applyBorder="1" applyAlignment="1" applyProtection="1">
      <alignment vertical="center"/>
    </xf>
    <xf numFmtId="0" fontId="5" fillId="4" borderId="3" xfId="0" applyFont="1" applyFill="1" applyBorder="1" applyAlignment="1" applyProtection="1">
      <alignment horizontal="left" vertical="center"/>
    </xf>
    <xf numFmtId="0" fontId="5" fillId="4" borderId="5" xfId="0" applyFont="1" applyFill="1" applyBorder="1" applyAlignment="1" applyProtection="1">
      <alignment horizontal="left" vertical="center"/>
    </xf>
    <xf numFmtId="0" fontId="9" fillId="4" borderId="5" xfId="0" applyFont="1" applyFill="1" applyBorder="1" applyAlignment="1" applyProtection="1">
      <alignment horizontal="left" vertical="center"/>
    </xf>
    <xf numFmtId="0" fontId="9" fillId="4" borderId="2" xfId="0" applyFont="1" applyFill="1" applyBorder="1" applyAlignment="1" applyProtection="1">
      <alignment vertical="center"/>
    </xf>
    <xf numFmtId="0" fontId="9" fillId="4" borderId="0" xfId="0" applyFont="1" applyFill="1" applyBorder="1" applyAlignment="1" applyProtection="1">
      <alignment vertical="center"/>
    </xf>
    <xf numFmtId="0" fontId="9" fillId="4" borderId="1" xfId="0" quotePrefix="1" applyFont="1" applyFill="1" applyBorder="1" applyAlignment="1" applyProtection="1">
      <alignment horizontal="left" vertical="center"/>
    </xf>
    <xf numFmtId="0" fontId="9" fillId="4" borderId="3" xfId="0" applyFont="1" applyFill="1" applyBorder="1" applyAlignment="1" applyProtection="1">
      <alignment vertical="center"/>
    </xf>
    <xf numFmtId="0" fontId="9" fillId="4" borderId="5" xfId="0" applyFont="1" applyFill="1" applyBorder="1" applyAlignment="1" applyProtection="1">
      <alignment vertical="center"/>
    </xf>
    <xf numFmtId="0" fontId="9" fillId="4" borderId="4" xfId="0" quotePrefix="1" applyFont="1" applyFill="1" applyBorder="1" applyAlignment="1" applyProtection="1">
      <alignment horizontal="left" vertical="center"/>
    </xf>
    <xf numFmtId="0" fontId="9" fillId="4" borderId="13" xfId="0" quotePrefix="1" applyFont="1" applyFill="1" applyBorder="1" applyAlignment="1" applyProtection="1">
      <alignment horizontal="left" vertical="center"/>
    </xf>
    <xf numFmtId="0" fontId="9" fillId="4" borderId="4" xfId="0" quotePrefix="1" applyFont="1" applyFill="1" applyBorder="1" applyAlignment="1" applyProtection="1">
      <alignment horizontal="left" vertical="top"/>
    </xf>
    <xf numFmtId="0" fontId="9" fillId="4" borderId="0" xfId="0" quotePrefix="1" applyFont="1" applyFill="1" applyBorder="1" applyAlignment="1" applyProtection="1">
      <alignment horizontal="left" vertical="center"/>
    </xf>
    <xf numFmtId="0" fontId="9" fillId="4" borderId="13" xfId="0" applyFont="1" applyFill="1" applyBorder="1" applyAlignment="1" applyProtection="1">
      <alignment horizontal="left" vertical="center"/>
    </xf>
    <xf numFmtId="0" fontId="9" fillId="4" borderId="24" xfId="0" applyFont="1" applyFill="1" applyBorder="1" applyAlignment="1" applyProtection="1">
      <alignment vertical="center"/>
    </xf>
    <xf numFmtId="0" fontId="9" fillId="4" borderId="26" xfId="0" applyFont="1" applyFill="1" applyBorder="1" applyAlignment="1" applyProtection="1">
      <alignment vertical="center"/>
    </xf>
    <xf numFmtId="0" fontId="9" fillId="4" borderId="14" xfId="0" quotePrefix="1" applyFont="1" applyFill="1" applyBorder="1" applyAlignment="1" applyProtection="1">
      <alignment horizontal="left" vertical="center"/>
    </xf>
    <xf numFmtId="0" fontId="5" fillId="4" borderId="4" xfId="0" applyFont="1" applyFill="1" applyBorder="1" applyAlignment="1" applyProtection="1">
      <alignment vertical="center"/>
    </xf>
    <xf numFmtId="0" fontId="9" fillId="4" borderId="3" xfId="0" quotePrefix="1" applyFont="1" applyFill="1" applyBorder="1" applyAlignment="1" applyProtection="1">
      <alignment horizontal="left" vertical="center"/>
    </xf>
    <xf numFmtId="0" fontId="9" fillId="4" borderId="5" xfId="0" quotePrefix="1" applyFont="1" applyFill="1" applyBorder="1" applyAlignment="1" applyProtection="1">
      <alignment horizontal="left" vertical="center"/>
    </xf>
    <xf numFmtId="0" fontId="9" fillId="4" borderId="4" xfId="0" applyFont="1" applyFill="1" applyBorder="1" applyAlignment="1" applyProtection="1">
      <alignment horizontal="left" vertical="center"/>
    </xf>
    <xf numFmtId="0" fontId="5" fillId="4" borderId="6" xfId="0" applyFont="1" applyFill="1" applyBorder="1" applyAlignment="1" applyProtection="1">
      <alignment horizontal="centerContinuous" vertical="center"/>
    </xf>
    <xf numFmtId="0" fontId="5" fillId="4" borderId="12" xfId="0" applyFont="1" applyFill="1" applyBorder="1" applyAlignment="1" applyProtection="1">
      <alignment horizontal="centerContinuous" vertical="center"/>
    </xf>
    <xf numFmtId="0" fontId="7" fillId="4" borderId="12" xfId="0" applyFont="1" applyFill="1" applyBorder="1" applyAlignment="1" applyProtection="1">
      <alignment horizontal="centerContinuous" vertical="center"/>
    </xf>
    <xf numFmtId="0" fontId="7" fillId="4" borderId="12" xfId="0" applyFont="1" applyFill="1" applyBorder="1" applyAlignment="1" applyProtection="1">
      <alignment horizontal="centerContinuous" vertical="center"/>
      <protection locked="0"/>
    </xf>
    <xf numFmtId="0" fontId="7" fillId="4" borderId="8" xfId="0" applyFont="1" applyFill="1" applyBorder="1" applyAlignment="1" applyProtection="1">
      <alignment horizontal="centerContinuous" vertical="center"/>
      <protection locked="0"/>
    </xf>
    <xf numFmtId="0" fontId="6" fillId="4" borderId="2" xfId="0" quotePrefix="1" applyFont="1" applyFill="1" applyBorder="1" applyAlignment="1" applyProtection="1">
      <alignment horizontal="left" vertical="center"/>
    </xf>
    <xf numFmtId="0" fontId="6" fillId="4" borderId="0" xfId="0" quotePrefix="1" applyFont="1" applyFill="1" applyBorder="1" applyAlignment="1" applyProtection="1">
      <alignment horizontal="left" vertical="center"/>
    </xf>
    <xf numFmtId="0" fontId="1" fillId="4" borderId="0" xfId="0" applyFont="1" applyFill="1" applyAlignment="1" applyProtection="1">
      <alignment horizontal="centerContinuous"/>
    </xf>
    <xf numFmtId="0" fontId="9" fillId="4" borderId="13" xfId="0" applyFont="1" applyFill="1" applyBorder="1" applyAlignment="1" applyProtection="1">
      <alignment horizontal="centerContinuous"/>
    </xf>
    <xf numFmtId="0" fontId="7" fillId="4" borderId="13" xfId="0" applyFont="1" applyFill="1" applyBorder="1" applyAlignment="1" applyProtection="1">
      <alignment horizontal="centerContinuous"/>
    </xf>
    <xf numFmtId="0" fontId="7" fillId="4" borderId="13" xfId="0" applyFont="1" applyFill="1" applyBorder="1" applyAlignment="1" applyProtection="1">
      <alignment horizontal="centerContinuous" vertical="center"/>
    </xf>
    <xf numFmtId="0" fontId="1" fillId="4" borderId="13" xfId="0" quotePrefix="1" applyFont="1" applyFill="1" applyBorder="1" applyAlignment="1" applyProtection="1">
      <alignment horizontal="center" vertical="top"/>
    </xf>
    <xf numFmtId="0" fontId="1" fillId="4" borderId="13" xfId="0" applyFont="1" applyFill="1" applyBorder="1" applyAlignment="1" applyProtection="1">
      <alignment horizontal="center" vertical="top"/>
    </xf>
    <xf numFmtId="0" fontId="6" fillId="4" borderId="24" xfId="0" applyFont="1" applyFill="1" applyBorder="1" applyAlignment="1" applyProtection="1">
      <alignment vertical="top"/>
    </xf>
    <xf numFmtId="0" fontId="6" fillId="4" borderId="26" xfId="0" applyFont="1" applyFill="1" applyBorder="1" applyAlignment="1" applyProtection="1">
      <alignment vertical="top"/>
    </xf>
    <xf numFmtId="0" fontId="7" fillId="4" borderId="26" xfId="0" applyFont="1" applyFill="1" applyBorder="1" applyAlignment="1" applyProtection="1">
      <alignment horizontal="centerContinuous" vertical="center"/>
      <protection locked="0"/>
    </xf>
    <xf numFmtId="0" fontId="7" fillId="4" borderId="14" xfId="0" applyFont="1" applyFill="1" applyBorder="1" applyAlignment="1" applyProtection="1">
      <alignment horizontal="centerContinuous" vertical="center"/>
      <protection locked="0"/>
    </xf>
    <xf numFmtId="0" fontId="7" fillId="4" borderId="26" xfId="0" applyFont="1" applyFill="1" applyBorder="1" applyAlignment="1" applyProtection="1">
      <alignment horizontal="centerContinuous"/>
      <protection locked="0"/>
    </xf>
    <xf numFmtId="0" fontId="1" fillId="4" borderId="14" xfId="0" applyFont="1" applyFill="1" applyBorder="1" applyAlignment="1" applyProtection="1">
      <alignment horizontal="center" vertical="top"/>
    </xf>
    <xf numFmtId="0" fontId="1" fillId="4" borderId="14" xfId="0" applyFont="1" applyFill="1" applyBorder="1" applyAlignment="1" applyProtection="1">
      <alignment horizontal="center" vertical="top"/>
      <protection locked="0"/>
    </xf>
    <xf numFmtId="0" fontId="7" fillId="4" borderId="3" xfId="0" applyFont="1" applyFill="1" applyBorder="1" applyAlignment="1" applyProtection="1">
      <alignment horizontal="center" vertical="center"/>
    </xf>
    <xf numFmtId="0" fontId="7" fillId="4" borderId="5" xfId="0" applyFont="1" applyFill="1" applyBorder="1" applyAlignment="1" applyProtection="1">
      <alignment horizontal="center" vertical="center"/>
    </xf>
    <xf numFmtId="0" fontId="7" fillId="4" borderId="4" xfId="0" applyFont="1" applyFill="1" applyBorder="1" applyAlignment="1" applyProtection="1">
      <alignment horizontal="center" vertical="center"/>
    </xf>
    <xf numFmtId="0" fontId="7" fillId="4" borderId="4" xfId="0" applyFont="1" applyFill="1" applyBorder="1" applyAlignment="1" applyProtection="1">
      <alignment horizontal="center" vertical="center"/>
      <protection locked="0"/>
    </xf>
    <xf numFmtId="0" fontId="10" fillId="4" borderId="24" xfId="0" applyFont="1" applyFill="1" applyBorder="1" applyAlignment="1" applyProtection="1">
      <alignment vertical="top"/>
    </xf>
    <xf numFmtId="0" fontId="10" fillId="4" borderId="26" xfId="0" applyFont="1" applyFill="1" applyBorder="1" applyAlignment="1" applyProtection="1">
      <alignment vertical="center"/>
    </xf>
    <xf numFmtId="0" fontId="7" fillId="4" borderId="14" xfId="0" applyFont="1" applyFill="1" applyBorder="1" applyAlignment="1" applyProtection="1">
      <alignment vertical="center"/>
    </xf>
    <xf numFmtId="0" fontId="7" fillId="4" borderId="2" xfId="0" applyFont="1" applyFill="1" applyBorder="1" applyAlignment="1" applyProtection="1">
      <alignment vertical="center"/>
    </xf>
    <xf numFmtId="0" fontId="7" fillId="4" borderId="0" xfId="0" applyFont="1" applyFill="1" applyBorder="1" applyAlignment="1" applyProtection="1">
      <alignment vertical="center"/>
    </xf>
    <xf numFmtId="0" fontId="7" fillId="4" borderId="13" xfId="0" applyFont="1" applyFill="1" applyBorder="1" applyAlignment="1" applyProtection="1">
      <alignment horizontal="left"/>
    </xf>
    <xf numFmtId="0" fontId="7" fillId="4" borderId="13" xfId="0" applyFont="1" applyFill="1" applyBorder="1" applyAlignment="1" applyProtection="1">
      <alignment horizontal="left" vertical="top"/>
    </xf>
    <xf numFmtId="0" fontId="7" fillId="4" borderId="4" xfId="0" applyFont="1" applyFill="1" applyBorder="1" applyAlignment="1" applyProtection="1">
      <alignment horizontal="left" vertical="top"/>
    </xf>
    <xf numFmtId="0" fontId="7" fillId="4" borderId="1" xfId="0" quotePrefix="1" applyFont="1" applyFill="1" applyBorder="1" applyAlignment="1" applyProtection="1">
      <alignment horizontal="left"/>
    </xf>
    <xf numFmtId="0" fontId="7" fillId="4" borderId="3" xfId="0" applyFont="1" applyFill="1" applyBorder="1" applyAlignment="1" applyProtection="1">
      <alignment vertical="center"/>
    </xf>
    <xf numFmtId="0" fontId="7" fillId="4" borderId="5" xfId="0" applyFont="1" applyFill="1" applyBorder="1" applyAlignment="1" applyProtection="1">
      <alignment vertical="center"/>
    </xf>
    <xf numFmtId="0" fontId="7" fillId="4" borderId="14" xfId="0" applyFont="1" applyFill="1" applyBorder="1" applyAlignment="1" applyProtection="1">
      <alignment horizontal="left" vertical="center"/>
    </xf>
    <xf numFmtId="0" fontId="10" fillId="4" borderId="2" xfId="0" applyFont="1" applyFill="1" applyBorder="1" applyAlignment="1" applyProtection="1"/>
    <xf numFmtId="0" fontId="10" fillId="4" borderId="0" xfId="0" applyFont="1" applyFill="1" applyBorder="1" applyAlignment="1" applyProtection="1"/>
    <xf numFmtId="0" fontId="10" fillId="4" borderId="24" xfId="0" applyFont="1" applyFill="1" applyBorder="1" applyAlignment="1" applyProtection="1">
      <alignment vertical="center"/>
    </xf>
    <xf numFmtId="0" fontId="10" fillId="4" borderId="26" xfId="0" applyFont="1" applyFill="1" applyBorder="1" applyAlignment="1" applyProtection="1">
      <alignment vertical="top"/>
    </xf>
    <xf numFmtId="0" fontId="10" fillId="4" borderId="3" xfId="0" applyFont="1" applyFill="1" applyBorder="1" applyAlignment="1" applyProtection="1">
      <alignment vertical="center"/>
    </xf>
    <xf numFmtId="0" fontId="10" fillId="4" borderId="4" xfId="0" applyFont="1" applyFill="1" applyBorder="1" applyAlignment="1" applyProtection="1">
      <alignment vertical="center"/>
    </xf>
    <xf numFmtId="0" fontId="7" fillId="4" borderId="3" xfId="0" quotePrefix="1" applyFont="1" applyFill="1" applyBorder="1" applyAlignment="1" applyProtection="1">
      <alignment horizontal="left" vertical="center"/>
    </xf>
    <xf numFmtId="0" fontId="7" fillId="4" borderId="5" xfId="0" quotePrefix="1" applyFont="1" applyFill="1" applyBorder="1" applyAlignment="1" applyProtection="1">
      <alignment horizontal="left" vertical="center"/>
    </xf>
    <xf numFmtId="0" fontId="7" fillId="4" borderId="4" xfId="0" applyFont="1" applyFill="1" applyBorder="1" applyAlignment="1" applyProtection="1">
      <alignment horizontal="left" vertical="center"/>
    </xf>
    <xf numFmtId="0" fontId="7" fillId="4" borderId="2" xfId="0" quotePrefix="1" applyFont="1" applyFill="1" applyBorder="1" applyAlignment="1" applyProtection="1">
      <alignment horizontal="left" vertical="center"/>
    </xf>
    <xf numFmtId="0" fontId="7" fillId="4" borderId="0" xfId="0" quotePrefix="1" applyFont="1" applyFill="1" applyBorder="1" applyAlignment="1" applyProtection="1">
      <alignment horizontal="left"/>
    </xf>
    <xf numFmtId="0" fontId="7" fillId="4" borderId="24" xfId="0" quotePrefix="1" applyFont="1" applyFill="1" applyBorder="1" applyAlignment="1" applyProtection="1">
      <alignment horizontal="left" vertical="center"/>
    </xf>
    <xf numFmtId="0" fontId="7" fillId="4" borderId="26" xfId="0" quotePrefix="1" applyFont="1" applyFill="1" applyBorder="1" applyAlignment="1" applyProtection="1">
      <alignment horizontal="left" vertical="center"/>
    </xf>
    <xf numFmtId="0" fontId="10" fillId="4" borderId="13" xfId="0" quotePrefix="1" applyFont="1" applyFill="1" applyBorder="1" applyAlignment="1" applyProtection="1">
      <alignment horizontal="left"/>
    </xf>
    <xf numFmtId="0" fontId="10" fillId="4" borderId="4" xfId="0" applyFont="1" applyFill="1" applyBorder="1" applyAlignment="1" applyProtection="1">
      <alignment vertical="top"/>
    </xf>
    <xf numFmtId="0" fontId="7" fillId="4" borderId="2" xfId="0" quotePrefix="1" applyFont="1" applyFill="1" applyBorder="1" applyAlignment="1" applyProtection="1">
      <alignment horizontal="left"/>
    </xf>
    <xf numFmtId="0" fontId="7" fillId="4" borderId="0" xfId="0" quotePrefix="1" applyFont="1" applyFill="1" applyBorder="1" applyAlignment="1" applyProtection="1">
      <alignment horizontal="left" vertical="center"/>
    </xf>
    <xf numFmtId="0" fontId="7" fillId="4" borderId="13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centerContinuous" vertical="center"/>
    </xf>
    <xf numFmtId="0" fontId="4" fillId="4" borderId="8" xfId="0" applyFont="1" applyFill="1" applyBorder="1" applyAlignment="1" applyProtection="1">
      <alignment vertical="center"/>
    </xf>
    <xf numFmtId="0" fontId="7" fillId="4" borderId="0" xfId="0" quotePrefix="1" applyFont="1" applyFill="1" applyAlignment="1" applyProtection="1">
      <alignment horizontal="left" vertical="center"/>
    </xf>
    <xf numFmtId="0" fontId="7" fillId="4" borderId="0" xfId="0" quotePrefix="1" applyFont="1" applyFill="1" applyBorder="1" applyAlignment="1" applyProtection="1">
      <alignment horizontal="centerContinuous" vertical="center"/>
    </xf>
    <xf numFmtId="0" fontId="1" fillId="4" borderId="2" xfId="0" quotePrefix="1" applyFont="1" applyFill="1" applyBorder="1" applyAlignment="1" applyProtection="1">
      <alignment horizontal="centerContinuous"/>
    </xf>
    <xf numFmtId="0" fontId="7" fillId="4" borderId="0" xfId="0" quotePrefix="1" applyFont="1" applyFill="1" applyAlignment="1" applyProtection="1">
      <alignment horizontal="centerContinuous" vertical="center"/>
    </xf>
    <xf numFmtId="0" fontId="9" fillId="4" borderId="0" xfId="0" applyFont="1" applyFill="1" applyAlignment="1" applyProtection="1">
      <alignment horizontal="centerContinuous"/>
    </xf>
    <xf numFmtId="0" fontId="7" fillId="4" borderId="0" xfId="0" applyFont="1" applyFill="1" applyAlignment="1" applyProtection="1">
      <alignment horizontal="centerContinuous" vertical="center"/>
    </xf>
    <xf numFmtId="0" fontId="7" fillId="4" borderId="0" xfId="0" applyFont="1" applyFill="1" applyAlignment="1" applyProtection="1">
      <alignment horizontal="centerContinuous"/>
    </xf>
    <xf numFmtId="0" fontId="1" fillId="4" borderId="16" xfId="0" applyFont="1" applyFill="1" applyBorder="1" applyAlignment="1" applyProtection="1">
      <alignment horizontal="center" vertical="center"/>
    </xf>
    <xf numFmtId="0" fontId="6" fillId="4" borderId="24" xfId="0" quotePrefix="1" applyFont="1" applyFill="1" applyBorder="1" applyAlignment="1" applyProtection="1">
      <alignment horizontal="left" vertical="top"/>
    </xf>
    <xf numFmtId="0" fontId="7" fillId="4" borderId="26" xfId="0" quotePrefix="1" applyFont="1" applyFill="1" applyBorder="1" applyAlignment="1" applyProtection="1">
      <alignment horizontal="centerContinuous" vertical="center"/>
    </xf>
    <xf numFmtId="0" fontId="7" fillId="4" borderId="24" xfId="0" quotePrefix="1" applyFont="1" applyFill="1" applyBorder="1" applyAlignment="1" applyProtection="1">
      <alignment horizontal="centerContinuous" vertical="center"/>
    </xf>
    <xf numFmtId="0" fontId="9" fillId="4" borderId="26" xfId="0" applyFont="1" applyFill="1" applyBorder="1" applyAlignment="1" applyProtection="1">
      <alignment horizontal="centerContinuous"/>
    </xf>
    <xf numFmtId="0" fontId="7" fillId="4" borderId="26" xfId="0" applyFont="1" applyFill="1" applyBorder="1" applyAlignment="1" applyProtection="1">
      <alignment horizontal="centerContinuous" vertical="center"/>
    </xf>
    <xf numFmtId="0" fontId="7" fillId="4" borderId="24" xfId="0" applyFont="1" applyFill="1" applyBorder="1" applyAlignment="1" applyProtection="1">
      <alignment horizontal="centerContinuous"/>
    </xf>
    <xf numFmtId="0" fontId="7" fillId="4" borderId="26" xfId="0" applyFont="1" applyFill="1" applyBorder="1" applyAlignment="1" applyProtection="1">
      <alignment horizontal="centerContinuous"/>
    </xf>
    <xf numFmtId="0" fontId="1" fillId="4" borderId="24" xfId="0" quotePrefix="1" applyFont="1" applyFill="1" applyBorder="1" applyAlignment="1" applyProtection="1">
      <alignment horizontal="center" vertical="top"/>
    </xf>
    <xf numFmtId="0" fontId="1" fillId="4" borderId="30" xfId="0" applyFont="1" applyFill="1" applyBorder="1" applyAlignment="1" applyProtection="1">
      <alignment horizontal="center" vertical="center"/>
    </xf>
    <xf numFmtId="0" fontId="6" fillId="4" borderId="3" xfId="0" quotePrefix="1" applyFont="1" applyFill="1" applyBorder="1" applyAlignment="1" applyProtection="1">
      <alignment horizontal="left" vertical="top"/>
    </xf>
    <xf numFmtId="0" fontId="9" fillId="4" borderId="3" xfId="0" applyFont="1" applyFill="1" applyBorder="1" applyAlignment="1" applyProtection="1">
      <alignment horizontal="center" vertical="center"/>
    </xf>
    <xf numFmtId="0" fontId="7" fillId="4" borderId="15" xfId="0" applyFont="1" applyFill="1" applyBorder="1" applyAlignment="1" applyProtection="1">
      <alignment horizontal="center" vertical="center"/>
    </xf>
    <xf numFmtId="0" fontId="10" fillId="4" borderId="2" xfId="0" quotePrefix="1" applyFont="1" applyFill="1" applyBorder="1" applyAlignment="1" applyProtection="1">
      <alignment horizontal="right"/>
      <protection locked="0"/>
    </xf>
    <xf numFmtId="0" fontId="10" fillId="4" borderId="0" xfId="0" applyFont="1" applyFill="1" applyAlignment="1" applyProtection="1">
      <alignment horizontal="left"/>
      <protection locked="0"/>
    </xf>
    <xf numFmtId="0" fontId="7" fillId="4" borderId="0" xfId="0" applyFont="1" applyFill="1" applyBorder="1" applyAlignment="1" applyProtection="1">
      <alignment horizontal="center"/>
      <protection locked="0"/>
    </xf>
    <xf numFmtId="0" fontId="10" fillId="4" borderId="3" xfId="0" applyFont="1" applyFill="1" applyBorder="1" applyAlignment="1" applyProtection="1">
      <alignment vertical="center"/>
      <protection locked="0"/>
    </xf>
    <xf numFmtId="0" fontId="10" fillId="4" borderId="5" xfId="0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 applyProtection="1">
      <alignment vertical="center"/>
      <protection locked="0"/>
    </xf>
    <xf numFmtId="0" fontId="7" fillId="4" borderId="2" xfId="0" applyFont="1" applyFill="1" applyBorder="1" applyAlignment="1" applyProtection="1">
      <alignment vertical="center"/>
      <protection locked="0"/>
    </xf>
    <xf numFmtId="0" fontId="7" fillId="4" borderId="0" xfId="0" quotePrefix="1" applyFont="1" applyFill="1" applyBorder="1" applyAlignment="1" applyProtection="1">
      <alignment horizontal="left"/>
      <protection locked="0"/>
    </xf>
    <xf numFmtId="0" fontId="7" fillId="4" borderId="0" xfId="0" applyFont="1" applyFill="1" applyBorder="1" applyAlignment="1" applyProtection="1">
      <alignment vertical="center"/>
      <protection locked="0"/>
    </xf>
    <xf numFmtId="0" fontId="7" fillId="4" borderId="3" xfId="0" applyFont="1" applyFill="1" applyBorder="1" applyAlignment="1" applyProtection="1">
      <alignment vertical="center"/>
      <protection locked="0"/>
    </xf>
    <xf numFmtId="0" fontId="7" fillId="4" borderId="5" xfId="0" quotePrefix="1" applyFont="1" applyFill="1" applyBorder="1" applyAlignment="1" applyProtection="1">
      <alignment horizontal="left" vertical="top"/>
      <protection locked="0"/>
    </xf>
    <xf numFmtId="0" fontId="7" fillId="4" borderId="2" xfId="0" quotePrefix="1" applyFont="1" applyFill="1" applyBorder="1" applyAlignment="1" applyProtection="1">
      <alignment horizontal="left" vertical="center"/>
      <protection locked="0"/>
    </xf>
    <xf numFmtId="0" fontId="7" fillId="4" borderId="0" xfId="0" quotePrefix="1" applyFont="1" applyFill="1" applyAlignment="1" applyProtection="1">
      <alignment horizontal="left" vertical="center"/>
      <protection locked="0"/>
    </xf>
    <xf numFmtId="0" fontId="7" fillId="4" borderId="3" xfId="0" quotePrefix="1" applyFont="1" applyFill="1" applyBorder="1" applyAlignment="1" applyProtection="1">
      <alignment horizontal="left" vertical="center"/>
      <protection locked="0"/>
    </xf>
    <xf numFmtId="0" fontId="7" fillId="4" borderId="5" xfId="0" quotePrefix="1" applyFont="1" applyFill="1" applyBorder="1" applyAlignment="1" applyProtection="1">
      <alignment horizontal="left" vertical="center"/>
      <protection locked="0"/>
    </xf>
    <xf numFmtId="0" fontId="10" fillId="4" borderId="5" xfId="0" applyFont="1" applyFill="1" applyBorder="1" applyAlignment="1" applyProtection="1">
      <alignment vertical="center"/>
      <protection locked="0"/>
    </xf>
    <xf numFmtId="0" fontId="7" fillId="4" borderId="0" xfId="0" quotePrefix="1" applyFont="1" applyFill="1" applyAlignment="1" applyProtection="1">
      <alignment horizontal="left"/>
      <protection locked="0"/>
    </xf>
    <xf numFmtId="0" fontId="10" fillId="4" borderId="2" xfId="0" quotePrefix="1" applyFont="1" applyFill="1" applyBorder="1" applyAlignment="1" applyProtection="1">
      <alignment horizontal="left"/>
      <protection locked="0"/>
    </xf>
    <xf numFmtId="0" fontId="7" fillId="4" borderId="0" xfId="0" applyFont="1" applyFill="1" applyAlignment="1" applyProtection="1">
      <alignment vertical="center"/>
      <protection locked="0"/>
    </xf>
    <xf numFmtId="0" fontId="10" fillId="4" borderId="3" xfId="0" applyFont="1" applyFill="1" applyBorder="1" applyAlignment="1" applyProtection="1">
      <alignment vertical="top"/>
      <protection locked="0"/>
    </xf>
    <xf numFmtId="3" fontId="1" fillId="0" borderId="12" xfId="0" applyNumberFormat="1" applyFont="1" applyBorder="1" applyAlignment="1" applyProtection="1">
      <alignment horizontal="right" vertical="center"/>
      <protection locked="0"/>
    </xf>
    <xf numFmtId="0" fontId="25" fillId="0" borderId="15" xfId="0" applyFont="1" applyBorder="1" applyAlignment="1" applyProtection="1">
      <alignment horizontal="left" vertical="center"/>
      <protection locked="0"/>
    </xf>
    <xf numFmtId="0" fontId="25" fillId="0" borderId="16" xfId="0" applyFont="1" applyBorder="1" applyAlignment="1" applyProtection="1">
      <alignment horizontal="left" vertical="center"/>
      <protection locked="0"/>
    </xf>
    <xf numFmtId="0" fontId="25" fillId="0" borderId="1" xfId="0" applyFont="1" applyBorder="1" applyAlignment="1" applyProtection="1">
      <alignment vertical="center"/>
      <protection locked="0"/>
    </xf>
    <xf numFmtId="188" fontId="16" fillId="0" borderId="7" xfId="0" applyNumberFormat="1" applyFont="1" applyBorder="1" applyAlignment="1" applyProtection="1">
      <alignment horizontal="right" vertical="center"/>
    </xf>
    <xf numFmtId="188" fontId="1" fillId="0" borderId="3" xfId="0" applyNumberFormat="1" applyFont="1" applyBorder="1" applyAlignment="1" applyProtection="1">
      <alignment horizontal="right" vertical="center"/>
      <protection locked="0"/>
    </xf>
    <xf numFmtId="4" fontId="16" fillId="0" borderId="21" xfId="0" applyNumberFormat="1" applyFont="1" applyBorder="1" applyAlignment="1" applyProtection="1">
      <alignment horizontal="right" vertical="center"/>
    </xf>
    <xf numFmtId="4" fontId="1" fillId="0" borderId="15" xfId="0" applyNumberFormat="1" applyFont="1" applyBorder="1" applyAlignment="1" applyProtection="1">
      <alignment horizontal="right" vertical="center"/>
    </xf>
    <xf numFmtId="4" fontId="16" fillId="0" borderId="8" xfId="0" applyNumberFormat="1" applyFont="1" applyBorder="1" applyAlignment="1" applyProtection="1">
      <alignment horizontal="right" vertical="center"/>
    </xf>
    <xf numFmtId="4" fontId="1" fillId="0" borderId="8" xfId="0" applyNumberFormat="1" applyFont="1" applyBorder="1" applyAlignment="1" applyProtection="1">
      <alignment horizontal="right" vertical="center"/>
    </xf>
    <xf numFmtId="4" fontId="1" fillId="0" borderId="4" xfId="0" applyNumberFormat="1" applyFont="1" applyBorder="1" applyAlignment="1" applyProtection="1">
      <alignment horizontal="right" vertical="center"/>
    </xf>
    <xf numFmtId="4" fontId="1" fillId="0" borderId="8" xfId="0" quotePrefix="1" applyNumberFormat="1" applyFont="1" applyBorder="1" applyAlignment="1" applyProtection="1">
      <alignment horizontal="right" vertical="center"/>
    </xf>
    <xf numFmtId="4" fontId="1" fillId="0" borderId="4" xfId="0" quotePrefix="1" applyNumberFormat="1" applyFont="1" applyBorder="1" applyAlignment="1" applyProtection="1">
      <alignment horizontal="right" vertical="center"/>
    </xf>
    <xf numFmtId="190" fontId="16" fillId="0" borderId="10" xfId="0" applyNumberFormat="1" applyFont="1" applyBorder="1" applyAlignment="1" applyProtection="1">
      <alignment horizontal="right" vertical="center"/>
    </xf>
    <xf numFmtId="191" fontId="16" fillId="0" borderId="10" xfId="0" applyNumberFormat="1" applyFont="1" applyBorder="1" applyAlignment="1" applyProtection="1">
      <alignment horizontal="right" vertical="center"/>
    </xf>
    <xf numFmtId="189" fontId="16" fillId="0" borderId="1" xfId="0" applyNumberFormat="1" applyFont="1" applyBorder="1" applyAlignment="1" applyProtection="1">
      <alignment horizontal="right" vertical="center"/>
    </xf>
    <xf numFmtId="190" fontId="16" fillId="0" borderId="1" xfId="0" applyNumberFormat="1" applyFont="1" applyBorder="1" applyAlignment="1" applyProtection="1">
      <alignment horizontal="right" vertical="center"/>
    </xf>
    <xf numFmtId="191" fontId="16" fillId="0" borderId="1" xfId="0" applyNumberFormat="1" applyFont="1" applyBorder="1" applyAlignment="1" applyProtection="1">
      <alignment horizontal="right" vertical="center"/>
    </xf>
    <xf numFmtId="191" fontId="1" fillId="0" borderId="18" xfId="0" applyNumberFormat="1" applyFont="1" applyBorder="1" applyAlignment="1" applyProtection="1">
      <alignment horizontal="right" vertical="center"/>
      <protection locked="0"/>
    </xf>
    <xf numFmtId="190" fontId="1" fillId="0" borderId="1" xfId="0" applyNumberFormat="1" applyFont="1" applyBorder="1" applyAlignment="1" applyProtection="1">
      <alignment horizontal="right" vertical="center"/>
    </xf>
    <xf numFmtId="191" fontId="1" fillId="0" borderId="1" xfId="0" applyNumberFormat="1" applyFont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1s1-3"/>
      <sheetName val="1-1s4-5"/>
      <sheetName val="1-1a"/>
      <sheetName val="1-2s1-2"/>
      <sheetName val="1-2s3-4"/>
      <sheetName val="1-2a"/>
      <sheetName val="1-2s5-6"/>
      <sheetName val="1-2s7-8"/>
      <sheetName val="1-2s9-10"/>
      <sheetName val="1-2s11-12"/>
      <sheetName val="1-2s13-14"/>
      <sheetName val="1-2s15-16"/>
      <sheetName val="1-2overview"/>
      <sheetName val="1-3s1"/>
      <sheetName val="1-3s2-3CH4"/>
      <sheetName val="1-3s2-3N2O"/>
      <sheetName val="1-3s2-3NOX"/>
      <sheetName val="1-3s2-3CO"/>
      <sheetName val="1-3s2-3NMVOC"/>
      <sheetName val="1-4s1"/>
      <sheetName val="1-5s1"/>
      <sheetName val="1-5s2"/>
      <sheetName val="1-5s3CO2"/>
      <sheetName val="1-5s3CH4"/>
      <sheetName val="1-5s3N2O"/>
      <sheetName val="1-5s3NOX"/>
      <sheetName val="1-5s3CO"/>
      <sheetName val="1-5s3NMVOC"/>
      <sheetName val="1-5s3SO2"/>
      <sheetName val="1-6s1"/>
      <sheetName val="1-7s1"/>
      <sheetName val="1-8s1"/>
      <sheetName val="1-8s2"/>
      <sheetName val="1-8s3"/>
      <sheetName val="1-8s4"/>
      <sheetName val="Module1"/>
    </sheetNames>
    <sheetDataSet>
      <sheetData sheetId="0">
        <row r="45">
          <cell r="T45">
            <v>3855.3961294803175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5">
          <cell r="AT35">
            <v>693.02351708333345</v>
          </cell>
        </row>
        <row r="36">
          <cell r="AT36">
            <v>507.56684192852015</v>
          </cell>
        </row>
        <row r="37">
          <cell r="AT37">
            <v>0.72414345465000007</v>
          </cell>
        </row>
        <row r="38">
          <cell r="AT38">
            <v>682.2128418599998</v>
          </cell>
        </row>
        <row r="39">
          <cell r="AT39">
            <v>0</v>
          </cell>
        </row>
        <row r="40">
          <cell r="AT40">
            <v>46.672732259999989</v>
          </cell>
        </row>
        <row r="42">
          <cell r="AT42">
            <v>278.81268357209666</v>
          </cell>
        </row>
        <row r="43">
          <cell r="AT43">
            <v>1543.6476345033334</v>
          </cell>
        </row>
        <row r="48">
          <cell r="AT48">
            <v>3855.3961294803171</v>
          </cell>
          <cell r="BA48">
            <v>277.00094822399996</v>
          </cell>
        </row>
        <row r="49">
          <cell r="AT49">
            <v>102.73573481838366</v>
          </cell>
        </row>
      </sheetData>
      <sheetData sheetId="13" refreshError="1"/>
      <sheetData sheetId="14">
        <row r="16">
          <cell r="S16">
            <v>1.2221853000000001E-2</v>
          </cell>
        </row>
        <row r="18">
          <cell r="S18">
            <v>0.24447156155999999</v>
          </cell>
        </row>
        <row r="19">
          <cell r="S19">
            <v>5.1564450000000009E-6</v>
          </cell>
        </row>
        <row r="21">
          <cell r="S21">
            <v>0.14817734999999999</v>
          </cell>
        </row>
        <row r="22">
          <cell r="S22">
            <v>0</v>
          </cell>
        </row>
        <row r="23">
          <cell r="S23">
            <v>3.1825499999999993E-3</v>
          </cell>
        </row>
        <row r="24">
          <cell r="S24">
            <v>0.21188763589999998</v>
          </cell>
        </row>
        <row r="25">
          <cell r="S25">
            <v>0.72855621999999998</v>
          </cell>
        </row>
        <row r="29">
          <cell r="S29">
            <v>1.2077260099999985E-2</v>
          </cell>
        </row>
      </sheetData>
      <sheetData sheetId="15">
        <row r="16">
          <cell r="S16">
            <v>1.9842193000000003E-3</v>
          </cell>
        </row>
        <row r="18">
          <cell r="S18">
            <v>4.9215413160000011E-3</v>
          </cell>
        </row>
        <row r="19">
          <cell r="S19">
            <v>6.1877340000000006E-6</v>
          </cell>
        </row>
        <row r="21">
          <cell r="S21">
            <v>5.8384979999999993E-3</v>
          </cell>
        </row>
        <row r="22">
          <cell r="S22">
            <v>0</v>
          </cell>
        </row>
        <row r="23">
          <cell r="S23">
            <v>3.8190599999999989E-4</v>
          </cell>
        </row>
        <row r="24">
          <cell r="S24">
            <v>5.9415404339999995E-3</v>
          </cell>
        </row>
        <row r="25">
          <cell r="S25">
            <v>1.07407908E-2</v>
          </cell>
        </row>
        <row r="28">
          <cell r="S28">
            <v>0</v>
          </cell>
        </row>
      </sheetData>
      <sheetData sheetId="16">
        <row r="16">
          <cell r="S16">
            <v>0</v>
          </cell>
        </row>
        <row r="18">
          <cell r="S18" t="e">
            <v>#REF!</v>
          </cell>
        </row>
        <row r="19">
          <cell r="S19">
            <v>0</v>
          </cell>
        </row>
        <row r="21">
          <cell r="S21">
            <v>0</v>
          </cell>
        </row>
        <row r="22">
          <cell r="S22">
            <v>0</v>
          </cell>
        </row>
        <row r="23">
          <cell r="S23">
            <v>0</v>
          </cell>
        </row>
        <row r="24">
          <cell r="S24">
            <v>0</v>
          </cell>
        </row>
        <row r="25">
          <cell r="S25">
            <v>0</v>
          </cell>
        </row>
        <row r="26">
          <cell r="S26">
            <v>0</v>
          </cell>
        </row>
        <row r="27">
          <cell r="S27">
            <v>0</v>
          </cell>
        </row>
        <row r="28">
          <cell r="S28">
            <v>0</v>
          </cell>
        </row>
        <row r="31">
          <cell r="S31">
            <v>0</v>
          </cell>
        </row>
        <row r="32">
          <cell r="S32">
            <v>0</v>
          </cell>
        </row>
      </sheetData>
      <sheetData sheetId="17">
        <row r="16">
          <cell r="S16">
            <v>0</v>
          </cell>
        </row>
        <row r="18">
          <cell r="S18" t="e">
            <v>#REF!</v>
          </cell>
        </row>
        <row r="19">
          <cell r="S19">
            <v>0</v>
          </cell>
        </row>
        <row r="21">
          <cell r="S21">
            <v>0</v>
          </cell>
        </row>
        <row r="22">
          <cell r="S22">
            <v>0</v>
          </cell>
        </row>
        <row r="23">
          <cell r="S23">
            <v>0</v>
          </cell>
        </row>
        <row r="24">
          <cell r="S24">
            <v>0</v>
          </cell>
        </row>
        <row r="25">
          <cell r="S25">
            <v>0</v>
          </cell>
        </row>
        <row r="26">
          <cell r="S26">
            <v>0</v>
          </cell>
        </row>
        <row r="27">
          <cell r="S27">
            <v>0</v>
          </cell>
        </row>
        <row r="28">
          <cell r="S28">
            <v>0</v>
          </cell>
        </row>
        <row r="31">
          <cell r="S31">
            <v>0</v>
          </cell>
        </row>
        <row r="32">
          <cell r="S32">
            <v>0</v>
          </cell>
        </row>
      </sheetData>
      <sheetData sheetId="18">
        <row r="16">
          <cell r="S16">
            <v>0</v>
          </cell>
        </row>
        <row r="18">
          <cell r="S18" t="e">
            <v>#REF!</v>
          </cell>
        </row>
        <row r="19">
          <cell r="S19">
            <v>0</v>
          </cell>
        </row>
        <row r="21">
          <cell r="S21">
            <v>0</v>
          </cell>
        </row>
        <row r="22">
          <cell r="S22">
            <v>0</v>
          </cell>
        </row>
        <row r="23">
          <cell r="S23">
            <v>0</v>
          </cell>
        </row>
        <row r="24">
          <cell r="S24">
            <v>0</v>
          </cell>
        </row>
        <row r="25">
          <cell r="S25">
            <v>0</v>
          </cell>
        </row>
        <row r="26">
          <cell r="S26">
            <v>0</v>
          </cell>
        </row>
        <row r="27">
          <cell r="S27">
            <v>0</v>
          </cell>
        </row>
        <row r="28">
          <cell r="S28">
            <v>0</v>
          </cell>
        </row>
        <row r="31">
          <cell r="S31">
            <v>0</v>
          </cell>
        </row>
        <row r="32">
          <cell r="S32">
            <v>0</v>
          </cell>
        </row>
      </sheetData>
      <sheetData sheetId="19">
        <row r="36">
          <cell r="J36">
            <v>0</v>
          </cell>
        </row>
        <row r="38">
          <cell r="J38">
            <v>0</v>
          </cell>
        </row>
        <row r="39">
          <cell r="J39">
            <v>0</v>
          </cell>
        </row>
      </sheetData>
      <sheetData sheetId="20" refreshError="1"/>
      <sheetData sheetId="21" refreshError="1"/>
      <sheetData sheetId="22">
        <row r="31">
          <cell r="G31">
            <v>0</v>
          </cell>
        </row>
      </sheetData>
      <sheetData sheetId="23">
        <row r="30">
          <cell r="G30">
            <v>0</v>
          </cell>
        </row>
      </sheetData>
      <sheetData sheetId="24">
        <row r="30">
          <cell r="G30">
            <v>0</v>
          </cell>
        </row>
      </sheetData>
      <sheetData sheetId="25">
        <row r="31">
          <cell r="G31">
            <v>0</v>
          </cell>
        </row>
        <row r="50">
          <cell r="G50">
            <v>0</v>
          </cell>
        </row>
      </sheetData>
      <sheetData sheetId="26">
        <row r="31">
          <cell r="G31">
            <v>0</v>
          </cell>
        </row>
        <row r="50">
          <cell r="G50">
            <v>0</v>
          </cell>
        </row>
      </sheetData>
      <sheetData sheetId="27">
        <row r="31">
          <cell r="G31">
            <v>0</v>
          </cell>
        </row>
        <row r="50">
          <cell r="G50">
            <v>0</v>
          </cell>
        </row>
      </sheetData>
      <sheetData sheetId="28">
        <row r="50">
          <cell r="G50">
            <v>0</v>
          </cell>
        </row>
      </sheetData>
      <sheetData sheetId="29">
        <row r="21">
          <cell r="H21">
            <v>0</v>
          </cell>
        </row>
      </sheetData>
      <sheetData sheetId="30">
        <row r="27">
          <cell r="G27">
            <v>0</v>
          </cell>
        </row>
        <row r="40">
          <cell r="G40">
            <v>6.5103765000000005</v>
          </cell>
        </row>
        <row r="48">
          <cell r="G48">
            <v>0</v>
          </cell>
        </row>
      </sheetData>
      <sheetData sheetId="31"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</sheetData>
      <sheetData sheetId="32"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</sheetData>
      <sheetData sheetId="33">
        <row r="14">
          <cell r="F14">
            <v>0</v>
          </cell>
        </row>
      </sheetData>
      <sheetData sheetId="34"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</sheetData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-1s1"/>
      <sheetName val="2-1s2"/>
      <sheetName val="2-2s1"/>
      <sheetName val="2-3s1"/>
      <sheetName val="2-4s1"/>
      <sheetName val="2-4s2"/>
      <sheetName val="2-5s1"/>
      <sheetName val="2-5s2"/>
      <sheetName val="2-5s3"/>
      <sheetName val="2-5s4"/>
      <sheetName val="2-5s5"/>
      <sheetName val="2-6s1"/>
      <sheetName val="2-6s2"/>
      <sheetName val="2-6s3"/>
      <sheetName val="2-7s1"/>
      <sheetName val="2-8s1"/>
      <sheetName val="2-9s1"/>
      <sheetName val="2-9s2"/>
      <sheetName val="2-9s3"/>
      <sheetName val="2-9s4"/>
      <sheetName val="2-10s1"/>
      <sheetName val="2-10s2"/>
      <sheetName val="2-10s3"/>
      <sheetName val="2-10s4"/>
      <sheetName val="2-10s5"/>
      <sheetName val="2-11s1"/>
      <sheetName val="2-11s2"/>
      <sheetName val="2-11s3"/>
      <sheetName val="2-11s4"/>
      <sheetName val="2-11s5"/>
      <sheetName val="2-11s6"/>
      <sheetName val="2-11s7"/>
      <sheetName val="2-11s8"/>
      <sheetName val="2-11s9"/>
      <sheetName val="2-11s10"/>
      <sheetName val="2-11s11"/>
      <sheetName val="2-12s1"/>
      <sheetName val="2-12s2"/>
      <sheetName val="2-13s1"/>
      <sheetName val="2-13s2"/>
      <sheetName val="2-14s1"/>
      <sheetName val="2-14s2"/>
      <sheetName val="2-15s1"/>
      <sheetName val="2-15s2"/>
      <sheetName val="2-15s3"/>
      <sheetName val="2-15s4"/>
      <sheetName val="2-15s5"/>
      <sheetName val="2-15s6"/>
      <sheetName val="2-15s7"/>
      <sheetName val="2-15s8"/>
      <sheetName val="2-15s9"/>
      <sheetName val="2-15s10"/>
      <sheetName val="2-15s11"/>
      <sheetName val="2-15s12"/>
      <sheetName val="2-15s13"/>
      <sheetName val="Module1"/>
    </sheetNames>
    <sheetDataSet>
      <sheetData sheetId="0">
        <row r="17">
          <cell r="E17">
            <v>0</v>
          </cell>
        </row>
      </sheetData>
      <sheetData sheetId="1">
        <row r="17">
          <cell r="E17">
            <v>0</v>
          </cell>
        </row>
      </sheetData>
      <sheetData sheetId="2">
        <row r="20">
          <cell r="F20">
            <v>84.924999999999997</v>
          </cell>
        </row>
      </sheetData>
      <sheetData sheetId="3">
        <row r="20">
          <cell r="F20">
            <v>0</v>
          </cell>
        </row>
      </sheetData>
      <sheetData sheetId="4">
        <row r="17">
          <cell r="E17">
            <v>0</v>
          </cell>
        </row>
      </sheetData>
      <sheetData sheetId="5">
        <row r="17">
          <cell r="E17">
            <v>0</v>
          </cell>
        </row>
      </sheetData>
      <sheetData sheetId="6">
        <row r="20">
          <cell r="F20">
            <v>0</v>
          </cell>
        </row>
      </sheetData>
      <sheetData sheetId="7">
        <row r="16">
          <cell r="E16">
            <v>0</v>
          </cell>
        </row>
      </sheetData>
      <sheetData sheetId="8">
        <row r="20">
          <cell r="F20">
            <v>0</v>
          </cell>
        </row>
      </sheetData>
      <sheetData sheetId="9">
        <row r="19">
          <cell r="F19">
            <v>0</v>
          </cell>
        </row>
      </sheetData>
      <sheetData sheetId="10">
        <row r="18">
          <cell r="E18">
            <v>0</v>
          </cell>
        </row>
      </sheetData>
      <sheetData sheetId="11">
        <row r="17">
          <cell r="F17">
            <v>1.9911833333333333</v>
          </cell>
        </row>
      </sheetData>
      <sheetData sheetId="12">
        <row r="17">
          <cell r="E17">
            <v>0</v>
          </cell>
        </row>
      </sheetData>
      <sheetData sheetId="13"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</sheetData>
      <sheetData sheetId="14">
        <row r="16">
          <cell r="G16">
            <v>5.2709999999999999</v>
          </cell>
        </row>
        <row r="17">
          <cell r="G17">
            <v>0</v>
          </cell>
        </row>
      </sheetData>
      <sheetData sheetId="15"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</sheetData>
      <sheetData sheetId="16">
        <row r="18">
          <cell r="F18">
            <v>0</v>
          </cell>
        </row>
      </sheetData>
      <sheetData sheetId="17">
        <row r="17">
          <cell r="E17">
            <v>0</v>
          </cell>
        </row>
      </sheetData>
      <sheetData sheetId="18">
        <row r="17">
          <cell r="E17">
            <v>0</v>
          </cell>
        </row>
      </sheetData>
      <sheetData sheetId="19">
        <row r="20">
          <cell r="E20">
            <v>0</v>
          </cell>
        </row>
      </sheetData>
      <sheetData sheetId="20">
        <row r="25">
          <cell r="F25">
            <v>0.140872</v>
          </cell>
        </row>
      </sheetData>
      <sheetData sheetId="21">
        <row r="25">
          <cell r="F25">
            <v>0</v>
          </cell>
        </row>
      </sheetData>
      <sheetData sheetId="22">
        <row r="25">
          <cell r="F25">
            <v>0</v>
          </cell>
        </row>
      </sheetData>
      <sheetData sheetId="23">
        <row r="24">
          <cell r="F24">
            <v>0</v>
          </cell>
        </row>
      </sheetData>
      <sheetData sheetId="24">
        <row r="25">
          <cell r="F25">
            <v>0</v>
          </cell>
        </row>
      </sheetData>
      <sheetData sheetId="25"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</sheetData>
      <sheetData sheetId="26">
        <row r="18">
          <cell r="E18">
            <v>0</v>
          </cell>
        </row>
      </sheetData>
      <sheetData sheetId="27"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</sheetData>
      <sheetData sheetId="28">
        <row r="18">
          <cell r="E18">
            <v>0</v>
          </cell>
        </row>
      </sheetData>
      <sheetData sheetId="29">
        <row r="17">
          <cell r="E17">
            <v>0</v>
          </cell>
        </row>
      </sheetData>
      <sheetData sheetId="30">
        <row r="20">
          <cell r="J20">
            <v>0</v>
          </cell>
        </row>
      </sheetData>
      <sheetData sheetId="31">
        <row r="20">
          <cell r="J20">
            <v>0</v>
          </cell>
        </row>
      </sheetData>
      <sheetData sheetId="32">
        <row r="17">
          <cell r="E17">
            <v>0</v>
          </cell>
        </row>
      </sheetData>
      <sheetData sheetId="33">
        <row r="17">
          <cell r="D17">
            <v>0</v>
          </cell>
        </row>
      </sheetData>
      <sheetData sheetId="34"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</sheetData>
      <sheetData sheetId="35">
        <row r="17">
          <cell r="D17">
            <v>0</v>
          </cell>
        </row>
      </sheetData>
      <sheetData sheetId="36"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</sheetData>
      <sheetData sheetId="37">
        <row r="22">
          <cell r="F22">
            <v>0</v>
          </cell>
        </row>
      </sheetData>
      <sheetData sheetId="38">
        <row r="24">
          <cell r="F24">
            <v>0</v>
          </cell>
        </row>
      </sheetData>
      <sheetData sheetId="39">
        <row r="24">
          <cell r="F24">
            <v>0</v>
          </cell>
        </row>
      </sheetData>
      <sheetData sheetId="40">
        <row r="22">
          <cell r="G22">
            <v>0</v>
          </cell>
        </row>
        <row r="26">
          <cell r="G26">
            <v>0</v>
          </cell>
        </row>
      </sheetData>
      <sheetData sheetId="41">
        <row r="22">
          <cell r="G22">
            <v>0</v>
          </cell>
        </row>
        <row r="26">
          <cell r="G26">
            <v>0</v>
          </cell>
        </row>
      </sheetData>
      <sheetData sheetId="42"/>
      <sheetData sheetId="43"/>
      <sheetData sheetId="44">
        <row r="17">
          <cell r="F17">
            <v>0</v>
          </cell>
        </row>
        <row r="18">
          <cell r="F18">
            <v>0</v>
          </cell>
        </row>
      </sheetData>
      <sheetData sheetId="45"/>
      <sheetData sheetId="46"/>
      <sheetData sheetId="47"/>
      <sheetData sheetId="48">
        <row r="18">
          <cell r="F18">
            <v>1.3555999999999998E-4</v>
          </cell>
        </row>
        <row r="19">
          <cell r="F19">
            <v>0</v>
          </cell>
        </row>
      </sheetData>
      <sheetData sheetId="49"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</sheetData>
      <sheetData sheetId="50"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</sheetData>
      <sheetData sheetId="51">
        <row r="15">
          <cell r="G15">
            <v>0</v>
          </cell>
        </row>
        <row r="16">
          <cell r="G16">
            <v>0</v>
          </cell>
        </row>
      </sheetData>
      <sheetData sheetId="52">
        <row r="15">
          <cell r="G15">
            <v>0</v>
          </cell>
        </row>
        <row r="16">
          <cell r="G16">
            <v>0</v>
          </cell>
        </row>
      </sheetData>
      <sheetData sheetId="53">
        <row r="16">
          <cell r="G16">
            <v>0</v>
          </cell>
        </row>
        <row r="17">
          <cell r="G17">
            <v>0</v>
          </cell>
        </row>
      </sheetData>
      <sheetData sheetId="54">
        <row r="19">
          <cell r="G19">
            <v>0</v>
          </cell>
        </row>
      </sheetData>
      <sheetData sheetId="5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-1s1"/>
      <sheetName val="4-1suppl.anaerobic"/>
      <sheetName val="4-1suppl.liquid"/>
      <sheetName val="4-1suppl.solid"/>
      <sheetName val="4-1suppl.daily"/>
      <sheetName val="4-1suppl.pasture"/>
      <sheetName val="4-1suppl.other"/>
      <sheetName val="4-1s2"/>
      <sheetName val="4-2s1"/>
      <sheetName val="4-3s1"/>
      <sheetName val="4-3s2"/>
      <sheetName val="4-3s3"/>
      <sheetName val="4-4s1"/>
      <sheetName val="4-4s2"/>
      <sheetName val="4-4s3"/>
      <sheetName val="4-5s1"/>
      <sheetName val="4-5Asuppl."/>
      <sheetName val="4-5Bsuppl."/>
      <sheetName val="4-5s2"/>
      <sheetName val="4-5s3"/>
      <sheetName val="4-5s4"/>
      <sheetName val="4-5s5"/>
      <sheetName val="Module1"/>
    </sheetNames>
    <sheetDataSet>
      <sheetData sheetId="0">
        <row r="18">
          <cell r="E18">
            <v>6083.0999999999995</v>
          </cell>
          <cell r="G18">
            <v>450.59999999999997</v>
          </cell>
        </row>
        <row r="19">
          <cell r="E19">
            <v>3724</v>
          </cell>
          <cell r="G19">
            <v>266</v>
          </cell>
        </row>
        <row r="20">
          <cell r="E20">
            <v>0</v>
          </cell>
          <cell r="G20">
            <v>0</v>
          </cell>
        </row>
        <row r="21">
          <cell r="E21">
            <v>317.60000000000002</v>
          </cell>
          <cell r="G21">
            <v>7.543000000000001</v>
          </cell>
        </row>
        <row r="22">
          <cell r="E22">
            <v>64</v>
          </cell>
          <cell r="G22">
            <v>1.536</v>
          </cell>
        </row>
        <row r="23">
          <cell r="E23">
            <v>0</v>
          </cell>
          <cell r="G23">
            <v>0</v>
          </cell>
        </row>
        <row r="24">
          <cell r="E24">
            <v>45</v>
          </cell>
          <cell r="G24">
            <v>3.4749999999999996</v>
          </cell>
        </row>
        <row r="25">
          <cell r="E25">
            <v>0</v>
          </cell>
          <cell r="G25">
            <v>0</v>
          </cell>
        </row>
        <row r="26">
          <cell r="E26">
            <v>94.35</v>
          </cell>
          <cell r="G26">
            <v>251.6</v>
          </cell>
        </row>
        <row r="27">
          <cell r="E27">
            <v>0</v>
          </cell>
          <cell r="G27">
            <v>91.189799999999991</v>
          </cell>
        </row>
        <row r="28">
          <cell r="E28">
            <v>10328.049999999999</v>
          </cell>
          <cell r="G28">
            <v>1071.9438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0">
          <cell r="E20">
            <v>0</v>
          </cell>
        </row>
        <row r="21">
          <cell r="E21">
            <v>5.7400023999999984E-7</v>
          </cell>
        </row>
        <row r="23">
          <cell r="E23">
            <v>3.7408706500000001E-4</v>
          </cell>
        </row>
        <row r="25">
          <cell r="E25">
            <v>0</v>
          </cell>
        </row>
        <row r="26">
          <cell r="E26">
            <v>3.7466106524000002E-4</v>
          </cell>
        </row>
      </sheetData>
      <sheetData sheetId="8"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</sheetData>
      <sheetData sheetId="9"/>
      <sheetData sheetId="10"/>
      <sheetData sheetId="11">
        <row r="16">
          <cell r="I16">
            <v>0</v>
          </cell>
        </row>
        <row r="17">
          <cell r="I17">
            <v>0</v>
          </cell>
        </row>
        <row r="19">
          <cell r="I19">
            <v>0</v>
          </cell>
        </row>
        <row r="20">
          <cell r="I20">
            <v>0</v>
          </cell>
        </row>
      </sheetData>
      <sheetData sheetId="12"/>
      <sheetData sheetId="13"/>
      <sheetData sheetId="14">
        <row r="20">
          <cell r="F20">
            <v>0</v>
          </cell>
        </row>
        <row r="21">
          <cell r="F21">
            <v>0</v>
          </cell>
        </row>
        <row r="23">
          <cell r="F23">
            <v>0</v>
          </cell>
        </row>
        <row r="24">
          <cell r="F24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>
        <row r="18">
          <cell r="I18">
            <v>0.19545312733948575</v>
          </cell>
        </row>
      </sheetData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-1s1"/>
      <sheetName val="5-1s2"/>
      <sheetName val="5-1s3"/>
      <sheetName val="5-2s1"/>
      <sheetName val="5-2s2"/>
      <sheetName val="5-2s3"/>
      <sheetName val="5-2s4"/>
      <sheetName val="5-2s5"/>
      <sheetName val="5-3s1"/>
      <sheetName val="5-4s1"/>
      <sheetName val="5-4s2"/>
      <sheetName val="5-4s3"/>
      <sheetName val="5-5s1"/>
      <sheetName val="5-5A"/>
      <sheetName val="5-5s2"/>
      <sheetName val="5-5s3"/>
      <sheetName val="5-5s4"/>
      <sheetName val="Module1"/>
    </sheetNames>
    <sheetDataSet>
      <sheetData sheetId="0"/>
      <sheetData sheetId="1"/>
      <sheetData sheetId="2">
        <row r="19">
          <cell r="E19">
            <v>2444.8783333333336</v>
          </cell>
        </row>
      </sheetData>
      <sheetData sheetId="3"/>
      <sheetData sheetId="4"/>
      <sheetData sheetId="5">
        <row r="16">
          <cell r="J16">
            <v>0</v>
          </cell>
        </row>
        <row r="17">
          <cell r="J17">
            <v>0</v>
          </cell>
        </row>
        <row r="18">
          <cell r="J18">
            <v>0</v>
          </cell>
        </row>
        <row r="19">
          <cell r="J19">
            <v>0</v>
          </cell>
        </row>
        <row r="20">
          <cell r="J20">
            <v>0</v>
          </cell>
        </row>
        <row r="21">
          <cell r="J21">
            <v>0</v>
          </cell>
        </row>
        <row r="23">
          <cell r="J23">
            <v>0</v>
          </cell>
        </row>
        <row r="24">
          <cell r="J24">
            <v>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0</v>
          </cell>
        </row>
        <row r="28">
          <cell r="J28">
            <v>0</v>
          </cell>
        </row>
        <row r="29">
          <cell r="J29">
            <v>0</v>
          </cell>
        </row>
        <row r="30">
          <cell r="J30">
            <v>0</v>
          </cell>
        </row>
        <row r="31">
          <cell r="J31">
            <v>0</v>
          </cell>
        </row>
      </sheetData>
      <sheetData sheetId="6"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204.45134399999995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</sheetData>
      <sheetData sheetId="7"/>
      <sheetData sheetId="8">
        <row r="17">
          <cell r="I17">
            <v>0</v>
          </cell>
        </row>
        <row r="18">
          <cell r="I18">
            <v>0</v>
          </cell>
        </row>
        <row r="21">
          <cell r="I21">
            <v>0</v>
          </cell>
        </row>
        <row r="22">
          <cell r="I22">
            <v>0</v>
          </cell>
        </row>
      </sheetData>
      <sheetData sheetId="9"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5.5811999999999999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</sheetData>
      <sheetData sheetId="10"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</sheetData>
      <sheetData sheetId="11"/>
      <sheetData sheetId="12"/>
      <sheetData sheetId="13"/>
      <sheetData sheetId="14"/>
      <sheetData sheetId="15"/>
      <sheetData sheetId="16">
        <row r="22">
          <cell r="F22">
            <v>5.0129199999999994</v>
          </cell>
        </row>
      </sheetData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-1s1"/>
      <sheetName val="6-1A"/>
      <sheetName val="6-1( )"/>
      <sheetName val="6-1B"/>
      <sheetName val="6-2s1"/>
      <sheetName val="6-2s2"/>
      <sheetName val="6-2s3"/>
      <sheetName val="6-2s4"/>
      <sheetName val="6-3s1"/>
      <sheetName val="6-3s2"/>
      <sheetName val="6-3s3"/>
      <sheetName val="6-3s4"/>
      <sheetName val="6-4s1"/>
      <sheetName val="Module1"/>
    </sheetNames>
    <sheetDataSet>
      <sheetData sheetId="0">
        <row r="23">
          <cell r="N23">
            <v>62.49549973333334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1">
          <cell r="G21">
            <v>0.54337499999999994</v>
          </cell>
        </row>
      </sheetData>
      <sheetData sheetId="8"/>
      <sheetData sheetId="9"/>
      <sheetData sheetId="10"/>
      <sheetData sheetId="11">
        <row r="20">
          <cell r="G20">
            <v>0</v>
          </cell>
        </row>
      </sheetData>
      <sheetData sheetId="12">
        <row r="18">
          <cell r="G18">
            <v>5.566628571428571E-2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H69"/>
  <sheetViews>
    <sheetView topLeftCell="A13" workbookViewId="0">
      <selection activeCell="C16" sqref="C16"/>
    </sheetView>
  </sheetViews>
  <sheetFormatPr defaultRowHeight="13.8" x14ac:dyDescent="0.2"/>
  <cols>
    <col min="1" max="1" width="2.7109375" style="89" customWidth="1"/>
    <col min="2" max="2" width="41.42578125" style="89" customWidth="1"/>
    <col min="3" max="3" width="41.140625" style="89" customWidth="1"/>
    <col min="4" max="16384" width="9.140625" style="89"/>
  </cols>
  <sheetData>
    <row r="1" spans="2:3" s="93" customFormat="1" x14ac:dyDescent="0.2"/>
    <row r="2" spans="2:3" s="93" customFormat="1" x14ac:dyDescent="0.2"/>
    <row r="3" spans="2:3" s="93" customFormat="1" x14ac:dyDescent="0.2"/>
    <row r="4" spans="2:3" s="93" customFormat="1" x14ac:dyDescent="0.2"/>
    <row r="5" spans="2:3" s="93" customFormat="1" x14ac:dyDescent="0.2"/>
    <row r="6" spans="2:3" s="93" customFormat="1" x14ac:dyDescent="0.2"/>
    <row r="7" spans="2:3" s="93" customFormat="1" x14ac:dyDescent="0.2"/>
    <row r="8" spans="2:3" s="93" customFormat="1" x14ac:dyDescent="0.2"/>
    <row r="9" spans="2:3" s="93" customFormat="1" x14ac:dyDescent="0.2"/>
    <row r="10" spans="2:3" s="93" customFormat="1" x14ac:dyDescent="0.2"/>
    <row r="11" spans="2:3" s="93" customFormat="1" x14ac:dyDescent="0.2"/>
    <row r="12" spans="2:3" s="93" customFormat="1" x14ac:dyDescent="0.2"/>
    <row r="13" spans="2:3" s="93" customFormat="1" x14ac:dyDescent="0.2"/>
    <row r="14" spans="2:3" s="93" customFormat="1" x14ac:dyDescent="0.2"/>
    <row r="15" spans="2:3" s="93" customFormat="1" x14ac:dyDescent="0.2">
      <c r="B15" s="105"/>
      <c r="C15" s="105"/>
    </row>
    <row r="16" spans="2:3" s="93" customFormat="1" x14ac:dyDescent="0.2">
      <c r="B16" s="107" t="s">
        <v>0</v>
      </c>
      <c r="C16" s="464" t="s">
        <v>1</v>
      </c>
    </row>
    <row r="17" spans="1:242" s="93" customFormat="1" x14ac:dyDescent="0.2">
      <c r="B17" s="106" t="s">
        <v>2</v>
      </c>
      <c r="C17" s="465">
        <v>1998</v>
      </c>
    </row>
    <row r="18" spans="1:242" ht="15" customHeight="1" x14ac:dyDescent="0.2">
      <c r="A18" s="93"/>
      <c r="B18" s="90" t="s">
        <v>3</v>
      </c>
      <c r="C18" s="466" t="s">
        <v>4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93"/>
      <c r="DG18" s="93"/>
      <c r="DH18" s="93"/>
      <c r="DI18" s="93"/>
      <c r="DJ18" s="93"/>
      <c r="DK18" s="93"/>
      <c r="DL18" s="93"/>
      <c r="DM18" s="93"/>
      <c r="DN18" s="93"/>
      <c r="DO18" s="93"/>
      <c r="DP18" s="93"/>
      <c r="DQ18" s="93"/>
      <c r="DR18" s="93"/>
      <c r="DS18" s="93"/>
      <c r="DT18" s="93"/>
      <c r="DU18" s="93"/>
      <c r="DV18" s="93"/>
      <c r="DW18" s="93"/>
      <c r="DX18" s="93"/>
      <c r="DY18" s="93"/>
      <c r="DZ18" s="93"/>
      <c r="EA18" s="93"/>
      <c r="EB18" s="93"/>
      <c r="EC18" s="93"/>
      <c r="ED18" s="93"/>
      <c r="EE18" s="93"/>
      <c r="EF18" s="93"/>
      <c r="EG18" s="93"/>
      <c r="EH18" s="93"/>
      <c r="EI18" s="93"/>
      <c r="EJ18" s="93"/>
      <c r="EK18" s="93"/>
      <c r="EL18" s="93"/>
      <c r="EM18" s="93"/>
      <c r="EN18" s="93"/>
      <c r="EO18" s="93"/>
      <c r="EP18" s="93"/>
      <c r="EQ18" s="93"/>
      <c r="ER18" s="93"/>
      <c r="ES18" s="93"/>
      <c r="ET18" s="93"/>
      <c r="EU18" s="93"/>
      <c r="EV18" s="93"/>
      <c r="EW18" s="93"/>
      <c r="EX18" s="93"/>
      <c r="EY18" s="93"/>
      <c r="EZ18" s="93"/>
      <c r="FA18" s="93"/>
      <c r="FB18" s="93"/>
      <c r="FC18" s="93"/>
      <c r="FD18" s="93"/>
      <c r="FE18" s="93"/>
      <c r="FF18" s="93"/>
      <c r="FG18" s="93"/>
      <c r="FH18" s="93"/>
      <c r="FI18" s="93"/>
      <c r="FJ18" s="93"/>
      <c r="FK18" s="93"/>
      <c r="FL18" s="93"/>
      <c r="FM18" s="93"/>
      <c r="FN18" s="93"/>
      <c r="FO18" s="93"/>
      <c r="FP18" s="93"/>
      <c r="FQ18" s="93"/>
      <c r="FR18" s="93"/>
      <c r="FS18" s="93"/>
      <c r="FT18" s="93"/>
      <c r="FU18" s="93"/>
      <c r="FV18" s="93"/>
      <c r="FW18" s="93"/>
      <c r="FX18" s="93"/>
      <c r="FY18" s="93"/>
      <c r="FZ18" s="93"/>
      <c r="GA18" s="93"/>
      <c r="GB18" s="93"/>
      <c r="GC18" s="93"/>
      <c r="GD18" s="93"/>
      <c r="GE18" s="93"/>
      <c r="GF18" s="93"/>
      <c r="GG18" s="93"/>
      <c r="GH18" s="93"/>
      <c r="GI18" s="93"/>
      <c r="GJ18" s="93"/>
      <c r="GK18" s="93"/>
      <c r="GL18" s="93"/>
      <c r="GM18" s="93"/>
      <c r="GN18" s="93"/>
      <c r="GO18" s="93"/>
      <c r="GP18" s="93"/>
      <c r="GQ18" s="93"/>
      <c r="GR18" s="93"/>
      <c r="GS18" s="93"/>
      <c r="GT18" s="93"/>
      <c r="GU18" s="93"/>
      <c r="GV18" s="93"/>
      <c r="GW18" s="93"/>
      <c r="GX18" s="93"/>
      <c r="GY18" s="93"/>
      <c r="GZ18" s="93"/>
      <c r="HA18" s="93"/>
      <c r="HB18" s="93"/>
      <c r="HC18" s="93"/>
      <c r="HD18" s="93"/>
      <c r="HE18" s="93"/>
      <c r="HF18" s="93"/>
      <c r="HG18" s="93"/>
      <c r="HH18" s="93"/>
      <c r="HI18" s="93"/>
      <c r="HJ18" s="93"/>
      <c r="HK18" s="93"/>
      <c r="HL18" s="93"/>
      <c r="HM18" s="93"/>
      <c r="HN18" s="93"/>
      <c r="HO18" s="93"/>
      <c r="HP18" s="93"/>
      <c r="HQ18" s="93"/>
      <c r="HR18" s="93"/>
      <c r="HS18" s="93"/>
      <c r="HT18" s="93"/>
      <c r="HU18" s="93"/>
      <c r="HV18" s="93"/>
      <c r="HW18" s="93"/>
      <c r="HX18" s="93"/>
      <c r="HY18" s="93"/>
      <c r="HZ18" s="93"/>
      <c r="IA18" s="93"/>
      <c r="IB18" s="93"/>
      <c r="IC18" s="93"/>
      <c r="ID18" s="93"/>
      <c r="IE18" s="93"/>
      <c r="IF18" s="93"/>
      <c r="IG18" s="93"/>
      <c r="IH18" s="93"/>
    </row>
    <row r="19" spans="1:242" ht="15" customHeight="1" x14ac:dyDescent="0.2">
      <c r="A19" s="93"/>
      <c r="B19" s="91" t="s">
        <v>5</v>
      </c>
      <c r="C19" s="466" t="s">
        <v>6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3"/>
      <c r="CS19" s="93"/>
      <c r="CT19" s="93"/>
      <c r="CU19" s="93"/>
      <c r="CV19" s="93"/>
      <c r="CW19" s="93"/>
      <c r="CX19" s="93"/>
      <c r="CY19" s="93"/>
      <c r="CZ19" s="93"/>
      <c r="DA19" s="93"/>
      <c r="DB19" s="93"/>
      <c r="DC19" s="93"/>
      <c r="DD19" s="93"/>
      <c r="DE19" s="93"/>
      <c r="DF19" s="93"/>
      <c r="DG19" s="93"/>
      <c r="DH19" s="93"/>
      <c r="DI19" s="93"/>
      <c r="DJ19" s="93"/>
      <c r="DK19" s="93"/>
      <c r="DL19" s="93"/>
      <c r="DM19" s="93"/>
      <c r="DN19" s="93"/>
      <c r="DO19" s="93"/>
      <c r="DP19" s="93"/>
      <c r="DQ19" s="93"/>
      <c r="DR19" s="93"/>
      <c r="DS19" s="93"/>
      <c r="DT19" s="93"/>
      <c r="DU19" s="93"/>
      <c r="DV19" s="93"/>
      <c r="DW19" s="93"/>
      <c r="DX19" s="93"/>
      <c r="DY19" s="93"/>
      <c r="DZ19" s="93"/>
      <c r="EA19" s="93"/>
      <c r="EB19" s="93"/>
      <c r="EC19" s="93"/>
      <c r="ED19" s="93"/>
      <c r="EE19" s="93"/>
      <c r="EF19" s="93"/>
      <c r="EG19" s="93"/>
      <c r="EH19" s="93"/>
      <c r="EI19" s="93"/>
      <c r="EJ19" s="93"/>
      <c r="EK19" s="93"/>
      <c r="EL19" s="93"/>
      <c r="EM19" s="93"/>
      <c r="EN19" s="93"/>
      <c r="EO19" s="93"/>
      <c r="EP19" s="93"/>
      <c r="EQ19" s="93"/>
      <c r="ER19" s="93"/>
      <c r="ES19" s="93"/>
      <c r="ET19" s="93"/>
      <c r="EU19" s="93"/>
      <c r="EV19" s="93"/>
      <c r="EW19" s="93"/>
      <c r="EX19" s="93"/>
      <c r="EY19" s="93"/>
      <c r="EZ19" s="93"/>
      <c r="FA19" s="93"/>
      <c r="FB19" s="93"/>
      <c r="FC19" s="93"/>
      <c r="FD19" s="93"/>
      <c r="FE19" s="93"/>
      <c r="FF19" s="93"/>
      <c r="FG19" s="93"/>
      <c r="FH19" s="93"/>
      <c r="FI19" s="93"/>
      <c r="FJ19" s="93"/>
      <c r="FK19" s="93"/>
      <c r="FL19" s="93"/>
      <c r="FM19" s="93"/>
      <c r="FN19" s="93"/>
      <c r="FO19" s="93"/>
      <c r="FP19" s="93"/>
      <c r="FQ19" s="93"/>
      <c r="FR19" s="93"/>
      <c r="FS19" s="93"/>
      <c r="FT19" s="93"/>
      <c r="FU19" s="93"/>
      <c r="FV19" s="93"/>
      <c r="FW19" s="93"/>
      <c r="FX19" s="93"/>
      <c r="FY19" s="93"/>
      <c r="FZ19" s="93"/>
      <c r="GA19" s="93"/>
      <c r="GB19" s="93"/>
      <c r="GC19" s="93"/>
      <c r="GD19" s="93"/>
      <c r="GE19" s="93"/>
      <c r="GF19" s="93"/>
      <c r="GG19" s="93"/>
      <c r="GH19" s="93"/>
      <c r="GI19" s="93"/>
      <c r="GJ19" s="93"/>
      <c r="GK19" s="93"/>
      <c r="GL19" s="93"/>
      <c r="GM19" s="93"/>
      <c r="GN19" s="93"/>
      <c r="GO19" s="93"/>
      <c r="GP19" s="93"/>
      <c r="GQ19" s="93"/>
      <c r="GR19" s="93"/>
      <c r="GS19" s="93"/>
      <c r="GT19" s="93"/>
      <c r="GU19" s="93"/>
      <c r="GV19" s="93"/>
      <c r="GW19" s="93"/>
      <c r="GX19" s="93"/>
      <c r="GY19" s="93"/>
      <c r="GZ19" s="93"/>
      <c r="HA19" s="93"/>
      <c r="HB19" s="93"/>
      <c r="HC19" s="93"/>
      <c r="HD19" s="93"/>
      <c r="HE19" s="93"/>
      <c r="HF19" s="93"/>
      <c r="HG19" s="93"/>
      <c r="HH19" s="93"/>
      <c r="HI19" s="93"/>
      <c r="HJ19" s="93"/>
      <c r="HK19" s="93"/>
      <c r="HL19" s="93"/>
      <c r="HM19" s="93"/>
      <c r="HN19" s="93"/>
      <c r="HO19" s="93"/>
      <c r="HP19" s="93"/>
      <c r="HQ19" s="93"/>
      <c r="HR19" s="93"/>
      <c r="HS19" s="93"/>
      <c r="HT19" s="93"/>
      <c r="HU19" s="93"/>
      <c r="HV19" s="93"/>
      <c r="HW19" s="93"/>
      <c r="HX19" s="93"/>
      <c r="HY19" s="93"/>
      <c r="HZ19" s="93"/>
      <c r="IA19" s="93"/>
      <c r="IB19" s="93"/>
      <c r="IC19" s="93"/>
      <c r="ID19" s="93"/>
      <c r="IE19" s="93"/>
      <c r="IF19" s="93"/>
      <c r="IG19" s="93"/>
      <c r="IH19" s="93"/>
    </row>
    <row r="20" spans="1:242" ht="15" customHeight="1" x14ac:dyDescent="0.2">
      <c r="A20" s="93"/>
      <c r="B20" s="91" t="s">
        <v>7</v>
      </c>
      <c r="C20" s="466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93"/>
      <c r="CH20" s="93"/>
      <c r="CI20" s="93"/>
      <c r="CJ20" s="93"/>
      <c r="CK20" s="93"/>
      <c r="CL20" s="93"/>
      <c r="CM20" s="93"/>
      <c r="CN20" s="93"/>
      <c r="CO20" s="93"/>
      <c r="CP20" s="93"/>
      <c r="CQ20" s="93"/>
      <c r="CR20" s="93"/>
      <c r="CS20" s="93"/>
      <c r="CT20" s="93"/>
      <c r="CU20" s="93"/>
      <c r="CV20" s="93"/>
      <c r="CW20" s="93"/>
      <c r="CX20" s="93"/>
      <c r="CY20" s="93"/>
      <c r="CZ20" s="93"/>
      <c r="DA20" s="93"/>
      <c r="DB20" s="93"/>
      <c r="DC20" s="93"/>
      <c r="DD20" s="93"/>
      <c r="DE20" s="93"/>
      <c r="DF20" s="93"/>
      <c r="DG20" s="93"/>
      <c r="DH20" s="93"/>
      <c r="DI20" s="93"/>
      <c r="DJ20" s="93"/>
      <c r="DK20" s="93"/>
      <c r="DL20" s="93"/>
      <c r="DM20" s="93"/>
      <c r="DN20" s="93"/>
      <c r="DO20" s="93"/>
      <c r="DP20" s="93"/>
      <c r="DQ20" s="93"/>
      <c r="DR20" s="93"/>
      <c r="DS20" s="93"/>
      <c r="DT20" s="93"/>
      <c r="DU20" s="93"/>
      <c r="DV20" s="93"/>
      <c r="DW20" s="93"/>
      <c r="DX20" s="93"/>
      <c r="DY20" s="93"/>
      <c r="DZ20" s="93"/>
      <c r="EA20" s="93"/>
      <c r="EB20" s="93"/>
      <c r="EC20" s="93"/>
      <c r="ED20" s="93"/>
      <c r="EE20" s="93"/>
      <c r="EF20" s="93"/>
      <c r="EG20" s="93"/>
      <c r="EH20" s="93"/>
      <c r="EI20" s="93"/>
      <c r="EJ20" s="93"/>
      <c r="EK20" s="93"/>
      <c r="EL20" s="93"/>
      <c r="EM20" s="93"/>
      <c r="EN20" s="93"/>
      <c r="EO20" s="93"/>
      <c r="EP20" s="93"/>
      <c r="EQ20" s="93"/>
      <c r="ER20" s="93"/>
      <c r="ES20" s="93"/>
      <c r="ET20" s="93"/>
      <c r="EU20" s="93"/>
      <c r="EV20" s="93"/>
      <c r="EW20" s="93"/>
      <c r="EX20" s="93"/>
      <c r="EY20" s="93"/>
      <c r="EZ20" s="93"/>
      <c r="FA20" s="93"/>
      <c r="FB20" s="93"/>
      <c r="FC20" s="93"/>
      <c r="FD20" s="93"/>
      <c r="FE20" s="93"/>
      <c r="FF20" s="93"/>
      <c r="FG20" s="93"/>
      <c r="FH20" s="93"/>
      <c r="FI20" s="93"/>
      <c r="FJ20" s="93"/>
      <c r="FK20" s="93"/>
      <c r="FL20" s="93"/>
      <c r="FM20" s="93"/>
      <c r="FN20" s="93"/>
      <c r="FO20" s="93"/>
      <c r="FP20" s="93"/>
      <c r="FQ20" s="93"/>
      <c r="FR20" s="93"/>
      <c r="FS20" s="93"/>
      <c r="FT20" s="93"/>
      <c r="FU20" s="93"/>
      <c r="FV20" s="93"/>
      <c r="FW20" s="93"/>
      <c r="FX20" s="93"/>
      <c r="FY20" s="93"/>
      <c r="FZ20" s="93"/>
      <c r="GA20" s="93"/>
      <c r="GB20" s="93"/>
      <c r="GC20" s="93"/>
      <c r="GD20" s="93"/>
      <c r="GE20" s="93"/>
      <c r="GF20" s="93"/>
      <c r="GG20" s="93"/>
      <c r="GH20" s="93"/>
      <c r="GI20" s="93"/>
      <c r="GJ20" s="93"/>
      <c r="GK20" s="93"/>
      <c r="GL20" s="93"/>
      <c r="GM20" s="93"/>
      <c r="GN20" s="93"/>
      <c r="GO20" s="93"/>
      <c r="GP20" s="93"/>
      <c r="GQ20" s="93"/>
      <c r="GR20" s="93"/>
      <c r="GS20" s="93"/>
      <c r="GT20" s="93"/>
      <c r="GU20" s="93"/>
      <c r="GV20" s="93"/>
      <c r="GW20" s="93"/>
      <c r="GX20" s="93"/>
      <c r="GY20" s="93"/>
      <c r="GZ20" s="93"/>
      <c r="HA20" s="93"/>
      <c r="HB20" s="93"/>
      <c r="HC20" s="93"/>
      <c r="HD20" s="93"/>
      <c r="HE20" s="93"/>
      <c r="HF20" s="93"/>
      <c r="HG20" s="93"/>
      <c r="HH20" s="93"/>
      <c r="HI20" s="93"/>
      <c r="HJ20" s="93"/>
      <c r="HK20" s="93"/>
      <c r="HL20" s="93"/>
      <c r="HM20" s="93"/>
      <c r="HN20" s="93"/>
      <c r="HO20" s="93"/>
      <c r="HP20" s="93"/>
      <c r="HQ20" s="93"/>
      <c r="HR20" s="93"/>
      <c r="HS20" s="93"/>
      <c r="HT20" s="93"/>
      <c r="HU20" s="93"/>
      <c r="HV20" s="93"/>
      <c r="HW20" s="93"/>
      <c r="HX20" s="93"/>
      <c r="HY20" s="93"/>
      <c r="HZ20" s="93"/>
      <c r="IA20" s="93"/>
      <c r="IB20" s="93"/>
      <c r="IC20" s="93"/>
      <c r="ID20" s="93"/>
      <c r="IE20" s="93"/>
      <c r="IF20" s="93"/>
      <c r="IG20" s="93"/>
      <c r="IH20" s="93"/>
    </row>
    <row r="21" spans="1:242" ht="15" customHeight="1" x14ac:dyDescent="0.2">
      <c r="A21" s="93"/>
      <c r="B21" s="91" t="s">
        <v>8</v>
      </c>
      <c r="C21" s="466" t="s">
        <v>9</v>
      </c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3"/>
      <c r="CH21" s="93"/>
      <c r="CI21" s="93"/>
      <c r="CJ21" s="93"/>
      <c r="CK21" s="93"/>
      <c r="CL21" s="93"/>
      <c r="CM21" s="93"/>
      <c r="CN21" s="93"/>
      <c r="CO21" s="93"/>
      <c r="CP21" s="93"/>
      <c r="CQ21" s="93"/>
      <c r="CR21" s="93"/>
      <c r="CS21" s="93"/>
      <c r="CT21" s="93"/>
      <c r="CU21" s="93"/>
      <c r="CV21" s="93"/>
      <c r="CW21" s="93"/>
      <c r="CX21" s="93"/>
      <c r="CY21" s="93"/>
      <c r="CZ21" s="93"/>
      <c r="DA21" s="93"/>
      <c r="DB21" s="93"/>
      <c r="DC21" s="93"/>
      <c r="DD21" s="93"/>
      <c r="DE21" s="93"/>
      <c r="DF21" s="93"/>
      <c r="DG21" s="93"/>
      <c r="DH21" s="93"/>
      <c r="DI21" s="93"/>
      <c r="DJ21" s="93"/>
      <c r="DK21" s="93"/>
      <c r="DL21" s="93"/>
      <c r="DM21" s="93"/>
      <c r="DN21" s="93"/>
      <c r="DO21" s="93"/>
      <c r="DP21" s="93"/>
      <c r="DQ21" s="93"/>
      <c r="DR21" s="93"/>
      <c r="DS21" s="93"/>
      <c r="DT21" s="93"/>
      <c r="DU21" s="93"/>
      <c r="DV21" s="93"/>
      <c r="DW21" s="93"/>
      <c r="DX21" s="93"/>
      <c r="DY21" s="93"/>
      <c r="DZ21" s="93"/>
      <c r="EA21" s="93"/>
      <c r="EB21" s="93"/>
      <c r="EC21" s="93"/>
      <c r="ED21" s="93"/>
      <c r="EE21" s="93"/>
      <c r="EF21" s="93"/>
      <c r="EG21" s="93"/>
      <c r="EH21" s="93"/>
      <c r="EI21" s="93"/>
      <c r="EJ21" s="93"/>
      <c r="EK21" s="93"/>
      <c r="EL21" s="93"/>
      <c r="EM21" s="93"/>
      <c r="EN21" s="93"/>
      <c r="EO21" s="93"/>
      <c r="EP21" s="93"/>
      <c r="EQ21" s="93"/>
      <c r="ER21" s="93"/>
      <c r="ES21" s="93"/>
      <c r="ET21" s="93"/>
      <c r="EU21" s="93"/>
      <c r="EV21" s="93"/>
      <c r="EW21" s="93"/>
      <c r="EX21" s="93"/>
      <c r="EY21" s="93"/>
      <c r="EZ21" s="93"/>
      <c r="FA21" s="93"/>
      <c r="FB21" s="93"/>
      <c r="FC21" s="93"/>
      <c r="FD21" s="93"/>
      <c r="FE21" s="93"/>
      <c r="FF21" s="93"/>
      <c r="FG21" s="93"/>
      <c r="FH21" s="93"/>
      <c r="FI21" s="93"/>
      <c r="FJ21" s="93"/>
      <c r="FK21" s="93"/>
      <c r="FL21" s="93"/>
      <c r="FM21" s="93"/>
      <c r="FN21" s="93"/>
      <c r="FO21" s="93"/>
      <c r="FP21" s="93"/>
      <c r="FQ21" s="93"/>
      <c r="FR21" s="93"/>
      <c r="FS21" s="93"/>
      <c r="FT21" s="93"/>
      <c r="FU21" s="93"/>
      <c r="FV21" s="93"/>
      <c r="FW21" s="93"/>
      <c r="FX21" s="93"/>
      <c r="FY21" s="93"/>
      <c r="FZ21" s="93"/>
      <c r="GA21" s="93"/>
      <c r="GB21" s="93"/>
      <c r="GC21" s="93"/>
      <c r="GD21" s="93"/>
      <c r="GE21" s="93"/>
      <c r="GF21" s="93"/>
      <c r="GG21" s="93"/>
      <c r="GH21" s="93"/>
      <c r="GI21" s="93"/>
      <c r="GJ21" s="93"/>
      <c r="GK21" s="93"/>
      <c r="GL21" s="93"/>
      <c r="GM21" s="93"/>
      <c r="GN21" s="93"/>
      <c r="GO21" s="93"/>
      <c r="GP21" s="93"/>
      <c r="GQ21" s="93"/>
      <c r="GR21" s="93"/>
      <c r="GS21" s="93"/>
      <c r="GT21" s="93"/>
      <c r="GU21" s="93"/>
      <c r="GV21" s="93"/>
      <c r="GW21" s="93"/>
      <c r="GX21" s="93"/>
      <c r="GY21" s="93"/>
      <c r="GZ21" s="93"/>
      <c r="HA21" s="93"/>
      <c r="HB21" s="93"/>
      <c r="HC21" s="93"/>
      <c r="HD21" s="93"/>
      <c r="HE21" s="93"/>
      <c r="HF21" s="93"/>
      <c r="HG21" s="93"/>
      <c r="HH21" s="93"/>
      <c r="HI21" s="93"/>
      <c r="HJ21" s="93"/>
      <c r="HK21" s="93"/>
      <c r="HL21" s="93"/>
      <c r="HM21" s="93"/>
      <c r="HN21" s="93"/>
      <c r="HO21" s="93"/>
      <c r="HP21" s="93"/>
      <c r="HQ21" s="93"/>
      <c r="HR21" s="93"/>
      <c r="HS21" s="93"/>
      <c r="HT21" s="93"/>
      <c r="HU21" s="93"/>
      <c r="HV21" s="93"/>
      <c r="HW21" s="93"/>
      <c r="HX21" s="93"/>
      <c r="HY21" s="93"/>
      <c r="HZ21" s="93"/>
      <c r="IA21" s="93"/>
      <c r="IB21" s="93"/>
      <c r="IC21" s="93"/>
      <c r="ID21" s="93"/>
      <c r="IE21" s="93"/>
      <c r="IF21" s="93"/>
      <c r="IG21" s="93"/>
      <c r="IH21" s="93"/>
    </row>
    <row r="22" spans="1:242" ht="15" customHeight="1" x14ac:dyDescent="0.2">
      <c r="A22" s="93"/>
      <c r="B22" s="92" t="s">
        <v>10</v>
      </c>
      <c r="C22" s="466" t="s">
        <v>11</v>
      </c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93"/>
      <c r="CF22" s="93"/>
      <c r="CG22" s="93"/>
      <c r="CH22" s="93"/>
      <c r="CI22" s="93"/>
      <c r="CJ22" s="93"/>
      <c r="CK22" s="93"/>
      <c r="CL22" s="93"/>
      <c r="CM22" s="93"/>
      <c r="CN22" s="93"/>
      <c r="CO22" s="93"/>
      <c r="CP22" s="93"/>
      <c r="CQ22" s="93"/>
      <c r="CR22" s="93"/>
      <c r="CS22" s="93"/>
      <c r="CT22" s="93"/>
      <c r="CU22" s="93"/>
      <c r="CV22" s="93"/>
      <c r="CW22" s="93"/>
      <c r="CX22" s="93"/>
      <c r="CY22" s="93"/>
      <c r="CZ22" s="93"/>
      <c r="DA22" s="93"/>
      <c r="DB22" s="93"/>
      <c r="DC22" s="93"/>
      <c r="DD22" s="93"/>
      <c r="DE22" s="93"/>
      <c r="DF22" s="93"/>
      <c r="DG22" s="93"/>
      <c r="DH22" s="93"/>
      <c r="DI22" s="93"/>
      <c r="DJ22" s="93"/>
      <c r="DK22" s="93"/>
      <c r="DL22" s="93"/>
      <c r="DM22" s="93"/>
      <c r="DN22" s="93"/>
      <c r="DO22" s="93"/>
      <c r="DP22" s="93"/>
      <c r="DQ22" s="93"/>
      <c r="DR22" s="93"/>
      <c r="DS22" s="93"/>
      <c r="DT22" s="93"/>
      <c r="DU22" s="93"/>
      <c r="DV22" s="93"/>
      <c r="DW22" s="93"/>
      <c r="DX22" s="93"/>
      <c r="DY22" s="93"/>
      <c r="DZ22" s="93"/>
      <c r="EA22" s="93"/>
      <c r="EB22" s="93"/>
      <c r="EC22" s="93"/>
      <c r="ED22" s="93"/>
      <c r="EE22" s="93"/>
      <c r="EF22" s="93"/>
      <c r="EG22" s="93"/>
      <c r="EH22" s="93"/>
      <c r="EI22" s="93"/>
      <c r="EJ22" s="93"/>
      <c r="EK22" s="93"/>
      <c r="EL22" s="93"/>
      <c r="EM22" s="93"/>
      <c r="EN22" s="93"/>
      <c r="EO22" s="93"/>
      <c r="EP22" s="93"/>
      <c r="EQ22" s="93"/>
      <c r="ER22" s="93"/>
      <c r="ES22" s="93"/>
      <c r="ET22" s="93"/>
      <c r="EU22" s="93"/>
      <c r="EV22" s="93"/>
      <c r="EW22" s="93"/>
      <c r="EX22" s="93"/>
      <c r="EY22" s="93"/>
      <c r="EZ22" s="93"/>
      <c r="FA22" s="93"/>
      <c r="FB22" s="93"/>
      <c r="FC22" s="93"/>
      <c r="FD22" s="93"/>
      <c r="FE22" s="93"/>
      <c r="FF22" s="93"/>
      <c r="FG22" s="93"/>
      <c r="FH22" s="93"/>
      <c r="FI22" s="93"/>
      <c r="FJ22" s="93"/>
      <c r="FK22" s="93"/>
      <c r="FL22" s="93"/>
      <c r="FM22" s="93"/>
      <c r="FN22" s="93"/>
      <c r="FO22" s="93"/>
      <c r="FP22" s="93"/>
      <c r="FQ22" s="93"/>
      <c r="FR22" s="93"/>
      <c r="FS22" s="93"/>
      <c r="FT22" s="93"/>
      <c r="FU22" s="93"/>
      <c r="FV22" s="93"/>
      <c r="FW22" s="93"/>
      <c r="FX22" s="93"/>
      <c r="FY22" s="93"/>
      <c r="FZ22" s="93"/>
      <c r="GA22" s="93"/>
      <c r="GB22" s="93"/>
      <c r="GC22" s="93"/>
      <c r="GD22" s="93"/>
      <c r="GE22" s="93"/>
      <c r="GF22" s="93"/>
      <c r="GG22" s="93"/>
      <c r="GH22" s="93"/>
      <c r="GI22" s="93"/>
      <c r="GJ22" s="93"/>
      <c r="GK22" s="93"/>
      <c r="GL22" s="93"/>
      <c r="GM22" s="93"/>
      <c r="GN22" s="93"/>
      <c r="GO22" s="93"/>
      <c r="GP22" s="93"/>
      <c r="GQ22" s="93"/>
      <c r="GR22" s="93"/>
      <c r="GS22" s="93"/>
      <c r="GT22" s="93"/>
      <c r="GU22" s="93"/>
      <c r="GV22" s="93"/>
      <c r="GW22" s="93"/>
      <c r="GX22" s="93"/>
      <c r="GY22" s="93"/>
      <c r="GZ22" s="93"/>
      <c r="HA22" s="93"/>
      <c r="HB22" s="93"/>
      <c r="HC22" s="93"/>
      <c r="HD22" s="93"/>
      <c r="HE22" s="93"/>
      <c r="HF22" s="93"/>
      <c r="HG22" s="93"/>
      <c r="HH22" s="93"/>
      <c r="HI22" s="93"/>
      <c r="HJ22" s="93"/>
      <c r="HK22" s="93"/>
      <c r="HL22" s="93"/>
      <c r="HM22" s="93"/>
      <c r="HN22" s="93"/>
      <c r="HO22" s="93"/>
      <c r="HP22" s="93"/>
      <c r="HQ22" s="93"/>
      <c r="HR22" s="93"/>
      <c r="HS22" s="93"/>
      <c r="HT22" s="93"/>
      <c r="HU22" s="93"/>
      <c r="HV22" s="93"/>
      <c r="HW22" s="93"/>
      <c r="HX22" s="93"/>
      <c r="HY22" s="93"/>
      <c r="HZ22" s="93"/>
      <c r="IA22" s="93"/>
      <c r="IB22" s="93"/>
      <c r="IC22" s="93"/>
      <c r="ID22" s="93"/>
      <c r="IE22" s="93"/>
      <c r="IF22" s="93"/>
      <c r="IG22" s="93"/>
      <c r="IH22" s="93"/>
    </row>
    <row r="23" spans="1:242" ht="15" customHeight="1" x14ac:dyDescent="0.2">
      <c r="A23" s="93"/>
      <c r="B23" s="94"/>
      <c r="C23" s="466" t="s">
        <v>12</v>
      </c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3"/>
      <c r="CH23" s="93"/>
      <c r="CI23" s="93"/>
      <c r="CJ23" s="93"/>
      <c r="CK23" s="93"/>
      <c r="CL23" s="93"/>
      <c r="CM23" s="93"/>
      <c r="CN23" s="93"/>
      <c r="CO23" s="93"/>
      <c r="CP23" s="93"/>
      <c r="CQ23" s="93"/>
      <c r="CR23" s="93"/>
      <c r="CS23" s="93"/>
      <c r="CT23" s="93"/>
      <c r="CU23" s="93"/>
      <c r="CV23" s="93"/>
      <c r="CW23" s="93"/>
      <c r="CX23" s="93"/>
      <c r="CY23" s="93"/>
      <c r="CZ23" s="93"/>
      <c r="DA23" s="93"/>
      <c r="DB23" s="93"/>
      <c r="DC23" s="93"/>
      <c r="DD23" s="93"/>
      <c r="DE23" s="93"/>
      <c r="DF23" s="93"/>
      <c r="DG23" s="93"/>
      <c r="DH23" s="93"/>
      <c r="DI23" s="93"/>
      <c r="DJ23" s="93"/>
      <c r="DK23" s="93"/>
      <c r="DL23" s="93"/>
      <c r="DM23" s="93"/>
      <c r="DN23" s="93"/>
      <c r="DO23" s="93"/>
      <c r="DP23" s="93"/>
      <c r="DQ23" s="93"/>
      <c r="DR23" s="93"/>
      <c r="DS23" s="93"/>
      <c r="DT23" s="93"/>
      <c r="DU23" s="93"/>
      <c r="DV23" s="93"/>
      <c r="DW23" s="93"/>
      <c r="DX23" s="93"/>
      <c r="DY23" s="93"/>
      <c r="DZ23" s="93"/>
      <c r="EA23" s="93"/>
      <c r="EB23" s="93"/>
      <c r="EC23" s="93"/>
      <c r="ED23" s="93"/>
      <c r="EE23" s="93"/>
      <c r="EF23" s="93"/>
      <c r="EG23" s="93"/>
      <c r="EH23" s="93"/>
      <c r="EI23" s="93"/>
      <c r="EJ23" s="93"/>
      <c r="EK23" s="93"/>
      <c r="EL23" s="93"/>
      <c r="EM23" s="93"/>
      <c r="EN23" s="93"/>
      <c r="EO23" s="93"/>
      <c r="EP23" s="93"/>
      <c r="EQ23" s="93"/>
      <c r="ER23" s="93"/>
      <c r="ES23" s="93"/>
      <c r="ET23" s="93"/>
      <c r="EU23" s="93"/>
      <c r="EV23" s="93"/>
      <c r="EW23" s="93"/>
      <c r="EX23" s="93"/>
      <c r="EY23" s="93"/>
      <c r="EZ23" s="93"/>
      <c r="FA23" s="93"/>
      <c r="FB23" s="93"/>
      <c r="FC23" s="93"/>
      <c r="FD23" s="93"/>
      <c r="FE23" s="93"/>
      <c r="FF23" s="93"/>
      <c r="FG23" s="93"/>
      <c r="FH23" s="93"/>
      <c r="FI23" s="93"/>
      <c r="FJ23" s="93"/>
      <c r="FK23" s="93"/>
      <c r="FL23" s="93"/>
      <c r="FM23" s="93"/>
      <c r="FN23" s="93"/>
      <c r="FO23" s="93"/>
      <c r="FP23" s="93"/>
      <c r="FQ23" s="93"/>
      <c r="FR23" s="93"/>
      <c r="FS23" s="93"/>
      <c r="FT23" s="93"/>
      <c r="FU23" s="93"/>
      <c r="FV23" s="93"/>
      <c r="FW23" s="93"/>
      <c r="FX23" s="93"/>
      <c r="FY23" s="93"/>
      <c r="FZ23" s="93"/>
      <c r="GA23" s="93"/>
      <c r="GB23" s="93"/>
      <c r="GC23" s="93"/>
      <c r="GD23" s="93"/>
      <c r="GE23" s="93"/>
      <c r="GF23" s="93"/>
      <c r="GG23" s="93"/>
      <c r="GH23" s="93"/>
      <c r="GI23" s="93"/>
      <c r="GJ23" s="93"/>
      <c r="GK23" s="93"/>
      <c r="GL23" s="93"/>
      <c r="GM23" s="93"/>
      <c r="GN23" s="93"/>
      <c r="GO23" s="93"/>
      <c r="GP23" s="93"/>
      <c r="GQ23" s="93"/>
      <c r="GR23" s="93"/>
      <c r="GS23" s="93"/>
      <c r="GT23" s="93"/>
      <c r="GU23" s="93"/>
      <c r="GV23" s="93"/>
      <c r="GW23" s="93"/>
      <c r="GX23" s="93"/>
      <c r="GY23" s="93"/>
      <c r="GZ23" s="93"/>
      <c r="HA23" s="93"/>
      <c r="HB23" s="93"/>
      <c r="HC23" s="93"/>
      <c r="HD23" s="93"/>
      <c r="HE23" s="93"/>
      <c r="HF23" s="93"/>
      <c r="HG23" s="93"/>
      <c r="HH23" s="93"/>
      <c r="HI23" s="93"/>
      <c r="HJ23" s="93"/>
      <c r="HK23" s="93"/>
      <c r="HL23" s="93"/>
      <c r="HM23" s="93"/>
      <c r="HN23" s="93"/>
      <c r="HO23" s="93"/>
      <c r="HP23" s="93"/>
      <c r="HQ23" s="93"/>
      <c r="HR23" s="93"/>
      <c r="HS23" s="93"/>
      <c r="HT23" s="93"/>
      <c r="HU23" s="93"/>
      <c r="HV23" s="93"/>
      <c r="HW23" s="93"/>
      <c r="HX23" s="93"/>
      <c r="HY23" s="93"/>
      <c r="HZ23" s="93"/>
      <c r="IA23" s="93"/>
      <c r="IB23" s="93"/>
      <c r="IC23" s="93"/>
      <c r="ID23" s="93"/>
      <c r="IE23" s="93"/>
      <c r="IF23" s="93"/>
      <c r="IG23" s="93"/>
      <c r="IH23" s="93"/>
    </row>
    <row r="24" spans="1:242" ht="15" customHeight="1" x14ac:dyDescent="0.2">
      <c r="A24" s="93"/>
      <c r="B24" s="94"/>
      <c r="C24" s="466" t="s">
        <v>13</v>
      </c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93"/>
      <c r="CF24" s="93"/>
      <c r="CG24" s="93"/>
      <c r="CH24" s="93"/>
      <c r="CI24" s="93"/>
      <c r="CJ24" s="93"/>
      <c r="CK24" s="93"/>
      <c r="CL24" s="93"/>
      <c r="CM24" s="93"/>
      <c r="CN24" s="93"/>
      <c r="CO24" s="93"/>
      <c r="CP24" s="93"/>
      <c r="CQ24" s="93"/>
      <c r="CR24" s="93"/>
      <c r="CS24" s="93"/>
      <c r="CT24" s="93"/>
      <c r="CU24" s="93"/>
      <c r="CV24" s="93"/>
      <c r="CW24" s="93"/>
      <c r="CX24" s="93"/>
      <c r="CY24" s="93"/>
      <c r="CZ24" s="93"/>
      <c r="DA24" s="93"/>
      <c r="DB24" s="93"/>
      <c r="DC24" s="93"/>
      <c r="DD24" s="93"/>
      <c r="DE24" s="93"/>
      <c r="DF24" s="93"/>
      <c r="DG24" s="93"/>
      <c r="DH24" s="93"/>
      <c r="DI24" s="93"/>
      <c r="DJ24" s="93"/>
      <c r="DK24" s="93"/>
      <c r="DL24" s="93"/>
      <c r="DM24" s="93"/>
      <c r="DN24" s="93"/>
      <c r="DO24" s="93"/>
      <c r="DP24" s="93"/>
      <c r="DQ24" s="93"/>
      <c r="DR24" s="93"/>
      <c r="DS24" s="93"/>
      <c r="DT24" s="93"/>
      <c r="DU24" s="93"/>
      <c r="DV24" s="93"/>
      <c r="DW24" s="93"/>
      <c r="DX24" s="93"/>
      <c r="DY24" s="93"/>
      <c r="DZ24" s="93"/>
      <c r="EA24" s="93"/>
      <c r="EB24" s="93"/>
      <c r="EC24" s="93"/>
      <c r="ED24" s="93"/>
      <c r="EE24" s="93"/>
      <c r="EF24" s="93"/>
      <c r="EG24" s="93"/>
      <c r="EH24" s="93"/>
      <c r="EI24" s="93"/>
      <c r="EJ24" s="93"/>
      <c r="EK24" s="93"/>
      <c r="EL24" s="93"/>
      <c r="EM24" s="93"/>
      <c r="EN24" s="93"/>
      <c r="EO24" s="93"/>
      <c r="EP24" s="93"/>
      <c r="EQ24" s="93"/>
      <c r="ER24" s="93"/>
      <c r="ES24" s="93"/>
      <c r="ET24" s="93"/>
      <c r="EU24" s="93"/>
      <c r="EV24" s="93"/>
      <c r="EW24" s="93"/>
      <c r="EX24" s="93"/>
      <c r="EY24" s="93"/>
      <c r="EZ24" s="93"/>
      <c r="FA24" s="93"/>
      <c r="FB24" s="93"/>
      <c r="FC24" s="93"/>
      <c r="FD24" s="93"/>
      <c r="FE24" s="93"/>
      <c r="FF24" s="93"/>
      <c r="FG24" s="93"/>
      <c r="FH24" s="93"/>
      <c r="FI24" s="93"/>
      <c r="FJ24" s="93"/>
      <c r="FK24" s="93"/>
      <c r="FL24" s="93"/>
      <c r="FM24" s="93"/>
      <c r="FN24" s="93"/>
      <c r="FO24" s="93"/>
      <c r="FP24" s="93"/>
      <c r="FQ24" s="93"/>
      <c r="FR24" s="93"/>
      <c r="FS24" s="93"/>
      <c r="FT24" s="93"/>
      <c r="FU24" s="93"/>
      <c r="FV24" s="93"/>
      <c r="FW24" s="93"/>
      <c r="FX24" s="93"/>
      <c r="FY24" s="93"/>
      <c r="FZ24" s="93"/>
      <c r="GA24" s="93"/>
      <c r="GB24" s="93"/>
      <c r="GC24" s="93"/>
      <c r="GD24" s="93"/>
      <c r="GE24" s="93"/>
      <c r="GF24" s="93"/>
      <c r="GG24" s="93"/>
      <c r="GH24" s="93"/>
      <c r="GI24" s="93"/>
      <c r="GJ24" s="93"/>
      <c r="GK24" s="93"/>
      <c r="GL24" s="93"/>
      <c r="GM24" s="93"/>
      <c r="GN24" s="93"/>
      <c r="GO24" s="93"/>
      <c r="GP24" s="93"/>
      <c r="GQ24" s="93"/>
      <c r="GR24" s="93"/>
      <c r="GS24" s="93"/>
      <c r="GT24" s="93"/>
      <c r="GU24" s="93"/>
      <c r="GV24" s="93"/>
      <c r="GW24" s="93"/>
      <c r="GX24" s="93"/>
      <c r="GY24" s="93"/>
      <c r="GZ24" s="93"/>
      <c r="HA24" s="93"/>
      <c r="HB24" s="93"/>
      <c r="HC24" s="93"/>
      <c r="HD24" s="93"/>
      <c r="HE24" s="93"/>
      <c r="HF24" s="93"/>
      <c r="HG24" s="93"/>
      <c r="HH24" s="93"/>
      <c r="HI24" s="93"/>
      <c r="HJ24" s="93"/>
      <c r="HK24" s="93"/>
      <c r="HL24" s="93"/>
      <c r="HM24" s="93"/>
      <c r="HN24" s="93"/>
      <c r="HO24" s="93"/>
      <c r="HP24" s="93"/>
      <c r="HQ24" s="93"/>
      <c r="HR24" s="93"/>
      <c r="HS24" s="93"/>
      <c r="HT24" s="93"/>
      <c r="HU24" s="93"/>
      <c r="HV24" s="93"/>
      <c r="HW24" s="93"/>
      <c r="HX24" s="93"/>
      <c r="HY24" s="93"/>
      <c r="HZ24" s="93"/>
      <c r="IA24" s="93"/>
      <c r="IB24" s="93"/>
      <c r="IC24" s="93"/>
      <c r="ID24" s="93"/>
      <c r="IE24" s="93"/>
      <c r="IF24" s="93"/>
      <c r="IG24" s="93"/>
      <c r="IH24" s="93"/>
    </row>
    <row r="25" spans="1:242" ht="15" customHeight="1" x14ac:dyDescent="0.2">
      <c r="A25" s="93"/>
      <c r="B25" s="90" t="s">
        <v>14</v>
      </c>
      <c r="C25" s="466" t="s">
        <v>15</v>
      </c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3"/>
      <c r="CF25" s="93"/>
      <c r="CG25" s="93"/>
      <c r="CH25" s="93"/>
      <c r="CI25" s="93"/>
      <c r="CJ25" s="93"/>
      <c r="CK25" s="93"/>
      <c r="CL25" s="93"/>
      <c r="CM25" s="93"/>
      <c r="CN25" s="93"/>
      <c r="CO25" s="93"/>
      <c r="CP25" s="93"/>
      <c r="CQ25" s="93"/>
      <c r="CR25" s="93"/>
      <c r="CS25" s="93"/>
      <c r="CT25" s="93"/>
      <c r="CU25" s="93"/>
      <c r="CV25" s="93"/>
      <c r="CW25" s="93"/>
      <c r="CX25" s="93"/>
      <c r="CY25" s="93"/>
      <c r="CZ25" s="93"/>
      <c r="DA25" s="93"/>
      <c r="DB25" s="93"/>
      <c r="DC25" s="93"/>
      <c r="DD25" s="93"/>
      <c r="DE25" s="93"/>
      <c r="DF25" s="93"/>
      <c r="DG25" s="93"/>
      <c r="DH25" s="93"/>
      <c r="DI25" s="93"/>
      <c r="DJ25" s="93"/>
      <c r="DK25" s="93"/>
      <c r="DL25" s="93"/>
      <c r="DM25" s="93"/>
      <c r="DN25" s="93"/>
      <c r="DO25" s="93"/>
      <c r="DP25" s="93"/>
      <c r="DQ25" s="93"/>
      <c r="DR25" s="93"/>
      <c r="DS25" s="93"/>
      <c r="DT25" s="93"/>
      <c r="DU25" s="93"/>
      <c r="DV25" s="93"/>
      <c r="DW25" s="93"/>
      <c r="DX25" s="93"/>
      <c r="DY25" s="93"/>
      <c r="DZ25" s="93"/>
      <c r="EA25" s="93"/>
      <c r="EB25" s="93"/>
      <c r="EC25" s="93"/>
      <c r="ED25" s="93"/>
      <c r="EE25" s="93"/>
      <c r="EF25" s="93"/>
      <c r="EG25" s="93"/>
      <c r="EH25" s="93"/>
      <c r="EI25" s="93"/>
      <c r="EJ25" s="93"/>
      <c r="EK25" s="93"/>
      <c r="EL25" s="93"/>
      <c r="EM25" s="93"/>
      <c r="EN25" s="93"/>
      <c r="EO25" s="93"/>
      <c r="EP25" s="93"/>
      <c r="EQ25" s="93"/>
      <c r="ER25" s="93"/>
      <c r="ES25" s="93"/>
      <c r="ET25" s="93"/>
      <c r="EU25" s="93"/>
      <c r="EV25" s="93"/>
      <c r="EW25" s="93"/>
      <c r="EX25" s="93"/>
      <c r="EY25" s="93"/>
      <c r="EZ25" s="93"/>
      <c r="FA25" s="93"/>
      <c r="FB25" s="93"/>
      <c r="FC25" s="93"/>
      <c r="FD25" s="93"/>
      <c r="FE25" s="93"/>
      <c r="FF25" s="93"/>
      <c r="FG25" s="93"/>
      <c r="FH25" s="93"/>
      <c r="FI25" s="93"/>
      <c r="FJ25" s="93"/>
      <c r="FK25" s="93"/>
      <c r="FL25" s="93"/>
      <c r="FM25" s="93"/>
      <c r="FN25" s="93"/>
      <c r="FO25" s="93"/>
      <c r="FP25" s="93"/>
      <c r="FQ25" s="93"/>
      <c r="FR25" s="93"/>
      <c r="FS25" s="93"/>
      <c r="FT25" s="93"/>
      <c r="FU25" s="93"/>
      <c r="FV25" s="93"/>
      <c r="FW25" s="93"/>
      <c r="FX25" s="93"/>
      <c r="FY25" s="93"/>
      <c r="FZ25" s="93"/>
      <c r="GA25" s="93"/>
      <c r="GB25" s="93"/>
      <c r="GC25" s="93"/>
      <c r="GD25" s="93"/>
      <c r="GE25" s="93"/>
      <c r="GF25" s="93"/>
      <c r="GG25" s="93"/>
      <c r="GH25" s="93"/>
      <c r="GI25" s="93"/>
      <c r="GJ25" s="93"/>
      <c r="GK25" s="93"/>
      <c r="GL25" s="93"/>
      <c r="GM25" s="93"/>
      <c r="GN25" s="93"/>
      <c r="GO25" s="93"/>
      <c r="GP25" s="93"/>
      <c r="GQ25" s="93"/>
      <c r="GR25" s="93"/>
      <c r="GS25" s="93"/>
      <c r="GT25" s="93"/>
      <c r="GU25" s="93"/>
      <c r="GV25" s="93"/>
      <c r="GW25" s="93"/>
      <c r="GX25" s="93"/>
      <c r="GY25" s="93"/>
      <c r="GZ25" s="93"/>
      <c r="HA25" s="93"/>
      <c r="HB25" s="93"/>
      <c r="HC25" s="93"/>
      <c r="HD25" s="93"/>
      <c r="HE25" s="93"/>
      <c r="HF25" s="93"/>
      <c r="HG25" s="93"/>
      <c r="HH25" s="93"/>
      <c r="HI25" s="93"/>
      <c r="HJ25" s="93"/>
      <c r="HK25" s="93"/>
      <c r="HL25" s="93"/>
      <c r="HM25" s="93"/>
      <c r="HN25" s="93"/>
      <c r="HO25" s="93"/>
      <c r="HP25" s="93"/>
      <c r="HQ25" s="93"/>
      <c r="HR25" s="93"/>
      <c r="HS25" s="93"/>
      <c r="HT25" s="93"/>
      <c r="HU25" s="93"/>
      <c r="HV25" s="93"/>
      <c r="HW25" s="93"/>
      <c r="HX25" s="93"/>
      <c r="HY25" s="93"/>
      <c r="HZ25" s="93"/>
      <c r="IA25" s="93"/>
      <c r="IB25" s="93"/>
      <c r="IC25" s="93"/>
      <c r="ID25" s="93"/>
      <c r="IE25" s="93"/>
      <c r="IF25" s="93"/>
      <c r="IG25" s="93"/>
      <c r="IH25" s="93"/>
    </row>
    <row r="26" spans="1:242" ht="15" customHeight="1" x14ac:dyDescent="0.2">
      <c r="A26" s="93"/>
      <c r="B26" s="91" t="s">
        <v>16</v>
      </c>
      <c r="C26" s="466" t="s">
        <v>17</v>
      </c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3"/>
      <c r="CS26" s="93"/>
      <c r="CT26" s="93"/>
      <c r="CU26" s="93"/>
      <c r="CV26" s="93"/>
      <c r="CW26" s="93"/>
      <c r="CX26" s="93"/>
      <c r="CY26" s="93"/>
      <c r="CZ26" s="93"/>
      <c r="DA26" s="93"/>
      <c r="DB26" s="93"/>
      <c r="DC26" s="93"/>
      <c r="DD26" s="93"/>
      <c r="DE26" s="93"/>
      <c r="DF26" s="93"/>
      <c r="DG26" s="93"/>
      <c r="DH26" s="93"/>
      <c r="DI26" s="93"/>
      <c r="DJ26" s="93"/>
      <c r="DK26" s="93"/>
      <c r="DL26" s="93"/>
      <c r="DM26" s="93"/>
      <c r="DN26" s="93"/>
      <c r="DO26" s="93"/>
      <c r="DP26" s="93"/>
      <c r="DQ26" s="93"/>
      <c r="DR26" s="93"/>
      <c r="DS26" s="93"/>
      <c r="DT26" s="93"/>
      <c r="DU26" s="93"/>
      <c r="DV26" s="93"/>
      <c r="DW26" s="93"/>
      <c r="DX26" s="93"/>
      <c r="DY26" s="93"/>
      <c r="DZ26" s="93"/>
      <c r="EA26" s="93"/>
      <c r="EB26" s="93"/>
      <c r="EC26" s="93"/>
      <c r="ED26" s="93"/>
      <c r="EE26" s="93"/>
      <c r="EF26" s="93"/>
      <c r="EG26" s="93"/>
      <c r="EH26" s="93"/>
      <c r="EI26" s="93"/>
      <c r="EJ26" s="93"/>
      <c r="EK26" s="93"/>
      <c r="EL26" s="93"/>
      <c r="EM26" s="93"/>
      <c r="EN26" s="93"/>
      <c r="EO26" s="93"/>
      <c r="EP26" s="93"/>
      <c r="EQ26" s="93"/>
      <c r="ER26" s="93"/>
      <c r="ES26" s="93"/>
      <c r="ET26" s="93"/>
      <c r="EU26" s="93"/>
      <c r="EV26" s="93"/>
      <c r="EW26" s="93"/>
      <c r="EX26" s="93"/>
      <c r="EY26" s="93"/>
      <c r="EZ26" s="93"/>
      <c r="FA26" s="93"/>
      <c r="FB26" s="93"/>
      <c r="FC26" s="93"/>
      <c r="FD26" s="93"/>
      <c r="FE26" s="93"/>
      <c r="FF26" s="93"/>
      <c r="FG26" s="93"/>
      <c r="FH26" s="93"/>
      <c r="FI26" s="93"/>
      <c r="FJ26" s="93"/>
      <c r="FK26" s="93"/>
      <c r="FL26" s="93"/>
      <c r="FM26" s="93"/>
      <c r="FN26" s="93"/>
      <c r="FO26" s="93"/>
      <c r="FP26" s="93"/>
      <c r="FQ26" s="93"/>
      <c r="FR26" s="93"/>
      <c r="FS26" s="93"/>
      <c r="FT26" s="93"/>
      <c r="FU26" s="93"/>
      <c r="FV26" s="93"/>
      <c r="FW26" s="93"/>
      <c r="FX26" s="93"/>
      <c r="FY26" s="93"/>
      <c r="FZ26" s="93"/>
      <c r="GA26" s="93"/>
      <c r="GB26" s="93"/>
      <c r="GC26" s="93"/>
      <c r="GD26" s="93"/>
      <c r="GE26" s="93"/>
      <c r="GF26" s="93"/>
      <c r="GG26" s="93"/>
      <c r="GH26" s="93"/>
      <c r="GI26" s="93"/>
      <c r="GJ26" s="93"/>
      <c r="GK26" s="93"/>
      <c r="GL26" s="93"/>
      <c r="GM26" s="93"/>
      <c r="GN26" s="93"/>
      <c r="GO26" s="93"/>
      <c r="GP26" s="93"/>
      <c r="GQ26" s="93"/>
      <c r="GR26" s="93"/>
      <c r="GS26" s="93"/>
      <c r="GT26" s="93"/>
      <c r="GU26" s="93"/>
      <c r="GV26" s="93"/>
      <c r="GW26" s="93"/>
      <c r="GX26" s="93"/>
      <c r="GY26" s="93"/>
      <c r="GZ26" s="93"/>
      <c r="HA26" s="93"/>
      <c r="HB26" s="93"/>
      <c r="HC26" s="93"/>
      <c r="HD26" s="93"/>
      <c r="HE26" s="93"/>
      <c r="HF26" s="93"/>
      <c r="HG26" s="93"/>
      <c r="HH26" s="93"/>
      <c r="HI26" s="93"/>
      <c r="HJ26" s="93"/>
      <c r="HK26" s="93"/>
      <c r="HL26" s="93"/>
      <c r="HM26" s="93"/>
      <c r="HN26" s="93"/>
      <c r="HO26" s="93"/>
      <c r="HP26" s="93"/>
      <c r="HQ26" s="93"/>
      <c r="HR26" s="93"/>
      <c r="HS26" s="93"/>
      <c r="HT26" s="93"/>
      <c r="HU26" s="93"/>
      <c r="HV26" s="93"/>
      <c r="HW26" s="93"/>
      <c r="HX26" s="93"/>
      <c r="HY26" s="93"/>
      <c r="HZ26" s="93"/>
      <c r="IA26" s="93"/>
      <c r="IB26" s="93"/>
      <c r="IC26" s="93"/>
      <c r="ID26" s="93"/>
      <c r="IE26" s="93"/>
      <c r="IF26" s="93"/>
      <c r="IG26" s="93"/>
      <c r="IH26" s="93"/>
    </row>
    <row r="27" spans="1:242" ht="15" customHeight="1" x14ac:dyDescent="0.2">
      <c r="A27" s="93"/>
      <c r="B27" s="91" t="s">
        <v>18</v>
      </c>
      <c r="C27" s="466" t="s">
        <v>19</v>
      </c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93"/>
      <c r="CF27" s="93"/>
      <c r="CG27" s="93"/>
      <c r="CH27" s="93"/>
      <c r="CI27" s="93"/>
      <c r="CJ27" s="93"/>
      <c r="CK27" s="93"/>
      <c r="CL27" s="93"/>
      <c r="CM27" s="93"/>
      <c r="CN27" s="93"/>
      <c r="CO27" s="93"/>
      <c r="CP27" s="93"/>
      <c r="CQ27" s="93"/>
      <c r="CR27" s="93"/>
      <c r="CS27" s="93"/>
      <c r="CT27" s="93"/>
      <c r="CU27" s="93"/>
      <c r="CV27" s="93"/>
      <c r="CW27" s="93"/>
      <c r="CX27" s="93"/>
      <c r="CY27" s="93"/>
      <c r="CZ27" s="93"/>
      <c r="DA27" s="93"/>
      <c r="DB27" s="93"/>
      <c r="DC27" s="93"/>
      <c r="DD27" s="93"/>
      <c r="DE27" s="93"/>
      <c r="DF27" s="93"/>
      <c r="DG27" s="93"/>
      <c r="DH27" s="93"/>
      <c r="DI27" s="93"/>
      <c r="DJ27" s="93"/>
      <c r="DK27" s="93"/>
      <c r="DL27" s="93"/>
      <c r="DM27" s="93"/>
      <c r="DN27" s="93"/>
      <c r="DO27" s="93"/>
      <c r="DP27" s="93"/>
      <c r="DQ27" s="93"/>
      <c r="DR27" s="93"/>
      <c r="DS27" s="93"/>
      <c r="DT27" s="93"/>
      <c r="DU27" s="93"/>
      <c r="DV27" s="93"/>
      <c r="DW27" s="93"/>
      <c r="DX27" s="93"/>
      <c r="DY27" s="93"/>
      <c r="DZ27" s="93"/>
      <c r="EA27" s="93"/>
      <c r="EB27" s="93"/>
      <c r="EC27" s="93"/>
      <c r="ED27" s="93"/>
      <c r="EE27" s="93"/>
      <c r="EF27" s="93"/>
      <c r="EG27" s="93"/>
      <c r="EH27" s="93"/>
      <c r="EI27" s="93"/>
      <c r="EJ27" s="93"/>
      <c r="EK27" s="93"/>
      <c r="EL27" s="93"/>
      <c r="EM27" s="93"/>
      <c r="EN27" s="93"/>
      <c r="EO27" s="93"/>
      <c r="EP27" s="93"/>
      <c r="EQ27" s="93"/>
      <c r="ER27" s="93"/>
      <c r="ES27" s="93"/>
      <c r="ET27" s="93"/>
      <c r="EU27" s="93"/>
      <c r="EV27" s="93"/>
      <c r="EW27" s="93"/>
      <c r="EX27" s="93"/>
      <c r="EY27" s="93"/>
      <c r="EZ27" s="93"/>
      <c r="FA27" s="93"/>
      <c r="FB27" s="93"/>
      <c r="FC27" s="93"/>
      <c r="FD27" s="93"/>
      <c r="FE27" s="93"/>
      <c r="FF27" s="93"/>
      <c r="FG27" s="93"/>
      <c r="FH27" s="93"/>
      <c r="FI27" s="93"/>
      <c r="FJ27" s="93"/>
      <c r="FK27" s="93"/>
      <c r="FL27" s="93"/>
      <c r="FM27" s="93"/>
      <c r="FN27" s="93"/>
      <c r="FO27" s="93"/>
      <c r="FP27" s="93"/>
      <c r="FQ27" s="93"/>
      <c r="FR27" s="93"/>
      <c r="FS27" s="93"/>
      <c r="FT27" s="93"/>
      <c r="FU27" s="93"/>
      <c r="FV27" s="93"/>
      <c r="FW27" s="93"/>
      <c r="FX27" s="93"/>
      <c r="FY27" s="93"/>
      <c r="FZ27" s="93"/>
      <c r="GA27" s="93"/>
      <c r="GB27" s="93"/>
      <c r="GC27" s="93"/>
      <c r="GD27" s="93"/>
      <c r="GE27" s="93"/>
      <c r="GF27" s="93"/>
      <c r="GG27" s="93"/>
      <c r="GH27" s="93"/>
      <c r="GI27" s="93"/>
      <c r="GJ27" s="93"/>
      <c r="GK27" s="93"/>
      <c r="GL27" s="93"/>
      <c r="GM27" s="93"/>
      <c r="GN27" s="93"/>
      <c r="GO27" s="93"/>
      <c r="GP27" s="93"/>
      <c r="GQ27" s="93"/>
      <c r="GR27" s="93"/>
      <c r="GS27" s="93"/>
      <c r="GT27" s="93"/>
      <c r="GU27" s="93"/>
      <c r="GV27" s="93"/>
      <c r="GW27" s="93"/>
      <c r="GX27" s="93"/>
      <c r="GY27" s="93"/>
      <c r="GZ27" s="93"/>
      <c r="HA27" s="93"/>
      <c r="HB27" s="93"/>
      <c r="HC27" s="93"/>
      <c r="HD27" s="93"/>
      <c r="HE27" s="93"/>
      <c r="HF27" s="93"/>
      <c r="HG27" s="93"/>
      <c r="HH27" s="93"/>
      <c r="HI27" s="93"/>
      <c r="HJ27" s="93"/>
      <c r="HK27" s="93"/>
      <c r="HL27" s="93"/>
      <c r="HM27" s="93"/>
      <c r="HN27" s="93"/>
      <c r="HO27" s="93"/>
      <c r="HP27" s="93"/>
      <c r="HQ27" s="93"/>
      <c r="HR27" s="93"/>
      <c r="HS27" s="93"/>
      <c r="HT27" s="93"/>
      <c r="HU27" s="93"/>
      <c r="HV27" s="93"/>
      <c r="HW27" s="93"/>
      <c r="HX27" s="93"/>
      <c r="HY27" s="93"/>
      <c r="HZ27" s="93"/>
      <c r="IA27" s="93"/>
      <c r="IB27" s="93"/>
      <c r="IC27" s="93"/>
      <c r="ID27" s="93"/>
      <c r="IE27" s="93"/>
      <c r="IF27" s="93"/>
      <c r="IG27" s="93"/>
      <c r="IH27" s="93"/>
    </row>
    <row r="28" spans="1:242" ht="15" customHeight="1" x14ac:dyDescent="0.2">
      <c r="A28" s="93"/>
      <c r="B28" s="91" t="s">
        <v>20</v>
      </c>
      <c r="C28" s="466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93"/>
      <c r="CF28" s="93"/>
      <c r="CG28" s="93"/>
      <c r="CH28" s="93"/>
      <c r="CI28" s="93"/>
      <c r="CJ28" s="93"/>
      <c r="CK28" s="93"/>
      <c r="CL28" s="93"/>
      <c r="CM28" s="93"/>
      <c r="CN28" s="93"/>
      <c r="CO28" s="93"/>
      <c r="CP28" s="93"/>
      <c r="CQ28" s="93"/>
      <c r="CR28" s="93"/>
      <c r="CS28" s="93"/>
      <c r="CT28" s="93"/>
      <c r="CU28" s="93"/>
      <c r="CV28" s="93"/>
      <c r="CW28" s="93"/>
      <c r="CX28" s="93"/>
      <c r="CY28" s="93"/>
      <c r="CZ28" s="93"/>
      <c r="DA28" s="93"/>
      <c r="DB28" s="93"/>
      <c r="DC28" s="93"/>
      <c r="DD28" s="93"/>
      <c r="DE28" s="93"/>
      <c r="DF28" s="93"/>
      <c r="DG28" s="93"/>
      <c r="DH28" s="93"/>
      <c r="DI28" s="93"/>
      <c r="DJ28" s="93"/>
      <c r="DK28" s="93"/>
      <c r="DL28" s="93"/>
      <c r="DM28" s="93"/>
      <c r="DN28" s="93"/>
      <c r="DO28" s="93"/>
      <c r="DP28" s="93"/>
      <c r="DQ28" s="93"/>
      <c r="DR28" s="93"/>
      <c r="DS28" s="93"/>
      <c r="DT28" s="93"/>
      <c r="DU28" s="93"/>
      <c r="DV28" s="93"/>
      <c r="DW28" s="93"/>
      <c r="DX28" s="93"/>
      <c r="DY28" s="93"/>
      <c r="DZ28" s="93"/>
      <c r="EA28" s="93"/>
      <c r="EB28" s="93"/>
      <c r="EC28" s="93"/>
      <c r="ED28" s="93"/>
      <c r="EE28" s="93"/>
      <c r="EF28" s="93"/>
      <c r="EG28" s="93"/>
      <c r="EH28" s="93"/>
      <c r="EI28" s="93"/>
      <c r="EJ28" s="93"/>
      <c r="EK28" s="93"/>
      <c r="EL28" s="93"/>
      <c r="EM28" s="93"/>
      <c r="EN28" s="93"/>
      <c r="EO28" s="93"/>
      <c r="EP28" s="93"/>
      <c r="EQ28" s="93"/>
      <c r="ER28" s="93"/>
      <c r="ES28" s="93"/>
      <c r="ET28" s="93"/>
      <c r="EU28" s="93"/>
      <c r="EV28" s="93"/>
      <c r="EW28" s="93"/>
      <c r="EX28" s="93"/>
      <c r="EY28" s="93"/>
      <c r="EZ28" s="93"/>
      <c r="FA28" s="93"/>
      <c r="FB28" s="93"/>
      <c r="FC28" s="93"/>
      <c r="FD28" s="93"/>
      <c r="FE28" s="93"/>
      <c r="FF28" s="93"/>
      <c r="FG28" s="93"/>
      <c r="FH28" s="93"/>
      <c r="FI28" s="93"/>
      <c r="FJ28" s="93"/>
      <c r="FK28" s="93"/>
      <c r="FL28" s="93"/>
      <c r="FM28" s="93"/>
      <c r="FN28" s="93"/>
      <c r="FO28" s="93"/>
      <c r="FP28" s="93"/>
      <c r="FQ28" s="93"/>
      <c r="FR28" s="93"/>
      <c r="FS28" s="93"/>
      <c r="FT28" s="93"/>
      <c r="FU28" s="93"/>
      <c r="FV28" s="93"/>
      <c r="FW28" s="93"/>
      <c r="FX28" s="93"/>
      <c r="FY28" s="93"/>
      <c r="FZ28" s="93"/>
      <c r="GA28" s="93"/>
      <c r="GB28" s="93"/>
      <c r="GC28" s="93"/>
      <c r="GD28" s="93"/>
      <c r="GE28" s="93"/>
      <c r="GF28" s="93"/>
      <c r="GG28" s="93"/>
      <c r="GH28" s="93"/>
      <c r="GI28" s="93"/>
      <c r="GJ28" s="93"/>
      <c r="GK28" s="93"/>
      <c r="GL28" s="93"/>
      <c r="GM28" s="93"/>
      <c r="GN28" s="93"/>
      <c r="GO28" s="93"/>
      <c r="GP28" s="93"/>
      <c r="GQ28" s="93"/>
      <c r="GR28" s="93"/>
      <c r="GS28" s="93"/>
      <c r="GT28" s="93"/>
      <c r="GU28" s="93"/>
      <c r="GV28" s="93"/>
      <c r="GW28" s="93"/>
      <c r="GX28" s="93"/>
      <c r="GY28" s="93"/>
      <c r="GZ28" s="93"/>
      <c r="HA28" s="93"/>
      <c r="HB28" s="93"/>
      <c r="HC28" s="93"/>
      <c r="HD28" s="93"/>
      <c r="HE28" s="93"/>
      <c r="HF28" s="93"/>
      <c r="HG28" s="93"/>
      <c r="HH28" s="93"/>
      <c r="HI28" s="93"/>
      <c r="HJ28" s="93"/>
      <c r="HK28" s="93"/>
      <c r="HL28" s="93"/>
      <c r="HM28" s="93"/>
      <c r="HN28" s="93"/>
      <c r="HO28" s="93"/>
      <c r="HP28" s="93"/>
      <c r="HQ28" s="93"/>
      <c r="HR28" s="93"/>
      <c r="HS28" s="93"/>
      <c r="HT28" s="93"/>
      <c r="HU28" s="93"/>
      <c r="HV28" s="93"/>
      <c r="HW28" s="93"/>
      <c r="HX28" s="93"/>
      <c r="HY28" s="93"/>
      <c r="HZ28" s="93"/>
      <c r="IA28" s="93"/>
      <c r="IB28" s="93"/>
      <c r="IC28" s="93"/>
      <c r="ID28" s="93"/>
      <c r="IE28" s="93"/>
      <c r="IF28" s="93"/>
      <c r="IG28" s="93"/>
      <c r="IH28" s="93"/>
    </row>
    <row r="29" spans="1:242" ht="15" customHeight="1" x14ac:dyDescent="0.2">
      <c r="A29" s="93"/>
      <c r="B29" s="91" t="s">
        <v>21</v>
      </c>
      <c r="C29" s="466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  <c r="CD29" s="93"/>
      <c r="CE29" s="93"/>
      <c r="CF29" s="93"/>
      <c r="CG29" s="93"/>
      <c r="CH29" s="93"/>
      <c r="CI29" s="93"/>
      <c r="CJ29" s="93"/>
      <c r="CK29" s="93"/>
      <c r="CL29" s="93"/>
      <c r="CM29" s="93"/>
      <c r="CN29" s="93"/>
      <c r="CO29" s="93"/>
      <c r="CP29" s="93"/>
      <c r="CQ29" s="93"/>
      <c r="CR29" s="93"/>
      <c r="CS29" s="93"/>
      <c r="CT29" s="93"/>
      <c r="CU29" s="93"/>
      <c r="CV29" s="93"/>
      <c r="CW29" s="93"/>
      <c r="CX29" s="93"/>
      <c r="CY29" s="93"/>
      <c r="CZ29" s="93"/>
      <c r="DA29" s="93"/>
      <c r="DB29" s="93"/>
      <c r="DC29" s="93"/>
      <c r="DD29" s="93"/>
      <c r="DE29" s="93"/>
      <c r="DF29" s="93"/>
      <c r="DG29" s="93"/>
      <c r="DH29" s="93"/>
      <c r="DI29" s="93"/>
      <c r="DJ29" s="93"/>
      <c r="DK29" s="93"/>
      <c r="DL29" s="93"/>
      <c r="DM29" s="93"/>
      <c r="DN29" s="93"/>
      <c r="DO29" s="93"/>
      <c r="DP29" s="93"/>
      <c r="DQ29" s="93"/>
      <c r="DR29" s="93"/>
      <c r="DS29" s="93"/>
      <c r="DT29" s="93"/>
      <c r="DU29" s="93"/>
      <c r="DV29" s="93"/>
      <c r="DW29" s="93"/>
      <c r="DX29" s="93"/>
      <c r="DY29" s="93"/>
      <c r="DZ29" s="93"/>
      <c r="EA29" s="93"/>
      <c r="EB29" s="93"/>
      <c r="EC29" s="93"/>
      <c r="ED29" s="93"/>
      <c r="EE29" s="93"/>
      <c r="EF29" s="93"/>
      <c r="EG29" s="93"/>
      <c r="EH29" s="93"/>
      <c r="EI29" s="93"/>
      <c r="EJ29" s="93"/>
      <c r="EK29" s="93"/>
      <c r="EL29" s="93"/>
      <c r="EM29" s="93"/>
      <c r="EN29" s="93"/>
      <c r="EO29" s="93"/>
      <c r="EP29" s="93"/>
      <c r="EQ29" s="93"/>
      <c r="ER29" s="93"/>
      <c r="ES29" s="93"/>
      <c r="ET29" s="93"/>
      <c r="EU29" s="93"/>
      <c r="EV29" s="93"/>
      <c r="EW29" s="93"/>
      <c r="EX29" s="93"/>
      <c r="EY29" s="93"/>
      <c r="EZ29" s="93"/>
      <c r="FA29" s="93"/>
      <c r="FB29" s="93"/>
      <c r="FC29" s="93"/>
      <c r="FD29" s="93"/>
      <c r="FE29" s="93"/>
      <c r="FF29" s="93"/>
      <c r="FG29" s="93"/>
      <c r="FH29" s="93"/>
      <c r="FI29" s="93"/>
      <c r="FJ29" s="93"/>
      <c r="FK29" s="93"/>
      <c r="FL29" s="93"/>
      <c r="FM29" s="93"/>
      <c r="FN29" s="93"/>
      <c r="FO29" s="93"/>
      <c r="FP29" s="93"/>
      <c r="FQ29" s="93"/>
      <c r="FR29" s="93"/>
      <c r="FS29" s="93"/>
      <c r="FT29" s="93"/>
      <c r="FU29" s="93"/>
      <c r="FV29" s="93"/>
      <c r="FW29" s="93"/>
      <c r="FX29" s="93"/>
      <c r="FY29" s="93"/>
      <c r="FZ29" s="93"/>
      <c r="GA29" s="93"/>
      <c r="GB29" s="93"/>
      <c r="GC29" s="93"/>
      <c r="GD29" s="93"/>
      <c r="GE29" s="93"/>
      <c r="GF29" s="93"/>
      <c r="GG29" s="93"/>
      <c r="GH29" s="93"/>
      <c r="GI29" s="93"/>
      <c r="GJ29" s="93"/>
      <c r="GK29" s="93"/>
      <c r="GL29" s="93"/>
      <c r="GM29" s="93"/>
      <c r="GN29" s="93"/>
      <c r="GO29" s="93"/>
      <c r="GP29" s="93"/>
      <c r="GQ29" s="93"/>
      <c r="GR29" s="93"/>
      <c r="GS29" s="93"/>
      <c r="GT29" s="93"/>
      <c r="GU29" s="93"/>
      <c r="GV29" s="93"/>
      <c r="GW29" s="93"/>
      <c r="GX29" s="93"/>
      <c r="GY29" s="93"/>
      <c r="GZ29" s="93"/>
      <c r="HA29" s="93"/>
      <c r="HB29" s="93"/>
      <c r="HC29" s="93"/>
      <c r="HD29" s="93"/>
      <c r="HE29" s="93"/>
      <c r="HF29" s="93"/>
      <c r="HG29" s="93"/>
      <c r="HH29" s="93"/>
      <c r="HI29" s="93"/>
      <c r="HJ29" s="93"/>
      <c r="HK29" s="93"/>
      <c r="HL29" s="93"/>
      <c r="HM29" s="93"/>
      <c r="HN29" s="93"/>
      <c r="HO29" s="93"/>
      <c r="HP29" s="93"/>
      <c r="HQ29" s="93"/>
      <c r="HR29" s="93"/>
      <c r="HS29" s="93"/>
      <c r="HT29" s="93"/>
      <c r="HU29" s="93"/>
      <c r="HV29" s="93"/>
      <c r="HW29" s="93"/>
      <c r="HX29" s="93"/>
      <c r="HY29" s="93"/>
      <c r="HZ29" s="93"/>
      <c r="IA29" s="93"/>
      <c r="IB29" s="93"/>
      <c r="IC29" s="93"/>
      <c r="ID29" s="93"/>
      <c r="IE29" s="93"/>
      <c r="IF29" s="93"/>
      <c r="IG29" s="93"/>
      <c r="IH29" s="93"/>
    </row>
    <row r="30" spans="1:242" x14ac:dyDescent="0.2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</row>
    <row r="31" spans="1:242" x14ac:dyDescent="0.2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</row>
    <row r="32" spans="1:242" x14ac:dyDescent="0.2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</row>
    <row r="33" spans="1:51" x14ac:dyDescent="0.2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</row>
    <row r="34" spans="1:51" x14ac:dyDescent="0.2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</row>
    <row r="35" spans="1:51" x14ac:dyDescent="0.2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</row>
    <row r="36" spans="1:51" x14ac:dyDescent="0.2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</row>
    <row r="37" spans="1:51" x14ac:dyDescent="0.2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</row>
    <row r="38" spans="1:51" x14ac:dyDescent="0.2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</row>
    <row r="39" spans="1:51" x14ac:dyDescent="0.2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</row>
    <row r="40" spans="1:51" x14ac:dyDescent="0.2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</row>
    <row r="41" spans="1:51" x14ac:dyDescent="0.2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</row>
    <row r="42" spans="1:51" x14ac:dyDescent="0.2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</row>
    <row r="43" spans="1:51" x14ac:dyDescent="0.2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</row>
    <row r="44" spans="1:51" x14ac:dyDescent="0.2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</row>
    <row r="45" spans="1:51" x14ac:dyDescent="0.2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</row>
    <row r="46" spans="1:51" x14ac:dyDescent="0.2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</row>
    <row r="47" spans="1:51" x14ac:dyDescent="0.2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</row>
    <row r="48" spans="1:51" x14ac:dyDescent="0.2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</row>
    <row r="49" spans="1:51" x14ac:dyDescent="0.2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</row>
    <row r="50" spans="1:51" x14ac:dyDescent="0.2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</row>
    <row r="51" spans="1:51" x14ac:dyDescent="0.2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</row>
    <row r="52" spans="1:51" x14ac:dyDescent="0.2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</row>
    <row r="53" spans="1:51" x14ac:dyDescent="0.2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</row>
    <row r="54" spans="1:51" x14ac:dyDescent="0.2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</row>
    <row r="55" spans="1:51" x14ac:dyDescent="0.2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  <c r="AV55" s="93"/>
      <c r="AW55" s="93"/>
      <c r="AX55" s="93"/>
      <c r="AY55" s="93"/>
    </row>
    <row r="56" spans="1:51" x14ac:dyDescent="0.2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  <c r="AX56" s="93"/>
      <c r="AY56" s="93"/>
    </row>
    <row r="57" spans="1:51" x14ac:dyDescent="0.2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</row>
    <row r="58" spans="1:51" x14ac:dyDescent="0.2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</row>
    <row r="59" spans="1:51" x14ac:dyDescent="0.2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</row>
    <row r="60" spans="1:51" x14ac:dyDescent="0.2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3"/>
      <c r="AX60" s="93"/>
      <c r="AY60" s="93"/>
    </row>
    <row r="61" spans="1:51" x14ac:dyDescent="0.2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</row>
    <row r="62" spans="1:51" x14ac:dyDescent="0.2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</row>
    <row r="63" spans="1:51" x14ac:dyDescent="0.2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</row>
    <row r="64" spans="1:51" x14ac:dyDescent="0.2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3"/>
      <c r="AW64" s="93"/>
      <c r="AX64" s="93"/>
      <c r="AY64" s="93"/>
    </row>
    <row r="65" spans="1:51" x14ac:dyDescent="0.2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</row>
    <row r="66" spans="1:51" x14ac:dyDescent="0.2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</row>
    <row r="67" spans="1:51" x14ac:dyDescent="0.2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</row>
    <row r="68" spans="1:51" x14ac:dyDescent="0.2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93"/>
      <c r="AV68" s="93"/>
      <c r="AW68" s="93"/>
      <c r="AX68" s="93"/>
      <c r="AY68" s="93"/>
    </row>
    <row r="69" spans="1:51" x14ac:dyDescent="0.2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</row>
  </sheetData>
  <sheetProtection sheet="1" objects="1" scenarios="1"/>
  <pageMargins left="0.49" right="0.18" top="1" bottom="1" header="0.5" footer="0.5"/>
  <pageSetup paperSize="9" orientation="landscape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zoomScale="75" workbookViewId="0">
      <selection activeCell="D7" sqref="D7"/>
    </sheetView>
  </sheetViews>
  <sheetFormatPr defaultRowHeight="15" customHeight="1" x14ac:dyDescent="0.2"/>
  <cols>
    <col min="1" max="1" width="2.140625" style="36" customWidth="1"/>
    <col min="2" max="2" width="56.28515625" style="36" customWidth="1"/>
    <col min="3" max="3" width="3.28515625" style="36" customWidth="1"/>
    <col min="4" max="4" width="20.42578125" style="36" customWidth="1"/>
    <col min="5" max="5" width="3.28515625" style="36" customWidth="1"/>
    <col min="6" max="6" width="17" style="36" customWidth="1"/>
    <col min="7" max="10" width="15.85546875" style="36" customWidth="1"/>
    <col min="11" max="16384" width="9.140625" style="36"/>
  </cols>
  <sheetData>
    <row r="2" spans="2:10" s="39" customFormat="1" ht="15.6" x14ac:dyDescent="0.2">
      <c r="B2" s="4" t="s">
        <v>161</v>
      </c>
    </row>
    <row r="3" spans="2:10" s="39" customFormat="1" ht="18" customHeight="1" x14ac:dyDescent="0.2">
      <c r="B3" s="4" t="s">
        <v>112</v>
      </c>
    </row>
    <row r="4" spans="2:10" ht="12" x14ac:dyDescent="0.2">
      <c r="B4" s="228" t="s">
        <v>139</v>
      </c>
      <c r="C4" s="221"/>
      <c r="D4" s="221"/>
      <c r="E4" s="221"/>
      <c r="F4" s="221"/>
      <c r="G4" s="221"/>
      <c r="H4" s="221"/>
      <c r="I4" s="221"/>
      <c r="J4" s="222"/>
    </row>
    <row r="5" spans="2:10" ht="16.5" customHeight="1" thickBot="1" x14ac:dyDescent="0.25">
      <c r="B5" s="179" t="s">
        <v>162</v>
      </c>
      <c r="C5" s="231"/>
      <c r="D5" s="231"/>
      <c r="E5" s="231"/>
      <c r="F5" s="231"/>
      <c r="G5" s="231"/>
      <c r="H5" s="231"/>
      <c r="I5" s="231"/>
      <c r="J5" s="232"/>
    </row>
    <row r="6" spans="2:10" s="40" customFormat="1" ht="18.600000000000001" thickBot="1" x14ac:dyDescent="0.25">
      <c r="B6" s="216" t="s">
        <v>26</v>
      </c>
      <c r="C6" s="237" t="s">
        <v>163</v>
      </c>
      <c r="D6" s="238"/>
      <c r="E6" s="212" t="s">
        <v>164</v>
      </c>
      <c r="F6" s="238"/>
      <c r="G6" s="217" t="s">
        <v>28</v>
      </c>
      <c r="H6" s="217" t="s">
        <v>29</v>
      </c>
      <c r="I6" s="217" t="s">
        <v>30</v>
      </c>
      <c r="J6" s="218" t="s">
        <v>31</v>
      </c>
    </row>
    <row r="7" spans="2:10" s="41" customFormat="1" ht="15" customHeight="1" thickBot="1" x14ac:dyDescent="0.25">
      <c r="B7" s="239" t="s">
        <v>165</v>
      </c>
      <c r="C7" s="21" t="s">
        <v>166</v>
      </c>
      <c r="D7" s="165">
        <f>IF((D8+D14+D20+D26+D27)+(F8+F14+F20+F26+F27)&gt;0,(D8+D14+D20+D26+D27)+(F8+F14+F20+F26+F27),0)</f>
        <v>0</v>
      </c>
      <c r="E7" s="166" t="s">
        <v>166</v>
      </c>
      <c r="F7" s="165">
        <f>IF((D8+D14+D20+D26+D27)+(F8+F14+F20+F26+F27)&lt;0,(D8+D14+D20+D26+D27)+(F8+F14+F20+F26+F27),0)</f>
        <v>-1710.6748853333336</v>
      </c>
      <c r="G7" s="158">
        <f>G8+G14+G20+G26+G27</f>
        <v>0</v>
      </c>
      <c r="H7" s="158">
        <f>H8+H14+H20+H26+H27</f>
        <v>0</v>
      </c>
      <c r="I7" s="158">
        <f>I8+I14+I20+I26+I27</f>
        <v>0</v>
      </c>
      <c r="J7" s="158">
        <f>J8+J14+J20+J26+J27</f>
        <v>0</v>
      </c>
    </row>
    <row r="8" spans="2:10" s="41" customFormat="1" ht="15" customHeight="1" x14ac:dyDescent="0.2">
      <c r="B8" s="215" t="s">
        <v>167</v>
      </c>
      <c r="C8" s="22" t="s">
        <v>166</v>
      </c>
      <c r="D8" s="167">
        <f>IF('[4]5-1s3'!$E$19&lt;0,(-1)*'[4]5-1s3'!$E$19,0)</f>
        <v>0</v>
      </c>
      <c r="E8" s="22" t="s">
        <v>166</v>
      </c>
      <c r="F8" s="167">
        <f>IF('[4]5-1s3'!$E$19&gt;0,(-1)*'[4]5-1s3'!$E$19,0)</f>
        <v>-2444.8783333333336</v>
      </c>
      <c r="G8" s="110"/>
      <c r="H8" s="110"/>
      <c r="I8" s="110"/>
      <c r="J8" s="110"/>
    </row>
    <row r="9" spans="2:10" ht="15" customHeight="1" x14ac:dyDescent="0.2">
      <c r="B9" s="187" t="s">
        <v>168</v>
      </c>
      <c r="C9" s="47"/>
      <c r="D9" s="115"/>
      <c r="E9" s="47"/>
      <c r="F9" s="115"/>
      <c r="G9" s="111"/>
      <c r="H9" s="111"/>
      <c r="I9" s="111"/>
      <c r="J9" s="111"/>
    </row>
    <row r="10" spans="2:10" ht="15" customHeight="1" x14ac:dyDescent="0.2">
      <c r="B10" s="187" t="s">
        <v>169</v>
      </c>
      <c r="C10" s="47"/>
      <c r="D10" s="115"/>
      <c r="E10" s="47"/>
      <c r="F10" s="115"/>
      <c r="G10" s="111"/>
      <c r="H10" s="111"/>
      <c r="I10" s="111"/>
      <c r="J10" s="111"/>
    </row>
    <row r="11" spans="2:10" ht="15" customHeight="1" x14ac:dyDescent="0.2">
      <c r="B11" s="187" t="s">
        <v>170</v>
      </c>
      <c r="C11" s="47"/>
      <c r="D11" s="115"/>
      <c r="E11" s="47"/>
      <c r="F11" s="115"/>
      <c r="G11" s="111"/>
      <c r="H11" s="111"/>
      <c r="I11" s="111"/>
      <c r="J11" s="111"/>
    </row>
    <row r="12" spans="2:10" ht="15" customHeight="1" x14ac:dyDescent="0.2">
      <c r="B12" s="187" t="s">
        <v>171</v>
      </c>
      <c r="C12" s="47"/>
      <c r="D12" s="115"/>
      <c r="E12" s="47"/>
      <c r="F12" s="115"/>
      <c r="G12" s="111"/>
      <c r="H12" s="111"/>
      <c r="I12" s="111"/>
      <c r="J12" s="111"/>
    </row>
    <row r="13" spans="2:10" ht="15" customHeight="1" x14ac:dyDescent="0.2">
      <c r="B13" s="187" t="s">
        <v>87</v>
      </c>
      <c r="C13" s="47"/>
      <c r="D13" s="115"/>
      <c r="E13" s="47"/>
      <c r="F13" s="115"/>
      <c r="G13" s="111"/>
      <c r="H13" s="111"/>
      <c r="I13" s="111"/>
      <c r="J13" s="111"/>
    </row>
    <row r="14" spans="2:10" s="41" customFormat="1" ht="15" customHeight="1" x14ac:dyDescent="0.2">
      <c r="B14" s="215" t="s">
        <v>172</v>
      </c>
      <c r="C14" s="22"/>
      <c r="D14" s="167">
        <f>SUM(D15:D19)</f>
        <v>749.65492799999981</v>
      </c>
      <c r="E14" s="22"/>
      <c r="F14" s="116"/>
      <c r="G14" s="159">
        <f>'[4]5-3s1'!$I$17</f>
        <v>0</v>
      </c>
      <c r="H14" s="159">
        <f>'[4]5-3s1'!$I$21</f>
        <v>0</v>
      </c>
      <c r="I14" s="159">
        <f>'[4]5-3s1'!$I$22</f>
        <v>0</v>
      </c>
      <c r="J14" s="159">
        <f>'[4]5-3s1'!$I$18</f>
        <v>0</v>
      </c>
    </row>
    <row r="15" spans="2:10" ht="15" customHeight="1" x14ac:dyDescent="0.2">
      <c r="B15" s="187" t="s">
        <v>173</v>
      </c>
      <c r="C15" s="47"/>
      <c r="D15" s="168">
        <f>(44/12)*(SUM('[4]5-2s3'!$J$16:$J$21)+SUM('[4]5-2s4'!$L$16:$L$21))</f>
        <v>0</v>
      </c>
      <c r="E15" s="47"/>
      <c r="F15" s="115"/>
      <c r="G15" s="111"/>
      <c r="H15" s="111"/>
      <c r="I15" s="111"/>
      <c r="J15" s="111"/>
    </row>
    <row r="16" spans="2:10" ht="15" customHeight="1" x14ac:dyDescent="0.2">
      <c r="B16" s="187" t="s">
        <v>169</v>
      </c>
      <c r="C16" s="47"/>
      <c r="D16" s="168">
        <f>(44/12)*(SUM('[4]5-2s3'!$J$24:$J$25)+SUM('[4]5-2s4'!$L$24:$L$25))</f>
        <v>0</v>
      </c>
      <c r="E16" s="47"/>
      <c r="F16" s="115"/>
      <c r="G16" s="111"/>
      <c r="H16" s="111"/>
      <c r="I16" s="111"/>
      <c r="J16" s="111"/>
    </row>
    <row r="17" spans="2:10" ht="15" customHeight="1" x14ac:dyDescent="0.2">
      <c r="B17" s="187" t="s">
        <v>170</v>
      </c>
      <c r="C17" s="47"/>
      <c r="D17" s="168">
        <f>(44/12)*(SUM('[4]5-2s3'!$J$27:$J$29)+SUM('[4]5-2s4'!$L$27:$L$29))</f>
        <v>749.65492799999981</v>
      </c>
      <c r="E17" s="47"/>
      <c r="F17" s="115"/>
      <c r="G17" s="111"/>
      <c r="H17" s="111"/>
      <c r="I17" s="111"/>
      <c r="J17" s="111"/>
    </row>
    <row r="18" spans="2:10" ht="15" customHeight="1" x14ac:dyDescent="0.2">
      <c r="B18" s="187" t="s">
        <v>171</v>
      </c>
      <c r="C18" s="47"/>
      <c r="D18" s="168">
        <f>(44/12)*('[4]5-2s3'!$J$23+'[4]5-2s3'!$J$26+'[4]5-2s3'!$J$30+'[4]5-2s4'!$L$23+'[4]5-2s4'!$L$26+'[4]5-2s4'!$L$30)</f>
        <v>0</v>
      </c>
      <c r="E18" s="47"/>
      <c r="F18" s="115"/>
      <c r="G18" s="111"/>
      <c r="H18" s="111"/>
      <c r="I18" s="111"/>
      <c r="J18" s="111"/>
    </row>
    <row r="19" spans="2:10" ht="15" customHeight="1" x14ac:dyDescent="0.2">
      <c r="B19" s="187" t="s">
        <v>87</v>
      </c>
      <c r="C19" s="47"/>
      <c r="D19" s="168">
        <f>(44/12)*('[4]5-2s3'!$J$31+'[4]5-2s4'!$L$31)</f>
        <v>0</v>
      </c>
      <c r="E19" s="47"/>
      <c r="F19" s="115"/>
      <c r="G19" s="111"/>
      <c r="H19" s="111"/>
      <c r="I19" s="111"/>
      <c r="J19" s="111"/>
    </row>
    <row r="20" spans="2:10" s="41" customFormat="1" ht="15" customHeight="1" x14ac:dyDescent="0.2">
      <c r="B20" s="215" t="s">
        <v>174</v>
      </c>
      <c r="C20" s="22"/>
      <c r="D20" s="116"/>
      <c r="E20" s="22"/>
      <c r="F20" s="167">
        <f>SUM(F21:F25)</f>
        <v>-20.464399999999998</v>
      </c>
      <c r="G20" s="110"/>
      <c r="H20" s="110"/>
      <c r="I20" s="110"/>
      <c r="J20" s="110"/>
    </row>
    <row r="21" spans="2:10" ht="15" customHeight="1" x14ac:dyDescent="0.2">
      <c r="B21" s="187" t="s">
        <v>168</v>
      </c>
      <c r="C21" s="47"/>
      <c r="D21" s="115"/>
      <c r="E21" s="47"/>
      <c r="F21" s="168">
        <f xml:space="preserve"> -(44/12)*(SUM('[4]5-4s1'!$H$16:$H$21)+SUM('[4]5-4s2'!$H$16:$H$21))</f>
        <v>0</v>
      </c>
      <c r="G21" s="111"/>
      <c r="H21" s="111"/>
      <c r="I21" s="111"/>
      <c r="J21" s="111"/>
    </row>
    <row r="22" spans="2:10" ht="15" customHeight="1" x14ac:dyDescent="0.2">
      <c r="B22" s="187" t="s">
        <v>169</v>
      </c>
      <c r="C22" s="47"/>
      <c r="D22" s="115"/>
      <c r="E22" s="47"/>
      <c r="F22" s="168">
        <f xml:space="preserve"> -(44/12)*(SUM('[4]5-4s1'!$H$23:$H$24)+SUM('[4]5-4s2'!$H$23:$H$24))</f>
        <v>0</v>
      </c>
      <c r="G22" s="111"/>
      <c r="H22" s="111"/>
      <c r="I22" s="111"/>
      <c r="J22" s="111"/>
    </row>
    <row r="23" spans="2:10" ht="15" customHeight="1" x14ac:dyDescent="0.2">
      <c r="B23" s="187" t="s">
        <v>170</v>
      </c>
      <c r="C23" s="47"/>
      <c r="D23" s="115"/>
      <c r="E23" s="47"/>
      <c r="F23" s="168">
        <f xml:space="preserve"> -(44/12)*(SUM('[4]5-4s1'!$H$26:$H$28)+SUM('[4]5-4s2'!$H$27:$H$29))</f>
        <v>-20.464399999999998</v>
      </c>
      <c r="G23" s="111"/>
      <c r="H23" s="111"/>
      <c r="I23" s="111"/>
      <c r="J23" s="111"/>
    </row>
    <row r="24" spans="2:10" ht="15" customHeight="1" x14ac:dyDescent="0.2">
      <c r="B24" s="187" t="s">
        <v>171</v>
      </c>
      <c r="C24" s="47"/>
      <c r="D24" s="115"/>
      <c r="E24" s="47"/>
      <c r="F24" s="168">
        <f xml:space="preserve"> -(44/12)*('[4]5-4s1'!$H$22+'[4]5-4s1'!$H$25+'[4]5-4s1'!$H$29+'[4]5-4s2'!$H$22+'[4]5-4s2'!$H$25+'[4]5-4s2'!$H$30)</f>
        <v>0</v>
      </c>
      <c r="G24" s="111"/>
      <c r="H24" s="111"/>
      <c r="I24" s="111"/>
      <c r="J24" s="111"/>
    </row>
    <row r="25" spans="2:10" ht="15" customHeight="1" x14ac:dyDescent="0.2">
      <c r="B25" s="187" t="s">
        <v>87</v>
      </c>
      <c r="C25" s="47"/>
      <c r="D25" s="115"/>
      <c r="E25" s="47"/>
      <c r="F25" s="168">
        <f xml:space="preserve"> -(44/12)*('[4]5-4s1'!$H$30+'[4]5-4s2'!$H$31)</f>
        <v>0</v>
      </c>
      <c r="G25" s="111"/>
      <c r="H25" s="111"/>
      <c r="I25" s="111"/>
      <c r="J25" s="111"/>
    </row>
    <row r="26" spans="2:10" s="41" customFormat="1" ht="15" customHeight="1" x14ac:dyDescent="0.2">
      <c r="B26" s="235" t="s">
        <v>175</v>
      </c>
      <c r="C26" s="22" t="s">
        <v>166</v>
      </c>
      <c r="D26" s="167">
        <f>IF('[4]5-5s4'!$F$22&gt;0,'[4]5-5s4'!$F$22,0)</f>
        <v>5.0129199999999994</v>
      </c>
      <c r="E26" s="22" t="s">
        <v>166</v>
      </c>
      <c r="F26" s="167">
        <f>IF('[4]5-5s4'!$F$22&lt;0,'[4]5-5s4'!$F$22,0)</f>
        <v>0</v>
      </c>
      <c r="G26" s="110"/>
      <c r="H26" s="110"/>
      <c r="I26" s="110"/>
      <c r="J26" s="110"/>
    </row>
    <row r="27" spans="2:10" s="41" customFormat="1" ht="15" customHeight="1" x14ac:dyDescent="0.2">
      <c r="B27" s="235" t="s">
        <v>176</v>
      </c>
      <c r="C27" s="157"/>
      <c r="D27" s="116"/>
      <c r="E27" s="157"/>
      <c r="F27" s="116"/>
      <c r="G27" s="110"/>
      <c r="H27" s="110"/>
      <c r="I27" s="110"/>
      <c r="J27" s="110"/>
    </row>
    <row r="28" spans="2:10" ht="12" x14ac:dyDescent="0.2"/>
    <row r="29" spans="2:10" ht="12.75" customHeight="1" x14ac:dyDescent="0.2">
      <c r="B29" s="18" t="s">
        <v>177</v>
      </c>
    </row>
    <row r="30" spans="2:10" ht="12.75" customHeight="1" x14ac:dyDescent="0.2">
      <c r="B30" s="18" t="s">
        <v>178</v>
      </c>
    </row>
    <row r="31" spans="2:10" ht="12" x14ac:dyDescent="0.2"/>
  </sheetData>
  <sheetProtection sheet="1" objects="1" scenarios="1"/>
  <pageMargins left="0.49" right="0.18" top="1" bottom="1" header="0.5" footer="0.5"/>
  <pageSetup paperSize="9" orientation="landscape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zoomScale="75" workbookViewId="0">
      <selection activeCell="C7" sqref="C7"/>
    </sheetView>
  </sheetViews>
  <sheetFormatPr defaultRowHeight="15" customHeight="1" x14ac:dyDescent="0.2"/>
  <cols>
    <col min="1" max="1" width="2.85546875" style="36" customWidth="1"/>
    <col min="2" max="2" width="58.85546875" style="36" customWidth="1"/>
    <col min="3" max="8" width="14.85546875" style="36" customWidth="1"/>
    <col min="9" max="16384" width="9.140625" style="36"/>
  </cols>
  <sheetData>
    <row r="2" spans="2:8" s="39" customFormat="1" ht="15.6" x14ac:dyDescent="0.2">
      <c r="B2" s="4" t="s">
        <v>179</v>
      </c>
    </row>
    <row r="3" spans="2:8" s="39" customFormat="1" ht="18.75" customHeight="1" x14ac:dyDescent="0.2">
      <c r="B3" s="4" t="s">
        <v>112</v>
      </c>
    </row>
    <row r="4" spans="2:8" ht="12" x14ac:dyDescent="0.2">
      <c r="B4" s="176" t="s">
        <v>38</v>
      </c>
      <c r="C4" s="221"/>
      <c r="D4" s="221"/>
      <c r="E4" s="221"/>
      <c r="F4" s="221"/>
      <c r="G4" s="221"/>
      <c r="H4" s="222"/>
    </row>
    <row r="5" spans="2:8" ht="14.25" customHeight="1" thickBot="1" x14ac:dyDescent="0.25">
      <c r="B5" s="179" t="s">
        <v>25</v>
      </c>
      <c r="C5" s="231"/>
      <c r="D5" s="231"/>
      <c r="E5" s="231"/>
      <c r="F5" s="231"/>
      <c r="G5" s="231"/>
      <c r="H5" s="232"/>
    </row>
    <row r="6" spans="2:8" s="40" customFormat="1" ht="19.2" thickBot="1" x14ac:dyDescent="0.25">
      <c r="B6" s="216" t="s">
        <v>26</v>
      </c>
      <c r="C6" s="217" t="s">
        <v>180</v>
      </c>
      <c r="D6" s="217" t="s">
        <v>28</v>
      </c>
      <c r="E6" s="217" t="s">
        <v>29</v>
      </c>
      <c r="F6" s="217" t="s">
        <v>30</v>
      </c>
      <c r="G6" s="218" t="s">
        <v>31</v>
      </c>
      <c r="H6" s="218" t="s">
        <v>32</v>
      </c>
    </row>
    <row r="7" spans="2:8" s="41" customFormat="1" ht="15" customHeight="1" thickBot="1" x14ac:dyDescent="0.25">
      <c r="B7" s="214" t="s">
        <v>181</v>
      </c>
      <c r="C7" s="162">
        <f>C8+C12+C16+C17</f>
        <v>0</v>
      </c>
      <c r="D7" s="162">
        <f>D8+D12+D16+D17</f>
        <v>63.038874733333337</v>
      </c>
      <c r="E7" s="162">
        <f>E8+E12+E16+E17</f>
        <v>5.566628571428571E-2</v>
      </c>
      <c r="F7" s="112"/>
      <c r="G7" s="112"/>
      <c r="H7" s="112"/>
    </row>
    <row r="8" spans="2:8" s="41" customFormat="1" ht="15" customHeight="1" x14ac:dyDescent="0.2">
      <c r="B8" s="215" t="s">
        <v>182</v>
      </c>
      <c r="C8" s="160">
        <f>SUM(C9:C11)</f>
        <v>0</v>
      </c>
      <c r="D8" s="159">
        <f>SUM('[5]6-1s1'!$N$23:$N$25)</f>
        <v>62.49549973333334</v>
      </c>
      <c r="E8" s="160">
        <f>SUM(E9:E11)</f>
        <v>0</v>
      </c>
      <c r="F8" s="110"/>
      <c r="G8" s="110"/>
      <c r="H8" s="110"/>
    </row>
    <row r="9" spans="2:8" ht="15" customHeight="1" x14ac:dyDescent="0.2">
      <c r="B9" s="187" t="s">
        <v>183</v>
      </c>
      <c r="C9" s="111"/>
      <c r="D9" s="111"/>
      <c r="E9" s="111"/>
      <c r="F9" s="111"/>
      <c r="G9" s="111"/>
      <c r="H9" s="111"/>
    </row>
    <row r="10" spans="2:8" ht="15" customHeight="1" x14ac:dyDescent="0.2">
      <c r="B10" s="187" t="s">
        <v>184</v>
      </c>
      <c r="C10" s="111"/>
      <c r="D10" s="111"/>
      <c r="E10" s="111"/>
      <c r="F10" s="111"/>
      <c r="G10" s="111"/>
      <c r="H10" s="111"/>
    </row>
    <row r="11" spans="2:8" ht="15" customHeight="1" x14ac:dyDescent="0.2">
      <c r="B11" s="187" t="s">
        <v>185</v>
      </c>
      <c r="C11" s="111"/>
      <c r="D11" s="111"/>
      <c r="E11" s="111"/>
      <c r="F11" s="111"/>
      <c r="G11" s="111"/>
      <c r="H11" s="111"/>
    </row>
    <row r="12" spans="2:8" s="41" customFormat="1" ht="15" customHeight="1" x14ac:dyDescent="0.2">
      <c r="B12" s="215" t="s">
        <v>186</v>
      </c>
      <c r="C12" s="160">
        <f>SUM(C13:C15)</f>
        <v>0</v>
      </c>
      <c r="D12" s="159">
        <f>SUM(D13:D15)</f>
        <v>0.54337499999999994</v>
      </c>
      <c r="E12" s="160">
        <f>SUM(E13:E15)</f>
        <v>5.566628571428571E-2</v>
      </c>
      <c r="F12" s="110"/>
      <c r="G12" s="110"/>
      <c r="H12" s="110"/>
    </row>
    <row r="13" spans="2:8" ht="15" customHeight="1" x14ac:dyDescent="0.2">
      <c r="B13" s="187" t="s">
        <v>187</v>
      </c>
      <c r="C13" s="111"/>
      <c r="D13" s="161">
        <f>'[5]6-3s4'!$G$20</f>
        <v>0</v>
      </c>
      <c r="E13" s="111"/>
      <c r="F13" s="111"/>
      <c r="G13" s="111"/>
      <c r="H13" s="111"/>
    </row>
    <row r="14" spans="2:8" ht="15" customHeight="1" x14ac:dyDescent="0.2">
      <c r="B14" s="187" t="s">
        <v>188</v>
      </c>
      <c r="C14" s="111"/>
      <c r="D14" s="161">
        <f>'[5]6-2s4'!$G$21</f>
        <v>0.54337499999999994</v>
      </c>
      <c r="E14" s="161">
        <f>'[5]6-4s1'!$G$18</f>
        <v>5.566628571428571E-2</v>
      </c>
      <c r="F14" s="111"/>
      <c r="G14" s="111"/>
      <c r="H14" s="111"/>
    </row>
    <row r="15" spans="2:8" ht="15" customHeight="1" x14ac:dyDescent="0.2">
      <c r="B15" s="187" t="s">
        <v>185</v>
      </c>
      <c r="C15" s="111"/>
      <c r="D15" s="111"/>
      <c r="E15" s="111"/>
      <c r="F15" s="111"/>
      <c r="G15" s="111"/>
      <c r="H15" s="111"/>
    </row>
    <row r="16" spans="2:8" s="41" customFormat="1" ht="15" customHeight="1" x14ac:dyDescent="0.2">
      <c r="B16" s="215" t="s">
        <v>189</v>
      </c>
      <c r="C16" s="110"/>
      <c r="D16" s="110"/>
      <c r="E16" s="110"/>
      <c r="F16" s="110"/>
      <c r="G16" s="110"/>
      <c r="H16" s="110"/>
    </row>
    <row r="17" spans="2:8" s="41" customFormat="1" ht="15" customHeight="1" x14ac:dyDescent="0.2">
      <c r="B17" s="215" t="s">
        <v>117</v>
      </c>
      <c r="C17" s="109"/>
      <c r="D17" s="109"/>
      <c r="E17" s="109"/>
      <c r="F17" s="109"/>
      <c r="G17" s="109"/>
      <c r="H17" s="109"/>
    </row>
    <row r="18" spans="2:8" ht="12" x14ac:dyDescent="0.2"/>
    <row r="19" spans="2:8" ht="18" x14ac:dyDescent="0.2">
      <c r="B19" s="18" t="s">
        <v>190</v>
      </c>
    </row>
  </sheetData>
  <sheetProtection sheet="1" objects="1" scenarios="1"/>
  <pageMargins left="0.49" right="0.18" top="1" bottom="1" header="0.5" footer="0.5"/>
  <pageSetup paperSize="9" orientation="landscape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1"/>
  <sheetViews>
    <sheetView tabSelected="1" topLeftCell="A2" zoomScale="75" workbookViewId="0">
      <selection activeCell="B18" sqref="B18"/>
    </sheetView>
  </sheetViews>
  <sheetFormatPr defaultRowHeight="15" customHeight="1" x14ac:dyDescent="0.2"/>
  <cols>
    <col min="1" max="1" width="1.140625" style="36" customWidth="1"/>
    <col min="2" max="2" width="43.28515625" style="36" customWidth="1"/>
    <col min="3" max="16" width="12.85546875" style="36" customWidth="1"/>
    <col min="17" max="16384" width="9.140625" style="36"/>
  </cols>
  <sheetData>
    <row r="2" spans="2:16" s="39" customFormat="1" ht="15.6" x14ac:dyDescent="0.2">
      <c r="B2" s="4" t="s">
        <v>355</v>
      </c>
    </row>
    <row r="3" spans="2:16" s="39" customFormat="1" ht="17.25" customHeight="1" x14ac:dyDescent="0.2">
      <c r="B3" s="4" t="s">
        <v>23</v>
      </c>
    </row>
    <row r="4" spans="2:16" ht="12" x14ac:dyDescent="0.2">
      <c r="B4" s="176" t="s">
        <v>356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2"/>
    </row>
    <row r="5" spans="2:16" ht="13.5" customHeight="1" thickBot="1" x14ac:dyDescent="0.25">
      <c r="B5" s="240" t="s">
        <v>162</v>
      </c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2"/>
    </row>
    <row r="6" spans="2:16" ht="18" x14ac:dyDescent="0.2">
      <c r="B6" s="241" t="s">
        <v>191</v>
      </c>
      <c r="C6" s="242" t="s">
        <v>27</v>
      </c>
      <c r="D6" s="242" t="s">
        <v>27</v>
      </c>
      <c r="E6" s="242" t="s">
        <v>28</v>
      </c>
      <c r="F6" s="242" t="s">
        <v>29</v>
      </c>
      <c r="G6" s="242" t="s">
        <v>30</v>
      </c>
      <c r="H6" s="243" t="s">
        <v>192</v>
      </c>
      <c r="I6" s="243" t="s">
        <v>32</v>
      </c>
      <c r="J6" s="242" t="s">
        <v>39</v>
      </c>
      <c r="K6" s="244" t="s">
        <v>66</v>
      </c>
      <c r="L6" s="245"/>
      <c r="M6" s="244" t="s">
        <v>67</v>
      </c>
      <c r="N6" s="245"/>
      <c r="O6" s="246" t="s">
        <v>68</v>
      </c>
      <c r="P6" s="247"/>
    </row>
    <row r="7" spans="2:16" ht="12.6" thickBot="1" x14ac:dyDescent="0.25">
      <c r="B7" s="248" t="s">
        <v>193</v>
      </c>
      <c r="C7" s="249" t="s">
        <v>194</v>
      </c>
      <c r="D7" s="249" t="s">
        <v>195</v>
      </c>
      <c r="E7" s="250"/>
      <c r="F7" s="250"/>
      <c r="G7" s="250"/>
      <c r="H7" s="250"/>
      <c r="I7" s="250"/>
      <c r="J7" s="250"/>
      <c r="K7" s="251"/>
      <c r="L7" s="224"/>
      <c r="M7" s="251"/>
      <c r="N7" s="224"/>
      <c r="O7" s="251"/>
      <c r="P7" s="225"/>
    </row>
    <row r="8" spans="2:16" ht="15" customHeight="1" x14ac:dyDescent="0.2">
      <c r="B8" s="193"/>
      <c r="C8" s="34"/>
      <c r="D8" s="34"/>
      <c r="E8" s="34"/>
      <c r="F8" s="34"/>
      <c r="G8" s="34"/>
      <c r="H8" s="34"/>
      <c r="I8" s="34"/>
      <c r="J8" s="34"/>
      <c r="K8" s="5" t="s">
        <v>69</v>
      </c>
      <c r="L8" s="5" t="s">
        <v>70</v>
      </c>
      <c r="M8" s="5" t="s">
        <v>69</v>
      </c>
      <c r="N8" s="5" t="s">
        <v>70</v>
      </c>
      <c r="O8" s="5" t="s">
        <v>69</v>
      </c>
      <c r="P8" s="5" t="s">
        <v>70</v>
      </c>
    </row>
    <row r="9" spans="2:16" s="41" customFormat="1" ht="15" customHeight="1" thickBot="1" x14ac:dyDescent="0.25">
      <c r="B9" s="214" t="s">
        <v>196</v>
      </c>
      <c r="C9" s="112">
        <f>C10+C21+Table7As2!D10+Table7As2!D11+Table7As2!D19+Table7As2!D27+Table7As2!D32</f>
        <v>3942.3123128136504</v>
      </c>
      <c r="D9" s="112">
        <f>D10+D21+Table7As2!F10+Table7As2!F11+Table7As2!F19+Table7As2!F27+Table7As2!F32</f>
        <v>-1710.6748853333336</v>
      </c>
      <c r="E9" s="112">
        <f>E10+E21+Table7As2!G10+Table7As2!G11+Table7As2!G19+Table7As2!G27+Table7As2!G32</f>
        <v>82.450696620338334</v>
      </c>
      <c r="F9" s="112">
        <f>F10+F21+Table7As2!H10+Table7As2!H11+Table7As2!H19+Table7As2!H27+Table7As2!H32</f>
        <v>5.5663087577030117</v>
      </c>
      <c r="G9" s="162" t="e">
        <f>G10+G21+Table7As2!I10+Table7As2!I11+Table7As2!I19+Table7As2!I27+Table7As2!I32</f>
        <v>#REF!</v>
      </c>
      <c r="H9" s="162" t="e">
        <f>H10+H21+Table7As2!J10+Table7As2!J11+Table7As2!J19+Table7As2!J27+Table7As2!J32</f>
        <v>#REF!</v>
      </c>
      <c r="I9" s="162" t="e">
        <f>I10+I21+Table7As2!K10+Table7As2!K11+Table7As2!K19+Table7As2!K27+Table7As2!K32</f>
        <v>#REF!</v>
      </c>
      <c r="J9" s="162">
        <f>J10+J21+Table7As2!L10+Table7As2!L11+Table7As2!L19+Table7As2!L27+Table7As2!L32</f>
        <v>0</v>
      </c>
      <c r="K9" s="162">
        <f>Table7As1!K21</f>
        <v>0</v>
      </c>
      <c r="L9" s="477">
        <f>Table7As1!L21</f>
        <v>1.3555999999999998E-4</v>
      </c>
      <c r="M9" s="162">
        <f>Table7As1!M21</f>
        <v>0</v>
      </c>
      <c r="N9" s="162">
        <f>Table7As1!N21</f>
        <v>0</v>
      </c>
      <c r="O9" s="162">
        <f>Table7As1!O21</f>
        <v>0</v>
      </c>
      <c r="P9" s="162">
        <f>Table7As1!P21</f>
        <v>0</v>
      </c>
    </row>
    <row r="10" spans="2:16" s="41" customFormat="1" ht="15" customHeight="1" x14ac:dyDescent="0.2">
      <c r="B10" s="215" t="s">
        <v>197</v>
      </c>
      <c r="C10" s="109">
        <f>C11+C18</f>
        <v>3855.3961294803171</v>
      </c>
      <c r="D10" s="109">
        <f>D11+D18</f>
        <v>0</v>
      </c>
      <c r="E10" s="109">
        <f t="shared" ref="E10:J10" si="0">E11+E18</f>
        <v>7.8709560870050002</v>
      </c>
      <c r="F10" s="109">
        <f t="shared" si="0"/>
        <v>2.9814683584000003E-2</v>
      </c>
      <c r="G10" s="159" t="e">
        <f t="shared" si="0"/>
        <v>#REF!</v>
      </c>
      <c r="H10" s="159" t="e">
        <f t="shared" si="0"/>
        <v>#REF!</v>
      </c>
      <c r="I10" s="159" t="e">
        <f t="shared" si="0"/>
        <v>#REF!</v>
      </c>
      <c r="J10" s="159">
        <f t="shared" si="0"/>
        <v>0</v>
      </c>
      <c r="K10" s="117"/>
      <c r="L10" s="117"/>
      <c r="M10" s="117"/>
      <c r="N10" s="117"/>
      <c r="O10" s="117"/>
      <c r="P10" s="117"/>
    </row>
    <row r="11" spans="2:16" ht="15" customHeight="1" x14ac:dyDescent="0.2">
      <c r="B11" s="187" t="s">
        <v>198</v>
      </c>
      <c r="C11" s="108">
        <f>SUM(C12:C17)</f>
        <v>3855.3961294803171</v>
      </c>
      <c r="D11" s="111"/>
      <c r="E11" s="108">
        <f>SUM(E12:E17)</f>
        <v>1.3605795870049997</v>
      </c>
      <c r="F11" s="108">
        <f>SUM(F12:F17)</f>
        <v>2.9814683584000003E-2</v>
      </c>
      <c r="G11" s="161" t="e">
        <f>SUM(G12:G17)</f>
        <v>#REF!</v>
      </c>
      <c r="H11" s="161" t="e">
        <f>SUM(H12:H17)</f>
        <v>#REF!</v>
      </c>
      <c r="I11" s="161" t="e">
        <f>SUM(I12:I17)</f>
        <v>#REF!</v>
      </c>
      <c r="J11" s="111"/>
      <c r="K11" s="118"/>
      <c r="L11" s="118"/>
      <c r="M11" s="118"/>
      <c r="N11" s="118"/>
      <c r="O11" s="118"/>
      <c r="P11" s="118"/>
    </row>
    <row r="12" spans="2:16" ht="15" customHeight="1" x14ac:dyDescent="0.2">
      <c r="B12" s="187" t="s">
        <v>364</v>
      </c>
      <c r="C12" s="108">
        <f>Table1s1!C10</f>
        <v>693.02351708333345</v>
      </c>
      <c r="D12" s="111"/>
      <c r="E12" s="108">
        <f>Table1s1!D10</f>
        <v>1.2221853000000001E-2</v>
      </c>
      <c r="F12" s="108">
        <f>Table1s1!E10</f>
        <v>1.9842193000000003E-3</v>
      </c>
      <c r="G12" s="161">
        <f>Table1s1!F10</f>
        <v>0</v>
      </c>
      <c r="H12" s="161">
        <f>Table1s1!G10</f>
        <v>0</v>
      </c>
      <c r="I12" s="161">
        <f>Table1s1!H10</f>
        <v>0</v>
      </c>
      <c r="J12" s="111"/>
      <c r="K12" s="118"/>
      <c r="L12" s="118"/>
      <c r="M12" s="118"/>
      <c r="N12" s="118"/>
      <c r="O12" s="118"/>
      <c r="P12" s="118"/>
    </row>
    <row r="13" spans="2:16" ht="12.6" customHeight="1" x14ac:dyDescent="0.2">
      <c r="B13" s="252" t="s">
        <v>365</v>
      </c>
      <c r="C13" s="119"/>
      <c r="D13" s="119"/>
      <c r="E13" s="119"/>
      <c r="F13" s="119"/>
      <c r="G13" s="119"/>
      <c r="H13" s="119"/>
      <c r="I13" s="119"/>
      <c r="J13" s="119"/>
      <c r="K13" s="120"/>
      <c r="L13" s="120"/>
      <c r="M13" s="120"/>
      <c r="N13" s="120"/>
      <c r="O13" s="120"/>
      <c r="P13" s="120"/>
    </row>
    <row r="14" spans="2:16" ht="10.5" customHeight="1" x14ac:dyDescent="0.25">
      <c r="B14" s="253" t="s">
        <v>366</v>
      </c>
      <c r="C14" s="470">
        <f>Table1s1!C14</f>
        <v>507.56684192852015</v>
      </c>
      <c r="D14" s="114"/>
      <c r="E14" s="470">
        <f>Table1s1!D14</f>
        <v>0.24447156155999999</v>
      </c>
      <c r="F14" s="470">
        <f>Table1s1!E14</f>
        <v>4.9215413160000011E-3</v>
      </c>
      <c r="G14" s="169" t="e">
        <f>Table1s1!F14</f>
        <v>#REF!</v>
      </c>
      <c r="H14" s="169" t="e">
        <f>Table1s1!G14</f>
        <v>#REF!</v>
      </c>
      <c r="I14" s="169" t="e">
        <f>Table1s1!H14</f>
        <v>#REF!</v>
      </c>
      <c r="J14" s="114"/>
      <c r="K14" s="121"/>
      <c r="L14" s="121"/>
      <c r="M14" s="121"/>
      <c r="N14" s="121"/>
      <c r="O14" s="121"/>
      <c r="P14" s="121"/>
    </row>
    <row r="15" spans="2:16" ht="15" customHeight="1" x14ac:dyDescent="0.2">
      <c r="B15" s="187" t="s">
        <v>199</v>
      </c>
      <c r="C15" s="108">
        <f>Table1s2!C7</f>
        <v>729.60971757464972</v>
      </c>
      <c r="D15" s="111"/>
      <c r="E15" s="108">
        <f>Table1s2!D7</f>
        <v>0.15136505644499998</v>
      </c>
      <c r="F15" s="108">
        <f>Table1s2!E7</f>
        <v>6.2265917339999989E-3</v>
      </c>
      <c r="G15" s="161">
        <f>Table1s2!F7</f>
        <v>0</v>
      </c>
      <c r="H15" s="161">
        <f>Table1s2!G7</f>
        <v>0</v>
      </c>
      <c r="I15" s="161">
        <f>Table1s2!H7</f>
        <v>0</v>
      </c>
      <c r="J15" s="111"/>
      <c r="K15" s="118"/>
      <c r="L15" s="118"/>
      <c r="M15" s="118"/>
      <c r="N15" s="118"/>
      <c r="O15" s="118"/>
      <c r="P15" s="118"/>
    </row>
    <row r="16" spans="2:16" ht="15" customHeight="1" x14ac:dyDescent="0.2">
      <c r="B16" s="187" t="s">
        <v>367</v>
      </c>
      <c r="C16" s="108">
        <f>Table1s2!C14</f>
        <v>1822.46031807543</v>
      </c>
      <c r="D16" s="111"/>
      <c r="E16" s="108">
        <f>Table1s2!D14</f>
        <v>0.9404438558999999</v>
      </c>
      <c r="F16" s="108">
        <f>Table1s2!E14</f>
        <v>1.6682331234000002E-2</v>
      </c>
      <c r="G16" s="161">
        <f>Table1s2!F14</f>
        <v>0</v>
      </c>
      <c r="H16" s="161">
        <f>Table1s2!G14</f>
        <v>0</v>
      </c>
      <c r="I16" s="161">
        <f>Table1s2!H14</f>
        <v>0</v>
      </c>
      <c r="J16" s="111"/>
      <c r="K16" s="118"/>
      <c r="L16" s="118"/>
      <c r="M16" s="118"/>
      <c r="N16" s="118"/>
      <c r="O16" s="118"/>
      <c r="P16" s="118"/>
    </row>
    <row r="17" spans="2:16" ht="15" customHeight="1" x14ac:dyDescent="0.2">
      <c r="B17" s="187" t="s">
        <v>368</v>
      </c>
      <c r="C17" s="108">
        <f>Table1s2!C18</f>
        <v>102.73573481838366</v>
      </c>
      <c r="D17" s="111"/>
      <c r="E17" s="108">
        <f>Table1s2!D18</f>
        <v>1.2077260099999985E-2</v>
      </c>
      <c r="F17" s="108">
        <f>Table1s2!E18</f>
        <v>0</v>
      </c>
      <c r="G17" s="161">
        <f>Table1s2!F18</f>
        <v>0</v>
      </c>
      <c r="H17" s="161">
        <f>Table1s2!G18</f>
        <v>0</v>
      </c>
      <c r="I17" s="161">
        <f>Table1s2!H18</f>
        <v>0</v>
      </c>
      <c r="J17" s="111"/>
      <c r="K17" s="118"/>
      <c r="L17" s="118"/>
      <c r="M17" s="118"/>
      <c r="N17" s="118"/>
      <c r="O17" s="118"/>
      <c r="P17" s="118"/>
    </row>
    <row r="18" spans="2:16" ht="15" customHeight="1" x14ac:dyDescent="0.2">
      <c r="B18" s="187" t="s">
        <v>200</v>
      </c>
      <c r="C18" s="111">
        <f>SUM(C19:C20)</f>
        <v>0</v>
      </c>
      <c r="D18" s="111"/>
      <c r="E18" s="108">
        <f>SUM(E19:E20)</f>
        <v>6.5103765000000005</v>
      </c>
      <c r="F18" s="111"/>
      <c r="G18" s="161">
        <f>SUM(G19:G20)</f>
        <v>0</v>
      </c>
      <c r="H18" s="161">
        <f>SUM(H19:H20)</f>
        <v>0</v>
      </c>
      <c r="I18" s="161">
        <f>SUM(I19:I20)</f>
        <v>0</v>
      </c>
      <c r="J18" s="161">
        <f>SUM(J19:J20)</f>
        <v>0</v>
      </c>
      <c r="K18" s="118"/>
      <c r="L18" s="118"/>
      <c r="M18" s="118"/>
      <c r="N18" s="118"/>
      <c r="O18" s="118"/>
      <c r="P18" s="118"/>
    </row>
    <row r="19" spans="2:16" ht="15" customHeight="1" x14ac:dyDescent="0.2">
      <c r="B19" s="187" t="s">
        <v>201</v>
      </c>
      <c r="C19" s="111"/>
      <c r="D19" s="111"/>
      <c r="E19" s="108">
        <f>Table1s2!D20</f>
        <v>0</v>
      </c>
      <c r="F19" s="111"/>
      <c r="G19" s="111"/>
      <c r="H19" s="111"/>
      <c r="I19" s="111"/>
      <c r="J19" s="111"/>
      <c r="K19" s="118"/>
      <c r="L19" s="118"/>
      <c r="M19" s="118"/>
      <c r="N19" s="118"/>
      <c r="O19" s="118"/>
      <c r="P19" s="118"/>
    </row>
    <row r="20" spans="2:16" ht="15" customHeight="1" x14ac:dyDescent="0.2">
      <c r="B20" s="187" t="s">
        <v>202</v>
      </c>
      <c r="C20" s="111"/>
      <c r="D20" s="111"/>
      <c r="E20" s="108">
        <f>Table1s2!D24</f>
        <v>6.5103765000000005</v>
      </c>
      <c r="F20" s="111"/>
      <c r="G20" s="161">
        <f>Table1s2!F24</f>
        <v>0</v>
      </c>
      <c r="H20" s="161">
        <f>Table1s2!G24</f>
        <v>0</v>
      </c>
      <c r="I20" s="161">
        <f>Table1s2!H24</f>
        <v>0</v>
      </c>
      <c r="J20" s="161">
        <f>Table1s2!I24</f>
        <v>0</v>
      </c>
      <c r="K20" s="118"/>
      <c r="L20" s="118"/>
      <c r="M20" s="118"/>
      <c r="N20" s="118"/>
      <c r="O20" s="118"/>
      <c r="P20" s="118"/>
    </row>
    <row r="21" spans="2:16" s="41" customFormat="1" ht="15" customHeight="1" x14ac:dyDescent="0.2">
      <c r="B21" s="215" t="s">
        <v>203</v>
      </c>
      <c r="C21" s="109">
        <f>Table2s1!C8</f>
        <v>86.916183333333336</v>
      </c>
      <c r="D21" s="109">
        <f>SUM(D22:D30)</f>
        <v>0</v>
      </c>
      <c r="E21" s="109">
        <f>Table2s1!D8</f>
        <v>0.140872</v>
      </c>
      <c r="F21" s="109">
        <f>Table2s1!E8</f>
        <v>5.2709999999999999</v>
      </c>
      <c r="G21" s="159">
        <f>Table2s1!F8</f>
        <v>0</v>
      </c>
      <c r="H21" s="159">
        <f>Table2s1!G8</f>
        <v>0</v>
      </c>
      <c r="I21" s="159">
        <f>Table2s1!H8</f>
        <v>0</v>
      </c>
      <c r="J21" s="159">
        <f>Table2s1!I8</f>
        <v>0</v>
      </c>
      <c r="K21" s="159">
        <f>Table2s1!J8</f>
        <v>0</v>
      </c>
      <c r="L21" s="480">
        <f>Table2s1!K8</f>
        <v>1.3555999999999998E-4</v>
      </c>
      <c r="M21" s="159">
        <f>Table2s1!L8</f>
        <v>0</v>
      </c>
      <c r="N21" s="159">
        <f>Table2s1!M8</f>
        <v>0</v>
      </c>
      <c r="O21" s="159">
        <f>Table2s1!N8</f>
        <v>0</v>
      </c>
      <c r="P21" s="159">
        <f>Table2s1!O8</f>
        <v>0</v>
      </c>
    </row>
    <row r="22" spans="2:16" ht="15" customHeight="1" x14ac:dyDescent="0.2">
      <c r="B22" s="187" t="s">
        <v>204</v>
      </c>
      <c r="C22" s="108">
        <f>Table2s1!C9</f>
        <v>84.924999999999997</v>
      </c>
      <c r="D22" s="111"/>
      <c r="E22" s="111"/>
      <c r="F22" s="111"/>
      <c r="G22" s="111"/>
      <c r="H22" s="161">
        <f>Table2s1!G9</f>
        <v>0</v>
      </c>
      <c r="I22" s="161">
        <f>Table2s1!H9</f>
        <v>0</v>
      </c>
      <c r="J22" s="161">
        <f>Table2s1!I9</f>
        <v>0</v>
      </c>
      <c r="K22" s="111"/>
      <c r="L22" s="111"/>
      <c r="M22" s="111"/>
      <c r="N22" s="111"/>
      <c r="O22" s="111"/>
      <c r="P22" s="111"/>
    </row>
    <row r="23" spans="2:16" ht="15" customHeight="1" x14ac:dyDescent="0.2">
      <c r="B23" s="187" t="s">
        <v>205</v>
      </c>
      <c r="C23" s="108">
        <f>Table2s1!C19</f>
        <v>1.9911833333333333</v>
      </c>
      <c r="D23" s="111"/>
      <c r="E23" s="108">
        <f>Table2s1!D19</f>
        <v>0.140872</v>
      </c>
      <c r="F23" s="108">
        <f>Table2s1!E19</f>
        <v>5.2709999999999999</v>
      </c>
      <c r="G23" s="161">
        <f>Table2s1!F19</f>
        <v>0</v>
      </c>
      <c r="H23" s="161">
        <f>Table2s1!G19</f>
        <v>0</v>
      </c>
      <c r="I23" s="161">
        <f>Table2s1!H19</f>
        <v>0</v>
      </c>
      <c r="J23" s="161">
        <f>Table2s1!I19</f>
        <v>0</v>
      </c>
      <c r="K23" s="111"/>
      <c r="L23" s="111"/>
      <c r="M23" s="111"/>
      <c r="N23" s="111"/>
      <c r="O23" s="111"/>
      <c r="P23" s="111"/>
    </row>
    <row r="24" spans="2:16" ht="15" customHeight="1" x14ac:dyDescent="0.2">
      <c r="B24" s="187" t="s">
        <v>206</v>
      </c>
      <c r="C24" s="108">
        <f>Table2s1!C25</f>
        <v>0</v>
      </c>
      <c r="D24" s="111"/>
      <c r="E24" s="108">
        <f>Table2s1!D25</f>
        <v>0</v>
      </c>
      <c r="F24" s="108">
        <f>Table2s1!E25</f>
        <v>0</v>
      </c>
      <c r="G24" s="161">
        <f>Table2s1!F25</f>
        <v>0</v>
      </c>
      <c r="H24" s="161">
        <f>Table2s1!G25</f>
        <v>0</v>
      </c>
      <c r="I24" s="161">
        <f>Table2s1!H25</f>
        <v>0</v>
      </c>
      <c r="J24" s="161">
        <f>Table2s1!I25</f>
        <v>0</v>
      </c>
      <c r="K24" s="161">
        <f>Table2s1!J25</f>
        <v>0</v>
      </c>
      <c r="L24" s="161">
        <f>Table2s1!K25</f>
        <v>0</v>
      </c>
      <c r="M24" s="161">
        <f>Table2s1!L25</f>
        <v>0</v>
      </c>
      <c r="N24" s="161">
        <f>Table2s1!M25</f>
        <v>0</v>
      </c>
      <c r="O24" s="161">
        <f>Table2s1!N25</f>
        <v>0</v>
      </c>
      <c r="P24" s="161">
        <f>Table2s1!O25</f>
        <v>0</v>
      </c>
    </row>
    <row r="25" spans="2:16" ht="15" customHeight="1" x14ac:dyDescent="0.2">
      <c r="B25" s="187" t="s">
        <v>207</v>
      </c>
      <c r="C25" s="108">
        <f>Table2s2!C8</f>
        <v>0</v>
      </c>
      <c r="D25" s="111"/>
      <c r="E25" s="111"/>
      <c r="F25" s="111"/>
      <c r="G25" s="161">
        <f>Table2s2!F8</f>
        <v>0</v>
      </c>
      <c r="H25" s="161">
        <f>Table2s2!G8</f>
        <v>0</v>
      </c>
      <c r="I25" s="161">
        <f>Table2s2!H8</f>
        <v>0</v>
      </c>
      <c r="J25" s="161">
        <f>Table2s2!I8</f>
        <v>0</v>
      </c>
      <c r="K25" s="111"/>
      <c r="L25" s="111"/>
      <c r="M25" s="111"/>
      <c r="N25" s="111"/>
      <c r="O25" s="111"/>
      <c r="P25" s="111"/>
    </row>
    <row r="26" spans="2:16" s="50" customFormat="1" ht="15" customHeight="1" x14ac:dyDescent="0.2">
      <c r="B26" s="254" t="s">
        <v>208</v>
      </c>
      <c r="C26" s="119"/>
      <c r="D26" s="119"/>
      <c r="E26" s="119"/>
      <c r="F26" s="119"/>
      <c r="G26" s="119"/>
      <c r="H26" s="119"/>
      <c r="I26" s="119"/>
      <c r="J26" s="119"/>
      <c r="K26" s="170">
        <f>Table2s2!$J$11</f>
        <v>0</v>
      </c>
      <c r="L26" s="170">
        <f>Table2s2!$J$11</f>
        <v>0</v>
      </c>
      <c r="M26" s="170">
        <f>Table2s2!$J$11</f>
        <v>0</v>
      </c>
      <c r="N26" s="170">
        <f>Table2s2!$J$11</f>
        <v>0</v>
      </c>
      <c r="O26" s="170">
        <f>Table2s2!$J$11</f>
        <v>0</v>
      </c>
      <c r="P26" s="170">
        <f>Table2s2!$J$11</f>
        <v>0</v>
      </c>
    </row>
    <row r="27" spans="2:16" s="50" customFormat="1" ht="12.75" customHeight="1" x14ac:dyDescent="0.2">
      <c r="B27" s="255" t="s">
        <v>209</v>
      </c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</row>
    <row r="28" spans="2:16" s="50" customFormat="1" ht="15" customHeight="1" x14ac:dyDescent="0.2">
      <c r="B28" s="254" t="s">
        <v>210</v>
      </c>
      <c r="C28" s="119"/>
      <c r="D28" s="119"/>
      <c r="E28" s="119"/>
      <c r="F28" s="119"/>
      <c r="G28" s="119"/>
      <c r="H28" s="119"/>
      <c r="I28" s="119"/>
      <c r="J28" s="119"/>
      <c r="K28" s="170">
        <f>Table2s2!$J$15</f>
        <v>0</v>
      </c>
      <c r="L28" s="481">
        <f>Table2s2!$K$15</f>
        <v>1.3555999999999998E-4</v>
      </c>
      <c r="M28" s="170">
        <f>Table2s2!$J$15</f>
        <v>0</v>
      </c>
      <c r="N28" s="170">
        <f>Table2s2!$J$15</f>
        <v>0</v>
      </c>
      <c r="O28" s="170">
        <f>Table2s2!$J$15</f>
        <v>0</v>
      </c>
      <c r="P28" s="170">
        <f>Table2s2!$J$15</f>
        <v>0</v>
      </c>
    </row>
    <row r="29" spans="2:16" s="50" customFormat="1" ht="13.5" customHeight="1" x14ac:dyDescent="0.2">
      <c r="B29" s="255" t="s">
        <v>209</v>
      </c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</row>
    <row r="30" spans="2:16" ht="15" customHeight="1" x14ac:dyDescent="0.2">
      <c r="B30" s="187" t="s">
        <v>211</v>
      </c>
      <c r="C30" s="108">
        <f>Table2s2!C22</f>
        <v>0</v>
      </c>
      <c r="D30" s="111"/>
      <c r="E30" s="108">
        <f>Table2s2!D22</f>
        <v>0</v>
      </c>
      <c r="F30" s="108">
        <f>Table2s2!E22</f>
        <v>0</v>
      </c>
      <c r="G30" s="161">
        <f>Table2s2!F22</f>
        <v>0</v>
      </c>
      <c r="H30" s="161">
        <f>Table2s2!G22</f>
        <v>0</v>
      </c>
      <c r="I30" s="161">
        <f>Table2s2!H22</f>
        <v>0</v>
      </c>
      <c r="J30" s="161">
        <f>Table2s2!I22</f>
        <v>0</v>
      </c>
      <c r="K30" s="111"/>
      <c r="L30" s="111"/>
      <c r="M30" s="122"/>
      <c r="N30" s="161">
        <f>Table2s2!M22</f>
        <v>0</v>
      </c>
      <c r="O30" s="111"/>
      <c r="P30" s="161">
        <f>Table2s2!O22</f>
        <v>0</v>
      </c>
    </row>
    <row r="31" spans="2:16" ht="20.25" customHeight="1" x14ac:dyDescent="0.2">
      <c r="B31" s="3" t="s">
        <v>212</v>
      </c>
    </row>
  </sheetData>
  <sheetProtection sheet="1" objects="1" scenarios="1"/>
  <pageMargins left="0.49" right="0.18" top="1" bottom="1" header="0.5" footer="0.5"/>
  <pageSetup paperSize="9" scale="75" orientation="landscape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5"/>
  <sheetViews>
    <sheetView zoomScale="68" workbookViewId="0">
      <selection activeCell="B5" sqref="B5"/>
    </sheetView>
  </sheetViews>
  <sheetFormatPr defaultRowHeight="15" customHeight="1" x14ac:dyDescent="0.2"/>
  <cols>
    <col min="1" max="1" width="0.28515625" style="36" customWidth="1"/>
    <col min="2" max="2" width="41.7109375" style="36" customWidth="1"/>
    <col min="3" max="3" width="3.140625" style="36" customWidth="1"/>
    <col min="4" max="4" width="13" style="36" customWidth="1"/>
    <col min="5" max="5" width="3.28515625" style="36" customWidth="1"/>
    <col min="6" max="12" width="13" style="36" customWidth="1"/>
    <col min="13" max="18" width="13" style="50" customWidth="1"/>
    <col min="19" max="16384" width="9.140625" style="36"/>
  </cols>
  <sheetData>
    <row r="2" spans="2:18" ht="12" x14ac:dyDescent="0.2"/>
    <row r="3" spans="2:18" s="39" customFormat="1" ht="15.6" x14ac:dyDescent="0.2">
      <c r="B3" s="42" t="s">
        <v>355</v>
      </c>
      <c r="C3" s="42"/>
      <c r="M3" s="51"/>
      <c r="N3" s="51"/>
      <c r="O3" s="51"/>
      <c r="P3" s="51"/>
      <c r="Q3" s="51"/>
      <c r="R3" s="51"/>
    </row>
    <row r="4" spans="2:18" s="39" customFormat="1" ht="18" customHeight="1" x14ac:dyDescent="0.2">
      <c r="B4" s="42" t="s">
        <v>37</v>
      </c>
      <c r="C4" s="42"/>
      <c r="M4" s="51"/>
      <c r="N4" s="51"/>
      <c r="O4" s="51"/>
      <c r="P4" s="51"/>
      <c r="Q4" s="51"/>
      <c r="R4" s="51"/>
    </row>
    <row r="5" spans="2:18" ht="12" x14ac:dyDescent="0.2">
      <c r="B5" s="256" t="s">
        <v>357</v>
      </c>
      <c r="C5" s="257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58"/>
    </row>
    <row r="6" spans="2:18" ht="15" customHeight="1" thickBot="1" x14ac:dyDescent="0.25">
      <c r="B6" s="259" t="s">
        <v>213</v>
      </c>
      <c r="C6" s="260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61"/>
    </row>
    <row r="7" spans="2:18" s="40" customFormat="1" ht="18" x14ac:dyDescent="0.2">
      <c r="B7" s="262" t="s">
        <v>214</v>
      </c>
      <c r="C7" s="263" t="s">
        <v>215</v>
      </c>
      <c r="D7" s="264"/>
      <c r="E7" s="265" t="s">
        <v>216</v>
      </c>
      <c r="F7" s="264"/>
      <c r="G7" s="266" t="s">
        <v>28</v>
      </c>
      <c r="H7" s="266" t="s">
        <v>29</v>
      </c>
      <c r="I7" s="266" t="s">
        <v>30</v>
      </c>
      <c r="J7" s="267" t="s">
        <v>192</v>
      </c>
      <c r="K7" s="267" t="s">
        <v>32</v>
      </c>
      <c r="L7" s="266" t="s">
        <v>39</v>
      </c>
      <c r="M7" s="188" t="s">
        <v>66</v>
      </c>
      <c r="N7" s="268"/>
      <c r="O7" s="188" t="s">
        <v>67</v>
      </c>
      <c r="P7" s="269"/>
      <c r="Q7" s="270" t="s">
        <v>68</v>
      </c>
      <c r="R7" s="269"/>
    </row>
    <row r="8" spans="2:18" s="40" customFormat="1" ht="12.6" thickBot="1" x14ac:dyDescent="0.25">
      <c r="B8" s="271" t="s">
        <v>193</v>
      </c>
      <c r="C8" s="272" t="s">
        <v>217</v>
      </c>
      <c r="D8" s="273"/>
      <c r="E8" s="274" t="s">
        <v>218</v>
      </c>
      <c r="F8" s="273"/>
      <c r="G8" s="275"/>
      <c r="H8" s="275"/>
      <c r="I8" s="275"/>
      <c r="J8" s="275"/>
      <c r="K8" s="275"/>
      <c r="L8" s="275"/>
      <c r="M8" s="276"/>
      <c r="N8" s="275"/>
      <c r="O8" s="276"/>
      <c r="P8" s="275"/>
      <c r="Q8" s="276"/>
      <c r="R8" s="275"/>
    </row>
    <row r="9" spans="2:18" ht="15" customHeight="1" thickBot="1" x14ac:dyDescent="0.25">
      <c r="B9" s="236"/>
      <c r="C9" s="52"/>
      <c r="D9" s="48"/>
      <c r="E9" s="52"/>
      <c r="F9" s="48"/>
      <c r="G9" s="48"/>
      <c r="H9" s="34"/>
      <c r="I9" s="34"/>
      <c r="J9" s="34"/>
      <c r="K9" s="34"/>
      <c r="L9" s="34"/>
      <c r="M9" s="58" t="s">
        <v>69</v>
      </c>
      <c r="N9" s="59" t="s">
        <v>70</v>
      </c>
      <c r="O9" s="58" t="s">
        <v>69</v>
      </c>
      <c r="P9" s="59" t="s">
        <v>70</v>
      </c>
      <c r="Q9" s="58" t="s">
        <v>69</v>
      </c>
      <c r="R9" s="59" t="s">
        <v>70</v>
      </c>
    </row>
    <row r="10" spans="2:18" s="41" customFormat="1" ht="15" customHeight="1" x14ac:dyDescent="0.2">
      <c r="B10" s="215" t="s">
        <v>219</v>
      </c>
      <c r="C10" s="49"/>
      <c r="D10" s="471">
        <f>Table3s1!C7</f>
        <v>0</v>
      </c>
      <c r="E10" s="123"/>
      <c r="F10" s="116"/>
      <c r="G10" s="116"/>
      <c r="H10" s="109">
        <f>Table3s1!D7</f>
        <v>1.4E-2</v>
      </c>
      <c r="I10" s="110"/>
      <c r="J10" s="110"/>
      <c r="K10" s="159">
        <f>Table3s1!E7</f>
        <v>0</v>
      </c>
      <c r="L10" s="110"/>
      <c r="M10" s="124"/>
      <c r="N10" s="125"/>
      <c r="O10" s="124"/>
      <c r="P10" s="125"/>
      <c r="Q10" s="124"/>
      <c r="R10" s="125"/>
    </row>
    <row r="11" spans="2:18" s="41" customFormat="1" ht="15" customHeight="1" x14ac:dyDescent="0.2">
      <c r="B11" s="235" t="s">
        <v>220</v>
      </c>
      <c r="C11" s="53"/>
      <c r="D11" s="116"/>
      <c r="E11" s="123"/>
      <c r="F11" s="116"/>
      <c r="G11" s="471">
        <f>SUM(G12:G18)</f>
        <v>11.399993799999999</v>
      </c>
      <c r="H11" s="471">
        <f>SUM(H12:H18)</f>
        <v>0.19582778840472576</v>
      </c>
      <c r="I11" s="167">
        <f>SUM(I12:I18)</f>
        <v>0</v>
      </c>
      <c r="J11" s="167">
        <f>SUM(J12:J18)</f>
        <v>0</v>
      </c>
      <c r="K11" s="110"/>
      <c r="L11" s="110"/>
      <c r="M11" s="124"/>
      <c r="N11" s="125"/>
      <c r="O11" s="124"/>
      <c r="P11" s="125"/>
      <c r="Q11" s="124"/>
      <c r="R11" s="125"/>
    </row>
    <row r="12" spans="2:18" ht="15" customHeight="1" x14ac:dyDescent="0.2">
      <c r="B12" s="187" t="s">
        <v>221</v>
      </c>
      <c r="C12" s="54"/>
      <c r="D12" s="126" t="s">
        <v>222</v>
      </c>
      <c r="E12" s="127"/>
      <c r="F12" s="115"/>
      <c r="G12" s="472">
        <f>Table4s1!C8</f>
        <v>10.328049999999999</v>
      </c>
      <c r="H12" s="111"/>
      <c r="I12" s="111"/>
      <c r="J12" s="111"/>
      <c r="K12" s="111"/>
      <c r="L12" s="111"/>
      <c r="M12" s="128"/>
      <c r="N12" s="129"/>
      <c r="O12" s="128"/>
      <c r="P12" s="129"/>
      <c r="Q12" s="128"/>
      <c r="R12" s="129"/>
    </row>
    <row r="13" spans="2:18" ht="15" customHeight="1" x14ac:dyDescent="0.2">
      <c r="B13" s="187" t="s">
        <v>223</v>
      </c>
      <c r="C13" s="54"/>
      <c r="D13" s="126" t="s">
        <v>222</v>
      </c>
      <c r="E13" s="127"/>
      <c r="F13" s="115"/>
      <c r="G13" s="472">
        <f>Table4s1!C19</f>
        <v>1.0719438000000001</v>
      </c>
      <c r="H13" s="108">
        <f>Table4s1!D19</f>
        <v>3.7466106524000002E-4</v>
      </c>
      <c r="I13" s="111"/>
      <c r="J13" s="111"/>
      <c r="K13" s="111"/>
      <c r="L13" s="111"/>
      <c r="M13" s="128"/>
      <c r="N13" s="129"/>
      <c r="O13" s="128"/>
      <c r="P13" s="129"/>
      <c r="Q13" s="128"/>
      <c r="R13" s="129"/>
    </row>
    <row r="14" spans="2:18" ht="15" customHeight="1" x14ac:dyDescent="0.2">
      <c r="B14" s="187" t="s">
        <v>224</v>
      </c>
      <c r="C14" s="54"/>
      <c r="D14" s="126" t="s">
        <v>222</v>
      </c>
      <c r="E14" s="127"/>
      <c r="F14" s="115"/>
      <c r="G14" s="472">
        <f>Table4s2!C12</f>
        <v>0</v>
      </c>
      <c r="H14" s="111"/>
      <c r="I14" s="111"/>
      <c r="J14" s="111"/>
      <c r="K14" s="111"/>
      <c r="L14" s="111"/>
      <c r="M14" s="128"/>
      <c r="N14" s="129"/>
      <c r="O14" s="128"/>
      <c r="P14" s="129"/>
      <c r="Q14" s="128"/>
      <c r="R14" s="129"/>
    </row>
    <row r="15" spans="2:18" ht="15" customHeight="1" x14ac:dyDescent="0.2">
      <c r="B15" s="187" t="s">
        <v>225</v>
      </c>
      <c r="C15" s="60"/>
      <c r="D15" s="126" t="s">
        <v>222</v>
      </c>
      <c r="E15" s="130"/>
      <c r="F15" s="115"/>
      <c r="G15" s="115"/>
      <c r="H15" s="108">
        <f>Table4s2!D17</f>
        <v>0.19545312733948575</v>
      </c>
      <c r="I15" s="111"/>
      <c r="J15" s="111"/>
      <c r="K15" s="111"/>
      <c r="L15" s="111"/>
      <c r="M15" s="128"/>
      <c r="N15" s="129"/>
      <c r="O15" s="128"/>
      <c r="P15" s="129"/>
      <c r="Q15" s="128"/>
      <c r="R15" s="129"/>
    </row>
    <row r="16" spans="2:18" ht="15" customHeight="1" x14ac:dyDescent="0.2">
      <c r="B16" s="187" t="s">
        <v>226</v>
      </c>
      <c r="C16" s="54"/>
      <c r="D16" s="126" t="s">
        <v>222</v>
      </c>
      <c r="E16" s="127"/>
      <c r="F16" s="115"/>
      <c r="G16" s="472">
        <f>Table4s2!C18</f>
        <v>0</v>
      </c>
      <c r="H16" s="108">
        <f>Table4s2!D18</f>
        <v>0</v>
      </c>
      <c r="I16" s="161">
        <f>Table4s2!E18</f>
        <v>0</v>
      </c>
      <c r="J16" s="161">
        <f>Table4s2!F18</f>
        <v>0</v>
      </c>
      <c r="K16" s="111"/>
      <c r="L16" s="111"/>
      <c r="M16" s="128"/>
      <c r="N16" s="129"/>
      <c r="O16" s="128"/>
      <c r="P16" s="129"/>
      <c r="Q16" s="128"/>
      <c r="R16" s="129"/>
    </row>
    <row r="17" spans="2:18" ht="15" customHeight="1" x14ac:dyDescent="0.2">
      <c r="B17" s="187" t="s">
        <v>227</v>
      </c>
      <c r="C17" s="54"/>
      <c r="D17" s="126" t="s">
        <v>222</v>
      </c>
      <c r="E17" s="127"/>
      <c r="F17" s="115"/>
      <c r="G17" s="472">
        <f>Table4s2!C19</f>
        <v>0</v>
      </c>
      <c r="H17" s="108">
        <f>Table4s2!D19</f>
        <v>0</v>
      </c>
      <c r="I17" s="161">
        <f>Table4s2!E19</f>
        <v>0</v>
      </c>
      <c r="J17" s="161">
        <f>Table4s2!F19</f>
        <v>0</v>
      </c>
      <c r="K17" s="111"/>
      <c r="L17" s="111"/>
      <c r="M17" s="128"/>
      <c r="N17" s="129"/>
      <c r="O17" s="128"/>
      <c r="P17" s="129"/>
      <c r="Q17" s="128"/>
      <c r="R17" s="129"/>
    </row>
    <row r="18" spans="2:18" ht="15" customHeight="1" x14ac:dyDescent="0.2">
      <c r="B18" s="187" t="s">
        <v>228</v>
      </c>
      <c r="C18" s="54"/>
      <c r="D18" s="126" t="s">
        <v>222</v>
      </c>
      <c r="E18" s="127"/>
      <c r="F18" s="115"/>
      <c r="G18" s="472">
        <f>Table4s2!C25</f>
        <v>0</v>
      </c>
      <c r="H18" s="108">
        <f>Table4s2!D25</f>
        <v>0</v>
      </c>
      <c r="I18" s="111"/>
      <c r="J18" s="111"/>
      <c r="K18" s="111"/>
      <c r="L18" s="111"/>
      <c r="M18" s="128"/>
      <c r="N18" s="129"/>
      <c r="O18" s="128"/>
      <c r="P18" s="129"/>
      <c r="Q18" s="128"/>
      <c r="R18" s="129"/>
    </row>
    <row r="19" spans="2:18" s="41" customFormat="1" ht="15" customHeight="1" x14ac:dyDescent="0.2">
      <c r="B19" s="215" t="s">
        <v>229</v>
      </c>
      <c r="C19" s="61" t="s">
        <v>166</v>
      </c>
      <c r="D19" s="471">
        <f>+Table5s1!D7</f>
        <v>0</v>
      </c>
      <c r="E19" s="131" t="s">
        <v>166</v>
      </c>
      <c r="F19" s="471">
        <f>+Table5s1!F7</f>
        <v>-1710.6748853333336</v>
      </c>
      <c r="G19" s="471">
        <f>SUM(G21:G23,G25:G26)</f>
        <v>0</v>
      </c>
      <c r="H19" s="471">
        <f>SUM(H21:H23,H25:H26)</f>
        <v>0</v>
      </c>
      <c r="I19" s="167">
        <f>SUM(I21:I23,I25:I26)</f>
        <v>0</v>
      </c>
      <c r="J19" s="167">
        <f>SUM(J21:J23,J25:J26)</f>
        <v>0</v>
      </c>
      <c r="K19" s="110"/>
      <c r="L19" s="110"/>
      <c r="M19" s="124"/>
      <c r="N19" s="125"/>
      <c r="O19" s="124"/>
      <c r="P19" s="125"/>
      <c r="Q19" s="124"/>
      <c r="R19" s="125"/>
    </row>
    <row r="20" spans="2:18" s="50" customFormat="1" ht="15" customHeight="1" x14ac:dyDescent="0.2">
      <c r="B20" s="254" t="s">
        <v>230</v>
      </c>
      <c r="C20" s="55"/>
      <c r="D20" s="132" t="s">
        <v>231</v>
      </c>
      <c r="E20" s="133"/>
      <c r="F20" s="134"/>
      <c r="G20" s="119"/>
      <c r="H20" s="119"/>
      <c r="I20" s="119"/>
      <c r="J20" s="119"/>
      <c r="K20" s="119"/>
      <c r="L20" s="119"/>
      <c r="M20" s="135"/>
      <c r="N20" s="136"/>
      <c r="O20" s="135"/>
      <c r="P20" s="136"/>
      <c r="Q20" s="135"/>
      <c r="R20" s="136"/>
    </row>
    <row r="21" spans="2:18" s="50" customFormat="1" ht="15" customHeight="1" x14ac:dyDescent="0.2">
      <c r="B21" s="255" t="s">
        <v>232</v>
      </c>
      <c r="C21" s="62" t="s">
        <v>166</v>
      </c>
      <c r="D21" s="473">
        <f>Table5s1!D8</f>
        <v>0</v>
      </c>
      <c r="E21" s="137" t="s">
        <v>166</v>
      </c>
      <c r="F21" s="473">
        <f>Table5s1!F8</f>
        <v>-2444.8783333333336</v>
      </c>
      <c r="G21" s="114"/>
      <c r="H21" s="114"/>
      <c r="I21" s="114"/>
      <c r="J21" s="114"/>
      <c r="K21" s="114"/>
      <c r="L21" s="114"/>
      <c r="M21" s="138"/>
      <c r="N21" s="139"/>
      <c r="O21" s="138"/>
      <c r="P21" s="139"/>
      <c r="Q21" s="138"/>
      <c r="R21" s="139"/>
    </row>
    <row r="22" spans="2:18" ht="15" customHeight="1" x14ac:dyDescent="0.2">
      <c r="B22" s="187" t="s">
        <v>233</v>
      </c>
      <c r="C22" s="54"/>
      <c r="D22" s="474">
        <f>Table5s1!D14</f>
        <v>749.65492799999981</v>
      </c>
      <c r="E22" s="127"/>
      <c r="F22" s="115"/>
      <c r="G22" s="472">
        <f>Table5s1!G14</f>
        <v>0</v>
      </c>
      <c r="H22" s="108">
        <f>Table5s1!H14</f>
        <v>0</v>
      </c>
      <c r="I22" s="161">
        <f>Table5s1!I14</f>
        <v>0</v>
      </c>
      <c r="J22" s="161">
        <f>Table5s1!J14</f>
        <v>0</v>
      </c>
      <c r="K22" s="111"/>
      <c r="L22" s="111"/>
      <c r="M22" s="128"/>
      <c r="N22" s="129"/>
      <c r="O22" s="128"/>
      <c r="P22" s="129"/>
      <c r="Q22" s="128"/>
      <c r="R22" s="129"/>
    </row>
    <row r="23" spans="2:18" ht="15" customHeight="1" x14ac:dyDescent="0.2">
      <c r="B23" s="187" t="s">
        <v>234</v>
      </c>
      <c r="C23" s="62"/>
      <c r="D23" s="140"/>
      <c r="E23" s="137"/>
      <c r="F23" s="472">
        <f>Table5s1!F20</f>
        <v>-20.464399999999998</v>
      </c>
      <c r="G23" s="115"/>
      <c r="H23" s="111"/>
      <c r="I23" s="111"/>
      <c r="J23" s="111"/>
      <c r="K23" s="111"/>
      <c r="L23" s="111"/>
      <c r="M23" s="128"/>
      <c r="N23" s="129"/>
      <c r="O23" s="128"/>
      <c r="P23" s="129"/>
      <c r="Q23" s="128"/>
      <c r="R23" s="129"/>
    </row>
    <row r="24" spans="2:18" ht="15" customHeight="1" x14ac:dyDescent="0.2">
      <c r="B24" s="254" t="s">
        <v>235</v>
      </c>
      <c r="C24" s="56"/>
      <c r="D24" s="132" t="s">
        <v>222</v>
      </c>
      <c r="E24" s="141"/>
      <c r="F24" s="142"/>
      <c r="G24" s="142"/>
      <c r="H24" s="119"/>
      <c r="I24" s="119"/>
      <c r="J24" s="119"/>
      <c r="K24" s="119"/>
      <c r="L24" s="119"/>
      <c r="M24" s="135"/>
      <c r="N24" s="136"/>
      <c r="O24" s="135"/>
      <c r="P24" s="136"/>
      <c r="Q24" s="135"/>
      <c r="R24" s="136"/>
    </row>
    <row r="25" spans="2:18" ht="12.75" customHeight="1" x14ac:dyDescent="0.2">
      <c r="B25" s="255" t="s">
        <v>236</v>
      </c>
      <c r="C25" s="62" t="s">
        <v>166</v>
      </c>
      <c r="D25" s="475">
        <f>Table5s1!D26</f>
        <v>5.0129199999999994</v>
      </c>
      <c r="E25" s="137" t="s">
        <v>166</v>
      </c>
      <c r="F25" s="473">
        <f>Table5s1!F26</f>
        <v>0</v>
      </c>
      <c r="G25" s="143"/>
      <c r="H25" s="114"/>
      <c r="I25" s="114"/>
      <c r="J25" s="114"/>
      <c r="K25" s="114"/>
      <c r="L25" s="114"/>
      <c r="M25" s="138"/>
      <c r="N25" s="139"/>
      <c r="O25" s="138"/>
      <c r="P25" s="139"/>
      <c r="Q25" s="138"/>
      <c r="R25" s="139"/>
    </row>
    <row r="26" spans="2:18" ht="15" customHeight="1" x14ac:dyDescent="0.2">
      <c r="B26" s="187" t="s">
        <v>237</v>
      </c>
      <c r="C26" s="54"/>
      <c r="D26" s="474">
        <f>Table5s1!D27</f>
        <v>0</v>
      </c>
      <c r="E26" s="127"/>
      <c r="F26" s="472">
        <f>Table5s1!F27</f>
        <v>0</v>
      </c>
      <c r="G26" s="472">
        <f>Table5s1!G27</f>
        <v>0</v>
      </c>
      <c r="H26" s="108">
        <f>Table5s1!H27</f>
        <v>0</v>
      </c>
      <c r="I26" s="161">
        <f>Table5s1!I27</f>
        <v>0</v>
      </c>
      <c r="J26" s="161">
        <f>Table5s1!J27</f>
        <v>0</v>
      </c>
      <c r="K26" s="111"/>
      <c r="L26" s="111"/>
      <c r="M26" s="128"/>
      <c r="N26" s="129"/>
      <c r="O26" s="128"/>
      <c r="P26" s="129"/>
      <c r="Q26" s="128"/>
      <c r="R26" s="129"/>
    </row>
    <row r="27" spans="2:18" s="41" customFormat="1" ht="15" customHeight="1" x14ac:dyDescent="0.2">
      <c r="B27" s="215" t="s">
        <v>238</v>
      </c>
      <c r="C27" s="49"/>
      <c r="D27" s="116"/>
      <c r="E27" s="123"/>
      <c r="F27" s="116"/>
      <c r="G27" s="471">
        <f t="shared" ref="G27:L27" si="0">SUM(G28:G31)</f>
        <v>63.038874733333337</v>
      </c>
      <c r="H27" s="471">
        <f t="shared" si="0"/>
        <v>5.566628571428571E-2</v>
      </c>
      <c r="I27" s="167">
        <f t="shared" si="0"/>
        <v>0</v>
      </c>
      <c r="J27" s="167">
        <f t="shared" si="0"/>
        <v>0</v>
      </c>
      <c r="K27" s="167">
        <f t="shared" si="0"/>
        <v>0</v>
      </c>
      <c r="L27" s="167">
        <f t="shared" si="0"/>
        <v>0</v>
      </c>
      <c r="M27" s="124"/>
      <c r="N27" s="125"/>
      <c r="O27" s="124"/>
      <c r="P27" s="125"/>
      <c r="Q27" s="124"/>
      <c r="R27" s="125"/>
    </row>
    <row r="28" spans="2:18" ht="15" customHeight="1" x14ac:dyDescent="0.2">
      <c r="B28" s="187" t="s">
        <v>239</v>
      </c>
      <c r="C28" s="54"/>
      <c r="D28" s="126"/>
      <c r="E28" s="127"/>
      <c r="F28" s="115"/>
      <c r="G28" s="472">
        <f>Table6s1!D8</f>
        <v>62.49549973333334</v>
      </c>
      <c r="H28" s="111"/>
      <c r="I28" s="111"/>
      <c r="J28" s="111"/>
      <c r="K28" s="111"/>
      <c r="L28" s="111"/>
      <c r="M28" s="128"/>
      <c r="N28" s="129"/>
      <c r="O28" s="128"/>
      <c r="P28" s="129"/>
      <c r="Q28" s="128"/>
      <c r="R28" s="129"/>
    </row>
    <row r="29" spans="2:18" ht="15" customHeight="1" x14ac:dyDescent="0.2">
      <c r="B29" s="187" t="s">
        <v>240</v>
      </c>
      <c r="C29" s="54"/>
      <c r="D29" s="126" t="s">
        <v>222</v>
      </c>
      <c r="E29" s="127"/>
      <c r="F29" s="115"/>
      <c r="G29" s="472">
        <f>Table6s1!D12</f>
        <v>0.54337499999999994</v>
      </c>
      <c r="H29" s="108">
        <f>+Table6s1!E12</f>
        <v>5.566628571428571E-2</v>
      </c>
      <c r="I29" s="111"/>
      <c r="J29" s="111"/>
      <c r="K29" s="111"/>
      <c r="L29" s="111"/>
      <c r="M29" s="128"/>
      <c r="N29" s="129"/>
      <c r="O29" s="128"/>
      <c r="P29" s="129"/>
      <c r="Q29" s="128"/>
      <c r="R29" s="129"/>
    </row>
    <row r="30" spans="2:18" ht="15" customHeight="1" x14ac:dyDescent="0.2">
      <c r="B30" s="187" t="s">
        <v>241</v>
      </c>
      <c r="C30" s="54"/>
      <c r="D30" s="126" t="s">
        <v>222</v>
      </c>
      <c r="E30" s="127"/>
      <c r="F30" s="115"/>
      <c r="G30" s="115"/>
      <c r="H30" s="111"/>
      <c r="I30" s="111"/>
      <c r="J30" s="111"/>
      <c r="K30" s="111"/>
      <c r="L30" s="111"/>
      <c r="M30" s="128"/>
      <c r="N30" s="129"/>
      <c r="O30" s="128"/>
      <c r="P30" s="129"/>
      <c r="Q30" s="128"/>
      <c r="R30" s="129"/>
    </row>
    <row r="31" spans="2:18" ht="15" customHeight="1" x14ac:dyDescent="0.2">
      <c r="B31" s="187" t="s">
        <v>242</v>
      </c>
      <c r="C31" s="54"/>
      <c r="D31" s="126" t="s">
        <v>222</v>
      </c>
      <c r="E31" s="127"/>
      <c r="F31" s="115"/>
      <c r="G31" s="472">
        <f>Table6s1!D17</f>
        <v>0</v>
      </c>
      <c r="H31" s="108">
        <f>Table6s1!E17</f>
        <v>0</v>
      </c>
      <c r="I31" s="111"/>
      <c r="J31" s="111"/>
      <c r="K31" s="111"/>
      <c r="L31" s="111"/>
      <c r="M31" s="128"/>
      <c r="N31" s="129"/>
      <c r="O31" s="128"/>
      <c r="P31" s="129"/>
      <c r="Q31" s="128"/>
      <c r="R31" s="129"/>
    </row>
    <row r="32" spans="2:18" ht="15" customHeight="1" x14ac:dyDescent="0.2">
      <c r="B32" s="193" t="s">
        <v>243</v>
      </c>
      <c r="C32" s="57"/>
      <c r="D32" s="115"/>
      <c r="E32" s="144"/>
      <c r="F32" s="115"/>
      <c r="G32" s="115"/>
      <c r="H32" s="111"/>
      <c r="I32" s="111"/>
      <c r="J32" s="111"/>
      <c r="K32" s="111"/>
      <c r="L32" s="111"/>
      <c r="M32" s="128"/>
      <c r="N32" s="129"/>
      <c r="O32" s="128"/>
      <c r="P32" s="129"/>
      <c r="Q32" s="128"/>
      <c r="R32" s="129"/>
    </row>
    <row r="34" spans="2:2" ht="15" customHeight="1" x14ac:dyDescent="0.2">
      <c r="B34" s="67" t="s">
        <v>177</v>
      </c>
    </row>
    <row r="35" spans="2:2" ht="15" customHeight="1" x14ac:dyDescent="0.2">
      <c r="B35" s="67" t="s">
        <v>244</v>
      </c>
    </row>
  </sheetData>
  <pageMargins left="0.49" right="0.18" top="1" bottom="1" header="0.5" footer="0.5"/>
  <pageSetup paperSize="9" scale="75" orientation="landscape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zoomScale="68" workbookViewId="0">
      <selection activeCell="B6" sqref="B6"/>
    </sheetView>
  </sheetViews>
  <sheetFormatPr defaultRowHeight="15" customHeight="1" x14ac:dyDescent="0.2"/>
  <cols>
    <col min="1" max="1" width="6.28515625" style="36" customWidth="1"/>
    <col min="2" max="2" width="39.28515625" style="36" customWidth="1"/>
    <col min="3" max="10" width="14.7109375" style="36" customWidth="1"/>
    <col min="11" max="16" width="10.28515625" style="36" customWidth="1"/>
    <col min="17" max="16384" width="9.140625" style="36"/>
  </cols>
  <sheetData>
    <row r="2" spans="2:16" ht="12" x14ac:dyDescent="0.2"/>
    <row r="3" spans="2:16" s="39" customFormat="1" ht="15.6" x14ac:dyDescent="0.2">
      <c r="B3" s="63" t="s">
        <v>355</v>
      </c>
    </row>
    <row r="4" spans="2:16" s="39" customFormat="1" ht="17.25" customHeight="1" x14ac:dyDescent="0.2">
      <c r="B4" s="64" t="s">
        <v>245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2:16" s="39" customFormat="1" ht="15.6" x14ac:dyDescent="0.2">
      <c r="B5" s="277" t="s">
        <v>357</v>
      </c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9"/>
    </row>
    <row r="6" spans="2:16" s="39" customFormat="1" ht="13.5" customHeight="1" thickBot="1" x14ac:dyDescent="0.25">
      <c r="B6" s="259" t="s">
        <v>213</v>
      </c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1"/>
    </row>
    <row r="7" spans="2:16" ht="18" x14ac:dyDescent="0.2">
      <c r="B7" s="282" t="s">
        <v>191</v>
      </c>
      <c r="C7" s="283" t="s">
        <v>27</v>
      </c>
      <c r="D7" s="283" t="s">
        <v>27</v>
      </c>
      <c r="E7" s="283" t="s">
        <v>28</v>
      </c>
      <c r="F7" s="283" t="s">
        <v>29</v>
      </c>
      <c r="G7" s="283" t="s">
        <v>30</v>
      </c>
      <c r="H7" s="284" t="s">
        <v>192</v>
      </c>
      <c r="I7" s="285" t="s">
        <v>32</v>
      </c>
      <c r="J7" s="283" t="s">
        <v>39</v>
      </c>
      <c r="K7" s="284" t="s">
        <v>66</v>
      </c>
      <c r="L7" s="286"/>
      <c r="M7" s="284" t="s">
        <v>67</v>
      </c>
      <c r="N7" s="188"/>
      <c r="O7" s="287" t="s">
        <v>68</v>
      </c>
      <c r="P7" s="269"/>
    </row>
    <row r="8" spans="2:16" ht="12.6" thickBot="1" x14ac:dyDescent="0.3">
      <c r="B8" s="248" t="s">
        <v>193</v>
      </c>
      <c r="C8" s="249" t="s">
        <v>194</v>
      </c>
      <c r="D8" s="249" t="s">
        <v>195</v>
      </c>
      <c r="E8" s="288"/>
      <c r="F8" s="288"/>
      <c r="G8" s="288"/>
      <c r="H8" s="288"/>
      <c r="I8" s="288"/>
      <c r="J8" s="288"/>
      <c r="K8" s="288"/>
      <c r="L8" s="289"/>
      <c r="M8" s="288"/>
      <c r="N8" s="276"/>
      <c r="O8" s="288"/>
      <c r="P8" s="275"/>
    </row>
    <row r="9" spans="2:16" ht="15" customHeight="1" x14ac:dyDescent="0.2">
      <c r="B9" s="193"/>
      <c r="C9" s="34"/>
      <c r="D9" s="34"/>
      <c r="E9" s="34"/>
      <c r="F9" s="34"/>
      <c r="G9" s="34"/>
      <c r="H9" s="34"/>
      <c r="I9" s="34"/>
      <c r="J9" s="34"/>
      <c r="K9" s="5" t="s">
        <v>69</v>
      </c>
      <c r="L9" s="5" t="s">
        <v>70</v>
      </c>
      <c r="M9" s="5" t="s">
        <v>69</v>
      </c>
      <c r="N9" s="5" t="s">
        <v>70</v>
      </c>
      <c r="O9" s="5" t="s">
        <v>69</v>
      </c>
      <c r="P9" s="5" t="s">
        <v>70</v>
      </c>
    </row>
    <row r="10" spans="2:16" s="41" customFormat="1" ht="15" customHeight="1" x14ac:dyDescent="0.2">
      <c r="B10" s="235" t="s">
        <v>246</v>
      </c>
      <c r="C10" s="35"/>
      <c r="D10" s="35"/>
      <c r="E10" s="35"/>
      <c r="F10" s="35"/>
      <c r="G10" s="35"/>
      <c r="H10" s="35"/>
      <c r="I10" s="35"/>
      <c r="J10" s="35"/>
      <c r="K10" s="17"/>
      <c r="L10" s="17"/>
      <c r="M10" s="17"/>
      <c r="N10" s="17"/>
      <c r="O10" s="17"/>
      <c r="P10" s="17"/>
    </row>
    <row r="11" spans="2:16" s="41" customFormat="1" ht="15" customHeight="1" x14ac:dyDescent="0.2">
      <c r="B11" s="235" t="s">
        <v>58</v>
      </c>
      <c r="C11" s="159">
        <f>SUM(C12:C13)</f>
        <v>0</v>
      </c>
      <c r="D11" s="110"/>
      <c r="E11" s="159">
        <f t="shared" ref="E11:J11" si="0">SUM(E12:E13)</f>
        <v>0</v>
      </c>
      <c r="F11" s="159">
        <f t="shared" si="0"/>
        <v>0</v>
      </c>
      <c r="G11" s="159">
        <f t="shared" si="0"/>
        <v>0</v>
      </c>
      <c r="H11" s="159">
        <f t="shared" si="0"/>
        <v>0</v>
      </c>
      <c r="I11" s="159">
        <f t="shared" si="0"/>
        <v>0</v>
      </c>
      <c r="J11" s="159">
        <f t="shared" si="0"/>
        <v>0</v>
      </c>
      <c r="K11" s="124"/>
      <c r="L11" s="124"/>
      <c r="M11" s="124"/>
      <c r="N11" s="124"/>
      <c r="O11" s="124"/>
      <c r="P11" s="124"/>
    </row>
    <row r="12" spans="2:16" ht="15" customHeight="1" x14ac:dyDescent="0.2">
      <c r="B12" s="187" t="s">
        <v>247</v>
      </c>
      <c r="C12" s="161">
        <f>Table1s3!C10</f>
        <v>0</v>
      </c>
      <c r="D12" s="111"/>
      <c r="E12" s="161">
        <f>Table1s3!D10</f>
        <v>0</v>
      </c>
      <c r="F12" s="161">
        <f>Table1s3!E10</f>
        <v>0</v>
      </c>
      <c r="G12" s="161">
        <f>Table1s3!F10</f>
        <v>0</v>
      </c>
      <c r="H12" s="161">
        <f>Table1s3!G10</f>
        <v>0</v>
      </c>
      <c r="I12" s="161">
        <f>Table1s3!H10</f>
        <v>0</v>
      </c>
      <c r="J12" s="161">
        <f>Table1s3!I10</f>
        <v>0</v>
      </c>
      <c r="K12" s="128"/>
      <c r="L12" s="128"/>
      <c r="M12" s="128"/>
      <c r="N12" s="128"/>
      <c r="O12" s="128"/>
      <c r="P12" s="128"/>
    </row>
    <row r="13" spans="2:16" ht="15" customHeight="1" x14ac:dyDescent="0.2">
      <c r="B13" s="187" t="s">
        <v>248</v>
      </c>
      <c r="C13" s="161">
        <f>Table1s3!C11</f>
        <v>0</v>
      </c>
      <c r="D13" s="111"/>
      <c r="E13" s="161">
        <f>Table1s3!D11</f>
        <v>0</v>
      </c>
      <c r="F13" s="161">
        <f>Table1s3!E11</f>
        <v>0</v>
      </c>
      <c r="G13" s="161">
        <f>Table1s3!F11</f>
        <v>0</v>
      </c>
      <c r="H13" s="161">
        <f>Table1s3!G11</f>
        <v>0</v>
      </c>
      <c r="I13" s="161">
        <f>Table1s3!H11</f>
        <v>0</v>
      </c>
      <c r="J13" s="161">
        <f>Table1s3!I11</f>
        <v>0</v>
      </c>
      <c r="K13" s="128"/>
      <c r="L13" s="128"/>
      <c r="M13" s="128"/>
      <c r="N13" s="128"/>
      <c r="O13" s="128"/>
      <c r="P13" s="128"/>
    </row>
    <row r="14" spans="2:16" s="41" customFormat="1" ht="15" customHeight="1" x14ac:dyDescent="0.2">
      <c r="B14" s="235" t="s">
        <v>249</v>
      </c>
      <c r="C14" s="159">
        <f>Table1s3!C12</f>
        <v>277.00094822399996</v>
      </c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</row>
    <row r="15" spans="2:16" ht="19.5" customHeight="1" x14ac:dyDescent="0.2">
      <c r="B15" s="67"/>
    </row>
    <row r="16" spans="2:16" ht="12.75" customHeight="1" x14ac:dyDescent="0.2">
      <c r="B16" s="67"/>
    </row>
    <row r="17" ht="12" x14ac:dyDescent="0.2"/>
    <row r="18" ht="12" x14ac:dyDescent="0.2"/>
    <row r="19" ht="12" x14ac:dyDescent="0.2"/>
    <row r="20" ht="12" x14ac:dyDescent="0.2"/>
    <row r="21" ht="12" x14ac:dyDescent="0.2"/>
    <row r="22" ht="12" x14ac:dyDescent="0.2"/>
  </sheetData>
  <pageMargins left="0.49" right="0.18" top="1" bottom="1" header="0.5" footer="0.5"/>
  <pageSetup paperSize="9" scale="75" orientation="landscape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0"/>
  <sheetViews>
    <sheetView topLeftCell="B1" zoomScale="68" workbookViewId="0">
      <selection activeCell="B5" sqref="B5"/>
    </sheetView>
  </sheetViews>
  <sheetFormatPr defaultRowHeight="15" customHeight="1" x14ac:dyDescent="0.2"/>
  <cols>
    <col min="1" max="1" width="2.140625" style="36" hidden="1" customWidth="1"/>
    <col min="2" max="2" width="17.7109375" style="36" customWidth="1"/>
    <col min="3" max="3" width="23.85546875" style="36" customWidth="1"/>
    <col min="4" max="4" width="3.140625" style="36" customWidth="1"/>
    <col min="5" max="5" width="13.85546875" style="36" customWidth="1"/>
    <col min="6" max="6" width="3" style="36" customWidth="1"/>
    <col min="7" max="19" width="13.85546875" style="36" customWidth="1"/>
    <col min="20" max="16384" width="9.140625" style="36"/>
  </cols>
  <sheetData>
    <row r="2" spans="2:19" s="39" customFormat="1" ht="15.6" x14ac:dyDescent="0.2">
      <c r="B2" s="4" t="s">
        <v>369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9" s="39" customFormat="1" ht="20.25" customHeight="1" thickBot="1" x14ac:dyDescent="0.25">
      <c r="B3" s="4" t="s">
        <v>112</v>
      </c>
    </row>
    <row r="4" spans="2:19" ht="12" x14ac:dyDescent="0.2">
      <c r="B4" s="290" t="s">
        <v>370</v>
      </c>
      <c r="C4" s="291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3"/>
    </row>
    <row r="5" spans="2:19" ht="15" customHeight="1" thickBot="1" x14ac:dyDescent="0.25">
      <c r="B5" s="223" t="s">
        <v>213</v>
      </c>
      <c r="C5" s="272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5"/>
    </row>
    <row r="6" spans="2:19" s="40" customFormat="1" ht="18" x14ac:dyDescent="0.2">
      <c r="B6" s="282" t="s">
        <v>191</v>
      </c>
      <c r="C6" s="294"/>
      <c r="D6" s="284" t="s">
        <v>215</v>
      </c>
      <c r="E6" s="286"/>
      <c r="F6" s="284" t="s">
        <v>216</v>
      </c>
      <c r="G6" s="286"/>
      <c r="H6" s="283" t="s">
        <v>28</v>
      </c>
      <c r="I6" s="283" t="s">
        <v>29</v>
      </c>
      <c r="J6" s="283" t="s">
        <v>30</v>
      </c>
      <c r="K6" s="285" t="s">
        <v>31</v>
      </c>
      <c r="L6" s="285" t="s">
        <v>32</v>
      </c>
      <c r="M6" s="283" t="s">
        <v>39</v>
      </c>
      <c r="N6" s="284" t="s">
        <v>66</v>
      </c>
      <c r="O6" s="295"/>
      <c r="P6" s="284" t="s">
        <v>67</v>
      </c>
      <c r="Q6" s="295"/>
      <c r="R6" s="287" t="s">
        <v>68</v>
      </c>
      <c r="S6" s="296"/>
    </row>
    <row r="7" spans="2:19" s="40" customFormat="1" ht="12.6" thickBot="1" x14ac:dyDescent="0.25">
      <c r="B7" s="297" t="s">
        <v>193</v>
      </c>
      <c r="C7" s="276"/>
      <c r="D7" s="298" t="s">
        <v>217</v>
      </c>
      <c r="E7" s="299"/>
      <c r="F7" s="298" t="s">
        <v>218</v>
      </c>
      <c r="G7" s="299"/>
      <c r="H7" s="288"/>
      <c r="I7" s="288"/>
      <c r="J7" s="288"/>
      <c r="K7" s="288"/>
      <c r="L7" s="288"/>
      <c r="M7" s="288"/>
      <c r="N7" s="251"/>
      <c r="O7" s="224"/>
      <c r="P7" s="251"/>
      <c r="Q7" s="224"/>
      <c r="R7" s="251"/>
      <c r="S7" s="225"/>
    </row>
    <row r="8" spans="2:19" ht="15" customHeight="1" x14ac:dyDescent="0.2">
      <c r="B8" s="300"/>
      <c r="C8" s="301"/>
      <c r="D8" s="95"/>
      <c r="E8" s="68"/>
      <c r="F8" s="52"/>
      <c r="G8" s="68"/>
      <c r="H8" s="34"/>
      <c r="I8" s="34"/>
      <c r="J8" s="34"/>
      <c r="K8" s="34"/>
      <c r="L8" s="34"/>
      <c r="M8" s="34"/>
      <c r="N8" s="66" t="s">
        <v>69</v>
      </c>
      <c r="O8" s="66" t="s">
        <v>70</v>
      </c>
      <c r="P8" s="66" t="s">
        <v>69</v>
      </c>
      <c r="Q8" s="66" t="s">
        <v>70</v>
      </c>
      <c r="R8" s="66" t="s">
        <v>69</v>
      </c>
      <c r="S8" s="66" t="s">
        <v>70</v>
      </c>
    </row>
    <row r="9" spans="2:19" ht="15" customHeight="1" thickBot="1" x14ac:dyDescent="0.25">
      <c r="B9" s="302" t="s">
        <v>196</v>
      </c>
      <c r="C9" s="303"/>
      <c r="D9" s="96"/>
      <c r="E9" s="171">
        <f>IF(Table7As1!C11&gt;0, SUM(E11,E14,E15,E16,E17,E18,E19),
SUM(E10,E14,E15,E16,E17,E18,E19))</f>
        <v>3942.3123128136504</v>
      </c>
      <c r="F9" s="145"/>
      <c r="G9" s="171">
        <f>Table7As1!D9</f>
        <v>-1710.6748853333336</v>
      </c>
      <c r="H9" s="162">
        <f>Table7As1!E9</f>
        <v>82.450696620338334</v>
      </c>
      <c r="I9" s="162">
        <f>Table7As1!F9</f>
        <v>5.5663087577030117</v>
      </c>
      <c r="J9" s="162" t="e">
        <f>Table7As1!G9</f>
        <v>#REF!</v>
      </c>
      <c r="K9" s="162" t="e">
        <f>Table7As1!H9</f>
        <v>#REF!</v>
      </c>
      <c r="L9" s="162" t="e">
        <f>Table7As1!I9</f>
        <v>#REF!</v>
      </c>
      <c r="M9" s="162">
        <f>Table7As1!J9</f>
        <v>0</v>
      </c>
      <c r="N9" s="162">
        <f>Table7As1!K9</f>
        <v>0</v>
      </c>
      <c r="O9" s="476">
        <f>Table7As1!L9</f>
        <v>1.3555999999999998E-4</v>
      </c>
      <c r="P9" s="162">
        <f>Table7As1!M9</f>
        <v>0</v>
      </c>
      <c r="Q9" s="162">
        <f>Table7As1!N9</f>
        <v>0</v>
      </c>
      <c r="R9" s="162">
        <f>Table7As1!O9</f>
        <v>0</v>
      </c>
      <c r="S9" s="162">
        <f>Table7As1!P9</f>
        <v>0</v>
      </c>
    </row>
    <row r="10" spans="2:19" ht="17.25" customHeight="1" x14ac:dyDescent="0.2">
      <c r="B10" s="304" t="s">
        <v>197</v>
      </c>
      <c r="C10" s="305" t="s">
        <v>250</v>
      </c>
      <c r="D10" s="95"/>
      <c r="E10" s="172">
        <f>+'[1]1-1s1-3'!$T$45+Table7As1!C18</f>
        <v>3855.3961294803175</v>
      </c>
      <c r="F10" s="146"/>
      <c r="G10" s="147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</row>
    <row r="11" spans="2:19" ht="18.600000000000001" x14ac:dyDescent="0.2">
      <c r="B11" s="306"/>
      <c r="C11" s="305" t="s">
        <v>251</v>
      </c>
      <c r="D11" s="95"/>
      <c r="E11" s="173">
        <f>Table7As1!C10</f>
        <v>3855.3961294803171</v>
      </c>
      <c r="F11" s="148"/>
      <c r="G11" s="149"/>
      <c r="H11" s="159">
        <f>Table7As1!E10</f>
        <v>7.8709560870050002</v>
      </c>
      <c r="I11" s="159">
        <f>Table7As1!F10</f>
        <v>2.9814683584000003E-2</v>
      </c>
      <c r="J11" s="159" t="e">
        <f>Table7As1!G10</f>
        <v>#REF!</v>
      </c>
      <c r="K11" s="159" t="e">
        <f>Table7As1!H10</f>
        <v>#REF!</v>
      </c>
      <c r="L11" s="159" t="e">
        <f>Table7As1!I10</f>
        <v>#REF!</v>
      </c>
      <c r="M11" s="159">
        <f>Table7As1!J10</f>
        <v>0</v>
      </c>
      <c r="N11" s="118"/>
      <c r="O11" s="118"/>
      <c r="P11" s="118"/>
      <c r="Q11" s="118"/>
      <c r="R11" s="118"/>
      <c r="S11" s="118"/>
    </row>
    <row r="12" spans="2:19" ht="15" customHeight="1" x14ac:dyDescent="0.2">
      <c r="B12" s="307" t="s">
        <v>252</v>
      </c>
      <c r="C12" s="308"/>
      <c r="D12" s="95"/>
      <c r="E12" s="174">
        <f>Table7As1!C11</f>
        <v>3855.3961294803171</v>
      </c>
      <c r="F12" s="150"/>
      <c r="G12" s="151"/>
      <c r="H12" s="161">
        <f>Table7As1!E11</f>
        <v>1.3605795870049997</v>
      </c>
      <c r="I12" s="161">
        <f>Table7As1!F11</f>
        <v>2.9814683584000003E-2</v>
      </c>
      <c r="J12" s="161" t="e">
        <f>Table7As1!G11</f>
        <v>#REF!</v>
      </c>
      <c r="K12" s="161" t="e">
        <f>Table7As1!H11</f>
        <v>#REF!</v>
      </c>
      <c r="L12" s="161" t="e">
        <f>Table7As1!I11</f>
        <v>#REF!</v>
      </c>
      <c r="M12" s="111"/>
      <c r="N12" s="118"/>
      <c r="O12" s="118"/>
      <c r="P12" s="118"/>
      <c r="Q12" s="118"/>
      <c r="R12" s="118"/>
      <c r="S12" s="118"/>
    </row>
    <row r="13" spans="2:19" ht="15" customHeight="1" x14ac:dyDescent="0.2">
      <c r="B13" s="307" t="s">
        <v>253</v>
      </c>
      <c r="C13" s="308"/>
      <c r="D13" s="95"/>
      <c r="E13" s="463">
        <f>+Table7As1!C18</f>
        <v>0</v>
      </c>
      <c r="F13" s="150"/>
      <c r="G13" s="151"/>
      <c r="H13" s="161">
        <f>Table7As1!E18</f>
        <v>6.5103765000000005</v>
      </c>
      <c r="I13" s="111"/>
      <c r="J13" s="161">
        <f>Table7As1!G18</f>
        <v>0</v>
      </c>
      <c r="K13" s="161">
        <f>Table7As1!H18</f>
        <v>0</v>
      </c>
      <c r="L13" s="161">
        <f>Table7As1!I18</f>
        <v>0</v>
      </c>
      <c r="M13" s="161">
        <f>Table7As1!J18</f>
        <v>0</v>
      </c>
      <c r="N13" s="118"/>
      <c r="O13" s="118"/>
      <c r="P13" s="118"/>
      <c r="Q13" s="118"/>
      <c r="R13" s="118"/>
      <c r="S13" s="118"/>
    </row>
    <row r="14" spans="2:19" s="41" customFormat="1" ht="15" customHeight="1" x14ac:dyDescent="0.2">
      <c r="B14" s="309" t="s">
        <v>203</v>
      </c>
      <c r="C14" s="310"/>
      <c r="D14" s="97"/>
      <c r="E14" s="175">
        <f>Table7As1!C21</f>
        <v>86.916183333333336</v>
      </c>
      <c r="F14" s="148"/>
      <c r="G14" s="149"/>
      <c r="H14" s="159">
        <f>Table7As1!E21</f>
        <v>0.140872</v>
      </c>
      <c r="I14" s="159">
        <f>Table7As1!F21</f>
        <v>5.2709999999999999</v>
      </c>
      <c r="J14" s="159">
        <f>Table7As1!G21</f>
        <v>0</v>
      </c>
      <c r="K14" s="159">
        <f>Table7As1!H21</f>
        <v>0</v>
      </c>
      <c r="L14" s="159">
        <f>Table7As1!I21</f>
        <v>0</v>
      </c>
      <c r="M14" s="159">
        <f>Table7As1!J21</f>
        <v>0</v>
      </c>
      <c r="N14" s="159">
        <f>Table7As1!K21</f>
        <v>0</v>
      </c>
      <c r="O14" s="479">
        <f>Table7As1!L21</f>
        <v>1.3555999999999998E-4</v>
      </c>
      <c r="P14" s="159">
        <f>Table7As1!M21</f>
        <v>0</v>
      </c>
      <c r="Q14" s="159">
        <f>Table7As1!N21</f>
        <v>0</v>
      </c>
      <c r="R14" s="159">
        <f>Table7As1!O21</f>
        <v>0</v>
      </c>
      <c r="S14" s="159">
        <f>Table7As1!P21</f>
        <v>0</v>
      </c>
    </row>
    <row r="15" spans="2:19" s="41" customFormat="1" ht="15" customHeight="1" x14ac:dyDescent="0.2">
      <c r="B15" s="309" t="s">
        <v>219</v>
      </c>
      <c r="C15" s="310"/>
      <c r="D15" s="97"/>
      <c r="E15" s="175">
        <f>Table7As2!D10</f>
        <v>0</v>
      </c>
      <c r="F15" s="148"/>
      <c r="G15" s="149"/>
      <c r="H15" s="110"/>
      <c r="I15" s="109">
        <f>Table7As2!H10</f>
        <v>1.4E-2</v>
      </c>
      <c r="J15" s="110"/>
      <c r="K15" s="110"/>
      <c r="L15" s="159">
        <f>Table7As2!K10</f>
        <v>0</v>
      </c>
      <c r="M15" s="110"/>
      <c r="N15" s="117"/>
      <c r="O15" s="117"/>
      <c r="P15" s="117"/>
      <c r="Q15" s="117"/>
      <c r="R15" s="117"/>
      <c r="S15" s="117"/>
    </row>
    <row r="16" spans="2:19" s="41" customFormat="1" ht="15" customHeight="1" x14ac:dyDescent="0.2">
      <c r="B16" s="309" t="s">
        <v>220</v>
      </c>
      <c r="C16" s="310"/>
      <c r="D16" s="97"/>
      <c r="E16" s="149"/>
      <c r="F16" s="148"/>
      <c r="G16" s="149"/>
      <c r="H16" s="159">
        <f>Table7As2!G11</f>
        <v>11.399993799999999</v>
      </c>
      <c r="I16" s="159">
        <f>Table7As2!H11</f>
        <v>0.19582778840472576</v>
      </c>
      <c r="J16" s="159">
        <f>Table7As2!I11</f>
        <v>0</v>
      </c>
      <c r="K16" s="159">
        <f>Table7As2!J11</f>
        <v>0</v>
      </c>
      <c r="L16" s="110"/>
      <c r="M16" s="110"/>
      <c r="N16" s="117"/>
      <c r="O16" s="117"/>
      <c r="P16" s="117"/>
      <c r="Q16" s="117"/>
      <c r="R16" s="117"/>
      <c r="S16" s="117"/>
    </row>
    <row r="17" spans="2:19" s="41" customFormat="1" ht="15" customHeight="1" x14ac:dyDescent="0.2">
      <c r="B17" s="309" t="s">
        <v>229</v>
      </c>
      <c r="C17" s="310"/>
      <c r="D17" s="16" t="s">
        <v>254</v>
      </c>
      <c r="E17" s="175">
        <f>Table7As2!D19</f>
        <v>0</v>
      </c>
      <c r="F17" s="152" t="s">
        <v>254</v>
      </c>
      <c r="G17" s="175">
        <f>Table7As2!F19</f>
        <v>-1710.6748853333336</v>
      </c>
      <c r="H17" s="159">
        <f>Table7As2!G19</f>
        <v>0</v>
      </c>
      <c r="I17" s="159">
        <f>Table7As2!H19</f>
        <v>0</v>
      </c>
      <c r="J17" s="159">
        <f>Table7As2!I19</f>
        <v>0</v>
      </c>
      <c r="K17" s="159">
        <f>Table7As2!J19</f>
        <v>0</v>
      </c>
      <c r="L17" s="110"/>
      <c r="M17" s="110"/>
      <c r="N17" s="117"/>
      <c r="O17" s="117"/>
      <c r="P17" s="117"/>
      <c r="Q17" s="117"/>
      <c r="R17" s="117"/>
      <c r="S17" s="117"/>
    </row>
    <row r="18" spans="2:19" s="41" customFormat="1" ht="15" customHeight="1" x14ac:dyDescent="0.2">
      <c r="B18" s="309" t="s">
        <v>238</v>
      </c>
      <c r="C18" s="310"/>
      <c r="D18" s="97"/>
      <c r="E18" s="149"/>
      <c r="F18" s="148"/>
      <c r="G18" s="149"/>
      <c r="H18" s="159">
        <f>Table7As2!G27</f>
        <v>63.038874733333337</v>
      </c>
      <c r="I18" s="478">
        <f>Table7As2!H27</f>
        <v>5.566628571428571E-2</v>
      </c>
      <c r="J18" s="110"/>
      <c r="K18" s="110"/>
      <c r="L18" s="110"/>
      <c r="M18" s="110"/>
      <c r="N18" s="117"/>
      <c r="O18" s="117"/>
      <c r="P18" s="117"/>
      <c r="Q18" s="117"/>
      <c r="R18" s="117"/>
      <c r="S18" s="117"/>
    </row>
    <row r="19" spans="2:19" s="41" customFormat="1" ht="15" customHeight="1" thickBot="1" x14ac:dyDescent="0.25">
      <c r="B19" s="311" t="s">
        <v>243</v>
      </c>
      <c r="C19" s="312"/>
      <c r="D19" s="98"/>
      <c r="E19" s="171">
        <f>Table7As2!D32</f>
        <v>0</v>
      </c>
      <c r="F19" s="153"/>
      <c r="G19" s="171">
        <f>Table7As2!F32</f>
        <v>0</v>
      </c>
      <c r="H19" s="162">
        <f>Table7As2!G32</f>
        <v>0</v>
      </c>
      <c r="I19" s="162">
        <f>Table7As2!H32</f>
        <v>0</v>
      </c>
      <c r="J19" s="162">
        <f>Table7As2!I32</f>
        <v>0</v>
      </c>
      <c r="K19" s="162">
        <f>Table7As2!J32</f>
        <v>0</v>
      </c>
      <c r="L19" s="162">
        <f>Table7As2!K32</f>
        <v>0</v>
      </c>
      <c r="M19" s="162">
        <f>Table7As2!L32</f>
        <v>0</v>
      </c>
      <c r="N19" s="154"/>
      <c r="O19" s="154"/>
      <c r="P19" s="154"/>
      <c r="Q19" s="154"/>
      <c r="R19" s="154"/>
      <c r="S19" s="154"/>
    </row>
    <row r="20" spans="2:19" s="41" customFormat="1" ht="15" customHeight="1" x14ac:dyDescent="0.2">
      <c r="B20" s="309" t="s">
        <v>255</v>
      </c>
      <c r="C20" s="310"/>
      <c r="D20" s="97"/>
      <c r="E20" s="149"/>
      <c r="F20" s="148"/>
      <c r="G20" s="149"/>
      <c r="H20" s="110"/>
      <c r="I20" s="110"/>
      <c r="J20" s="110"/>
      <c r="K20" s="110"/>
      <c r="L20" s="110"/>
      <c r="M20" s="110"/>
      <c r="N20" s="117"/>
      <c r="O20" s="117"/>
      <c r="P20" s="117"/>
      <c r="Q20" s="117"/>
      <c r="R20" s="117"/>
      <c r="S20" s="117"/>
    </row>
    <row r="21" spans="2:19" s="41" customFormat="1" ht="15" customHeight="1" x14ac:dyDescent="0.2">
      <c r="B21" s="309" t="s">
        <v>58</v>
      </c>
      <c r="C21" s="310"/>
      <c r="D21" s="97"/>
      <c r="E21" s="175">
        <f>Table7As3!C11</f>
        <v>0</v>
      </c>
      <c r="F21" s="148"/>
      <c r="G21" s="149"/>
      <c r="H21" s="159">
        <f>Table7As3!E11</f>
        <v>0</v>
      </c>
      <c r="I21" s="159">
        <f>Table7As3!F11</f>
        <v>0</v>
      </c>
      <c r="J21" s="159">
        <f>Table7As3!G11</f>
        <v>0</v>
      </c>
      <c r="K21" s="159">
        <f>Table7As3!H11</f>
        <v>0</v>
      </c>
      <c r="L21" s="159">
        <f>Table7As3!I11</f>
        <v>0</v>
      </c>
      <c r="M21" s="159">
        <f>Table7As3!J11</f>
        <v>0</v>
      </c>
      <c r="N21" s="117"/>
      <c r="O21" s="117"/>
      <c r="P21" s="117"/>
      <c r="Q21" s="117"/>
      <c r="R21" s="117"/>
      <c r="S21" s="117"/>
    </row>
    <row r="22" spans="2:19" ht="15" customHeight="1" x14ac:dyDescent="0.2">
      <c r="B22" s="306" t="s">
        <v>256</v>
      </c>
      <c r="C22" s="308"/>
      <c r="D22" s="95"/>
      <c r="E22" s="174">
        <f>Table7As3!C12</f>
        <v>0</v>
      </c>
      <c r="F22" s="150"/>
      <c r="G22" s="151"/>
      <c r="H22" s="161">
        <f>Table7As3!E12</f>
        <v>0</v>
      </c>
      <c r="I22" s="161">
        <f>Table7As3!F12</f>
        <v>0</v>
      </c>
      <c r="J22" s="161">
        <f>Table7As3!G12</f>
        <v>0</v>
      </c>
      <c r="K22" s="161">
        <f>Table7As3!H12</f>
        <v>0</v>
      </c>
      <c r="L22" s="161">
        <f>Table7As3!I12</f>
        <v>0</v>
      </c>
      <c r="M22" s="161">
        <f>Table7As3!J12</f>
        <v>0</v>
      </c>
      <c r="N22" s="118"/>
      <c r="O22" s="118"/>
      <c r="P22" s="118"/>
      <c r="Q22" s="118"/>
      <c r="R22" s="118"/>
      <c r="S22" s="118"/>
    </row>
    <row r="23" spans="2:19" ht="15" customHeight="1" x14ac:dyDescent="0.2">
      <c r="B23" s="306" t="s">
        <v>257</v>
      </c>
      <c r="C23" s="308"/>
      <c r="D23" s="95"/>
      <c r="E23" s="174">
        <f>Table7As3!C13</f>
        <v>0</v>
      </c>
      <c r="F23" s="150"/>
      <c r="G23" s="151"/>
      <c r="H23" s="161">
        <f>Table7As3!E13</f>
        <v>0</v>
      </c>
      <c r="I23" s="161">
        <f>Table7As3!F13</f>
        <v>0</v>
      </c>
      <c r="J23" s="161">
        <f>Table7As3!G13</f>
        <v>0</v>
      </c>
      <c r="K23" s="161">
        <f>Table7As3!H13</f>
        <v>0</v>
      </c>
      <c r="L23" s="161">
        <f>Table7As3!I13</f>
        <v>0</v>
      </c>
      <c r="M23" s="161">
        <f>Table7As3!J13</f>
        <v>0</v>
      </c>
      <c r="N23" s="118"/>
      <c r="O23" s="118"/>
      <c r="P23" s="118"/>
      <c r="Q23" s="118"/>
      <c r="R23" s="118"/>
      <c r="S23" s="118"/>
    </row>
    <row r="24" spans="2:19" s="41" customFormat="1" ht="15" customHeight="1" x14ac:dyDescent="0.2">
      <c r="B24" s="313" t="s">
        <v>258</v>
      </c>
      <c r="C24" s="310"/>
      <c r="D24" s="97"/>
      <c r="E24" s="175">
        <f>Table7As3!C14</f>
        <v>277.00094822399996</v>
      </c>
      <c r="F24" s="155"/>
      <c r="G24" s="156"/>
      <c r="H24" s="124"/>
      <c r="I24" s="124"/>
      <c r="J24" s="124"/>
      <c r="K24" s="124"/>
      <c r="L24" s="124"/>
      <c r="M24" s="124"/>
      <c r="N24" s="117"/>
      <c r="O24" s="117"/>
      <c r="P24" s="117"/>
      <c r="Q24" s="117"/>
      <c r="R24" s="117"/>
      <c r="S24" s="117"/>
    </row>
    <row r="25" spans="2:19" ht="27" customHeight="1" x14ac:dyDescent="0.2">
      <c r="B25" s="3" t="s">
        <v>259</v>
      </c>
    </row>
    <row r="26" spans="2:19" ht="12" x14ac:dyDescent="0.2">
      <c r="B26" s="18" t="s">
        <v>260</v>
      </c>
    </row>
    <row r="27" spans="2:19" ht="12" x14ac:dyDescent="0.2">
      <c r="B27" s="3" t="s">
        <v>261</v>
      </c>
    </row>
    <row r="28" spans="2:19" ht="19.5" customHeight="1" x14ac:dyDescent="0.2">
      <c r="B28" s="18" t="s">
        <v>262</v>
      </c>
    </row>
    <row r="29" spans="2:19" ht="18" x14ac:dyDescent="0.2">
      <c r="B29" s="18" t="s">
        <v>244</v>
      </c>
    </row>
    <row r="30" spans="2:19" ht="12" x14ac:dyDescent="0.2"/>
  </sheetData>
  <sheetProtection sheet="1" objects="1" scenarios="1"/>
  <pageMargins left="0.49" right="0.18" top="1" bottom="1" header="0.5" footer="0.5"/>
  <pageSetup paperSize="9" scale="70" orientation="landscape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2"/>
  <sheetViews>
    <sheetView zoomScale="68" workbookViewId="0">
      <selection activeCell="D8" sqref="D8"/>
    </sheetView>
  </sheetViews>
  <sheetFormatPr defaultRowHeight="15" customHeight="1" x14ac:dyDescent="0.2"/>
  <cols>
    <col min="1" max="1" width="2.140625" style="36" customWidth="1"/>
    <col min="2" max="2" width="2" style="36" customWidth="1"/>
    <col min="3" max="3" width="21.140625" style="36" customWidth="1"/>
    <col min="4" max="16384" width="9.140625" style="36"/>
  </cols>
  <sheetData>
    <row r="2" spans="1:26" s="39" customFormat="1" ht="15.6" x14ac:dyDescent="0.2">
      <c r="A2" s="4" t="s">
        <v>263</v>
      </c>
      <c r="B2" s="4"/>
      <c r="C2" s="6"/>
    </row>
    <row r="3" spans="1:26" s="39" customFormat="1" ht="18.75" customHeight="1" x14ac:dyDescent="0.2">
      <c r="A3" s="4" t="s">
        <v>23</v>
      </c>
      <c r="B3" s="4"/>
      <c r="C3" s="6"/>
    </row>
    <row r="4" spans="1:26" ht="15" customHeight="1" thickBot="1" x14ac:dyDescent="0.25">
      <c r="A4" s="314" t="s">
        <v>264</v>
      </c>
      <c r="B4" s="315"/>
      <c r="C4" s="316"/>
      <c r="D4" s="317"/>
      <c r="E4" s="317"/>
      <c r="F4" s="317"/>
      <c r="G4" s="317"/>
      <c r="H4" s="317"/>
      <c r="I4" s="317"/>
      <c r="J4" s="317"/>
      <c r="K4" s="317"/>
      <c r="L4" s="317"/>
      <c r="M4" s="316"/>
      <c r="N4" s="317"/>
      <c r="O4" s="317"/>
      <c r="P4" s="317"/>
      <c r="Q4" s="317"/>
      <c r="R4" s="317"/>
      <c r="S4" s="317"/>
      <c r="T4" s="317"/>
      <c r="U4" s="317"/>
      <c r="V4" s="317"/>
      <c r="W4" s="317"/>
      <c r="X4" s="317"/>
      <c r="Y4" s="317"/>
      <c r="Z4" s="318"/>
    </row>
    <row r="5" spans="1:26" s="69" customFormat="1" ht="14.25" customHeight="1" x14ac:dyDescent="0.3">
      <c r="A5" s="319" t="s">
        <v>265</v>
      </c>
      <c r="B5" s="320"/>
      <c r="C5" s="321"/>
      <c r="D5" s="322" t="s">
        <v>266</v>
      </c>
      <c r="E5" s="323"/>
      <c r="F5" s="324" t="s">
        <v>267</v>
      </c>
      <c r="G5" s="323"/>
      <c r="H5" s="324" t="s">
        <v>268</v>
      </c>
      <c r="I5" s="323"/>
      <c r="J5" s="324" t="s">
        <v>269</v>
      </c>
      <c r="K5" s="323"/>
      <c r="L5" s="188" t="s">
        <v>31</v>
      </c>
      <c r="M5" s="323"/>
      <c r="N5" s="188" t="s">
        <v>32</v>
      </c>
      <c r="O5" s="323"/>
      <c r="P5" s="324" t="s">
        <v>270</v>
      </c>
      <c r="Q5" s="323"/>
      <c r="R5" s="188" t="s">
        <v>66</v>
      </c>
      <c r="S5" s="323"/>
      <c r="T5" s="188" t="s">
        <v>67</v>
      </c>
      <c r="U5" s="323"/>
      <c r="V5" s="324" t="s">
        <v>271</v>
      </c>
      <c r="W5" s="323"/>
      <c r="X5" s="325" t="s">
        <v>272</v>
      </c>
      <c r="Y5" s="325" t="s">
        <v>273</v>
      </c>
      <c r="Z5" s="326" t="s">
        <v>274</v>
      </c>
    </row>
    <row r="6" spans="1:26" s="69" customFormat="1" ht="10.8" thickBot="1" x14ac:dyDescent="0.25">
      <c r="A6" s="327" t="s">
        <v>275</v>
      </c>
      <c r="B6" s="328"/>
      <c r="C6" s="329"/>
      <c r="D6" s="330"/>
      <c r="E6" s="331"/>
      <c r="F6" s="332"/>
      <c r="G6" s="331"/>
      <c r="H6" s="332"/>
      <c r="I6" s="331"/>
      <c r="J6" s="332"/>
      <c r="K6" s="331"/>
      <c r="L6" s="332"/>
      <c r="M6" s="331"/>
      <c r="N6" s="333"/>
      <c r="O6" s="334"/>
      <c r="P6" s="333"/>
      <c r="Q6" s="331"/>
      <c r="R6" s="332"/>
      <c r="S6" s="331"/>
      <c r="T6" s="332"/>
      <c r="U6" s="331"/>
      <c r="V6" s="332"/>
      <c r="W6" s="331"/>
      <c r="X6" s="335" t="s">
        <v>276</v>
      </c>
      <c r="Y6" s="335" t="s">
        <v>277</v>
      </c>
      <c r="Z6" s="336"/>
    </row>
    <row r="7" spans="1:26" s="69" customFormat="1" ht="14.1" customHeight="1" x14ac:dyDescent="0.2">
      <c r="A7" s="337"/>
      <c r="B7" s="338"/>
      <c r="C7" s="339"/>
      <c r="D7" s="340" t="s">
        <v>278</v>
      </c>
      <c r="E7" s="340" t="s">
        <v>279</v>
      </c>
      <c r="F7" s="340" t="s">
        <v>278</v>
      </c>
      <c r="G7" s="340" t="s">
        <v>279</v>
      </c>
      <c r="H7" s="340" t="s">
        <v>278</v>
      </c>
      <c r="I7" s="340" t="s">
        <v>279</v>
      </c>
      <c r="J7" s="340" t="s">
        <v>278</v>
      </c>
      <c r="K7" s="340" t="s">
        <v>279</v>
      </c>
      <c r="L7" s="340" t="s">
        <v>278</v>
      </c>
      <c r="M7" s="340" t="s">
        <v>279</v>
      </c>
      <c r="N7" s="340" t="s">
        <v>278</v>
      </c>
      <c r="O7" s="340" t="s">
        <v>279</v>
      </c>
      <c r="P7" s="340" t="s">
        <v>278</v>
      </c>
      <c r="Q7" s="340" t="s">
        <v>279</v>
      </c>
      <c r="R7" s="340" t="s">
        <v>278</v>
      </c>
      <c r="S7" s="340" t="s">
        <v>279</v>
      </c>
      <c r="T7" s="340" t="s">
        <v>278</v>
      </c>
      <c r="U7" s="340" t="s">
        <v>279</v>
      </c>
      <c r="V7" s="340" t="s">
        <v>278</v>
      </c>
      <c r="W7" s="340" t="s">
        <v>279</v>
      </c>
      <c r="X7" s="341"/>
      <c r="Y7" s="341"/>
      <c r="Z7" s="341"/>
    </row>
    <row r="8" spans="1:26" s="71" customFormat="1" ht="10.199999999999999" x14ac:dyDescent="0.2">
      <c r="A8" s="342" t="s">
        <v>280</v>
      </c>
      <c r="B8" s="343"/>
      <c r="C8" s="344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6" s="71" customFormat="1" ht="10.8" thickBot="1" x14ac:dyDescent="0.25">
      <c r="A9" s="248" t="s">
        <v>281</v>
      </c>
      <c r="B9" s="345"/>
      <c r="C9" s="346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spans="1:26" s="71" customFormat="1" ht="10.199999999999999" x14ac:dyDescent="0.2">
      <c r="A10" s="347">
        <v>1</v>
      </c>
      <c r="B10" s="348" t="s">
        <v>282</v>
      </c>
      <c r="C10" s="348"/>
      <c r="D10" s="7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s="69" customFormat="1" ht="10.199999999999999" x14ac:dyDescent="0.2">
      <c r="A11" s="319" t="s">
        <v>222</v>
      </c>
      <c r="B11" s="320" t="s">
        <v>70</v>
      </c>
      <c r="C11" s="349" t="s">
        <v>283</v>
      </c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6"/>
    </row>
    <row r="12" spans="1:26" s="69" customFormat="1" ht="14.1" customHeight="1" x14ac:dyDescent="0.2">
      <c r="A12" s="350"/>
      <c r="B12" s="351"/>
      <c r="C12" s="352" t="s">
        <v>284</v>
      </c>
      <c r="D12" s="76"/>
      <c r="E12" s="76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76"/>
      <c r="Y12" s="76"/>
      <c r="Z12" s="76"/>
    </row>
    <row r="13" spans="1:26" s="69" customFormat="1" ht="14.1" customHeight="1" x14ac:dyDescent="0.2">
      <c r="A13" s="353"/>
      <c r="B13" s="354"/>
      <c r="C13" s="352" t="s">
        <v>285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spans="1:26" s="69" customFormat="1" ht="14.1" customHeight="1" x14ac:dyDescent="0.2">
      <c r="A14" s="353"/>
      <c r="B14" s="354"/>
      <c r="C14" s="355" t="s">
        <v>286</v>
      </c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spans="1:26" s="69" customFormat="1" ht="10.199999999999999" x14ac:dyDescent="0.2">
      <c r="A15" s="350"/>
      <c r="B15" s="351"/>
      <c r="C15" s="356" t="s">
        <v>287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 s="69" customFormat="1" ht="8.25" customHeight="1" x14ac:dyDescent="0.2">
      <c r="A16" s="350"/>
      <c r="B16" s="351"/>
      <c r="C16" s="356" t="s">
        <v>288</v>
      </c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 s="69" customFormat="1" ht="10.5" customHeight="1" x14ac:dyDescent="0.2">
      <c r="A17" s="353"/>
      <c r="B17" s="354"/>
      <c r="C17" s="357" t="s">
        <v>289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spans="1:26" s="69" customFormat="1" ht="14.1" customHeight="1" x14ac:dyDescent="0.2">
      <c r="A18" s="353"/>
      <c r="B18" s="354"/>
      <c r="C18" s="355" t="s">
        <v>290</v>
      </c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spans="1:26" s="69" customFormat="1" ht="14.1" customHeight="1" x14ac:dyDescent="0.2">
      <c r="A19" s="353"/>
      <c r="B19" s="354"/>
      <c r="C19" s="355" t="s">
        <v>291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spans="1:26" s="69" customFormat="1" ht="14.1" customHeight="1" x14ac:dyDescent="0.2">
      <c r="A20" s="353"/>
      <c r="B20" s="354"/>
      <c r="C20" s="355" t="s">
        <v>292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spans="1:26" s="69" customFormat="1" ht="10.199999999999999" x14ac:dyDescent="0.2">
      <c r="A21" s="319" t="s">
        <v>222</v>
      </c>
      <c r="B21" s="358" t="s">
        <v>293</v>
      </c>
      <c r="C21" s="359" t="s">
        <v>294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 s="69" customFormat="1" ht="10.199999999999999" x14ac:dyDescent="0.2">
      <c r="A22" s="353"/>
      <c r="B22" s="354"/>
      <c r="C22" s="355" t="s">
        <v>295</v>
      </c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spans="1:26" s="69" customFormat="1" ht="14.1" customHeight="1" x14ac:dyDescent="0.2">
      <c r="A23" s="353"/>
      <c r="B23" s="354"/>
      <c r="C23" s="355" t="s">
        <v>296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spans="1:26" s="69" customFormat="1" ht="14.1" customHeight="1" thickBot="1" x14ac:dyDescent="0.25">
      <c r="A24" s="360"/>
      <c r="B24" s="361"/>
      <c r="C24" s="362" t="s">
        <v>297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 s="71" customFormat="1" ht="14.1" customHeight="1" x14ac:dyDescent="0.2">
      <c r="A25" s="347">
        <v>2</v>
      </c>
      <c r="B25" s="363" t="s">
        <v>298</v>
      </c>
      <c r="C25" s="363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spans="1:26" s="69" customFormat="1" ht="14.1" customHeight="1" x14ac:dyDescent="0.2">
      <c r="A26" s="364" t="s">
        <v>222</v>
      </c>
      <c r="B26" s="365" t="s">
        <v>70</v>
      </c>
      <c r="C26" s="355" t="s">
        <v>299</v>
      </c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spans="1:26" s="69" customFormat="1" ht="14.1" customHeight="1" x14ac:dyDescent="0.2">
      <c r="A27" s="364" t="s">
        <v>222</v>
      </c>
      <c r="B27" s="365" t="s">
        <v>293</v>
      </c>
      <c r="C27" s="355" t="s">
        <v>300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spans="1:26" s="69" customFormat="1" ht="14.1" customHeight="1" x14ac:dyDescent="0.2">
      <c r="A28" s="364" t="s">
        <v>222</v>
      </c>
      <c r="B28" s="365" t="s">
        <v>301</v>
      </c>
      <c r="C28" s="355" t="s">
        <v>302</v>
      </c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spans="1:26" s="69" customFormat="1" ht="14.1" customHeight="1" x14ac:dyDescent="0.2">
      <c r="A29" s="364" t="s">
        <v>222</v>
      </c>
      <c r="B29" s="365" t="s">
        <v>303</v>
      </c>
      <c r="C29" s="366" t="s">
        <v>304</v>
      </c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spans="1:26" s="69" customFormat="1" ht="10.199999999999999" x14ac:dyDescent="0.2">
      <c r="A30" s="319" t="s">
        <v>222</v>
      </c>
      <c r="B30" s="358" t="s">
        <v>305</v>
      </c>
      <c r="C30" s="356" t="s">
        <v>306</v>
      </c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 s="69" customFormat="1" ht="12.75" customHeight="1" x14ac:dyDescent="0.2">
      <c r="A31" s="353"/>
      <c r="B31" s="354"/>
      <c r="C31" s="357" t="s">
        <v>307</v>
      </c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spans="1:26" ht="12" x14ac:dyDescent="0.2"/>
  </sheetData>
  <sheetProtection sheet="1" objects="1" scenarios="1"/>
  <pageMargins left="0.49" right="0.18" top="1" bottom="1" header="0.5" footer="0.5"/>
  <pageSetup paperSize="9" scale="70" orientation="landscape" horizont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9"/>
  <sheetViews>
    <sheetView zoomScale="68" workbookViewId="0">
      <selection activeCell="D8" sqref="D8"/>
    </sheetView>
  </sheetViews>
  <sheetFormatPr defaultRowHeight="15" customHeight="1" x14ac:dyDescent="0.2"/>
  <cols>
    <col min="1" max="2" width="2.140625" style="36" customWidth="1"/>
    <col min="3" max="3" width="18.7109375" style="36" customWidth="1"/>
    <col min="4" max="16384" width="9.140625" style="36"/>
  </cols>
  <sheetData>
    <row r="2" spans="1:26" s="79" customFormat="1" ht="15.6" x14ac:dyDescent="0.2">
      <c r="A2" s="4" t="s">
        <v>263</v>
      </c>
      <c r="B2" s="4"/>
      <c r="C2" s="9"/>
    </row>
    <row r="3" spans="1:26" s="79" customFormat="1" ht="16.5" customHeight="1" x14ac:dyDescent="0.2">
      <c r="A3" s="4" t="s">
        <v>37</v>
      </c>
      <c r="B3" s="4"/>
      <c r="C3" s="9"/>
    </row>
    <row r="4" spans="1:26" s="79" customFormat="1" ht="15" customHeight="1" x14ac:dyDescent="0.2">
      <c r="A4" s="367" t="s">
        <v>264</v>
      </c>
      <c r="B4" s="368"/>
      <c r="C4" s="369"/>
      <c r="D4" s="370"/>
      <c r="E4" s="370"/>
      <c r="F4" s="370"/>
      <c r="G4" s="370"/>
      <c r="H4" s="370"/>
      <c r="I4" s="370"/>
      <c r="J4" s="370"/>
      <c r="K4" s="370"/>
      <c r="L4" s="370"/>
      <c r="M4" s="370"/>
      <c r="N4" s="370"/>
      <c r="O4" s="370"/>
      <c r="P4" s="370"/>
      <c r="Q4" s="370"/>
      <c r="R4" s="370"/>
      <c r="S4" s="370"/>
      <c r="T4" s="370"/>
      <c r="U4" s="370"/>
      <c r="V4" s="370"/>
      <c r="W4" s="370"/>
      <c r="X4" s="370"/>
      <c r="Y4" s="370"/>
      <c r="Z4" s="371"/>
    </row>
    <row r="5" spans="1:26" s="79" customFormat="1" ht="12.75" customHeight="1" x14ac:dyDescent="0.3">
      <c r="A5" s="372" t="s">
        <v>265</v>
      </c>
      <c r="B5" s="373"/>
      <c r="C5" s="344"/>
      <c r="D5" s="374" t="s">
        <v>266</v>
      </c>
      <c r="E5" s="375"/>
      <c r="F5" s="374" t="s">
        <v>267</v>
      </c>
      <c r="G5" s="375"/>
      <c r="H5" s="374" t="s">
        <v>268</v>
      </c>
      <c r="I5" s="375"/>
      <c r="J5" s="374" t="s">
        <v>269</v>
      </c>
      <c r="K5" s="375"/>
      <c r="L5" s="374" t="s">
        <v>31</v>
      </c>
      <c r="M5" s="375"/>
      <c r="N5" s="374" t="s">
        <v>32</v>
      </c>
      <c r="O5" s="375"/>
      <c r="P5" s="374" t="s">
        <v>270</v>
      </c>
      <c r="Q5" s="376"/>
      <c r="R5" s="374" t="s">
        <v>66</v>
      </c>
      <c r="S5" s="377"/>
      <c r="T5" s="374" t="s">
        <v>67</v>
      </c>
      <c r="U5" s="377"/>
      <c r="V5" s="374" t="s">
        <v>271</v>
      </c>
      <c r="W5" s="376"/>
      <c r="X5" s="378" t="s">
        <v>272</v>
      </c>
      <c r="Y5" s="378" t="s">
        <v>308</v>
      </c>
      <c r="Z5" s="379" t="s">
        <v>274</v>
      </c>
    </row>
    <row r="6" spans="1:26" s="79" customFormat="1" ht="12.6" thickBot="1" x14ac:dyDescent="0.25">
      <c r="A6" s="380" t="s">
        <v>309</v>
      </c>
      <c r="B6" s="381"/>
      <c r="C6" s="346"/>
      <c r="D6" s="382"/>
      <c r="E6" s="334"/>
      <c r="F6" s="382"/>
      <c r="G6" s="334"/>
      <c r="H6" s="382"/>
      <c r="I6" s="334"/>
      <c r="J6" s="382"/>
      <c r="K6" s="334"/>
      <c r="L6" s="382"/>
      <c r="M6" s="334"/>
      <c r="N6" s="382"/>
      <c r="O6" s="334"/>
      <c r="P6" s="382"/>
      <c r="Q6" s="383"/>
      <c r="R6" s="382"/>
      <c r="S6" s="383"/>
      <c r="T6" s="382"/>
      <c r="U6" s="383"/>
      <c r="V6" s="384"/>
      <c r="W6" s="383"/>
      <c r="X6" s="385" t="s">
        <v>276</v>
      </c>
      <c r="Y6" s="385" t="s">
        <v>310</v>
      </c>
      <c r="Z6" s="386"/>
    </row>
    <row r="7" spans="1:26" s="83" customFormat="1" ht="15" customHeight="1" x14ac:dyDescent="0.2">
      <c r="A7" s="387"/>
      <c r="B7" s="388"/>
      <c r="C7" s="389"/>
      <c r="D7" s="340" t="s">
        <v>278</v>
      </c>
      <c r="E7" s="340" t="s">
        <v>279</v>
      </c>
      <c r="F7" s="340" t="s">
        <v>278</v>
      </c>
      <c r="G7" s="340" t="s">
        <v>279</v>
      </c>
      <c r="H7" s="340" t="s">
        <v>278</v>
      </c>
      <c r="I7" s="340" t="s">
        <v>279</v>
      </c>
      <c r="J7" s="340" t="s">
        <v>278</v>
      </c>
      <c r="K7" s="340" t="s">
        <v>279</v>
      </c>
      <c r="L7" s="340" t="s">
        <v>278</v>
      </c>
      <c r="M7" s="340" t="s">
        <v>279</v>
      </c>
      <c r="N7" s="340" t="s">
        <v>278</v>
      </c>
      <c r="O7" s="340" t="s">
        <v>279</v>
      </c>
      <c r="P7" s="340" t="s">
        <v>278</v>
      </c>
      <c r="Q7" s="340" t="s">
        <v>279</v>
      </c>
      <c r="R7" s="340" t="s">
        <v>278</v>
      </c>
      <c r="S7" s="340" t="s">
        <v>279</v>
      </c>
      <c r="T7" s="340" t="s">
        <v>278</v>
      </c>
      <c r="U7" s="340" t="s">
        <v>279</v>
      </c>
      <c r="V7" s="340" t="s">
        <v>278</v>
      </c>
      <c r="W7" s="340" t="s">
        <v>279</v>
      </c>
      <c r="X7" s="390"/>
      <c r="Y7" s="390"/>
      <c r="Z7" s="390"/>
    </row>
    <row r="8" spans="1:26" s="79" customFormat="1" ht="14.25" customHeight="1" thickBot="1" x14ac:dyDescent="0.25">
      <c r="A8" s="391" t="s">
        <v>311</v>
      </c>
      <c r="B8" s="392"/>
      <c r="C8" s="393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 s="79" customFormat="1" ht="10.5" customHeight="1" x14ac:dyDescent="0.2">
      <c r="A9" s="394"/>
      <c r="B9" s="395" t="s">
        <v>312</v>
      </c>
      <c r="C9" s="396" t="s">
        <v>313</v>
      </c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spans="1:26" s="79" customFormat="1" ht="9.75" customHeight="1" x14ac:dyDescent="0.2">
      <c r="A10" s="394"/>
      <c r="B10" s="395"/>
      <c r="C10" s="397" t="s">
        <v>314</v>
      </c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spans="1:26" s="79" customFormat="1" ht="10.5" customHeight="1" x14ac:dyDescent="0.2">
      <c r="A11" s="394"/>
      <c r="B11" s="395"/>
      <c r="C11" s="398" t="s">
        <v>315</v>
      </c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 spans="1:26" s="79" customFormat="1" ht="15.75" customHeight="1" x14ac:dyDescent="0.3">
      <c r="A12" s="394"/>
      <c r="B12" s="395"/>
      <c r="C12" s="399" t="s">
        <v>316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 spans="1:26" s="79" customFormat="1" ht="15.75" customHeight="1" x14ac:dyDescent="0.3">
      <c r="A13" s="400"/>
      <c r="B13" s="401"/>
      <c r="C13" s="399" t="s">
        <v>317</v>
      </c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 spans="1:26" s="69" customFormat="1" ht="15" customHeight="1" thickBot="1" x14ac:dyDescent="0.25">
      <c r="A14" s="360"/>
      <c r="B14" s="361" t="s">
        <v>318</v>
      </c>
      <c r="C14" s="402" t="s">
        <v>319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spans="1:26" s="79" customFormat="1" ht="9.6" x14ac:dyDescent="0.2">
      <c r="A15" s="403">
        <v>3</v>
      </c>
      <c r="B15" s="404" t="s">
        <v>320</v>
      </c>
      <c r="C15" s="40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spans="1:26" s="79" customFormat="1" ht="10.199999999999999" thickBot="1" x14ac:dyDescent="0.25">
      <c r="A16" s="405"/>
      <c r="B16" s="406" t="s">
        <v>321</v>
      </c>
      <c r="C16" s="392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 spans="1:26" s="79" customFormat="1" ht="14.1" customHeight="1" x14ac:dyDescent="0.2">
      <c r="A17" s="407">
        <v>4</v>
      </c>
      <c r="B17" s="408" t="s">
        <v>322</v>
      </c>
      <c r="C17" s="408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 spans="1:26" s="79" customFormat="1" ht="14.1" customHeight="1" x14ac:dyDescent="0.2">
      <c r="A18" s="409" t="s">
        <v>222</v>
      </c>
      <c r="B18" s="410" t="s">
        <v>70</v>
      </c>
      <c r="C18" s="411" t="s">
        <v>323</v>
      </c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 spans="1:26" s="79" customFormat="1" ht="14.1" customHeight="1" x14ac:dyDescent="0.2">
      <c r="A19" s="409" t="s">
        <v>222</v>
      </c>
      <c r="B19" s="410" t="s">
        <v>293</v>
      </c>
      <c r="C19" s="411" t="s">
        <v>324</v>
      </c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s="79" customFormat="1" ht="14.1" customHeight="1" x14ac:dyDescent="0.2">
      <c r="A20" s="409"/>
      <c r="B20" s="410" t="s">
        <v>301</v>
      </c>
      <c r="C20" s="411" t="s">
        <v>325</v>
      </c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</row>
    <row r="21" spans="1:26" s="79" customFormat="1" ht="14.1" customHeight="1" x14ac:dyDescent="0.2">
      <c r="A21" s="409" t="s">
        <v>222</v>
      </c>
      <c r="B21" s="410" t="s">
        <v>303</v>
      </c>
      <c r="C21" s="411" t="s">
        <v>326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 spans="1:26" s="79" customFormat="1" ht="10.5" customHeight="1" x14ac:dyDescent="0.2">
      <c r="A22" s="412" t="s">
        <v>222</v>
      </c>
      <c r="B22" s="413" t="s">
        <v>305</v>
      </c>
      <c r="C22" s="396" t="s">
        <v>327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spans="1:26" s="79" customFormat="1" ht="10.5" customHeight="1" x14ac:dyDescent="0.2">
      <c r="A23" s="400"/>
      <c r="B23" s="401"/>
      <c r="C23" s="398" t="s">
        <v>328</v>
      </c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s="79" customFormat="1" ht="11.25" customHeight="1" x14ac:dyDescent="0.2">
      <c r="A24" s="412" t="s">
        <v>222</v>
      </c>
      <c r="B24" s="413" t="s">
        <v>312</v>
      </c>
      <c r="C24" s="396" t="s">
        <v>329</v>
      </c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spans="1:26" s="79" customFormat="1" ht="11.25" customHeight="1" x14ac:dyDescent="0.2">
      <c r="A25" s="400"/>
      <c r="B25" s="401"/>
      <c r="C25" s="398" t="s">
        <v>330</v>
      </c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 spans="1:26" s="79" customFormat="1" ht="14.1" customHeight="1" thickBot="1" x14ac:dyDescent="0.25">
      <c r="A26" s="414" t="s">
        <v>222</v>
      </c>
      <c r="B26" s="415" t="s">
        <v>318</v>
      </c>
      <c r="C26" s="402" t="s">
        <v>319</v>
      </c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 spans="1:26" s="79" customFormat="1" ht="9.6" x14ac:dyDescent="0.2">
      <c r="A27" s="403">
        <v>5</v>
      </c>
      <c r="B27" s="416" t="s">
        <v>331</v>
      </c>
      <c r="C27" s="416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spans="1:26" s="79" customFormat="1" ht="12" customHeight="1" x14ac:dyDescent="0.2">
      <c r="A28" s="407"/>
      <c r="B28" s="417" t="s">
        <v>332</v>
      </c>
      <c r="C28" s="417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s="87" customFormat="1" ht="12" customHeight="1" x14ac:dyDescent="0.2">
      <c r="A29" s="418" t="s">
        <v>222</v>
      </c>
      <c r="B29" s="419" t="s">
        <v>70</v>
      </c>
      <c r="C29" s="420" t="s">
        <v>333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spans="1:26" s="79" customFormat="1" ht="9.75" customHeight="1" x14ac:dyDescent="0.2">
      <c r="A30" s="394"/>
      <c r="B30" s="395"/>
      <c r="C30" s="397" t="s">
        <v>334</v>
      </c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spans="1:26" s="79" customFormat="1" ht="10.5" customHeight="1" x14ac:dyDescent="0.2">
      <c r="A31" s="400"/>
      <c r="B31" s="401"/>
      <c r="C31" s="398" t="s">
        <v>335</v>
      </c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 spans="1:26" s="79" customFormat="1" ht="10.5" customHeight="1" x14ac:dyDescent="0.2">
      <c r="A32" s="418" t="s">
        <v>222</v>
      </c>
      <c r="B32" s="419" t="s">
        <v>293</v>
      </c>
      <c r="C32" s="420" t="s">
        <v>336</v>
      </c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spans="1:26" s="79" customFormat="1" ht="10.5" customHeight="1" x14ac:dyDescent="0.2">
      <c r="A33" s="400"/>
      <c r="B33" s="401"/>
      <c r="C33" s="398" t="s">
        <v>337</v>
      </c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 spans="1:26" s="79" customFormat="1" ht="24" customHeight="1" x14ac:dyDescent="0.2">
      <c r="A34" s="7" t="s">
        <v>338</v>
      </c>
      <c r="B34" s="12"/>
      <c r="C34" s="9"/>
    </row>
    <row r="35" spans="1:26" s="79" customFormat="1" ht="12.75" customHeight="1" x14ac:dyDescent="0.2">
      <c r="A35" s="7" t="s">
        <v>339</v>
      </c>
      <c r="B35" s="12"/>
      <c r="C35" s="9"/>
    </row>
    <row r="36" spans="1:26" s="79" customFormat="1" ht="9.6" x14ac:dyDescent="0.2"/>
    <row r="37" spans="1:26" ht="12" x14ac:dyDescent="0.2"/>
    <row r="38" spans="1:26" ht="12" x14ac:dyDescent="0.2"/>
    <row r="39" spans="1:26" ht="12" x14ac:dyDescent="0.2"/>
  </sheetData>
  <sheetProtection sheet="1" objects="1" scenarios="1"/>
  <pageMargins left="0.49" right="0.18" top="1" bottom="1" header="0.5" footer="0.5"/>
  <pageSetup paperSize="9" scale="70" orientation="landscape" horizont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1"/>
  <sheetViews>
    <sheetView zoomScale="68" workbookViewId="0">
      <selection activeCell="D8" sqref="D8"/>
    </sheetView>
  </sheetViews>
  <sheetFormatPr defaultRowHeight="15" customHeight="1" x14ac:dyDescent="0.2"/>
  <cols>
    <col min="1" max="1" width="2.140625" style="3" customWidth="1"/>
    <col min="2" max="2" width="11.7109375" style="3" customWidth="1"/>
    <col min="3" max="3" width="7.7109375" style="3" customWidth="1"/>
    <col min="4" max="26" width="9.28515625" style="3" customWidth="1"/>
    <col min="27" max="16384" width="9.140625" style="3"/>
  </cols>
  <sheetData>
    <row r="2" spans="1:26" ht="15.6" x14ac:dyDescent="0.2">
      <c r="A2" s="42" t="s">
        <v>263</v>
      </c>
      <c r="B2" s="36"/>
      <c r="C2" s="36"/>
    </row>
    <row r="3" spans="1:26" s="6" customFormat="1" ht="17.25" customHeight="1" x14ac:dyDescent="0.2">
      <c r="A3" s="42" t="s">
        <v>245</v>
      </c>
      <c r="B3" s="39"/>
      <c r="C3" s="39"/>
    </row>
    <row r="4" spans="1:26" s="6" customFormat="1" ht="15.6" x14ac:dyDescent="0.2">
      <c r="A4" s="367" t="s">
        <v>264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  <c r="M4" s="421"/>
      <c r="N4" s="421"/>
      <c r="O4" s="421"/>
      <c r="P4" s="421"/>
      <c r="Q4" s="421"/>
      <c r="R4" s="421"/>
      <c r="S4" s="421"/>
      <c r="T4" s="421"/>
      <c r="U4" s="421"/>
      <c r="V4" s="421"/>
      <c r="W4" s="421"/>
      <c r="X4" s="421"/>
      <c r="Y4" s="421"/>
      <c r="Z4" s="422"/>
    </row>
    <row r="5" spans="1:26" ht="15.75" customHeight="1" x14ac:dyDescent="0.3">
      <c r="A5" s="372" t="s">
        <v>265</v>
      </c>
      <c r="B5" s="423"/>
      <c r="C5" s="424"/>
      <c r="D5" s="425" t="s">
        <v>266</v>
      </c>
      <c r="E5" s="426"/>
      <c r="F5" s="425" t="s">
        <v>267</v>
      </c>
      <c r="G5" s="426"/>
      <c r="H5" s="425" t="s">
        <v>268</v>
      </c>
      <c r="I5" s="427"/>
      <c r="J5" s="425" t="s">
        <v>269</v>
      </c>
      <c r="K5" s="428"/>
      <c r="L5" s="322" t="s">
        <v>31</v>
      </c>
      <c r="M5" s="426"/>
      <c r="N5" s="322" t="s">
        <v>32</v>
      </c>
      <c r="O5" s="427"/>
      <c r="P5" s="425" t="s">
        <v>270</v>
      </c>
      <c r="Q5" s="428"/>
      <c r="R5" s="322" t="s">
        <v>66</v>
      </c>
      <c r="S5" s="429"/>
      <c r="T5" s="322" t="s">
        <v>67</v>
      </c>
      <c r="U5" s="429"/>
      <c r="V5" s="425" t="s">
        <v>271</v>
      </c>
      <c r="W5" s="428"/>
      <c r="X5" s="283" t="s">
        <v>272</v>
      </c>
      <c r="Y5" s="283" t="s">
        <v>308</v>
      </c>
      <c r="Z5" s="430" t="s">
        <v>274</v>
      </c>
    </row>
    <row r="6" spans="1:26" ht="12.6" thickBot="1" x14ac:dyDescent="0.25">
      <c r="A6" s="431" t="s">
        <v>309</v>
      </c>
      <c r="B6" s="415"/>
      <c r="C6" s="432"/>
      <c r="D6" s="433"/>
      <c r="E6" s="432"/>
      <c r="F6" s="433"/>
      <c r="G6" s="432"/>
      <c r="H6" s="433"/>
      <c r="I6" s="434"/>
      <c r="J6" s="433"/>
      <c r="K6" s="435"/>
      <c r="L6" s="436"/>
      <c r="M6" s="432"/>
      <c r="N6" s="436"/>
      <c r="O6" s="434"/>
      <c r="P6" s="433"/>
      <c r="Q6" s="435"/>
      <c r="R6" s="436"/>
      <c r="S6" s="437"/>
      <c r="T6" s="436"/>
      <c r="U6" s="435"/>
      <c r="V6" s="433"/>
      <c r="W6" s="435"/>
      <c r="X6" s="438" t="s">
        <v>276</v>
      </c>
      <c r="Y6" s="438" t="s">
        <v>310</v>
      </c>
      <c r="Z6" s="439"/>
    </row>
    <row r="7" spans="1:26" s="8" customFormat="1" ht="14.1" customHeight="1" x14ac:dyDescent="0.2">
      <c r="A7" s="440" t="s">
        <v>222</v>
      </c>
      <c r="B7" s="388"/>
      <c r="C7" s="388"/>
      <c r="D7" s="441" t="s">
        <v>278</v>
      </c>
      <c r="E7" s="441" t="s">
        <v>279</v>
      </c>
      <c r="F7" s="441" t="s">
        <v>278</v>
      </c>
      <c r="G7" s="441" t="s">
        <v>279</v>
      </c>
      <c r="H7" s="441" t="s">
        <v>278</v>
      </c>
      <c r="I7" s="441" t="s">
        <v>279</v>
      </c>
      <c r="J7" s="441" t="s">
        <v>278</v>
      </c>
      <c r="K7" s="441" t="s">
        <v>279</v>
      </c>
      <c r="L7" s="441" t="s">
        <v>278</v>
      </c>
      <c r="M7" s="441" t="s">
        <v>279</v>
      </c>
      <c r="N7" s="441" t="s">
        <v>278</v>
      </c>
      <c r="O7" s="441" t="s">
        <v>279</v>
      </c>
      <c r="P7" s="441" t="s">
        <v>278</v>
      </c>
      <c r="Q7" s="441" t="s">
        <v>279</v>
      </c>
      <c r="R7" s="441" t="s">
        <v>278</v>
      </c>
      <c r="S7" s="441" t="s">
        <v>279</v>
      </c>
      <c r="T7" s="441" t="s">
        <v>278</v>
      </c>
      <c r="U7" s="441" t="s">
        <v>279</v>
      </c>
      <c r="V7" s="441" t="s">
        <v>278</v>
      </c>
      <c r="W7" s="441" t="s">
        <v>279</v>
      </c>
      <c r="X7" s="387"/>
      <c r="Y7" s="387"/>
      <c r="Z7" s="442"/>
    </row>
    <row r="8" spans="1:26" s="8" customFormat="1" ht="12.75" customHeight="1" x14ac:dyDescent="0.2">
      <c r="A8" s="443">
        <v>5</v>
      </c>
      <c r="B8" s="444" t="s">
        <v>340</v>
      </c>
      <c r="C8" s="445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88"/>
      <c r="Z8" s="100"/>
    </row>
    <row r="9" spans="1:26" ht="12" x14ac:dyDescent="0.2">
      <c r="A9" s="446"/>
      <c r="B9" s="447" t="s">
        <v>341</v>
      </c>
      <c r="C9" s="448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101"/>
      <c r="Z9" s="102"/>
    </row>
    <row r="10" spans="1:26" ht="12" x14ac:dyDescent="0.2">
      <c r="A10" s="449"/>
      <c r="B10" s="450" t="s">
        <v>342</v>
      </c>
      <c r="C10" s="45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103"/>
      <c r="Z10" s="104"/>
    </row>
    <row r="11" spans="1:26" ht="12" x14ac:dyDescent="0.2">
      <c r="A11" s="452"/>
      <c r="B11" s="453" t="s">
        <v>343</v>
      </c>
      <c r="C11" s="448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101"/>
      <c r="Z11" s="102"/>
    </row>
    <row r="12" spans="1:26" ht="16.2" x14ac:dyDescent="0.2">
      <c r="A12" s="454" t="s">
        <v>222</v>
      </c>
      <c r="B12" s="455" t="s">
        <v>344</v>
      </c>
      <c r="C12" s="45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103"/>
      <c r="Z12" s="104"/>
    </row>
    <row r="13" spans="1:26" ht="12" x14ac:dyDescent="0.2">
      <c r="A13" s="456"/>
      <c r="B13" s="453" t="s">
        <v>345</v>
      </c>
      <c r="C13" s="448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101"/>
      <c r="Z13" s="102"/>
    </row>
    <row r="14" spans="1:26" ht="14.1" customHeight="1" x14ac:dyDescent="0.2">
      <c r="A14" s="456" t="s">
        <v>222</v>
      </c>
      <c r="B14" s="457" t="s">
        <v>346</v>
      </c>
      <c r="C14" s="448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101"/>
      <c r="Z14" s="102"/>
    </row>
    <row r="15" spans="1:26" ht="14.1" customHeight="1" x14ac:dyDescent="0.2">
      <c r="A15" s="446">
        <v>6</v>
      </c>
      <c r="B15" s="458" t="s">
        <v>347</v>
      </c>
      <c r="C15" s="448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101"/>
      <c r="Z15" s="102"/>
    </row>
    <row r="16" spans="1:26" ht="12" x14ac:dyDescent="0.2">
      <c r="A16" s="454" t="s">
        <v>222</v>
      </c>
      <c r="B16" s="459" t="s">
        <v>348</v>
      </c>
      <c r="C16" s="45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103"/>
      <c r="Z16" s="104"/>
    </row>
    <row r="17" spans="1:26" ht="12" x14ac:dyDescent="0.2">
      <c r="A17" s="452"/>
      <c r="B17" s="453" t="s">
        <v>349</v>
      </c>
      <c r="C17" s="448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101"/>
      <c r="Z17" s="102"/>
    </row>
    <row r="18" spans="1:26" ht="14.1" customHeight="1" x14ac:dyDescent="0.2">
      <c r="A18" s="456" t="s">
        <v>222</v>
      </c>
      <c r="B18" s="457" t="s">
        <v>350</v>
      </c>
      <c r="C18" s="448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101"/>
      <c r="Z18" s="102"/>
    </row>
    <row r="19" spans="1:26" ht="14.1" customHeight="1" x14ac:dyDescent="0.2">
      <c r="A19" s="456" t="s">
        <v>222</v>
      </c>
      <c r="B19" s="457" t="s">
        <v>351</v>
      </c>
      <c r="C19" s="448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101"/>
      <c r="Z19" s="102"/>
    </row>
    <row r="20" spans="1:26" ht="14.1" customHeight="1" x14ac:dyDescent="0.2">
      <c r="A20" s="456" t="s">
        <v>222</v>
      </c>
      <c r="B20" s="457" t="s">
        <v>352</v>
      </c>
      <c r="C20" s="448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101"/>
      <c r="Z20" s="102"/>
    </row>
    <row r="21" spans="1:26" ht="14.1" customHeight="1" x14ac:dyDescent="0.2">
      <c r="A21" s="446">
        <v>7</v>
      </c>
      <c r="B21" s="458" t="s">
        <v>319</v>
      </c>
      <c r="C21" s="448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101"/>
      <c r="Z21" s="102"/>
    </row>
    <row r="22" spans="1:26" ht="14.1" customHeight="1" x14ac:dyDescent="0.2">
      <c r="A22" s="446" t="s">
        <v>255</v>
      </c>
      <c r="B22" s="448"/>
      <c r="C22" s="448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101"/>
      <c r="Z22" s="102"/>
    </row>
    <row r="23" spans="1:26" ht="14.1" customHeight="1" x14ac:dyDescent="0.2">
      <c r="A23" s="446" t="s">
        <v>58</v>
      </c>
      <c r="B23" s="448"/>
      <c r="C23" s="448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101"/>
      <c r="Z23" s="102"/>
    </row>
    <row r="24" spans="1:26" ht="14.1" customHeight="1" x14ac:dyDescent="0.2">
      <c r="A24" s="452" t="s">
        <v>256</v>
      </c>
      <c r="B24" s="448"/>
      <c r="C24" s="448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101"/>
      <c r="Z24" s="102"/>
    </row>
    <row r="25" spans="1:26" ht="14.1" customHeight="1" x14ac:dyDescent="0.2">
      <c r="A25" s="452" t="s">
        <v>257</v>
      </c>
      <c r="B25" s="448"/>
      <c r="C25" s="448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101"/>
      <c r="Z25" s="102"/>
    </row>
    <row r="26" spans="1:26" ht="16.2" x14ac:dyDescent="0.35">
      <c r="A26" s="460" t="s">
        <v>353</v>
      </c>
      <c r="B26" s="461"/>
      <c r="C26" s="451"/>
      <c r="D26" s="81"/>
      <c r="E26" s="81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81"/>
      <c r="Y26" s="103"/>
      <c r="Z26" s="104"/>
    </row>
    <row r="27" spans="1:26" ht="12" x14ac:dyDescent="0.2">
      <c r="A27" s="462" t="s">
        <v>354</v>
      </c>
      <c r="B27" s="448"/>
      <c r="C27" s="448"/>
      <c r="D27" s="82"/>
      <c r="E27" s="8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82"/>
      <c r="Y27" s="101"/>
      <c r="Z27" s="102"/>
    </row>
    <row r="28" spans="1:26" ht="12" x14ac:dyDescent="0.2"/>
    <row r="29" spans="1:26" ht="12" x14ac:dyDescent="0.2"/>
    <row r="30" spans="1:26" ht="12" x14ac:dyDescent="0.2"/>
    <row r="31" spans="1:26" ht="12" x14ac:dyDescent="0.2"/>
  </sheetData>
  <sheetProtection sheet="1" objects="1" scenarios="1"/>
  <pageMargins left="0.49" right="0.18" top="1" bottom="1" header="0.5" footer="0.5"/>
  <pageSetup paperSize="9" scale="70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zoomScale="75" workbookViewId="0">
      <selection activeCell="B10" sqref="B10"/>
    </sheetView>
  </sheetViews>
  <sheetFormatPr defaultRowHeight="15" customHeight="1" x14ac:dyDescent="0.2"/>
  <cols>
    <col min="1" max="1" width="1.140625" style="3" customWidth="1"/>
    <col min="2" max="2" width="63" style="3" customWidth="1"/>
    <col min="3" max="9" width="12.85546875" style="3" customWidth="1"/>
    <col min="10" max="16384" width="9.140625" style="3"/>
  </cols>
  <sheetData>
    <row r="1" spans="2:9" ht="15" customHeight="1" x14ac:dyDescent="0.2">
      <c r="C1" s="36"/>
      <c r="D1" s="36"/>
      <c r="E1" s="36"/>
      <c r="F1" s="36"/>
      <c r="G1" s="36"/>
      <c r="H1" s="36"/>
      <c r="I1" s="36"/>
    </row>
    <row r="2" spans="2:9" ht="15" customHeight="1" x14ac:dyDescent="0.2">
      <c r="C2" s="36"/>
      <c r="D2" s="36"/>
      <c r="E2" s="36"/>
      <c r="F2" s="36"/>
      <c r="G2" s="36"/>
      <c r="H2" s="36"/>
      <c r="I2" s="36"/>
    </row>
    <row r="3" spans="2:9" ht="15" customHeight="1" x14ac:dyDescent="0.2">
      <c r="B3" s="4" t="s">
        <v>22</v>
      </c>
      <c r="C3" s="36"/>
      <c r="D3" s="36"/>
      <c r="E3" s="36"/>
      <c r="F3" s="36"/>
      <c r="G3" s="36"/>
      <c r="H3" s="36"/>
      <c r="I3" s="36"/>
    </row>
    <row r="4" spans="2:9" ht="15.6" x14ac:dyDescent="0.2">
      <c r="B4" s="4" t="s">
        <v>23</v>
      </c>
      <c r="C4" s="36"/>
      <c r="D4" s="36"/>
      <c r="E4" s="36"/>
      <c r="F4" s="36"/>
      <c r="G4" s="36"/>
      <c r="H4" s="36"/>
      <c r="I4" s="36"/>
    </row>
    <row r="5" spans="2:9" ht="12" x14ac:dyDescent="0.2">
      <c r="B5" s="176" t="s">
        <v>371</v>
      </c>
      <c r="C5" s="177"/>
      <c r="D5" s="177"/>
      <c r="E5" s="177"/>
      <c r="F5" s="177"/>
      <c r="G5" s="177"/>
      <c r="H5" s="177"/>
      <c r="I5" s="178"/>
    </row>
    <row r="6" spans="2:9" ht="12" x14ac:dyDescent="0.2">
      <c r="B6" s="179" t="s">
        <v>25</v>
      </c>
      <c r="C6" s="180"/>
      <c r="D6" s="180"/>
      <c r="E6" s="180"/>
      <c r="F6" s="180"/>
      <c r="G6" s="180"/>
      <c r="H6" s="180"/>
      <c r="I6" s="181"/>
    </row>
    <row r="7" spans="2:9" ht="20.25" customHeight="1" thickBot="1" x14ac:dyDescent="0.25">
      <c r="B7" s="182" t="s">
        <v>26</v>
      </c>
      <c r="C7" s="183" t="s">
        <v>27</v>
      </c>
      <c r="D7" s="183" t="s">
        <v>28</v>
      </c>
      <c r="E7" s="183" t="s">
        <v>29</v>
      </c>
      <c r="F7" s="183" t="s">
        <v>30</v>
      </c>
      <c r="G7" s="184" t="s">
        <v>31</v>
      </c>
      <c r="H7" s="184" t="s">
        <v>32</v>
      </c>
      <c r="I7" s="183" t="s">
        <v>33</v>
      </c>
    </row>
    <row r="8" spans="2:9" ht="15" customHeight="1" thickBot="1" x14ac:dyDescent="0.25">
      <c r="B8" s="185" t="s">
        <v>34</v>
      </c>
      <c r="C8" s="469">
        <f>C9+Table1s2!C19</f>
        <v>3855.3961294803171</v>
      </c>
      <c r="D8" s="469">
        <f>D9+Table1s2!D19</f>
        <v>7.8709560870050002</v>
      </c>
      <c r="E8" s="469">
        <f>E9+Table1s2!E19</f>
        <v>2.9814683584000003E-2</v>
      </c>
      <c r="F8" s="158" t="e">
        <f>F9+Table1s2!F19</f>
        <v>#REF!</v>
      </c>
      <c r="G8" s="158" t="e">
        <f>G9+Table1s2!G19</f>
        <v>#REF!</v>
      </c>
      <c r="H8" s="158" t="e">
        <f>H9+Table1s2!H19</f>
        <v>#REF!</v>
      </c>
      <c r="I8" s="158">
        <f>I9+Table1s2!I19</f>
        <v>0</v>
      </c>
    </row>
    <row r="9" spans="2:9" ht="15" customHeight="1" x14ac:dyDescent="0.2">
      <c r="B9" s="186" t="s">
        <v>35</v>
      </c>
      <c r="C9" s="109">
        <f>'[1]1-2overview'!$AT$48</f>
        <v>3855.3961294803171</v>
      </c>
      <c r="D9" s="109">
        <f>D10+D14+Table1s2!D7+Table1s2!D14+Table1s2!D18</f>
        <v>1.3605795870049997</v>
      </c>
      <c r="E9" s="109">
        <f>E10+E14+Table1s2!E7+Table1s2!E14+Table1s2!E18</f>
        <v>2.9814683584000003E-2</v>
      </c>
      <c r="F9" s="159" t="e">
        <f>F10+F14+Table1s2!F7+Table1s2!F14+Table1s2!F18</f>
        <v>#REF!</v>
      </c>
      <c r="G9" s="159" t="e">
        <f>G10+G14+Table1s2!G7+Table1s2!G14+Table1s2!G18</f>
        <v>#REF!</v>
      </c>
      <c r="H9" s="159" t="e">
        <f>H10+H14+Table1s2!H7+Table1s2!H14+Table1s2!H18</f>
        <v>#REF!</v>
      </c>
      <c r="I9" s="160">
        <f>+'[1]1-4s1'!$J$36</f>
        <v>0</v>
      </c>
    </row>
    <row r="10" spans="2:9" ht="15" customHeight="1" x14ac:dyDescent="0.2">
      <c r="B10" s="186" t="s">
        <v>358</v>
      </c>
      <c r="C10" s="109">
        <f>'[1]1-2overview'!$AT$35</f>
        <v>693.02351708333345</v>
      </c>
      <c r="D10" s="109">
        <f>'[1]1-3s2-3CH4'!$S$16</f>
        <v>1.2221853000000001E-2</v>
      </c>
      <c r="E10" s="109">
        <f>'[1]1-3s2-3N2O'!$S$16</f>
        <v>1.9842193000000003E-3</v>
      </c>
      <c r="F10" s="159">
        <f>'[1]1-3s2-3NOX'!$S$16</f>
        <v>0</v>
      </c>
      <c r="G10" s="159">
        <f>'[1]1-3s2-3CO'!$S$16</f>
        <v>0</v>
      </c>
      <c r="H10" s="159">
        <f>'[1]1-3s2-3NMVOC'!$S$16</f>
        <v>0</v>
      </c>
      <c r="I10" s="160">
        <f>SUM(I11:I13)</f>
        <v>0</v>
      </c>
    </row>
    <row r="11" spans="2:9" ht="15" customHeight="1" x14ac:dyDescent="0.2">
      <c r="B11" s="187"/>
      <c r="C11" s="111"/>
      <c r="D11" s="111"/>
      <c r="E11" s="111"/>
      <c r="F11" s="111"/>
      <c r="G11" s="111"/>
      <c r="H11" s="111"/>
      <c r="I11" s="111"/>
    </row>
    <row r="12" spans="2:9" ht="15" customHeight="1" x14ac:dyDescent="0.2">
      <c r="B12" s="187"/>
      <c r="C12" s="111"/>
      <c r="D12" s="111"/>
      <c r="E12" s="111"/>
      <c r="F12" s="111"/>
      <c r="G12" s="111"/>
      <c r="H12" s="111"/>
      <c r="I12" s="111"/>
    </row>
    <row r="13" spans="2:9" ht="15" customHeight="1" x14ac:dyDescent="0.2">
      <c r="B13" s="187"/>
      <c r="C13" s="111"/>
      <c r="D13" s="111"/>
      <c r="E13" s="111"/>
      <c r="F13" s="111"/>
      <c r="G13" s="111"/>
      <c r="H13" s="111"/>
      <c r="I13" s="111"/>
    </row>
    <row r="14" spans="2:9" ht="15" customHeight="1" x14ac:dyDescent="0.2">
      <c r="B14" s="186" t="s">
        <v>359</v>
      </c>
      <c r="C14" s="109">
        <f>'[1]1-2overview'!$AT$36</f>
        <v>507.56684192852015</v>
      </c>
      <c r="D14" s="109">
        <f>'[1]1-3s2-3CH4'!$S$18</f>
        <v>0.24447156155999999</v>
      </c>
      <c r="E14" s="109">
        <f>'[1]1-3s2-3N2O'!$S$18</f>
        <v>4.9215413160000011E-3</v>
      </c>
      <c r="F14" s="159" t="e">
        <f>'[1]1-3s2-3NOX'!$S$18</f>
        <v>#REF!</v>
      </c>
      <c r="G14" s="159" t="e">
        <f>'[1]1-3s2-3CO'!$S$18</f>
        <v>#REF!</v>
      </c>
      <c r="H14" s="159" t="e">
        <f>'[1]1-3s2-3NMVOC'!$S$18</f>
        <v>#REF!</v>
      </c>
      <c r="I14" s="160">
        <f>SUM(I15:I20)</f>
        <v>0</v>
      </c>
    </row>
    <row r="15" spans="2:9" ht="15" customHeight="1" x14ac:dyDescent="0.2">
      <c r="B15" s="187"/>
      <c r="C15" s="111"/>
      <c r="D15" s="111"/>
      <c r="E15" s="111"/>
      <c r="F15" s="111"/>
      <c r="G15" s="111"/>
      <c r="H15" s="111"/>
      <c r="I15" s="111"/>
    </row>
    <row r="16" spans="2:9" ht="15" customHeight="1" x14ac:dyDescent="0.2">
      <c r="B16" s="187"/>
      <c r="C16" s="111"/>
      <c r="D16" s="111"/>
      <c r="E16" s="111"/>
      <c r="F16" s="111"/>
      <c r="G16" s="111"/>
      <c r="H16" s="111"/>
      <c r="I16" s="111"/>
    </row>
    <row r="17" spans="2:9" ht="15" customHeight="1" x14ac:dyDescent="0.2">
      <c r="B17" s="187"/>
      <c r="C17" s="111"/>
      <c r="D17" s="111"/>
      <c r="E17" s="111"/>
      <c r="F17" s="111"/>
      <c r="G17" s="111"/>
      <c r="H17" s="111"/>
      <c r="I17" s="111"/>
    </row>
    <row r="18" spans="2:9" ht="15" customHeight="1" x14ac:dyDescent="0.2">
      <c r="B18" s="187"/>
      <c r="C18" s="111"/>
      <c r="D18" s="111"/>
      <c r="E18" s="111"/>
      <c r="F18" s="111"/>
      <c r="G18" s="111"/>
      <c r="H18" s="111"/>
      <c r="I18" s="111"/>
    </row>
    <row r="19" spans="2:9" ht="15" customHeight="1" x14ac:dyDescent="0.2">
      <c r="B19" s="187"/>
      <c r="C19" s="111"/>
      <c r="D19" s="111"/>
      <c r="E19" s="111"/>
      <c r="F19" s="111"/>
      <c r="G19" s="111"/>
      <c r="H19" s="111"/>
      <c r="I19" s="111"/>
    </row>
    <row r="20" spans="2:9" ht="15" customHeight="1" x14ac:dyDescent="0.2">
      <c r="B20" s="187"/>
      <c r="C20" s="111"/>
      <c r="D20" s="111"/>
      <c r="E20" s="111"/>
      <c r="F20" s="111"/>
      <c r="G20" s="111"/>
      <c r="H20" s="111"/>
      <c r="I20" s="111"/>
    </row>
    <row r="22" spans="2:9" ht="15" customHeight="1" x14ac:dyDescent="0.2">
      <c r="B22" s="18" t="s">
        <v>36</v>
      </c>
    </row>
    <row r="23" spans="2:9" ht="15" customHeight="1" x14ac:dyDescent="0.2">
      <c r="B23" s="36"/>
      <c r="C23" s="36"/>
      <c r="D23" s="36"/>
      <c r="E23" s="36"/>
      <c r="F23" s="36"/>
      <c r="G23" s="36"/>
      <c r="H23" s="36"/>
      <c r="I23" s="36"/>
    </row>
    <row r="24" spans="2:9" ht="15" customHeight="1" x14ac:dyDescent="0.2">
      <c r="B24" s="36"/>
      <c r="C24" s="36"/>
      <c r="D24" s="36"/>
      <c r="E24" s="36"/>
      <c r="F24" s="36"/>
      <c r="G24" s="36"/>
      <c r="H24" s="36"/>
      <c r="I24" s="36"/>
    </row>
    <row r="25" spans="2:9" ht="15" customHeight="1" x14ac:dyDescent="0.2">
      <c r="B25" s="36"/>
      <c r="C25" s="36"/>
      <c r="D25" s="36"/>
      <c r="E25" s="36"/>
      <c r="F25" s="36"/>
      <c r="G25" s="36"/>
      <c r="H25" s="36"/>
      <c r="I25" s="36"/>
    </row>
    <row r="26" spans="2:9" ht="15" customHeight="1" x14ac:dyDescent="0.2">
      <c r="B26" s="36"/>
      <c r="C26" s="36"/>
      <c r="D26" s="36"/>
      <c r="E26" s="36"/>
      <c r="F26" s="36"/>
      <c r="G26" s="36"/>
      <c r="H26" s="36"/>
      <c r="I26" s="36"/>
    </row>
    <row r="27" spans="2:9" ht="15" customHeight="1" x14ac:dyDescent="0.2">
      <c r="B27" s="36"/>
      <c r="C27" s="36"/>
      <c r="D27" s="36"/>
      <c r="E27" s="36"/>
      <c r="F27" s="36"/>
      <c r="G27" s="36"/>
      <c r="H27" s="36"/>
      <c r="I27" s="36"/>
    </row>
    <row r="28" spans="2:9" ht="15" customHeight="1" x14ac:dyDescent="0.2">
      <c r="B28" s="36"/>
      <c r="C28" s="36"/>
      <c r="D28" s="36"/>
      <c r="E28" s="36"/>
      <c r="F28" s="36"/>
      <c r="G28" s="36"/>
      <c r="H28" s="36"/>
      <c r="I28" s="36"/>
    </row>
    <row r="29" spans="2:9" ht="15" customHeight="1" x14ac:dyDescent="0.2">
      <c r="B29" s="36"/>
      <c r="C29" s="36"/>
      <c r="D29" s="36"/>
      <c r="E29" s="36"/>
      <c r="F29" s="36"/>
      <c r="G29" s="36"/>
      <c r="H29" s="36"/>
      <c r="I29" s="36"/>
    </row>
  </sheetData>
  <sheetProtection sheet="1" objects="1" scenarios="1"/>
  <pageMargins left="0.49" right="0.18" top="1" bottom="1" header="0.5" footer="0.5"/>
  <pageSetup paperSize="9" orientation="landscape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zoomScale="75" workbookViewId="0">
      <selection activeCell="B12" sqref="B12"/>
    </sheetView>
  </sheetViews>
  <sheetFormatPr defaultRowHeight="15" customHeight="1" x14ac:dyDescent="0.2"/>
  <cols>
    <col min="1" max="1" width="3.42578125" style="3" customWidth="1"/>
    <col min="2" max="2" width="57.42578125" style="3" customWidth="1"/>
    <col min="3" max="9" width="12.85546875" style="3" customWidth="1"/>
    <col min="10" max="16384" width="9.140625" style="3"/>
  </cols>
  <sheetData>
    <row r="2" spans="2:10" ht="15.6" x14ac:dyDescent="0.2">
      <c r="B2" s="20" t="s">
        <v>22</v>
      </c>
    </row>
    <row r="3" spans="2:10" ht="18.75" customHeight="1" x14ac:dyDescent="0.2">
      <c r="B3" s="20" t="s">
        <v>37</v>
      </c>
      <c r="C3" s="14"/>
      <c r="D3" s="14"/>
      <c r="E3" s="14"/>
      <c r="F3" s="14"/>
      <c r="G3" s="14"/>
      <c r="H3" s="14"/>
      <c r="I3" s="14"/>
    </row>
    <row r="4" spans="2:10" ht="12" x14ac:dyDescent="0.2">
      <c r="B4" s="176" t="s">
        <v>372</v>
      </c>
      <c r="C4" s="188"/>
      <c r="D4" s="188"/>
      <c r="E4" s="188"/>
      <c r="F4" s="188"/>
      <c r="G4" s="188"/>
      <c r="H4" s="188"/>
      <c r="I4" s="188"/>
      <c r="J4" s="33"/>
    </row>
    <row r="5" spans="2:10" ht="12" x14ac:dyDescent="0.2">
      <c r="B5" s="179" t="s">
        <v>25</v>
      </c>
      <c r="C5" s="180"/>
      <c r="D5" s="180"/>
      <c r="E5" s="180"/>
      <c r="F5" s="180"/>
      <c r="G5" s="180"/>
      <c r="H5" s="180"/>
      <c r="I5" s="180"/>
      <c r="J5" s="33"/>
    </row>
    <row r="6" spans="2:10" ht="18.600000000000001" thickBot="1" x14ac:dyDescent="0.25">
      <c r="B6" s="189" t="s">
        <v>26</v>
      </c>
      <c r="C6" s="190" t="s">
        <v>27</v>
      </c>
      <c r="D6" s="190" t="s">
        <v>28</v>
      </c>
      <c r="E6" s="190" t="s">
        <v>29</v>
      </c>
      <c r="F6" s="190" t="s">
        <v>30</v>
      </c>
      <c r="G6" s="191" t="s">
        <v>31</v>
      </c>
      <c r="H6" s="191" t="s">
        <v>32</v>
      </c>
      <c r="I6" s="190" t="s">
        <v>39</v>
      </c>
      <c r="J6" s="33"/>
    </row>
    <row r="7" spans="2:10" ht="15" customHeight="1" x14ac:dyDescent="0.2">
      <c r="B7" s="186" t="s">
        <v>40</v>
      </c>
      <c r="C7" s="109">
        <f t="shared" ref="C7:H7" si="0">SUM(C8:C13)</f>
        <v>729.60971757464972</v>
      </c>
      <c r="D7" s="109">
        <f t="shared" si="0"/>
        <v>0.15136505644499998</v>
      </c>
      <c r="E7" s="109">
        <f t="shared" si="0"/>
        <v>6.2265917339999989E-3</v>
      </c>
      <c r="F7" s="159">
        <f t="shared" si="0"/>
        <v>0</v>
      </c>
      <c r="G7" s="159">
        <f t="shared" si="0"/>
        <v>0</v>
      </c>
      <c r="H7" s="159">
        <f t="shared" si="0"/>
        <v>0</v>
      </c>
      <c r="I7" s="160">
        <f>SUM(I8:I12)</f>
        <v>0</v>
      </c>
    </row>
    <row r="8" spans="2:10" ht="15" customHeight="1" x14ac:dyDescent="0.2">
      <c r="B8" s="187" t="s">
        <v>41</v>
      </c>
      <c r="C8" s="108">
        <f>IF('[1]1-5s3CO2'!$G$31&gt;0,'[1]1-5s3CO2'!$G$31,'[1]1-2overview'!$AT$37)</f>
        <v>0.72414345465000007</v>
      </c>
      <c r="D8" s="483">
        <f>IF('[1]1-5s3CH4'!$G$30&gt;0,'[1]1-5s3CH4'!$G$30,'[1]1-3s2-3CH4'!$S$19)</f>
        <v>5.1564450000000009E-6</v>
      </c>
      <c r="E8" s="483">
        <f>IF('[1]1-5s3N2O'!$G$30&gt;0,'[1]1-5s3N2O'!$G$30,'[1]1-3s2-3N2O'!$S$19)</f>
        <v>6.1877340000000006E-6</v>
      </c>
      <c r="F8" s="161">
        <f>IF('[1]1-5s3NOX'!$G$31&gt;0,'[1]1-5s3NOX'!$G$31,'[1]1-3s2-3NOX'!$S$19)</f>
        <v>0</v>
      </c>
      <c r="G8" s="161">
        <f>IF('[1]1-5s3CO'!$G$31&gt;0,'[1]1-5s3CO'!$G$31,'[1]1-3s2-3CO'!$S$19)</f>
        <v>0</v>
      </c>
      <c r="H8" s="161">
        <f>IF('[1]1-5s3NMVOC'!$G$31&gt;0,'[1]1-5s3NMVOC'!$G$31,'[1]1-3s2-3NMVOC'!$S$19)</f>
        <v>0</v>
      </c>
      <c r="I8" s="111"/>
    </row>
    <row r="9" spans="2:10" ht="15" customHeight="1" x14ac:dyDescent="0.2">
      <c r="B9" s="187" t="s">
        <v>42</v>
      </c>
      <c r="C9" s="108">
        <f>'[1]1-2overview'!$AT$38</f>
        <v>682.2128418599998</v>
      </c>
      <c r="D9" s="108">
        <f>'[1]1-3s2-3CH4'!$S$21</f>
        <v>0.14817734999999999</v>
      </c>
      <c r="E9" s="108">
        <f>'[1]1-3s2-3N2O'!$S$21</f>
        <v>5.8384979999999993E-3</v>
      </c>
      <c r="F9" s="161">
        <f>'[1]1-3s2-3NOX'!$S$21</f>
        <v>0</v>
      </c>
      <c r="G9" s="161">
        <f>'[1]1-3s2-3CO'!$S$21</f>
        <v>0</v>
      </c>
      <c r="H9" s="161">
        <f>'[1]1-3s2-3NMVOC'!$S$21</f>
        <v>0</v>
      </c>
      <c r="I9" s="111"/>
    </row>
    <row r="10" spans="2:10" ht="15" customHeight="1" x14ac:dyDescent="0.2">
      <c r="B10" s="187" t="s">
        <v>43</v>
      </c>
      <c r="C10" s="108">
        <f>'[1]1-2overview'!$AT$39</f>
        <v>0</v>
      </c>
      <c r="D10" s="108">
        <f>'[1]1-3s2-3CH4'!$S$22</f>
        <v>0</v>
      </c>
      <c r="E10" s="108">
        <f>'[1]1-3s2-3N2O'!$S$22</f>
        <v>0</v>
      </c>
      <c r="F10" s="161">
        <f>'[1]1-3s2-3NOX'!$S$22</f>
        <v>0</v>
      </c>
      <c r="G10" s="161">
        <f>'[1]1-3s2-3CO'!$S$22</f>
        <v>0</v>
      </c>
      <c r="H10" s="161">
        <f>'[1]1-3s2-3NMVOC'!$S$22</f>
        <v>0</v>
      </c>
      <c r="I10" s="111"/>
    </row>
    <row r="11" spans="2:10" ht="15" customHeight="1" x14ac:dyDescent="0.2">
      <c r="B11" s="187" t="s">
        <v>44</v>
      </c>
      <c r="C11" s="108">
        <f>'[1]1-2overview'!$AT$40</f>
        <v>46.672732259999989</v>
      </c>
      <c r="D11" s="482">
        <f>'[1]1-3s2-3CH4'!$S$23</f>
        <v>3.1825499999999993E-3</v>
      </c>
      <c r="E11" s="482">
        <f>'[1]1-3s2-3N2O'!$S$23</f>
        <v>3.8190599999999989E-4</v>
      </c>
      <c r="F11" s="161">
        <f>'[1]1-3s2-3NOX'!$S$23</f>
        <v>0</v>
      </c>
      <c r="G11" s="161">
        <f>'[1]1-3s2-3CO'!$S$23</f>
        <v>0</v>
      </c>
      <c r="H11" s="161">
        <f>'[1]1-3s2-3NMVOC'!$S$23</f>
        <v>0</v>
      </c>
      <c r="I11" s="111"/>
    </row>
    <row r="12" spans="2:10" ht="15" customHeight="1" x14ac:dyDescent="0.2">
      <c r="B12" s="192" t="s">
        <v>45</v>
      </c>
      <c r="C12" s="108">
        <f>C13</f>
        <v>0</v>
      </c>
      <c r="D12" s="111"/>
      <c r="E12" s="111"/>
      <c r="F12" s="111"/>
      <c r="G12" s="111"/>
      <c r="H12" s="111"/>
      <c r="I12" s="111"/>
    </row>
    <row r="13" spans="2:10" ht="15" customHeight="1" x14ac:dyDescent="0.2">
      <c r="B13" s="187" t="s">
        <v>46</v>
      </c>
      <c r="C13" s="108">
        <f>'[1]1-2overview'!$AT$39</f>
        <v>0</v>
      </c>
      <c r="D13" s="111"/>
      <c r="E13" s="111"/>
      <c r="F13" s="111"/>
      <c r="G13" s="111"/>
      <c r="H13" s="111"/>
      <c r="I13" s="111"/>
    </row>
    <row r="14" spans="2:10" ht="15" customHeight="1" x14ac:dyDescent="0.2">
      <c r="B14" s="186" t="s">
        <v>360</v>
      </c>
      <c r="C14" s="109">
        <f t="shared" ref="C14:H14" si="1">SUM(C15:C17)</f>
        <v>1822.46031807543</v>
      </c>
      <c r="D14" s="109">
        <f t="shared" si="1"/>
        <v>0.9404438558999999</v>
      </c>
      <c r="E14" s="109">
        <f t="shared" si="1"/>
        <v>1.6682331234000002E-2</v>
      </c>
      <c r="F14" s="159">
        <f t="shared" si="1"/>
        <v>0</v>
      </c>
      <c r="G14" s="159">
        <f t="shared" si="1"/>
        <v>0</v>
      </c>
      <c r="H14" s="159">
        <f t="shared" si="1"/>
        <v>0</v>
      </c>
      <c r="I14" s="160">
        <f>SUM(I15:I17)</f>
        <v>0</v>
      </c>
    </row>
    <row r="15" spans="2:10" ht="15" customHeight="1" x14ac:dyDescent="0.2">
      <c r="B15" s="187" t="s">
        <v>361</v>
      </c>
      <c r="C15" s="108">
        <f>'[1]1-2overview'!$AT$42</f>
        <v>278.81268357209666</v>
      </c>
      <c r="D15" s="108">
        <f>'[1]1-3s2-3CH4'!$S$24</f>
        <v>0.21188763589999998</v>
      </c>
      <c r="E15" s="108">
        <f>'[1]1-3s2-3N2O'!$S$24</f>
        <v>5.9415404339999995E-3</v>
      </c>
      <c r="F15" s="161">
        <f>'[1]1-3s2-3NOX'!$S$24</f>
        <v>0</v>
      </c>
      <c r="G15" s="161">
        <f>'[1]1-3s2-3CO'!$S$24</f>
        <v>0</v>
      </c>
      <c r="H15" s="161">
        <f>'[1]1-3s2-3NMVOC'!$S$24</f>
        <v>0</v>
      </c>
      <c r="I15" s="111"/>
    </row>
    <row r="16" spans="2:10" ht="15" customHeight="1" x14ac:dyDescent="0.2">
      <c r="B16" s="187" t="s">
        <v>362</v>
      </c>
      <c r="C16" s="108">
        <f>'[1]1-2overview'!$AT$43</f>
        <v>1543.6476345033334</v>
      </c>
      <c r="D16" s="108">
        <f>'[1]1-3s2-3CH4'!$S$25</f>
        <v>0.72855621999999998</v>
      </c>
      <c r="E16" s="108">
        <f>'[1]1-3s2-3N2O'!$S$25</f>
        <v>1.07407908E-2</v>
      </c>
      <c r="F16" s="161">
        <f>'[1]1-3s2-3NOX'!$S$25</f>
        <v>0</v>
      </c>
      <c r="G16" s="161">
        <f>'[1]1-3s2-3CO'!$S$25</f>
        <v>0</v>
      </c>
      <c r="H16" s="161">
        <f>'[1]1-3s2-3NMVOC'!$S$25</f>
        <v>0</v>
      </c>
      <c r="I16" s="111"/>
    </row>
    <row r="17" spans="2:9" ht="15" customHeight="1" x14ac:dyDescent="0.2">
      <c r="B17" s="187"/>
      <c r="C17" s="108"/>
      <c r="D17" s="108"/>
      <c r="E17" s="108"/>
      <c r="F17" s="161">
        <f>'[1]1-3s2-3NOX'!$S$26+'[1]1-3s2-3NOX'!$S$27</f>
        <v>0</v>
      </c>
      <c r="G17" s="161">
        <f>'[1]1-3s2-3CO'!$S$26+'[1]1-3s2-3CO'!$S$27</f>
        <v>0</v>
      </c>
      <c r="H17" s="161">
        <f>'[1]1-3s2-3NMVOC'!$S$26+'[1]1-3s2-3NMVOC'!$S$27</f>
        <v>0</v>
      </c>
      <c r="I17" s="111"/>
    </row>
    <row r="18" spans="2:9" ht="15" customHeight="1" x14ac:dyDescent="0.2">
      <c r="B18" s="186" t="s">
        <v>363</v>
      </c>
      <c r="C18" s="109">
        <f>'[1]1-2overview'!$AT$49</f>
        <v>102.73573481838366</v>
      </c>
      <c r="D18" s="109">
        <f>'[1]1-3s2-3CH4'!$S$29</f>
        <v>1.2077260099999985E-2</v>
      </c>
      <c r="E18" s="109">
        <f>'[1]1-3s2-3N2O'!$S$28</f>
        <v>0</v>
      </c>
      <c r="F18" s="159">
        <f>'[1]1-3s2-3NOX'!$S$28</f>
        <v>0</v>
      </c>
      <c r="G18" s="159">
        <f>'[1]1-3s2-3CO'!$S$28</f>
        <v>0</v>
      </c>
      <c r="H18" s="159">
        <f>'[1]1-3s2-3NMVOC'!$S$28</f>
        <v>0</v>
      </c>
      <c r="I18" s="110"/>
    </row>
    <row r="19" spans="2:9" ht="15" customHeight="1" x14ac:dyDescent="0.2">
      <c r="B19" s="193" t="s">
        <v>47</v>
      </c>
      <c r="C19" s="109">
        <f t="shared" ref="C19:I19" si="2">C20+C24</f>
        <v>0</v>
      </c>
      <c r="D19" s="109">
        <f t="shared" si="2"/>
        <v>6.5103765000000005</v>
      </c>
      <c r="E19" s="110">
        <f t="shared" si="2"/>
        <v>0</v>
      </c>
      <c r="F19" s="159">
        <f t="shared" si="2"/>
        <v>0</v>
      </c>
      <c r="G19" s="159">
        <f t="shared" si="2"/>
        <v>0</v>
      </c>
      <c r="H19" s="159">
        <f t="shared" si="2"/>
        <v>0</v>
      </c>
      <c r="I19" s="159">
        <f t="shared" si="2"/>
        <v>0</v>
      </c>
    </row>
    <row r="20" spans="2:9" ht="15" customHeight="1" x14ac:dyDescent="0.2">
      <c r="B20" s="186" t="s">
        <v>48</v>
      </c>
      <c r="C20" s="109">
        <f t="shared" ref="C20:I20" si="3">SUM(C21:C23)</f>
        <v>0</v>
      </c>
      <c r="D20" s="109">
        <f t="shared" si="3"/>
        <v>0</v>
      </c>
      <c r="E20" s="109">
        <f t="shared" si="3"/>
        <v>0</v>
      </c>
      <c r="F20" s="159">
        <f t="shared" si="3"/>
        <v>0</v>
      </c>
      <c r="G20" s="159">
        <f t="shared" si="3"/>
        <v>0</v>
      </c>
      <c r="H20" s="159">
        <f t="shared" si="3"/>
        <v>0</v>
      </c>
      <c r="I20" s="160">
        <f t="shared" si="3"/>
        <v>0</v>
      </c>
    </row>
    <row r="21" spans="2:9" ht="15" customHeight="1" x14ac:dyDescent="0.2">
      <c r="B21" s="187" t="s">
        <v>49</v>
      </c>
      <c r="C21" s="111"/>
      <c r="D21" s="108">
        <f>'[1]1-6s1'!$H$21</f>
        <v>0</v>
      </c>
      <c r="E21" s="111"/>
      <c r="F21" s="111"/>
      <c r="G21" s="111"/>
      <c r="H21" s="111"/>
      <c r="I21" s="111"/>
    </row>
    <row r="22" spans="2:9" ht="15" customHeight="1" x14ac:dyDescent="0.2">
      <c r="B22" s="187" t="s">
        <v>50</v>
      </c>
      <c r="C22" s="111"/>
      <c r="D22" s="111"/>
      <c r="E22" s="111"/>
      <c r="F22" s="111"/>
      <c r="G22" s="111"/>
      <c r="H22" s="111"/>
      <c r="I22" s="111"/>
    </row>
    <row r="23" spans="2:9" ht="15" customHeight="1" x14ac:dyDescent="0.2">
      <c r="B23" s="187" t="s">
        <v>51</v>
      </c>
      <c r="C23" s="111"/>
      <c r="D23" s="111"/>
      <c r="E23" s="111"/>
      <c r="F23" s="111"/>
      <c r="G23" s="111"/>
      <c r="H23" s="111"/>
      <c r="I23" s="111"/>
    </row>
    <row r="24" spans="2:9" ht="15" customHeight="1" x14ac:dyDescent="0.2">
      <c r="B24" s="186" t="s">
        <v>52</v>
      </c>
      <c r="C24" s="109">
        <f t="shared" ref="C24:I24" si="4">SUM(C25:C27)</f>
        <v>0</v>
      </c>
      <c r="D24" s="109">
        <f t="shared" si="4"/>
        <v>6.5103765000000005</v>
      </c>
      <c r="E24" s="109">
        <f t="shared" si="4"/>
        <v>0</v>
      </c>
      <c r="F24" s="159">
        <f t="shared" si="4"/>
        <v>0</v>
      </c>
      <c r="G24" s="159">
        <f t="shared" si="4"/>
        <v>0</v>
      </c>
      <c r="H24" s="159">
        <f t="shared" si="4"/>
        <v>0</v>
      </c>
      <c r="I24" s="159">
        <f t="shared" si="4"/>
        <v>0</v>
      </c>
    </row>
    <row r="25" spans="2:9" ht="15" customHeight="1" x14ac:dyDescent="0.2">
      <c r="B25" s="187" t="s">
        <v>53</v>
      </c>
      <c r="C25" s="111"/>
      <c r="D25" s="108">
        <f>'[1]1-7s1'!$G$27</f>
        <v>0</v>
      </c>
      <c r="E25" s="111"/>
      <c r="F25" s="161">
        <f>IF('[1]1-8s2'!$G$17&gt;0,'[1]1-8s2'!$G$17,'[1]1-8s1'!$G$16)</f>
        <v>0</v>
      </c>
      <c r="G25" s="161">
        <f>IF('[1]1-8s2'!$G$16&gt;0,'[1]1-8s2'!$G$16,'[1]1-8s1'!$G$15)</f>
        <v>0</v>
      </c>
      <c r="H25" s="161">
        <f>IF('[1]1-8s2'!$G$18&gt;0,'[1]1-8s2'!$G$18,'[1]1-8s1'!$G$17)+SUM('[1]1-8s4'!$G$16:$G$18)</f>
        <v>0</v>
      </c>
      <c r="I25" s="161">
        <f>IF('[1]1-8s2'!$G$19&gt;0,'[1]1-8s2'!$G$19,'[1]1-8s1'!$G$18)+'[1]1-8s3'!$F$14</f>
        <v>0</v>
      </c>
    </row>
    <row r="26" spans="2:9" ht="15" customHeight="1" x14ac:dyDescent="0.2">
      <c r="B26" s="187" t="s">
        <v>54</v>
      </c>
      <c r="C26" s="111"/>
      <c r="D26" s="108">
        <f>'[1]1-7s1'!$G$40</f>
        <v>6.5103765000000005</v>
      </c>
      <c r="E26" s="111"/>
      <c r="F26" s="111"/>
      <c r="G26" s="111"/>
      <c r="H26" s="111"/>
      <c r="I26" s="111"/>
    </row>
    <row r="27" spans="2:9" ht="15" customHeight="1" x14ac:dyDescent="0.2">
      <c r="B27" s="187" t="s">
        <v>55</v>
      </c>
      <c r="C27" s="111"/>
      <c r="D27" s="108">
        <f>'[1]1-7s1'!$G$48</f>
        <v>0</v>
      </c>
      <c r="E27" s="111"/>
      <c r="F27" s="111"/>
      <c r="G27" s="111"/>
      <c r="H27" s="111"/>
      <c r="I27" s="111"/>
    </row>
    <row r="28" spans="2:9" ht="12" x14ac:dyDescent="0.2"/>
  </sheetData>
  <sheetProtection sheet="1" objects="1" scenarios="1"/>
  <pageMargins left="0.49" right="0.18" top="1" bottom="1" header="0.5" footer="0.5"/>
  <pageSetup paperSize="9" orientation="landscape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zoomScale="75" workbookViewId="0">
      <selection activeCell="B6" sqref="B6"/>
    </sheetView>
  </sheetViews>
  <sheetFormatPr defaultRowHeight="15" customHeight="1" x14ac:dyDescent="0.2"/>
  <cols>
    <col min="1" max="1" width="2.28515625" style="27" customWidth="1"/>
    <col min="2" max="2" width="59.140625" style="27" customWidth="1"/>
    <col min="3" max="9" width="12.85546875" style="27" customWidth="1"/>
    <col min="10" max="16384" width="9.140625" style="27"/>
  </cols>
  <sheetData>
    <row r="2" spans="2:9" ht="12" x14ac:dyDescent="0.2"/>
    <row r="3" spans="2:9" s="29" customFormat="1" ht="15.6" x14ac:dyDescent="0.2">
      <c r="B3" s="28" t="s">
        <v>22</v>
      </c>
      <c r="C3" s="37"/>
      <c r="D3" s="37"/>
      <c r="E3" s="37"/>
      <c r="F3" s="37"/>
      <c r="G3" s="37"/>
      <c r="H3" s="37"/>
      <c r="I3" s="37"/>
    </row>
    <row r="4" spans="2:9" s="29" customFormat="1" ht="18" customHeight="1" x14ac:dyDescent="0.2">
      <c r="B4" s="30" t="s">
        <v>56</v>
      </c>
      <c r="C4" s="37"/>
      <c r="D4" s="37"/>
      <c r="E4" s="37"/>
      <c r="F4" s="37"/>
      <c r="G4" s="37"/>
      <c r="H4" s="37"/>
      <c r="I4" s="37"/>
    </row>
    <row r="5" spans="2:9" s="29" customFormat="1" ht="15.6" x14ac:dyDescent="0.2">
      <c r="B5" s="194" t="s">
        <v>372</v>
      </c>
      <c r="C5" s="195"/>
      <c r="D5" s="195"/>
      <c r="E5" s="195"/>
      <c r="F5" s="195"/>
      <c r="G5" s="195"/>
      <c r="H5" s="195"/>
      <c r="I5" s="196"/>
    </row>
    <row r="6" spans="2:9" s="29" customFormat="1" ht="12.75" customHeight="1" x14ac:dyDescent="0.2">
      <c r="B6" s="197" t="s">
        <v>25</v>
      </c>
      <c r="C6" s="198"/>
      <c r="D6" s="198"/>
      <c r="E6" s="198"/>
      <c r="F6" s="198"/>
      <c r="G6" s="198"/>
      <c r="H6" s="198"/>
      <c r="I6" s="199"/>
    </row>
    <row r="7" spans="2:9" s="31" customFormat="1" ht="18" customHeight="1" thickBot="1" x14ac:dyDescent="0.25">
      <c r="B7" s="200" t="s">
        <v>26</v>
      </c>
      <c r="C7" s="201" t="s">
        <v>27</v>
      </c>
      <c r="D7" s="201" t="s">
        <v>28</v>
      </c>
      <c r="E7" s="201" t="s">
        <v>29</v>
      </c>
      <c r="F7" s="201" t="s">
        <v>30</v>
      </c>
      <c r="G7" s="202" t="s">
        <v>31</v>
      </c>
      <c r="H7" s="202" t="s">
        <v>32</v>
      </c>
      <c r="I7" s="203" t="s">
        <v>39</v>
      </c>
    </row>
    <row r="8" spans="2:9" ht="15.75" customHeight="1" x14ac:dyDescent="0.2">
      <c r="B8" s="204" t="s">
        <v>57</v>
      </c>
      <c r="C8" s="1"/>
      <c r="D8" s="1"/>
      <c r="E8" s="1"/>
      <c r="F8" s="1"/>
      <c r="G8" s="1"/>
      <c r="H8" s="1"/>
      <c r="I8" s="1"/>
    </row>
    <row r="9" spans="2:9" ht="15" customHeight="1" x14ac:dyDescent="0.2">
      <c r="B9" s="204" t="s">
        <v>58</v>
      </c>
      <c r="C9" s="159"/>
      <c r="D9" s="159"/>
      <c r="E9" s="159"/>
      <c r="F9" s="159">
        <f>SUM(F10:F11)</f>
        <v>0</v>
      </c>
      <c r="G9" s="159">
        <f>SUM(G10:G11)</f>
        <v>0</v>
      </c>
      <c r="H9" s="159">
        <f>SUM(H10:H11)</f>
        <v>0</v>
      </c>
      <c r="I9" s="159">
        <f>SUM(I10:I11)</f>
        <v>0</v>
      </c>
    </row>
    <row r="10" spans="2:9" ht="15" customHeight="1" x14ac:dyDescent="0.2">
      <c r="B10" s="205" t="s">
        <v>59</v>
      </c>
      <c r="C10" s="161"/>
      <c r="D10" s="161"/>
      <c r="E10" s="161"/>
      <c r="F10" s="161">
        <f>IF('[1]1-5s3NOX'!$G$50&gt;0,'[1]1-5s3NOX'!$G$50,'[1]1-3s2-3NOX'!$S$32)</f>
        <v>0</v>
      </c>
      <c r="G10" s="161">
        <f>IF('[1]1-5s3CO'!$G$50&gt;0,'[1]1-5s3CO'!$G$50,'[1]1-3s2-3CO'!$S$32)</f>
        <v>0</v>
      </c>
      <c r="H10" s="161">
        <f>IF('[1]1-5s3NMVOC'!$G$50&gt;0,'[1]1-5s3NMVOC'!$G$50,'[1]1-3s2-3NMVOC'!$S$32)</f>
        <v>0</v>
      </c>
      <c r="I10" s="161">
        <f>IF('[1]1-5s3SO2'!$G$50&gt;0,'[1]1-5s3SO2'!$G$50,'[1]1-4s1'!$J$39/1000)</f>
        <v>0</v>
      </c>
    </row>
    <row r="11" spans="2:9" ht="15" customHeight="1" x14ac:dyDescent="0.2">
      <c r="B11" s="205" t="s">
        <v>60</v>
      </c>
      <c r="C11" s="161"/>
      <c r="D11" s="161"/>
      <c r="E11" s="161"/>
      <c r="F11" s="161">
        <f>'[1]1-3s2-3NOX'!$S$31</f>
        <v>0</v>
      </c>
      <c r="G11" s="161">
        <f>'[1]1-3s2-3CO'!$S$31</f>
        <v>0</v>
      </c>
      <c r="H11" s="161">
        <f>'[1]1-3s2-3NMVOC'!$S$31</f>
        <v>0</v>
      </c>
      <c r="I11" s="161">
        <f>'[1]1-4s1'!$J$38/1000</f>
        <v>0</v>
      </c>
    </row>
    <row r="12" spans="2:9" ht="15" customHeight="1" x14ac:dyDescent="0.2">
      <c r="B12" s="204" t="s">
        <v>61</v>
      </c>
      <c r="C12" s="159">
        <f>'[1]1-2overview'!$BA$48</f>
        <v>277.00094822399996</v>
      </c>
      <c r="D12" s="2"/>
      <c r="E12" s="2"/>
      <c r="F12" s="2"/>
      <c r="G12" s="2"/>
      <c r="H12" s="2"/>
      <c r="I12" s="2"/>
    </row>
    <row r="13" spans="2:9" ht="12" x14ac:dyDescent="0.2">
      <c r="B13" s="38"/>
      <c r="C13" s="38"/>
      <c r="D13" s="38"/>
      <c r="E13" s="38"/>
      <c r="F13" s="38"/>
      <c r="G13" s="38"/>
      <c r="H13" s="38"/>
      <c r="I13" s="38"/>
    </row>
    <row r="14" spans="2:9" ht="13.5" customHeight="1" x14ac:dyDescent="0.2">
      <c r="B14" s="32" t="s">
        <v>62</v>
      </c>
      <c r="C14" s="38"/>
      <c r="D14" s="38"/>
      <c r="E14" s="38"/>
      <c r="F14" s="38"/>
      <c r="G14" s="38"/>
      <c r="H14" s="38"/>
      <c r="I14" s="38"/>
    </row>
    <row r="15" spans="2:9" ht="12" x14ac:dyDescent="0.2">
      <c r="B15" s="38"/>
      <c r="C15" s="38"/>
      <c r="D15" s="38"/>
      <c r="E15" s="38"/>
      <c r="F15" s="38"/>
      <c r="G15" s="38"/>
      <c r="H15" s="38"/>
      <c r="I15" s="38"/>
    </row>
    <row r="16" spans="2:9" ht="12" x14ac:dyDescent="0.2">
      <c r="B16" s="38"/>
      <c r="C16" s="38"/>
      <c r="D16" s="38"/>
      <c r="E16" s="38"/>
      <c r="F16" s="38"/>
      <c r="G16" s="38"/>
      <c r="H16" s="38"/>
      <c r="I16" s="38"/>
    </row>
    <row r="17" spans="2:9" ht="12" x14ac:dyDescent="0.2">
      <c r="B17" s="38"/>
      <c r="C17" s="38"/>
      <c r="D17" s="38"/>
      <c r="E17" s="38"/>
      <c r="F17" s="38"/>
      <c r="G17" s="38"/>
      <c r="H17" s="38"/>
      <c r="I17" s="38"/>
    </row>
    <row r="18" spans="2:9" ht="12" x14ac:dyDescent="0.2">
      <c r="B18" s="38"/>
      <c r="C18" s="38"/>
      <c r="D18" s="38"/>
      <c r="E18" s="38"/>
      <c r="F18" s="38"/>
      <c r="G18" s="38"/>
      <c r="H18" s="38"/>
      <c r="I18" s="38"/>
    </row>
    <row r="19" spans="2:9" ht="12" x14ac:dyDescent="0.2">
      <c r="B19" s="38"/>
      <c r="C19" s="38"/>
      <c r="D19" s="38"/>
      <c r="E19" s="38"/>
      <c r="F19" s="38"/>
      <c r="G19" s="38"/>
      <c r="H19" s="38"/>
      <c r="I19" s="38"/>
    </row>
    <row r="20" spans="2:9" ht="12" x14ac:dyDescent="0.2">
      <c r="B20" s="38"/>
      <c r="C20" s="38"/>
      <c r="D20" s="38"/>
      <c r="E20" s="38"/>
      <c r="F20" s="38"/>
      <c r="G20" s="38"/>
      <c r="H20" s="38"/>
      <c r="I20" s="38"/>
    </row>
    <row r="21" spans="2:9" ht="15" customHeight="1" x14ac:dyDescent="0.2">
      <c r="B21" s="38"/>
      <c r="C21" s="38"/>
      <c r="D21" s="38"/>
      <c r="E21" s="38"/>
      <c r="F21" s="38"/>
      <c r="G21" s="38"/>
      <c r="H21" s="38"/>
      <c r="I21" s="38"/>
    </row>
    <row r="22" spans="2:9" ht="15" customHeight="1" x14ac:dyDescent="0.2">
      <c r="B22" s="38"/>
      <c r="C22" s="38"/>
      <c r="D22" s="38"/>
      <c r="E22" s="38"/>
      <c r="F22" s="38"/>
      <c r="G22" s="38"/>
      <c r="H22" s="38"/>
      <c r="I22" s="38"/>
    </row>
    <row r="23" spans="2:9" ht="15" customHeight="1" x14ac:dyDescent="0.2">
      <c r="B23" s="38"/>
      <c r="C23" s="38"/>
      <c r="D23" s="38"/>
      <c r="E23" s="38"/>
      <c r="F23" s="38"/>
      <c r="G23" s="38"/>
      <c r="H23" s="38"/>
      <c r="I23" s="38"/>
    </row>
    <row r="24" spans="2:9" ht="15" customHeight="1" x14ac:dyDescent="0.2">
      <c r="B24" s="38"/>
      <c r="C24" s="38"/>
      <c r="D24" s="38"/>
      <c r="E24" s="38"/>
      <c r="F24" s="38"/>
      <c r="G24" s="38"/>
      <c r="H24" s="38"/>
      <c r="I24" s="38"/>
    </row>
    <row r="25" spans="2:9" ht="15" customHeight="1" x14ac:dyDescent="0.2">
      <c r="B25" s="38"/>
      <c r="C25" s="38"/>
      <c r="D25" s="38"/>
      <c r="E25" s="38"/>
      <c r="F25" s="38"/>
      <c r="G25" s="38"/>
      <c r="H25" s="38"/>
      <c r="I25" s="38"/>
    </row>
    <row r="26" spans="2:9" ht="15" customHeight="1" x14ac:dyDescent="0.2">
      <c r="B26" s="38"/>
      <c r="C26" s="38"/>
      <c r="D26" s="38"/>
      <c r="E26" s="38"/>
      <c r="F26" s="38"/>
      <c r="G26" s="38"/>
      <c r="H26" s="38"/>
      <c r="I26" s="38"/>
    </row>
    <row r="27" spans="2:9" ht="15" customHeight="1" x14ac:dyDescent="0.2">
      <c r="B27" s="38"/>
      <c r="C27" s="38"/>
      <c r="D27" s="38"/>
      <c r="E27" s="38"/>
      <c r="F27" s="38"/>
      <c r="G27" s="38"/>
      <c r="H27" s="38"/>
      <c r="I27" s="38"/>
    </row>
    <row r="28" spans="2:9" ht="15" customHeight="1" x14ac:dyDescent="0.2">
      <c r="B28" s="38"/>
      <c r="C28" s="38"/>
      <c r="D28" s="38"/>
      <c r="E28" s="38"/>
      <c r="F28" s="38"/>
      <c r="G28" s="38"/>
      <c r="H28" s="38"/>
      <c r="I28" s="38"/>
    </row>
  </sheetData>
  <sheetProtection sheet="1" objects="1" scenarios="1"/>
  <pageMargins left="0.49" right="0.18" top="1" bottom="1" header="0.5" footer="0.5"/>
  <pageSetup paperSize="9" orientation="landscape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75" workbookViewId="0">
      <selection activeCell="B4" sqref="B4"/>
    </sheetView>
  </sheetViews>
  <sheetFormatPr defaultRowHeight="15" customHeight="1" x14ac:dyDescent="0.2"/>
  <cols>
    <col min="1" max="1" width="1" style="3" customWidth="1"/>
    <col min="2" max="2" width="51" style="3" customWidth="1"/>
    <col min="3" max="15" width="12.28515625" style="3" customWidth="1"/>
    <col min="16" max="16384" width="9.140625" style="3"/>
  </cols>
  <sheetData>
    <row r="1" spans="1:16" ht="15" customHeight="1" x14ac:dyDescent="0.2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6" s="6" customFormat="1" ht="15.75" customHeight="1" x14ac:dyDescent="0.2">
      <c r="B2" s="4" t="s">
        <v>63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6" s="6" customFormat="1" ht="17.25" customHeight="1" x14ac:dyDescent="0.2">
      <c r="B3" s="4" t="s">
        <v>64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6" ht="12" x14ac:dyDescent="0.2">
      <c r="B4" s="176" t="s">
        <v>372</v>
      </c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1:16" ht="15" customHeight="1" thickBot="1" x14ac:dyDescent="0.25">
      <c r="B5" s="179" t="s">
        <v>65</v>
      </c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1:16" s="8" customFormat="1" ht="18" customHeight="1" thickBot="1" x14ac:dyDescent="0.25">
      <c r="B6" s="206" t="s">
        <v>26</v>
      </c>
      <c r="C6" s="207" t="s">
        <v>27</v>
      </c>
      <c r="D6" s="207" t="s">
        <v>28</v>
      </c>
      <c r="E6" s="207" t="s">
        <v>29</v>
      </c>
      <c r="F6" s="207" t="s">
        <v>30</v>
      </c>
      <c r="G6" s="208" t="s">
        <v>31</v>
      </c>
      <c r="H6" s="208" t="s">
        <v>32</v>
      </c>
      <c r="I6" s="207" t="s">
        <v>39</v>
      </c>
      <c r="J6" s="209" t="s">
        <v>66</v>
      </c>
      <c r="K6" s="210"/>
      <c r="L6" s="209" t="s">
        <v>67</v>
      </c>
      <c r="M6" s="211"/>
      <c r="N6" s="212" t="s">
        <v>68</v>
      </c>
      <c r="O6" s="211"/>
    </row>
    <row r="7" spans="1:16" s="8" customFormat="1" ht="15" customHeight="1" x14ac:dyDescent="0.2">
      <c r="B7" s="213"/>
      <c r="C7" s="5"/>
      <c r="D7" s="5"/>
      <c r="E7" s="5"/>
      <c r="F7" s="5"/>
      <c r="G7" s="5"/>
      <c r="H7" s="5"/>
      <c r="I7" s="5"/>
      <c r="J7" s="5" t="s">
        <v>69</v>
      </c>
      <c r="K7" s="5" t="s">
        <v>70</v>
      </c>
      <c r="L7" s="5" t="s">
        <v>69</v>
      </c>
      <c r="M7" s="5" t="s">
        <v>70</v>
      </c>
      <c r="N7" s="5" t="s">
        <v>69</v>
      </c>
      <c r="O7" s="5" t="s">
        <v>70</v>
      </c>
      <c r="P7" s="26"/>
    </row>
    <row r="8" spans="1:16" s="15" customFormat="1" ht="15" customHeight="1" thickBot="1" x14ac:dyDescent="0.25">
      <c r="B8" s="214" t="s">
        <v>71</v>
      </c>
      <c r="C8" s="162">
        <f>C9+C19+C25+Table2s2!C8+Table2s2!C11+Table2s2!C15+Table2s2!C22</f>
        <v>86.916183333333336</v>
      </c>
      <c r="D8" s="162">
        <f>D9+D19+D25+Table2s2!D8+Table2s2!D11+Table2s2!D15+Table2s2!D22</f>
        <v>0.140872</v>
      </c>
      <c r="E8" s="162">
        <f>E9+E19+E25+Table2s2!E8+Table2s2!E11+Table2s2!E15+Table2s2!E22</f>
        <v>5.2709999999999999</v>
      </c>
      <c r="F8" s="162">
        <f>F9+F19+F25+Table2s2!F8+Table2s2!F11+Table2s2!F15+Table2s2!F22</f>
        <v>0</v>
      </c>
      <c r="G8" s="162">
        <f>G9+G19+G25+Table2s2!G8+Table2s2!G11+Table2s2!G15+Table2s2!G22</f>
        <v>0</v>
      </c>
      <c r="H8" s="162">
        <f>H9+H19+H25+Table2s2!H8+Table2s2!H11+Table2s2!H15+Table2s2!H22</f>
        <v>0</v>
      </c>
      <c r="I8" s="162">
        <f>I9+I19+I25+Table2s2!I8+Table2s2!I11+Table2s2!I15+Table2s2!I22</f>
        <v>0</v>
      </c>
      <c r="J8" s="162">
        <f>J9+J19+J25+Table2s2!J8+Table2s2!J11+Table2s2!J15+Table2s2!J22</f>
        <v>0</v>
      </c>
      <c r="K8" s="162">
        <f>K9+K19+K25+Table2s2!K8+Table2s2!K11+Table2s2!K15+Table2s2!K22</f>
        <v>1.3555999999999998E-4</v>
      </c>
      <c r="L8" s="162">
        <f>L9+L19+L25+Table2s2!L8+Table2s2!L11+Table2s2!L15+Table2s2!L22</f>
        <v>0</v>
      </c>
      <c r="M8" s="162">
        <f>M9+M19+M25+Table2s2!M8+Table2s2!M11+Table2s2!M15+Table2s2!M22</f>
        <v>0</v>
      </c>
      <c r="N8" s="162">
        <f>N9+N19+N25+Table2s2!N8+Table2s2!N11+Table2s2!N15+Table2s2!N22</f>
        <v>0</v>
      </c>
      <c r="O8" s="162">
        <f>O9+O19+O25+Table2s2!O8+Table2s2!O11+Table2s2!O15+Table2s2!O22</f>
        <v>0</v>
      </c>
    </row>
    <row r="9" spans="1:16" s="15" customFormat="1" ht="15" customHeight="1" x14ac:dyDescent="0.2">
      <c r="B9" s="215" t="s">
        <v>72</v>
      </c>
      <c r="C9" s="159">
        <f>SUM(C10:C16)</f>
        <v>84.924999999999997</v>
      </c>
      <c r="D9" s="159">
        <f>SUM(D10:D16)</f>
        <v>0</v>
      </c>
      <c r="E9" s="159">
        <f>SUM(E10:E16)</f>
        <v>0</v>
      </c>
      <c r="F9" s="159">
        <f>SUM(F10:F16)</f>
        <v>0</v>
      </c>
      <c r="G9" s="159">
        <f t="shared" ref="G9:O9" si="0">SUM(G10:G16)</f>
        <v>0</v>
      </c>
      <c r="H9" s="159">
        <f t="shared" si="0"/>
        <v>0</v>
      </c>
      <c r="I9" s="159">
        <f t="shared" si="0"/>
        <v>0</v>
      </c>
      <c r="J9" s="159">
        <f t="shared" si="0"/>
        <v>0</v>
      </c>
      <c r="K9" s="159">
        <f t="shared" si="0"/>
        <v>0</v>
      </c>
      <c r="L9" s="159">
        <f t="shared" si="0"/>
        <v>0</v>
      </c>
      <c r="M9" s="159">
        <f t="shared" si="0"/>
        <v>0</v>
      </c>
      <c r="N9" s="159">
        <f t="shared" si="0"/>
        <v>0</v>
      </c>
      <c r="O9" s="159">
        <f t="shared" si="0"/>
        <v>0</v>
      </c>
    </row>
    <row r="10" spans="1:16" ht="15" customHeight="1" x14ac:dyDescent="0.2">
      <c r="B10" s="187" t="s">
        <v>73</v>
      </c>
      <c r="C10" s="161">
        <f>'[2]2-1s1'!$E$17</f>
        <v>0</v>
      </c>
      <c r="D10" s="111"/>
      <c r="E10" s="111"/>
      <c r="F10" s="111"/>
      <c r="G10" s="111"/>
      <c r="H10" s="111"/>
      <c r="I10" s="161">
        <f>'[2]2-1s2'!$E$17</f>
        <v>0</v>
      </c>
      <c r="J10" s="111"/>
      <c r="K10" s="111"/>
      <c r="L10" s="111"/>
      <c r="M10" s="111"/>
      <c r="N10" s="111"/>
      <c r="O10" s="111"/>
    </row>
    <row r="11" spans="1:16" ht="15" customHeight="1" x14ac:dyDescent="0.2">
      <c r="B11" s="187" t="s">
        <v>74</v>
      </c>
      <c r="C11" s="161">
        <f>'[2]2-2s1'!$F$20</f>
        <v>84.924999999999997</v>
      </c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</row>
    <row r="12" spans="1:16" ht="15" customHeight="1" x14ac:dyDescent="0.2">
      <c r="B12" s="187" t="s">
        <v>75</v>
      </c>
      <c r="C12" s="161">
        <f>'[2]2-3s1'!$F$20</f>
        <v>0</v>
      </c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</row>
    <row r="13" spans="1:16" ht="15" customHeight="1" x14ac:dyDescent="0.2">
      <c r="B13" s="187" t="s">
        <v>76</v>
      </c>
      <c r="C13" s="161">
        <f>'[2]2-4s1'!$E$17+'[2]2-4s2'!$E$17</f>
        <v>0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</row>
    <row r="14" spans="1:16" ht="15" customHeight="1" x14ac:dyDescent="0.2">
      <c r="B14" s="187" t="s">
        <v>77</v>
      </c>
      <c r="C14" s="111"/>
      <c r="D14" s="111"/>
      <c r="E14" s="111"/>
      <c r="F14" s="111"/>
      <c r="G14" s="161">
        <f>'[2]2-5s2'!$E$16</f>
        <v>0</v>
      </c>
      <c r="H14" s="161">
        <f>'[2]2-5s1'!$F$20</f>
        <v>0</v>
      </c>
      <c r="I14" s="111"/>
      <c r="J14" s="111"/>
      <c r="K14" s="111"/>
      <c r="L14" s="111"/>
      <c r="M14" s="111"/>
      <c r="N14" s="111"/>
      <c r="O14" s="111"/>
    </row>
    <row r="15" spans="1:16" ht="15" customHeight="1" x14ac:dyDescent="0.2">
      <c r="B15" s="187" t="s">
        <v>78</v>
      </c>
      <c r="C15" s="111"/>
      <c r="D15" s="111"/>
      <c r="E15" s="111"/>
      <c r="F15" s="111"/>
      <c r="G15" s="111"/>
      <c r="H15" s="161">
        <f>'[2]2-5s3'!$F$20</f>
        <v>0</v>
      </c>
      <c r="I15" s="111"/>
      <c r="J15" s="111"/>
      <c r="K15" s="111"/>
      <c r="L15" s="111"/>
      <c r="M15" s="111"/>
      <c r="N15" s="111"/>
      <c r="O15" s="111"/>
    </row>
    <row r="16" spans="1:16" ht="15" customHeight="1" x14ac:dyDescent="0.2">
      <c r="B16" s="187" t="s">
        <v>79</v>
      </c>
      <c r="C16" s="161">
        <f>SUM(C17:C18)</f>
        <v>0</v>
      </c>
      <c r="D16" s="161">
        <f t="shared" ref="D16:O16" si="1">SUM(D17:D18)</f>
        <v>0</v>
      </c>
      <c r="E16" s="161">
        <f t="shared" si="1"/>
        <v>0</v>
      </c>
      <c r="F16" s="161">
        <f t="shared" si="1"/>
        <v>0</v>
      </c>
      <c r="G16" s="161">
        <f t="shared" si="1"/>
        <v>0</v>
      </c>
      <c r="H16" s="161">
        <f t="shared" si="1"/>
        <v>0</v>
      </c>
      <c r="I16" s="161">
        <f t="shared" si="1"/>
        <v>0</v>
      </c>
      <c r="J16" s="161">
        <f t="shared" si="1"/>
        <v>0</v>
      </c>
      <c r="K16" s="161">
        <f t="shared" si="1"/>
        <v>0</v>
      </c>
      <c r="L16" s="161">
        <f t="shared" si="1"/>
        <v>0</v>
      </c>
      <c r="M16" s="161">
        <f t="shared" si="1"/>
        <v>0</v>
      </c>
      <c r="N16" s="161">
        <f t="shared" si="1"/>
        <v>0</v>
      </c>
      <c r="O16" s="161">
        <f t="shared" si="1"/>
        <v>0</v>
      </c>
    </row>
    <row r="17" spans="2:15" ht="15" customHeight="1" x14ac:dyDescent="0.2">
      <c r="B17" s="187" t="s">
        <v>80</v>
      </c>
      <c r="C17" s="111"/>
      <c r="D17" s="111"/>
      <c r="E17" s="111"/>
      <c r="F17" s="111"/>
      <c r="G17" s="111"/>
      <c r="H17" s="161">
        <f>'[2]2-5s4'!$F$19</f>
        <v>0</v>
      </c>
      <c r="I17" s="111"/>
      <c r="J17" s="111"/>
      <c r="K17" s="111"/>
      <c r="L17" s="111"/>
      <c r="M17" s="111"/>
      <c r="N17" s="111"/>
      <c r="O17" s="111"/>
    </row>
    <row r="18" spans="2:15" ht="15" customHeight="1" x14ac:dyDescent="0.2">
      <c r="B18" s="187" t="s">
        <v>81</v>
      </c>
      <c r="C18" s="111"/>
      <c r="D18" s="111"/>
      <c r="E18" s="111"/>
      <c r="F18" s="111"/>
      <c r="G18" s="111"/>
      <c r="H18" s="111"/>
      <c r="I18" s="161">
        <f>'[2]2-5s5'!$E$18</f>
        <v>0</v>
      </c>
      <c r="J18" s="111"/>
      <c r="K18" s="111"/>
      <c r="L18" s="111"/>
      <c r="M18" s="111"/>
      <c r="N18" s="111"/>
      <c r="O18" s="111"/>
    </row>
    <row r="19" spans="2:15" s="15" customFormat="1" ht="15" customHeight="1" x14ac:dyDescent="0.2">
      <c r="B19" s="215" t="s">
        <v>82</v>
      </c>
      <c r="C19" s="159">
        <f>SUM(C20:C24)</f>
        <v>1.9911833333333333</v>
      </c>
      <c r="D19" s="159">
        <f t="shared" ref="D19:O19" si="2">SUM(D20:D24)</f>
        <v>0.140872</v>
      </c>
      <c r="E19" s="159">
        <f t="shared" si="2"/>
        <v>5.2709999999999999</v>
      </c>
      <c r="F19" s="159">
        <f t="shared" si="2"/>
        <v>0</v>
      </c>
      <c r="G19" s="159">
        <f t="shared" si="2"/>
        <v>0</v>
      </c>
      <c r="H19" s="159">
        <f t="shared" si="2"/>
        <v>0</v>
      </c>
      <c r="I19" s="159">
        <f t="shared" si="2"/>
        <v>0</v>
      </c>
      <c r="J19" s="159">
        <f t="shared" si="2"/>
        <v>0</v>
      </c>
      <c r="K19" s="159">
        <f t="shared" si="2"/>
        <v>0</v>
      </c>
      <c r="L19" s="159">
        <f t="shared" si="2"/>
        <v>0</v>
      </c>
      <c r="M19" s="159">
        <f t="shared" si="2"/>
        <v>0</v>
      </c>
      <c r="N19" s="159">
        <f t="shared" si="2"/>
        <v>0</v>
      </c>
      <c r="O19" s="159">
        <f t="shared" si="2"/>
        <v>0</v>
      </c>
    </row>
    <row r="20" spans="2:15" ht="15" customHeight="1" x14ac:dyDescent="0.2">
      <c r="B20" s="187" t="s">
        <v>83</v>
      </c>
      <c r="C20" s="161">
        <f>IF('[2]2-6s1'!$F$17&gt;0,'[2]2-6s1'!$F$17,'[2]2-6s2'!$E$17)</f>
        <v>1.9911833333333333</v>
      </c>
      <c r="D20" s="111"/>
      <c r="E20" s="111"/>
      <c r="F20" s="111"/>
      <c r="G20" s="161">
        <f>'[2]2-6s3'!$G$18</f>
        <v>0</v>
      </c>
      <c r="H20" s="161">
        <f>'[2]2-6s3'!$G$17</f>
        <v>0</v>
      </c>
      <c r="I20" s="161">
        <f>'[2]2-6s3'!$G$19</f>
        <v>0</v>
      </c>
      <c r="J20" s="111"/>
      <c r="K20" s="111"/>
      <c r="L20" s="111"/>
      <c r="M20" s="111"/>
      <c r="N20" s="111"/>
      <c r="O20" s="111"/>
    </row>
    <row r="21" spans="2:15" ht="15" customHeight="1" x14ac:dyDescent="0.2">
      <c r="B21" s="187" t="s">
        <v>84</v>
      </c>
      <c r="C21" s="111"/>
      <c r="D21" s="111"/>
      <c r="E21" s="161">
        <f>'[2]2-7s1'!$G$16</f>
        <v>5.2709999999999999</v>
      </c>
      <c r="F21" s="161">
        <f>'[2]2-7s1'!$G$17</f>
        <v>0</v>
      </c>
      <c r="G21" s="111"/>
      <c r="H21" s="111"/>
      <c r="I21" s="111"/>
      <c r="J21" s="111"/>
      <c r="K21" s="111"/>
      <c r="L21" s="111"/>
      <c r="M21" s="111"/>
      <c r="N21" s="111"/>
      <c r="O21" s="111"/>
    </row>
    <row r="22" spans="2:15" ht="15" customHeight="1" x14ac:dyDescent="0.2">
      <c r="B22" s="187" t="s">
        <v>85</v>
      </c>
      <c r="C22" s="111"/>
      <c r="D22" s="111"/>
      <c r="E22" s="161">
        <f>'[2]2-8s1'!$G$18</f>
        <v>0</v>
      </c>
      <c r="F22" s="161">
        <f>'[2]2-8s1'!$G$19</f>
        <v>0</v>
      </c>
      <c r="G22" s="161">
        <f>'[2]2-8s1'!$G$21</f>
        <v>0</v>
      </c>
      <c r="H22" s="161">
        <f>'[2]2-8s1'!$G$20</f>
        <v>0</v>
      </c>
      <c r="I22" s="111"/>
      <c r="J22" s="111"/>
      <c r="K22" s="111"/>
      <c r="L22" s="111"/>
      <c r="M22" s="111"/>
      <c r="N22" s="111"/>
      <c r="O22" s="111"/>
    </row>
    <row r="23" spans="2:15" ht="15" customHeight="1" x14ac:dyDescent="0.2">
      <c r="B23" s="187" t="s">
        <v>86</v>
      </c>
      <c r="C23" s="161">
        <f>'[2]2-9s1'!$F$18+'[2]2-9s4'!$E$20</f>
        <v>0</v>
      </c>
      <c r="D23" s="161">
        <f>IF('[2]2-9s2'!$E$17&gt;0,'[2]2-9s2'!$E$17,'[2]2-9s3'!$E$17)</f>
        <v>0</v>
      </c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</row>
    <row r="24" spans="2:15" ht="15" customHeight="1" x14ac:dyDescent="0.2">
      <c r="B24" s="187" t="s">
        <v>87</v>
      </c>
      <c r="C24" s="111"/>
      <c r="D24" s="161">
        <f>'[2]2-10s1'!$F$25</f>
        <v>0.140872</v>
      </c>
      <c r="E24" s="111"/>
      <c r="F24" s="161">
        <f>'[2]2-10s2'!$F$25</f>
        <v>0</v>
      </c>
      <c r="G24" s="161">
        <f>'[2]2-10s4'!$F$24</f>
        <v>0</v>
      </c>
      <c r="H24" s="161">
        <f>'[2]2-10s3'!$F$25</f>
        <v>0</v>
      </c>
      <c r="I24" s="161">
        <f>'[2]2-10s5'!$F$25</f>
        <v>0</v>
      </c>
      <c r="J24" s="111"/>
      <c r="K24" s="111"/>
      <c r="L24" s="111"/>
      <c r="M24" s="111"/>
      <c r="N24" s="111"/>
      <c r="O24" s="111"/>
    </row>
    <row r="25" spans="2:15" s="15" customFormat="1" ht="15" customHeight="1" x14ac:dyDescent="0.2">
      <c r="B25" s="215" t="s">
        <v>88</v>
      </c>
      <c r="C25" s="159">
        <f>SUM(C26:C30)</f>
        <v>0</v>
      </c>
      <c r="D25" s="159">
        <f>SUM(D26:D30)</f>
        <v>0</v>
      </c>
      <c r="E25" s="159">
        <f>SUM(E26:E30)</f>
        <v>0</v>
      </c>
      <c r="F25" s="159">
        <f t="shared" ref="F25:K25" si="3">SUM(F26:F30)</f>
        <v>0</v>
      </c>
      <c r="G25" s="159">
        <f t="shared" si="3"/>
        <v>0</v>
      </c>
      <c r="H25" s="159">
        <f t="shared" si="3"/>
        <v>0</v>
      </c>
      <c r="I25" s="159">
        <f t="shared" si="3"/>
        <v>0</v>
      </c>
      <c r="J25" s="159">
        <f t="shared" si="3"/>
        <v>0</v>
      </c>
      <c r="K25" s="159">
        <f t="shared" si="3"/>
        <v>0</v>
      </c>
      <c r="L25" s="159">
        <f>SUM(L26:L30)</f>
        <v>0</v>
      </c>
      <c r="M25" s="159">
        <f>SUM(M26:M30)</f>
        <v>0</v>
      </c>
      <c r="N25" s="159">
        <f>SUM(N26:N30)</f>
        <v>0</v>
      </c>
      <c r="O25" s="159">
        <f>SUM(O26:O30)</f>
        <v>0</v>
      </c>
    </row>
    <row r="26" spans="2:15" ht="15" customHeight="1" x14ac:dyDescent="0.2">
      <c r="B26" s="187" t="s">
        <v>89</v>
      </c>
      <c r="C26" s="161">
        <f>IF('[2]2-11s1'!$G$19&gt;0,'[2]2-11s1'!$G$19,'[2]2-11s2'!$E$18)</f>
        <v>0</v>
      </c>
      <c r="D26" s="111"/>
      <c r="E26" s="111"/>
      <c r="F26" s="161">
        <f>'[2]2-11s3'!$G$16</f>
        <v>0</v>
      </c>
      <c r="G26" s="161">
        <f>'[2]2-11s3'!$G$18</f>
        <v>0</v>
      </c>
      <c r="H26" s="161">
        <f>'[2]2-11s3'!$G$17</f>
        <v>0</v>
      </c>
      <c r="I26" s="161">
        <f>'[2]2-11s3'!$G$19</f>
        <v>0</v>
      </c>
      <c r="J26" s="111"/>
      <c r="K26" s="111"/>
      <c r="L26" s="111"/>
      <c r="M26" s="111"/>
      <c r="N26" s="111"/>
      <c r="O26" s="111"/>
    </row>
    <row r="27" spans="2:15" ht="15" customHeight="1" x14ac:dyDescent="0.2">
      <c r="B27" s="187" t="s">
        <v>90</v>
      </c>
      <c r="C27" s="161">
        <f>IF('[2]2-11s1'!$G$20&gt;0,'[2]2-11s1'!$G$20,'[2]2-11s4'!$E$18)</f>
        <v>0</v>
      </c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</row>
    <row r="28" spans="2:15" ht="15" customHeight="1" x14ac:dyDescent="0.2">
      <c r="B28" s="187" t="s">
        <v>91</v>
      </c>
      <c r="C28" s="161">
        <f>IF('[2]2-11s1'!$G$21&gt;0,'[2]2-11s1'!$G$21,'[2]2-11s5'!$E$17)</f>
        <v>0</v>
      </c>
      <c r="D28" s="111"/>
      <c r="E28" s="111"/>
      <c r="F28" s="161">
        <f>'[2]2-11s10'!$G$17</f>
        <v>0</v>
      </c>
      <c r="G28" s="161">
        <f>'[2]2-11s10'!$G$18</f>
        <v>0</v>
      </c>
      <c r="H28" s="111"/>
      <c r="I28" s="161">
        <f>'[2]2-11s10'!$G$19</f>
        <v>0</v>
      </c>
      <c r="J28" s="111"/>
      <c r="K28" s="111"/>
      <c r="L28" s="108"/>
      <c r="M28" s="163">
        <f>IF(('[2]2-11s6'!$J$20+'[2]2-11s7'!$J$20)&gt;0,'[2]2-11s6'!$J$20+'[2]2-11s7'!$J$20,'[2]2-11s8'!$E$17+'[2]2-11s9'!$D$17)</f>
        <v>0</v>
      </c>
      <c r="N28" s="111"/>
      <c r="O28" s="111"/>
    </row>
    <row r="29" spans="2:15" ht="15" customHeight="1" x14ac:dyDescent="0.2">
      <c r="B29" s="187" t="s">
        <v>92</v>
      </c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08"/>
      <c r="O29" s="163">
        <f>'[2]2-15s13'!$G$19+'[2]2-11s11'!$D$17</f>
        <v>0</v>
      </c>
    </row>
    <row r="30" spans="2:15" ht="15" customHeight="1" x14ac:dyDescent="0.2">
      <c r="B30" s="187" t="s">
        <v>87</v>
      </c>
      <c r="C30" s="163">
        <f>+'[2]2-11s1'!$G$22</f>
        <v>0</v>
      </c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</row>
    <row r="31" spans="2:15" ht="27" customHeight="1" x14ac:dyDescent="0.2">
      <c r="B31" s="3" t="s">
        <v>93</v>
      </c>
    </row>
    <row r="32" spans="2:15" ht="12" x14ac:dyDescent="0.2"/>
  </sheetData>
  <pageMargins left="0.49" right="0.18" top="1" bottom="1" header="0.5" footer="0.5"/>
  <pageSetup paperSize="9" scale="84" orientation="landscape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7"/>
  <sheetViews>
    <sheetView zoomScale="75" workbookViewId="0">
      <selection activeCell="B5" sqref="B5"/>
    </sheetView>
  </sheetViews>
  <sheetFormatPr defaultRowHeight="15" customHeight="1" x14ac:dyDescent="0.2"/>
  <cols>
    <col min="1" max="1" width="0.28515625" style="3" customWidth="1"/>
    <col min="2" max="2" width="55.28515625" style="3" customWidth="1"/>
    <col min="3" max="15" width="12.140625" style="3" customWidth="1"/>
    <col min="16" max="16384" width="9.140625" style="36"/>
  </cols>
  <sheetData>
    <row r="1" spans="1:15" ht="15" customHeight="1" x14ac:dyDescent="0.2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s="39" customFormat="1" ht="15.6" x14ac:dyDescent="0.2">
      <c r="A2" s="6"/>
      <c r="B2" s="4" t="s">
        <v>63</v>
      </c>
    </row>
    <row r="3" spans="1:15" s="39" customFormat="1" ht="16.5" customHeight="1" x14ac:dyDescent="0.2">
      <c r="A3" s="6"/>
      <c r="B3" s="4" t="s">
        <v>94</v>
      </c>
    </row>
    <row r="4" spans="1:15" ht="12" x14ac:dyDescent="0.2">
      <c r="B4" s="176" t="s">
        <v>371</v>
      </c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1:15" ht="13.5" customHeight="1" thickBot="1" x14ac:dyDescent="0.25">
      <c r="B5" s="179" t="s">
        <v>65</v>
      </c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1:15" s="40" customFormat="1" ht="18.600000000000001" thickBot="1" x14ac:dyDescent="0.25">
      <c r="A6" s="8"/>
      <c r="B6" s="216" t="s">
        <v>26</v>
      </c>
      <c r="C6" s="217" t="s">
        <v>27</v>
      </c>
      <c r="D6" s="217" t="s">
        <v>28</v>
      </c>
      <c r="E6" s="217" t="s">
        <v>29</v>
      </c>
      <c r="F6" s="217" t="s">
        <v>30</v>
      </c>
      <c r="G6" s="218" t="s">
        <v>31</v>
      </c>
      <c r="H6" s="218" t="s">
        <v>32</v>
      </c>
      <c r="I6" s="217" t="s">
        <v>39</v>
      </c>
      <c r="J6" s="219" t="s">
        <v>66</v>
      </c>
      <c r="K6" s="219"/>
      <c r="L6" s="219" t="s">
        <v>67</v>
      </c>
      <c r="M6" s="220"/>
      <c r="N6" s="220" t="s">
        <v>68</v>
      </c>
      <c r="O6" s="219"/>
    </row>
    <row r="7" spans="1:15" s="40" customFormat="1" ht="15" customHeight="1" x14ac:dyDescent="0.2">
      <c r="A7" s="8"/>
      <c r="B7" s="213"/>
      <c r="C7" s="5"/>
      <c r="D7" s="5"/>
      <c r="E7" s="5"/>
      <c r="F7" s="5"/>
      <c r="G7" s="5"/>
      <c r="H7" s="5"/>
      <c r="I7" s="5"/>
      <c r="J7" s="5" t="s">
        <v>69</v>
      </c>
      <c r="K7" s="5" t="s">
        <v>70</v>
      </c>
      <c r="L7" s="5" t="s">
        <v>69</v>
      </c>
      <c r="M7" s="5" t="s">
        <v>70</v>
      </c>
      <c r="N7" s="5" t="s">
        <v>69</v>
      </c>
      <c r="O7" s="5" t="s">
        <v>70</v>
      </c>
    </row>
    <row r="8" spans="1:15" s="41" customFormat="1" ht="15" customHeight="1" x14ac:dyDescent="0.2">
      <c r="A8" s="15"/>
      <c r="B8" s="215" t="s">
        <v>95</v>
      </c>
      <c r="C8" s="159">
        <f>SUM(C9:C10)</f>
        <v>0</v>
      </c>
      <c r="D8" s="159">
        <f>SUM(D9:D10)</f>
        <v>0</v>
      </c>
      <c r="E8" s="159">
        <f>SUM(E9:E10)</f>
        <v>0</v>
      </c>
      <c r="F8" s="159">
        <f>SUM(F9:F10)</f>
        <v>0</v>
      </c>
      <c r="G8" s="159">
        <f>SUM(G9:G10)</f>
        <v>0</v>
      </c>
      <c r="H8" s="159">
        <f t="shared" ref="H8:O8" si="0">SUM(H9:H10)</f>
        <v>0</v>
      </c>
      <c r="I8" s="159">
        <f t="shared" si="0"/>
        <v>0</v>
      </c>
      <c r="J8" s="159">
        <f t="shared" si="0"/>
        <v>0</v>
      </c>
      <c r="K8" s="159">
        <f t="shared" si="0"/>
        <v>0</v>
      </c>
      <c r="L8" s="159">
        <f t="shared" si="0"/>
        <v>0</v>
      </c>
      <c r="M8" s="159">
        <f t="shared" si="0"/>
        <v>0</v>
      </c>
      <c r="N8" s="159">
        <f t="shared" si="0"/>
        <v>0</v>
      </c>
      <c r="O8" s="159">
        <f t="shared" si="0"/>
        <v>0</v>
      </c>
    </row>
    <row r="9" spans="1:15" ht="15" customHeight="1" x14ac:dyDescent="0.2">
      <c r="B9" s="187" t="s">
        <v>96</v>
      </c>
      <c r="C9" s="111"/>
      <c r="D9" s="111"/>
      <c r="E9" s="111"/>
      <c r="F9" s="161">
        <f>'[2]2-12s1'!$H$16</f>
        <v>0</v>
      </c>
      <c r="G9" s="161">
        <f>'[2]2-12s1'!$H$18</f>
        <v>0</v>
      </c>
      <c r="H9" s="161">
        <f>'[2]2-12s1'!$H$17</f>
        <v>0</v>
      </c>
      <c r="I9" s="161">
        <f>'[2]2-12s2'!$F$22</f>
        <v>0</v>
      </c>
      <c r="J9" s="111"/>
      <c r="K9" s="111"/>
      <c r="L9" s="111"/>
      <c r="M9" s="111"/>
      <c r="N9" s="111"/>
      <c r="O9" s="111"/>
    </row>
    <row r="10" spans="1:15" ht="15" customHeight="1" x14ac:dyDescent="0.2">
      <c r="B10" s="187" t="s">
        <v>97</v>
      </c>
      <c r="C10" s="111"/>
      <c r="D10" s="111"/>
      <c r="E10" s="111"/>
      <c r="F10" s="111"/>
      <c r="G10" s="111"/>
      <c r="H10" s="161">
        <f>'[2]2-13s1'!$F$24+'[2]2-13s2'!$F$24</f>
        <v>0</v>
      </c>
      <c r="I10" s="111"/>
      <c r="J10" s="111"/>
      <c r="K10" s="111"/>
      <c r="L10" s="111"/>
      <c r="M10" s="111"/>
      <c r="N10" s="111"/>
      <c r="O10" s="111"/>
    </row>
    <row r="11" spans="1:15" s="41" customFormat="1" ht="15" customHeight="1" x14ac:dyDescent="0.2">
      <c r="A11" s="15"/>
      <c r="B11" s="215" t="s">
        <v>98</v>
      </c>
      <c r="C11" s="159">
        <f t="shared" ref="C11:I11" si="1">SUM(C12:C14)</f>
        <v>0</v>
      </c>
      <c r="D11" s="159">
        <f t="shared" si="1"/>
        <v>0</v>
      </c>
      <c r="E11" s="159">
        <f t="shared" si="1"/>
        <v>0</v>
      </c>
      <c r="F11" s="159">
        <f t="shared" si="1"/>
        <v>0</v>
      </c>
      <c r="G11" s="159">
        <f t="shared" si="1"/>
        <v>0</v>
      </c>
      <c r="H11" s="159">
        <f t="shared" si="1"/>
        <v>0</v>
      </c>
      <c r="I11" s="159">
        <f t="shared" si="1"/>
        <v>0</v>
      </c>
      <c r="J11" s="159">
        <f t="shared" ref="J11:O11" si="2">SUM(J12:J14)</f>
        <v>0</v>
      </c>
      <c r="K11" s="159">
        <f t="shared" si="2"/>
        <v>0</v>
      </c>
      <c r="L11" s="159">
        <f t="shared" si="2"/>
        <v>0</v>
      </c>
      <c r="M11" s="159">
        <f t="shared" si="2"/>
        <v>0</v>
      </c>
      <c r="N11" s="159">
        <f t="shared" si="2"/>
        <v>0</v>
      </c>
      <c r="O11" s="159">
        <f t="shared" si="2"/>
        <v>0</v>
      </c>
    </row>
    <row r="12" spans="1:15" ht="15" customHeight="1" x14ac:dyDescent="0.2">
      <c r="B12" s="187" t="s">
        <v>99</v>
      </c>
      <c r="C12" s="111"/>
      <c r="D12" s="111"/>
      <c r="E12" s="111"/>
      <c r="F12" s="111"/>
      <c r="G12" s="111"/>
      <c r="H12" s="111"/>
      <c r="I12" s="111"/>
      <c r="J12" s="108"/>
      <c r="K12" s="163">
        <f>'[2]2-14s1'!$G$22</f>
        <v>0</v>
      </c>
      <c r="L12" s="108"/>
      <c r="M12" s="163">
        <f>'[2]2-14s1'!$G$26</f>
        <v>0</v>
      </c>
      <c r="N12" s="111"/>
      <c r="O12" s="111"/>
    </row>
    <row r="13" spans="1:15" ht="15" customHeight="1" x14ac:dyDescent="0.2">
      <c r="B13" s="187" t="s">
        <v>100</v>
      </c>
      <c r="C13" s="111"/>
      <c r="D13" s="111"/>
      <c r="E13" s="111"/>
      <c r="F13" s="111"/>
      <c r="G13" s="111"/>
      <c r="H13" s="111"/>
      <c r="I13" s="111"/>
      <c r="J13" s="108"/>
      <c r="K13" s="163">
        <f>'[2]2-14s2'!$G$22</f>
        <v>0</v>
      </c>
      <c r="L13" s="108"/>
      <c r="M13" s="163">
        <f>'[2]2-14s2'!$G$26</f>
        <v>0</v>
      </c>
      <c r="N13" s="111"/>
      <c r="O13" s="111"/>
    </row>
    <row r="14" spans="1:15" ht="15" customHeight="1" x14ac:dyDescent="0.2">
      <c r="B14" s="187" t="s">
        <v>101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</row>
    <row r="15" spans="1:15" s="41" customFormat="1" ht="15" customHeight="1" x14ac:dyDescent="0.2">
      <c r="A15" s="15"/>
      <c r="B15" s="215" t="s">
        <v>102</v>
      </c>
      <c r="C15" s="159">
        <f t="shared" ref="C15:I15" si="3">SUM(C16:C21)</f>
        <v>0</v>
      </c>
      <c r="D15" s="159">
        <f t="shared" si="3"/>
        <v>0</v>
      </c>
      <c r="E15" s="159">
        <f t="shared" si="3"/>
        <v>0</v>
      </c>
      <c r="F15" s="159">
        <f t="shared" si="3"/>
        <v>0</v>
      </c>
      <c r="G15" s="159">
        <f t="shared" si="3"/>
        <v>0</v>
      </c>
      <c r="H15" s="159">
        <f t="shared" si="3"/>
        <v>0</v>
      </c>
      <c r="I15" s="159">
        <f t="shared" si="3"/>
        <v>0</v>
      </c>
      <c r="J15" s="159">
        <f>'[2]2-15s3'!$F$17</f>
        <v>0</v>
      </c>
      <c r="K15" s="159">
        <f>SUM(K16:K21)</f>
        <v>1.3555999999999998E-4</v>
      </c>
      <c r="L15" s="159">
        <f>'[2]2-15s3'!$F$18</f>
        <v>0</v>
      </c>
      <c r="M15" s="159">
        <f>SUM(M16:M21)</f>
        <v>0</v>
      </c>
      <c r="N15" s="159">
        <f>SUM(N16:N21)</f>
        <v>0</v>
      </c>
      <c r="O15" s="159">
        <f>SUM(O16:O21)</f>
        <v>0</v>
      </c>
    </row>
    <row r="16" spans="1:15" ht="15" customHeight="1" x14ac:dyDescent="0.2">
      <c r="B16" s="187" t="s">
        <v>103</v>
      </c>
      <c r="C16" s="111"/>
      <c r="D16" s="111"/>
      <c r="E16" s="111"/>
      <c r="F16" s="111"/>
      <c r="G16" s="111"/>
      <c r="H16" s="111"/>
      <c r="I16" s="111"/>
      <c r="J16" s="111"/>
      <c r="K16" s="161">
        <f>'[2]2-15s7'!$F$18</f>
        <v>1.3555999999999998E-4</v>
      </c>
      <c r="L16" s="111"/>
      <c r="M16" s="161">
        <f>'[2]2-15s7'!$F$19</f>
        <v>0</v>
      </c>
      <c r="N16" s="111"/>
      <c r="O16" s="111"/>
    </row>
    <row r="17" spans="1:15" ht="15" customHeight="1" x14ac:dyDescent="0.2">
      <c r="B17" s="187" t="s">
        <v>104</v>
      </c>
      <c r="C17" s="111"/>
      <c r="D17" s="111"/>
      <c r="E17" s="111"/>
      <c r="F17" s="111"/>
      <c r="G17" s="111"/>
      <c r="H17" s="111"/>
      <c r="I17" s="111"/>
      <c r="J17" s="111"/>
      <c r="K17" s="161">
        <f>'[2]2-15s8'!$I$16+'[2]2-15s8'!$I$18</f>
        <v>0</v>
      </c>
      <c r="L17" s="111"/>
      <c r="M17" s="161">
        <f>'[2]2-15s8'!$I$17+'[2]2-15s8'!$I$19</f>
        <v>0</v>
      </c>
      <c r="N17" s="111"/>
      <c r="O17" s="111"/>
    </row>
    <row r="18" spans="1:15" ht="15" customHeight="1" x14ac:dyDescent="0.2">
      <c r="B18" s="187" t="s">
        <v>105</v>
      </c>
      <c r="C18" s="111"/>
      <c r="D18" s="111"/>
      <c r="E18" s="111"/>
      <c r="F18" s="111"/>
      <c r="G18" s="111"/>
      <c r="H18" s="111"/>
      <c r="I18" s="111"/>
      <c r="J18" s="111"/>
      <c r="K18" s="161">
        <f>'[2]2-15s9'!$G$19+'[2]2-15s9'!$G$22</f>
        <v>0</v>
      </c>
      <c r="L18" s="111"/>
      <c r="M18" s="161">
        <f>'[2]2-15s9'!$G$20+'[2]2-15s9'!$G$23</f>
        <v>0</v>
      </c>
      <c r="N18" s="111"/>
      <c r="O18" s="161">
        <f>'[2]2-15s9'!$G$21+'[2]2-15s9'!$G$24</f>
        <v>0</v>
      </c>
    </row>
    <row r="19" spans="1:15" ht="15" customHeight="1" x14ac:dyDescent="0.2">
      <c r="B19" s="187" t="s">
        <v>106</v>
      </c>
      <c r="C19" s="111"/>
      <c r="D19" s="111"/>
      <c r="E19" s="111"/>
      <c r="F19" s="111"/>
      <c r="G19" s="111"/>
      <c r="H19" s="111"/>
      <c r="I19" s="111"/>
      <c r="J19" s="111"/>
      <c r="K19" s="161">
        <f>'[2]2-15s10'!$G$15</f>
        <v>0</v>
      </c>
      <c r="L19" s="111"/>
      <c r="M19" s="161">
        <f>'[2]2-15s10'!$G$16</f>
        <v>0</v>
      </c>
      <c r="N19" s="111"/>
      <c r="O19" s="111"/>
    </row>
    <row r="20" spans="1:15" ht="15" customHeight="1" x14ac:dyDescent="0.2">
      <c r="B20" s="187" t="s">
        <v>107</v>
      </c>
      <c r="C20" s="111"/>
      <c r="D20" s="111"/>
      <c r="E20" s="111"/>
      <c r="F20" s="111"/>
      <c r="G20" s="111"/>
      <c r="H20" s="111"/>
      <c r="I20" s="111"/>
      <c r="J20" s="111"/>
      <c r="K20" s="161">
        <f>'[2]2-15s11'!$G$15</f>
        <v>0</v>
      </c>
      <c r="L20" s="111"/>
      <c r="M20" s="161">
        <f>'[2]2-15s11'!$G$16</f>
        <v>0</v>
      </c>
      <c r="N20" s="111"/>
      <c r="O20" s="111"/>
    </row>
    <row r="21" spans="1:15" ht="15" customHeight="1" x14ac:dyDescent="0.2">
      <c r="B21" s="187" t="s">
        <v>108</v>
      </c>
      <c r="C21" s="111"/>
      <c r="D21" s="111"/>
      <c r="E21" s="111"/>
      <c r="F21" s="111"/>
      <c r="G21" s="111"/>
      <c r="H21" s="111"/>
      <c r="I21" s="111"/>
      <c r="J21" s="111"/>
      <c r="K21" s="161">
        <f>'[2]2-15s12'!$G$16</f>
        <v>0</v>
      </c>
      <c r="L21" s="111"/>
      <c r="M21" s="161">
        <f>'[2]2-15s12'!$G$17</f>
        <v>0</v>
      </c>
      <c r="N21" s="111"/>
      <c r="O21" s="161">
        <f>'[2]2-15s13'!$G$19</f>
        <v>0</v>
      </c>
    </row>
    <row r="22" spans="1:15" s="41" customFormat="1" ht="15" customHeight="1" x14ac:dyDescent="0.2">
      <c r="A22" s="15"/>
      <c r="B22" s="215" t="s">
        <v>109</v>
      </c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</row>
    <row r="23" spans="1:15" ht="24.75" customHeight="1" x14ac:dyDescent="0.2">
      <c r="B23" s="3" t="s">
        <v>110</v>
      </c>
    </row>
    <row r="24" spans="1:15" ht="15" customHeight="1" x14ac:dyDescent="0.2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</row>
    <row r="25" spans="1:15" ht="15" customHeight="1" x14ac:dyDescent="0.2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</row>
    <row r="26" spans="1:15" ht="15" customHeight="1" x14ac:dyDescent="0.2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</row>
    <row r="27" spans="1:15" ht="15" customHeight="1" x14ac:dyDescent="0.2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</row>
    <row r="28" spans="1:15" ht="15" customHeight="1" x14ac:dyDescent="0.2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</row>
    <row r="29" spans="1:15" ht="15" customHeight="1" x14ac:dyDescent="0.2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1:15" ht="15" customHeight="1" x14ac:dyDescent="0.2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5" ht="15" customHeight="1" x14ac:dyDescent="0.2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</row>
    <row r="32" spans="1:15" ht="15" customHeight="1" x14ac:dyDescent="0.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</row>
    <row r="33" s="36" customFormat="1" ht="15" customHeight="1" x14ac:dyDescent="0.2"/>
    <row r="34" s="36" customFormat="1" ht="15" customHeight="1" x14ac:dyDescent="0.2"/>
    <row r="35" s="36" customFormat="1" ht="15" customHeight="1" x14ac:dyDescent="0.2"/>
    <row r="36" s="36" customFormat="1" ht="15" customHeight="1" x14ac:dyDescent="0.2"/>
    <row r="37" s="36" customFormat="1" ht="15" customHeight="1" x14ac:dyDescent="0.2"/>
    <row r="38" s="36" customFormat="1" ht="15" customHeight="1" x14ac:dyDescent="0.2"/>
    <row r="39" s="36" customFormat="1" ht="15" customHeight="1" x14ac:dyDescent="0.2"/>
    <row r="40" s="36" customFormat="1" ht="15" customHeight="1" x14ac:dyDescent="0.2"/>
    <row r="41" s="36" customFormat="1" ht="15" customHeight="1" x14ac:dyDescent="0.2"/>
    <row r="42" s="36" customFormat="1" ht="15" customHeight="1" x14ac:dyDescent="0.2"/>
    <row r="43" s="36" customFormat="1" ht="15" customHeight="1" x14ac:dyDescent="0.2"/>
    <row r="44" s="36" customFormat="1" ht="15" customHeight="1" x14ac:dyDescent="0.2"/>
    <row r="45" s="36" customFormat="1" ht="15" customHeight="1" x14ac:dyDescent="0.2"/>
    <row r="46" s="36" customFormat="1" ht="15" customHeight="1" x14ac:dyDescent="0.2"/>
    <row r="47" s="36" customFormat="1" ht="15" customHeight="1" x14ac:dyDescent="0.2"/>
    <row r="48" s="36" customFormat="1" ht="15" customHeight="1" x14ac:dyDescent="0.2"/>
    <row r="49" s="36" customFormat="1" ht="15" customHeight="1" x14ac:dyDescent="0.2"/>
    <row r="50" s="36" customFormat="1" ht="15" customHeight="1" x14ac:dyDescent="0.2"/>
    <row r="51" s="36" customFormat="1" ht="15" customHeight="1" x14ac:dyDescent="0.2"/>
    <row r="52" s="36" customFormat="1" ht="15" customHeight="1" x14ac:dyDescent="0.2"/>
    <row r="53" s="36" customFormat="1" ht="15" customHeight="1" x14ac:dyDescent="0.2"/>
    <row r="54" s="36" customFormat="1" ht="15" customHeight="1" x14ac:dyDescent="0.2"/>
    <row r="55" s="36" customFormat="1" ht="15" customHeight="1" x14ac:dyDescent="0.2"/>
    <row r="56" s="36" customFormat="1" ht="15" customHeight="1" x14ac:dyDescent="0.2"/>
    <row r="57" s="36" customFormat="1" ht="15" customHeight="1" x14ac:dyDescent="0.2"/>
    <row r="58" s="36" customFormat="1" ht="15" customHeight="1" x14ac:dyDescent="0.2"/>
    <row r="59" s="36" customFormat="1" ht="15" customHeight="1" x14ac:dyDescent="0.2"/>
    <row r="60" s="36" customFormat="1" ht="15" customHeight="1" x14ac:dyDescent="0.2"/>
    <row r="61" s="36" customFormat="1" ht="15" customHeight="1" x14ac:dyDescent="0.2"/>
    <row r="62" s="36" customFormat="1" ht="15" customHeight="1" x14ac:dyDescent="0.2"/>
    <row r="63" s="36" customFormat="1" ht="15" customHeight="1" x14ac:dyDescent="0.2"/>
    <row r="64" s="36" customFormat="1" ht="15" customHeight="1" x14ac:dyDescent="0.2"/>
    <row r="65" s="36" customFormat="1" ht="15" customHeight="1" x14ac:dyDescent="0.2"/>
    <row r="66" s="36" customFormat="1" ht="15" customHeight="1" x14ac:dyDescent="0.2"/>
    <row r="67" s="36" customFormat="1" ht="15" customHeight="1" x14ac:dyDescent="0.2"/>
    <row r="68" s="36" customFormat="1" ht="15" customHeight="1" x14ac:dyDescent="0.2"/>
    <row r="69" s="36" customFormat="1" ht="15" customHeight="1" x14ac:dyDescent="0.2"/>
    <row r="70" s="36" customFormat="1" ht="15" customHeight="1" x14ac:dyDescent="0.2"/>
    <row r="71" s="36" customFormat="1" ht="15" customHeight="1" x14ac:dyDescent="0.2"/>
    <row r="72" s="36" customFormat="1" ht="15" customHeight="1" x14ac:dyDescent="0.2"/>
    <row r="73" s="36" customFormat="1" ht="15" customHeight="1" x14ac:dyDescent="0.2"/>
    <row r="74" s="36" customFormat="1" ht="15" customHeight="1" x14ac:dyDescent="0.2"/>
    <row r="75" s="36" customFormat="1" ht="15" customHeight="1" x14ac:dyDescent="0.2"/>
    <row r="76" s="36" customFormat="1" ht="15" customHeight="1" x14ac:dyDescent="0.2"/>
    <row r="77" s="36" customFormat="1" ht="15" customHeight="1" x14ac:dyDescent="0.2"/>
    <row r="78" s="36" customFormat="1" ht="15" customHeight="1" x14ac:dyDescent="0.2"/>
    <row r="79" s="36" customFormat="1" ht="15" customHeight="1" x14ac:dyDescent="0.2"/>
    <row r="80" s="36" customFormat="1" ht="15" customHeight="1" x14ac:dyDescent="0.2"/>
    <row r="81" s="36" customFormat="1" ht="15" customHeight="1" x14ac:dyDescent="0.2"/>
    <row r="82" s="36" customFormat="1" ht="15" customHeight="1" x14ac:dyDescent="0.2"/>
    <row r="83" s="36" customFormat="1" ht="15" customHeight="1" x14ac:dyDescent="0.2"/>
    <row r="84" s="36" customFormat="1" ht="15" customHeight="1" x14ac:dyDescent="0.2"/>
    <row r="85" s="36" customFormat="1" ht="15" customHeight="1" x14ac:dyDescent="0.2"/>
    <row r="86" s="36" customFormat="1" ht="15" customHeight="1" x14ac:dyDescent="0.2"/>
    <row r="87" s="36" customFormat="1" ht="15" customHeight="1" x14ac:dyDescent="0.2"/>
    <row r="88" s="36" customFormat="1" ht="15" customHeight="1" x14ac:dyDescent="0.2"/>
    <row r="89" s="36" customFormat="1" ht="15" customHeight="1" x14ac:dyDescent="0.2"/>
    <row r="90" s="36" customFormat="1" ht="15" customHeight="1" x14ac:dyDescent="0.2"/>
    <row r="91" s="36" customFormat="1" ht="15" customHeight="1" x14ac:dyDescent="0.2"/>
    <row r="92" s="36" customFormat="1" ht="15" customHeight="1" x14ac:dyDescent="0.2"/>
    <row r="93" s="36" customFormat="1" ht="15" customHeight="1" x14ac:dyDescent="0.2"/>
    <row r="94" s="36" customFormat="1" ht="15" customHeight="1" x14ac:dyDescent="0.2"/>
    <row r="95" s="36" customFormat="1" ht="15" customHeight="1" x14ac:dyDescent="0.2"/>
    <row r="96" s="36" customFormat="1" ht="15" customHeight="1" x14ac:dyDescent="0.2"/>
    <row r="97" s="36" customFormat="1" ht="15" customHeight="1" x14ac:dyDescent="0.2"/>
    <row r="98" s="36" customFormat="1" ht="15" customHeight="1" x14ac:dyDescent="0.2"/>
    <row r="99" s="36" customFormat="1" ht="15" customHeight="1" x14ac:dyDescent="0.2"/>
    <row r="100" s="36" customFormat="1" ht="15" customHeight="1" x14ac:dyDescent="0.2"/>
    <row r="101" s="36" customFormat="1" ht="15" customHeight="1" x14ac:dyDescent="0.2"/>
    <row r="102" s="36" customFormat="1" ht="15" customHeight="1" x14ac:dyDescent="0.2"/>
    <row r="103" s="36" customFormat="1" ht="15" customHeight="1" x14ac:dyDescent="0.2"/>
    <row r="104" s="36" customFormat="1" ht="15" customHeight="1" x14ac:dyDescent="0.2"/>
    <row r="105" s="36" customFormat="1" ht="15" customHeight="1" x14ac:dyDescent="0.2"/>
    <row r="106" s="36" customFormat="1" ht="15" customHeight="1" x14ac:dyDescent="0.2"/>
    <row r="107" s="36" customFormat="1" ht="15" customHeight="1" x14ac:dyDescent="0.2"/>
    <row r="108" s="36" customFormat="1" ht="15" customHeight="1" x14ac:dyDescent="0.2"/>
    <row r="109" s="36" customFormat="1" ht="15" customHeight="1" x14ac:dyDescent="0.2"/>
    <row r="110" s="36" customFormat="1" ht="15" customHeight="1" x14ac:dyDescent="0.2"/>
    <row r="111" s="36" customFormat="1" ht="15" customHeight="1" x14ac:dyDescent="0.2"/>
    <row r="112" s="36" customFormat="1" ht="15" customHeight="1" x14ac:dyDescent="0.2"/>
    <row r="113" s="36" customFormat="1" ht="15" customHeight="1" x14ac:dyDescent="0.2"/>
    <row r="114" s="36" customFormat="1" ht="15" customHeight="1" x14ac:dyDescent="0.2"/>
    <row r="115" s="36" customFormat="1" ht="15" customHeight="1" x14ac:dyDescent="0.2"/>
    <row r="116" s="36" customFormat="1" ht="15" customHeight="1" x14ac:dyDescent="0.2"/>
    <row r="117" s="36" customFormat="1" ht="15" customHeight="1" x14ac:dyDescent="0.2"/>
    <row r="118" s="36" customFormat="1" ht="15" customHeight="1" x14ac:dyDescent="0.2"/>
    <row r="119" s="36" customFormat="1" ht="15" customHeight="1" x14ac:dyDescent="0.2"/>
    <row r="120" s="36" customFormat="1" ht="15" customHeight="1" x14ac:dyDescent="0.2"/>
    <row r="121" s="36" customFormat="1" ht="15" customHeight="1" x14ac:dyDescent="0.2"/>
    <row r="122" s="36" customFormat="1" ht="15" customHeight="1" x14ac:dyDescent="0.2"/>
    <row r="123" s="36" customFormat="1" ht="15" customHeight="1" x14ac:dyDescent="0.2"/>
    <row r="124" s="36" customFormat="1" ht="15" customHeight="1" x14ac:dyDescent="0.2"/>
    <row r="125" s="36" customFormat="1" ht="15" customHeight="1" x14ac:dyDescent="0.2"/>
    <row r="126" s="36" customFormat="1" ht="15" customHeight="1" x14ac:dyDescent="0.2"/>
    <row r="127" s="36" customFormat="1" ht="15" customHeight="1" x14ac:dyDescent="0.2"/>
    <row r="128" s="36" customFormat="1" ht="15" customHeight="1" x14ac:dyDescent="0.2"/>
    <row r="129" s="36" customFormat="1" ht="15" customHeight="1" x14ac:dyDescent="0.2"/>
    <row r="130" s="36" customFormat="1" ht="15" customHeight="1" x14ac:dyDescent="0.2"/>
    <row r="131" s="36" customFormat="1" ht="15" customHeight="1" x14ac:dyDescent="0.2"/>
    <row r="132" s="36" customFormat="1" ht="15" customHeight="1" x14ac:dyDescent="0.2"/>
    <row r="133" s="36" customFormat="1" ht="15" customHeight="1" x14ac:dyDescent="0.2"/>
    <row r="134" s="36" customFormat="1" ht="15" customHeight="1" x14ac:dyDescent="0.2"/>
    <row r="135" s="36" customFormat="1" ht="15" customHeight="1" x14ac:dyDescent="0.2"/>
    <row r="136" s="36" customFormat="1" ht="15" customHeight="1" x14ac:dyDescent="0.2"/>
    <row r="137" s="36" customFormat="1" ht="15" customHeight="1" x14ac:dyDescent="0.2"/>
    <row r="138" s="36" customFormat="1" ht="15" customHeight="1" x14ac:dyDescent="0.2"/>
    <row r="139" s="36" customFormat="1" ht="15" customHeight="1" x14ac:dyDescent="0.2"/>
    <row r="140" s="36" customFormat="1" ht="15" customHeight="1" x14ac:dyDescent="0.2"/>
    <row r="141" s="36" customFormat="1" ht="15" customHeight="1" x14ac:dyDescent="0.2"/>
    <row r="142" s="36" customFormat="1" ht="15" customHeight="1" x14ac:dyDescent="0.2"/>
    <row r="143" s="36" customFormat="1" ht="15" customHeight="1" x14ac:dyDescent="0.2"/>
    <row r="144" s="36" customFormat="1" ht="15" customHeight="1" x14ac:dyDescent="0.2"/>
    <row r="145" s="36" customFormat="1" ht="15" customHeight="1" x14ac:dyDescent="0.2"/>
    <row r="146" s="36" customFormat="1" ht="15" customHeight="1" x14ac:dyDescent="0.2"/>
    <row r="147" s="36" customFormat="1" ht="15" customHeight="1" x14ac:dyDescent="0.2"/>
    <row r="148" s="36" customFormat="1" ht="15" customHeight="1" x14ac:dyDescent="0.2"/>
    <row r="149" s="36" customFormat="1" ht="15" customHeight="1" x14ac:dyDescent="0.2"/>
    <row r="150" s="36" customFormat="1" ht="15" customHeight="1" x14ac:dyDescent="0.2"/>
    <row r="151" s="36" customFormat="1" ht="15" customHeight="1" x14ac:dyDescent="0.2"/>
    <row r="152" s="36" customFormat="1" ht="15" customHeight="1" x14ac:dyDescent="0.2"/>
    <row r="153" s="36" customFormat="1" ht="15" customHeight="1" x14ac:dyDescent="0.2"/>
    <row r="154" s="36" customFormat="1" ht="15" customHeight="1" x14ac:dyDescent="0.2"/>
    <row r="155" s="36" customFormat="1" ht="15" customHeight="1" x14ac:dyDescent="0.2"/>
    <row r="156" s="36" customFormat="1" ht="15" customHeight="1" x14ac:dyDescent="0.2"/>
    <row r="157" s="36" customFormat="1" ht="15" customHeight="1" x14ac:dyDescent="0.2"/>
    <row r="158" s="36" customFormat="1" ht="15" customHeight="1" x14ac:dyDescent="0.2"/>
    <row r="159" s="36" customFormat="1" ht="15" customHeight="1" x14ac:dyDescent="0.2"/>
    <row r="160" s="36" customFormat="1" ht="15" customHeight="1" x14ac:dyDescent="0.2"/>
    <row r="161" s="36" customFormat="1" ht="15" customHeight="1" x14ac:dyDescent="0.2"/>
    <row r="162" s="36" customFormat="1" ht="15" customHeight="1" x14ac:dyDescent="0.2"/>
    <row r="163" s="36" customFormat="1" ht="15" customHeight="1" x14ac:dyDescent="0.2"/>
    <row r="164" s="36" customFormat="1" ht="15" customHeight="1" x14ac:dyDescent="0.2"/>
    <row r="165" s="36" customFormat="1" ht="15" customHeight="1" x14ac:dyDescent="0.2"/>
    <row r="166" s="36" customFormat="1" ht="15" customHeight="1" x14ac:dyDescent="0.2"/>
    <row r="167" s="36" customFormat="1" ht="15" customHeight="1" x14ac:dyDescent="0.2"/>
    <row r="168" s="36" customFormat="1" ht="15" customHeight="1" x14ac:dyDescent="0.2"/>
    <row r="169" s="36" customFormat="1" ht="15" customHeight="1" x14ac:dyDescent="0.2"/>
    <row r="170" s="36" customFormat="1" ht="15" customHeight="1" x14ac:dyDescent="0.2"/>
    <row r="171" s="36" customFormat="1" ht="15" customHeight="1" x14ac:dyDescent="0.2"/>
    <row r="172" s="36" customFormat="1" ht="15" customHeight="1" x14ac:dyDescent="0.2"/>
    <row r="173" s="36" customFormat="1" ht="15" customHeight="1" x14ac:dyDescent="0.2"/>
    <row r="174" s="36" customFormat="1" ht="15" customHeight="1" x14ac:dyDescent="0.2"/>
    <row r="175" s="36" customFormat="1" ht="15" customHeight="1" x14ac:dyDescent="0.2"/>
    <row r="176" s="36" customFormat="1" ht="15" customHeight="1" x14ac:dyDescent="0.2"/>
    <row r="177" s="36" customFormat="1" ht="15" customHeight="1" x14ac:dyDescent="0.2"/>
    <row r="178" s="36" customFormat="1" ht="15" customHeight="1" x14ac:dyDescent="0.2"/>
    <row r="179" s="36" customFormat="1" ht="15" customHeight="1" x14ac:dyDescent="0.2"/>
    <row r="180" s="36" customFormat="1" ht="15" customHeight="1" x14ac:dyDescent="0.2"/>
    <row r="181" s="36" customFormat="1" ht="15" customHeight="1" x14ac:dyDescent="0.2"/>
    <row r="182" s="36" customFormat="1" ht="15" customHeight="1" x14ac:dyDescent="0.2"/>
    <row r="183" s="36" customFormat="1" ht="15" customHeight="1" x14ac:dyDescent="0.2"/>
    <row r="184" s="36" customFormat="1" ht="15" customHeight="1" x14ac:dyDescent="0.2"/>
    <row r="185" s="36" customFormat="1" ht="15" customHeight="1" x14ac:dyDescent="0.2"/>
    <row r="186" s="36" customFormat="1" ht="15" customHeight="1" x14ac:dyDescent="0.2"/>
    <row r="187" s="36" customFormat="1" ht="15" customHeight="1" x14ac:dyDescent="0.2"/>
    <row r="188" s="36" customFormat="1" ht="15" customHeight="1" x14ac:dyDescent="0.2"/>
    <row r="189" s="36" customFormat="1" ht="15" customHeight="1" x14ac:dyDescent="0.2"/>
    <row r="190" s="36" customFormat="1" ht="15" customHeight="1" x14ac:dyDescent="0.2"/>
    <row r="191" s="36" customFormat="1" ht="15" customHeight="1" x14ac:dyDescent="0.2"/>
    <row r="192" s="36" customFormat="1" ht="15" customHeight="1" x14ac:dyDescent="0.2"/>
    <row r="193" s="36" customFormat="1" ht="15" customHeight="1" x14ac:dyDescent="0.2"/>
    <row r="194" s="36" customFormat="1" ht="15" customHeight="1" x14ac:dyDescent="0.2"/>
    <row r="195" s="36" customFormat="1" ht="15" customHeight="1" x14ac:dyDescent="0.2"/>
    <row r="196" s="36" customFormat="1" ht="15" customHeight="1" x14ac:dyDescent="0.2"/>
    <row r="197" s="36" customFormat="1" ht="15" customHeight="1" x14ac:dyDescent="0.2"/>
    <row r="198" s="36" customFormat="1" ht="15" customHeight="1" x14ac:dyDescent="0.2"/>
    <row r="199" s="36" customFormat="1" ht="15" customHeight="1" x14ac:dyDescent="0.2"/>
    <row r="200" s="36" customFormat="1" ht="15" customHeight="1" x14ac:dyDescent="0.2"/>
    <row r="201" s="36" customFormat="1" ht="15" customHeight="1" x14ac:dyDescent="0.2"/>
    <row r="202" s="36" customFormat="1" ht="15" customHeight="1" x14ac:dyDescent="0.2"/>
    <row r="203" s="36" customFormat="1" ht="15" customHeight="1" x14ac:dyDescent="0.2"/>
    <row r="204" s="36" customFormat="1" ht="15" customHeight="1" x14ac:dyDescent="0.2"/>
    <row r="205" s="36" customFormat="1" ht="15" customHeight="1" x14ac:dyDescent="0.2"/>
    <row r="206" s="36" customFormat="1" ht="15" customHeight="1" x14ac:dyDescent="0.2"/>
    <row r="207" s="36" customFormat="1" ht="15" customHeight="1" x14ac:dyDescent="0.2"/>
    <row r="208" s="36" customFormat="1" ht="15" customHeight="1" x14ac:dyDescent="0.2"/>
    <row r="209" s="36" customFormat="1" ht="15" customHeight="1" x14ac:dyDescent="0.2"/>
    <row r="210" s="36" customFormat="1" ht="15" customHeight="1" x14ac:dyDescent="0.2"/>
    <row r="211" s="36" customFormat="1" ht="15" customHeight="1" x14ac:dyDescent="0.2"/>
    <row r="212" s="36" customFormat="1" ht="15" customHeight="1" x14ac:dyDescent="0.2"/>
    <row r="213" s="36" customFormat="1" ht="15" customHeight="1" x14ac:dyDescent="0.2"/>
    <row r="214" s="36" customFormat="1" ht="15" customHeight="1" x14ac:dyDescent="0.2"/>
    <row r="215" s="36" customFormat="1" ht="15" customHeight="1" x14ac:dyDescent="0.2"/>
    <row r="216" s="36" customFormat="1" ht="15" customHeight="1" x14ac:dyDescent="0.2"/>
    <row r="217" s="36" customFormat="1" ht="15" customHeight="1" x14ac:dyDescent="0.2"/>
    <row r="218" s="36" customFormat="1" ht="15" customHeight="1" x14ac:dyDescent="0.2"/>
    <row r="219" s="36" customFormat="1" ht="15" customHeight="1" x14ac:dyDescent="0.2"/>
    <row r="220" s="36" customFormat="1" ht="15" customHeight="1" x14ac:dyDescent="0.2"/>
    <row r="221" s="36" customFormat="1" ht="15" customHeight="1" x14ac:dyDescent="0.2"/>
    <row r="222" s="36" customFormat="1" ht="15" customHeight="1" x14ac:dyDescent="0.2"/>
    <row r="223" s="36" customFormat="1" ht="15" customHeight="1" x14ac:dyDescent="0.2"/>
    <row r="224" s="36" customFormat="1" ht="15" customHeight="1" x14ac:dyDescent="0.2"/>
    <row r="225" s="36" customFormat="1" ht="15" customHeight="1" x14ac:dyDescent="0.2"/>
    <row r="226" s="36" customFormat="1" ht="15" customHeight="1" x14ac:dyDescent="0.2"/>
    <row r="227" s="36" customFormat="1" ht="15" customHeight="1" x14ac:dyDescent="0.2"/>
    <row r="228" s="36" customFormat="1" ht="15" customHeight="1" x14ac:dyDescent="0.2"/>
    <row r="229" s="36" customFormat="1" ht="15" customHeight="1" x14ac:dyDescent="0.2"/>
    <row r="230" s="36" customFormat="1" ht="15" customHeight="1" x14ac:dyDescent="0.2"/>
    <row r="231" s="36" customFormat="1" ht="15" customHeight="1" x14ac:dyDescent="0.2"/>
    <row r="232" s="36" customFormat="1" ht="15" customHeight="1" x14ac:dyDescent="0.2"/>
    <row r="233" s="36" customFormat="1" ht="15" customHeight="1" x14ac:dyDescent="0.2"/>
    <row r="234" s="36" customFormat="1" ht="15" customHeight="1" x14ac:dyDescent="0.2"/>
    <row r="235" s="36" customFormat="1" ht="15" customHeight="1" x14ac:dyDescent="0.2"/>
    <row r="236" s="36" customFormat="1" ht="15" customHeight="1" x14ac:dyDescent="0.2"/>
    <row r="237" s="36" customFormat="1" ht="15" customHeight="1" x14ac:dyDescent="0.2"/>
    <row r="238" s="36" customFormat="1" ht="15" customHeight="1" x14ac:dyDescent="0.2"/>
    <row r="239" s="36" customFormat="1" ht="15" customHeight="1" x14ac:dyDescent="0.2"/>
    <row r="240" s="36" customFormat="1" ht="15" customHeight="1" x14ac:dyDescent="0.2"/>
    <row r="241" s="36" customFormat="1" ht="15" customHeight="1" x14ac:dyDescent="0.2"/>
    <row r="242" s="36" customFormat="1" ht="15" customHeight="1" x14ac:dyDescent="0.2"/>
    <row r="243" s="36" customFormat="1" ht="15" customHeight="1" x14ac:dyDescent="0.2"/>
    <row r="244" s="36" customFormat="1" ht="15" customHeight="1" x14ac:dyDescent="0.2"/>
    <row r="245" s="36" customFormat="1" ht="15" customHeight="1" x14ac:dyDescent="0.2"/>
    <row r="246" s="36" customFormat="1" ht="15" customHeight="1" x14ac:dyDescent="0.2"/>
    <row r="247" s="36" customFormat="1" ht="15" customHeight="1" x14ac:dyDescent="0.2"/>
    <row r="248" s="36" customFormat="1" ht="15" customHeight="1" x14ac:dyDescent="0.2"/>
    <row r="249" s="36" customFormat="1" ht="15" customHeight="1" x14ac:dyDescent="0.2"/>
    <row r="250" s="36" customFormat="1" ht="15" customHeight="1" x14ac:dyDescent="0.2"/>
    <row r="251" s="36" customFormat="1" ht="15" customHeight="1" x14ac:dyDescent="0.2"/>
    <row r="252" s="36" customFormat="1" ht="15" customHeight="1" x14ac:dyDescent="0.2"/>
    <row r="253" s="36" customFormat="1" ht="15" customHeight="1" x14ac:dyDescent="0.2"/>
    <row r="254" s="36" customFormat="1" ht="15" customHeight="1" x14ac:dyDescent="0.2"/>
    <row r="255" s="36" customFormat="1" ht="15" customHeight="1" x14ac:dyDescent="0.2"/>
    <row r="256" s="36" customFormat="1" ht="15" customHeight="1" x14ac:dyDescent="0.2"/>
    <row r="257" s="36" customFormat="1" ht="15" customHeight="1" x14ac:dyDescent="0.2"/>
    <row r="258" s="36" customFormat="1" ht="15" customHeight="1" x14ac:dyDescent="0.2"/>
    <row r="259" s="36" customFormat="1" ht="15" customHeight="1" x14ac:dyDescent="0.2"/>
    <row r="260" s="36" customFormat="1" ht="15" customHeight="1" x14ac:dyDescent="0.2"/>
    <row r="261" s="36" customFormat="1" ht="15" customHeight="1" x14ac:dyDescent="0.2"/>
    <row r="262" s="36" customFormat="1" ht="15" customHeight="1" x14ac:dyDescent="0.2"/>
    <row r="263" s="36" customFormat="1" ht="15" customHeight="1" x14ac:dyDescent="0.2"/>
    <row r="264" s="36" customFormat="1" ht="15" customHeight="1" x14ac:dyDescent="0.2"/>
    <row r="265" s="36" customFormat="1" ht="15" customHeight="1" x14ac:dyDescent="0.2"/>
    <row r="266" s="36" customFormat="1" ht="15" customHeight="1" x14ac:dyDescent="0.2"/>
    <row r="267" s="36" customFormat="1" ht="15" customHeight="1" x14ac:dyDescent="0.2"/>
    <row r="268" s="36" customFormat="1" ht="15" customHeight="1" x14ac:dyDescent="0.2"/>
    <row r="269" s="36" customFormat="1" ht="15" customHeight="1" x14ac:dyDescent="0.2"/>
    <row r="270" s="36" customFormat="1" ht="15" customHeight="1" x14ac:dyDescent="0.2"/>
    <row r="271" s="36" customFormat="1" ht="15" customHeight="1" x14ac:dyDescent="0.2"/>
    <row r="272" s="36" customFormat="1" ht="15" customHeight="1" x14ac:dyDescent="0.2"/>
    <row r="273" s="36" customFormat="1" ht="15" customHeight="1" x14ac:dyDescent="0.2"/>
    <row r="274" s="36" customFormat="1" ht="15" customHeight="1" x14ac:dyDescent="0.2"/>
    <row r="275" s="36" customFormat="1" ht="15" customHeight="1" x14ac:dyDescent="0.2"/>
    <row r="276" s="36" customFormat="1" ht="15" customHeight="1" x14ac:dyDescent="0.2"/>
    <row r="277" s="36" customFormat="1" ht="15" customHeight="1" x14ac:dyDescent="0.2"/>
    <row r="278" s="36" customFormat="1" ht="15" customHeight="1" x14ac:dyDescent="0.2"/>
    <row r="279" s="36" customFormat="1" ht="15" customHeight="1" x14ac:dyDescent="0.2"/>
    <row r="280" s="36" customFormat="1" ht="15" customHeight="1" x14ac:dyDescent="0.2"/>
    <row r="281" s="36" customFormat="1" ht="15" customHeight="1" x14ac:dyDescent="0.2"/>
    <row r="282" s="36" customFormat="1" ht="15" customHeight="1" x14ac:dyDescent="0.2"/>
    <row r="283" s="36" customFormat="1" ht="15" customHeight="1" x14ac:dyDescent="0.2"/>
    <row r="284" s="36" customFormat="1" ht="15" customHeight="1" x14ac:dyDescent="0.2"/>
    <row r="285" s="36" customFormat="1" ht="15" customHeight="1" x14ac:dyDescent="0.2"/>
    <row r="286" s="36" customFormat="1" ht="15" customHeight="1" x14ac:dyDescent="0.2"/>
    <row r="287" s="36" customFormat="1" ht="15" customHeight="1" x14ac:dyDescent="0.2"/>
    <row r="288" s="36" customFormat="1" ht="15" customHeight="1" x14ac:dyDescent="0.2"/>
    <row r="289" s="36" customFormat="1" ht="15" customHeight="1" x14ac:dyDescent="0.2"/>
    <row r="290" s="36" customFormat="1" ht="15" customHeight="1" x14ac:dyDescent="0.2"/>
    <row r="291" s="36" customFormat="1" ht="15" customHeight="1" x14ac:dyDescent="0.2"/>
    <row r="292" s="36" customFormat="1" ht="15" customHeight="1" x14ac:dyDescent="0.2"/>
    <row r="293" s="36" customFormat="1" ht="15" customHeight="1" x14ac:dyDescent="0.2"/>
    <row r="294" s="36" customFormat="1" ht="15" customHeight="1" x14ac:dyDescent="0.2"/>
    <row r="295" s="36" customFormat="1" ht="15" customHeight="1" x14ac:dyDescent="0.2"/>
    <row r="296" s="36" customFormat="1" ht="15" customHeight="1" x14ac:dyDescent="0.2"/>
    <row r="297" s="36" customFormat="1" ht="15" customHeight="1" x14ac:dyDescent="0.2"/>
    <row r="298" s="36" customFormat="1" ht="15" customHeight="1" x14ac:dyDescent="0.2"/>
    <row r="299" s="36" customFormat="1" ht="15" customHeight="1" x14ac:dyDescent="0.2"/>
    <row r="300" s="36" customFormat="1" ht="15" customHeight="1" x14ac:dyDescent="0.2"/>
    <row r="301" s="36" customFormat="1" ht="15" customHeight="1" x14ac:dyDescent="0.2"/>
    <row r="302" s="36" customFormat="1" ht="15" customHeight="1" x14ac:dyDescent="0.2"/>
    <row r="303" s="36" customFormat="1" ht="15" customHeight="1" x14ac:dyDescent="0.2"/>
    <row r="304" s="36" customFormat="1" ht="15" customHeight="1" x14ac:dyDescent="0.2"/>
    <row r="305" s="36" customFormat="1" ht="15" customHeight="1" x14ac:dyDescent="0.2"/>
    <row r="306" s="36" customFormat="1" ht="15" customHeight="1" x14ac:dyDescent="0.2"/>
    <row r="307" s="36" customFormat="1" ht="15" customHeight="1" x14ac:dyDescent="0.2"/>
    <row r="308" s="36" customFormat="1" ht="15" customHeight="1" x14ac:dyDescent="0.2"/>
    <row r="309" s="36" customFormat="1" ht="15" customHeight="1" x14ac:dyDescent="0.2"/>
    <row r="310" s="36" customFormat="1" ht="15" customHeight="1" x14ac:dyDescent="0.2"/>
    <row r="311" s="36" customFormat="1" ht="15" customHeight="1" x14ac:dyDescent="0.2"/>
    <row r="312" s="36" customFormat="1" ht="15" customHeight="1" x14ac:dyDescent="0.2"/>
    <row r="313" s="36" customFormat="1" ht="15" customHeight="1" x14ac:dyDescent="0.2"/>
    <row r="314" s="36" customFormat="1" ht="15" customHeight="1" x14ac:dyDescent="0.2"/>
    <row r="315" s="36" customFormat="1" ht="15" customHeight="1" x14ac:dyDescent="0.2"/>
    <row r="316" s="36" customFormat="1" ht="15" customHeight="1" x14ac:dyDescent="0.2"/>
    <row r="317" s="36" customFormat="1" ht="15" customHeight="1" x14ac:dyDescent="0.2"/>
    <row r="318" s="36" customFormat="1" ht="15" customHeight="1" x14ac:dyDescent="0.2"/>
    <row r="319" s="36" customFormat="1" ht="15" customHeight="1" x14ac:dyDescent="0.2"/>
    <row r="320" s="36" customFormat="1" ht="15" customHeight="1" x14ac:dyDescent="0.2"/>
    <row r="321" s="36" customFormat="1" ht="15" customHeight="1" x14ac:dyDescent="0.2"/>
    <row r="322" s="36" customFormat="1" ht="15" customHeight="1" x14ac:dyDescent="0.2"/>
    <row r="323" s="36" customFormat="1" ht="15" customHeight="1" x14ac:dyDescent="0.2"/>
    <row r="324" s="36" customFormat="1" ht="15" customHeight="1" x14ac:dyDescent="0.2"/>
    <row r="325" s="36" customFormat="1" ht="15" customHeight="1" x14ac:dyDescent="0.2"/>
    <row r="326" s="36" customFormat="1" ht="15" customHeight="1" x14ac:dyDescent="0.2"/>
    <row r="327" s="36" customFormat="1" ht="15" customHeight="1" x14ac:dyDescent="0.2"/>
    <row r="328" s="36" customFormat="1" ht="15" customHeight="1" x14ac:dyDescent="0.2"/>
    <row r="329" s="36" customFormat="1" ht="15" customHeight="1" x14ac:dyDescent="0.2"/>
    <row r="330" s="36" customFormat="1" ht="15" customHeight="1" x14ac:dyDescent="0.2"/>
    <row r="331" s="36" customFormat="1" ht="15" customHeight="1" x14ac:dyDescent="0.2"/>
    <row r="332" s="36" customFormat="1" ht="15" customHeight="1" x14ac:dyDescent="0.2"/>
    <row r="333" s="36" customFormat="1" ht="15" customHeight="1" x14ac:dyDescent="0.2"/>
    <row r="334" s="36" customFormat="1" ht="15" customHeight="1" x14ac:dyDescent="0.2"/>
    <row r="335" s="36" customFormat="1" ht="15" customHeight="1" x14ac:dyDescent="0.2"/>
    <row r="336" s="36" customFormat="1" ht="15" customHeight="1" x14ac:dyDescent="0.2"/>
    <row r="337" s="36" customFormat="1" ht="15" customHeight="1" x14ac:dyDescent="0.2"/>
    <row r="338" s="36" customFormat="1" ht="15" customHeight="1" x14ac:dyDescent="0.2"/>
    <row r="339" s="36" customFormat="1" ht="15" customHeight="1" x14ac:dyDescent="0.2"/>
    <row r="340" s="36" customFormat="1" ht="15" customHeight="1" x14ac:dyDescent="0.2"/>
    <row r="341" s="36" customFormat="1" ht="15" customHeight="1" x14ac:dyDescent="0.2"/>
    <row r="342" s="36" customFormat="1" ht="15" customHeight="1" x14ac:dyDescent="0.2"/>
    <row r="343" s="36" customFormat="1" ht="15" customHeight="1" x14ac:dyDescent="0.2"/>
    <row r="344" s="36" customFormat="1" ht="15" customHeight="1" x14ac:dyDescent="0.2"/>
    <row r="345" s="36" customFormat="1" ht="15" customHeight="1" x14ac:dyDescent="0.2"/>
    <row r="346" s="36" customFormat="1" ht="15" customHeight="1" x14ac:dyDescent="0.2"/>
    <row r="347" s="36" customFormat="1" ht="15" customHeight="1" x14ac:dyDescent="0.2"/>
    <row r="348" s="36" customFormat="1" ht="15" customHeight="1" x14ac:dyDescent="0.2"/>
    <row r="349" s="36" customFormat="1" ht="15" customHeight="1" x14ac:dyDescent="0.2"/>
    <row r="350" s="36" customFormat="1" ht="15" customHeight="1" x14ac:dyDescent="0.2"/>
    <row r="351" s="36" customFormat="1" ht="15" customHeight="1" x14ac:dyDescent="0.2"/>
    <row r="352" s="36" customFormat="1" ht="15" customHeight="1" x14ac:dyDescent="0.2"/>
    <row r="353" s="36" customFormat="1" ht="15" customHeight="1" x14ac:dyDescent="0.2"/>
    <row r="354" s="36" customFormat="1" ht="15" customHeight="1" x14ac:dyDescent="0.2"/>
    <row r="355" s="36" customFormat="1" ht="15" customHeight="1" x14ac:dyDescent="0.2"/>
    <row r="356" s="36" customFormat="1" ht="15" customHeight="1" x14ac:dyDescent="0.2"/>
    <row r="357" s="36" customFormat="1" ht="15" customHeight="1" x14ac:dyDescent="0.2"/>
    <row r="358" s="36" customFormat="1" ht="15" customHeight="1" x14ac:dyDescent="0.2"/>
    <row r="359" s="36" customFormat="1" ht="15" customHeight="1" x14ac:dyDescent="0.2"/>
    <row r="360" s="36" customFormat="1" ht="15" customHeight="1" x14ac:dyDescent="0.2"/>
    <row r="361" s="36" customFormat="1" ht="15" customHeight="1" x14ac:dyDescent="0.2"/>
    <row r="362" s="36" customFormat="1" ht="15" customHeight="1" x14ac:dyDescent="0.2"/>
    <row r="363" s="36" customFormat="1" ht="15" customHeight="1" x14ac:dyDescent="0.2"/>
    <row r="364" s="36" customFormat="1" ht="15" customHeight="1" x14ac:dyDescent="0.2"/>
    <row r="365" s="36" customFormat="1" ht="15" customHeight="1" x14ac:dyDescent="0.2"/>
    <row r="366" s="36" customFormat="1" ht="15" customHeight="1" x14ac:dyDescent="0.2"/>
    <row r="367" s="36" customFormat="1" ht="15" customHeight="1" x14ac:dyDescent="0.2"/>
    <row r="368" s="36" customFormat="1" ht="15" customHeight="1" x14ac:dyDescent="0.2"/>
    <row r="369" s="36" customFormat="1" ht="15" customHeight="1" x14ac:dyDescent="0.2"/>
    <row r="370" s="36" customFormat="1" ht="15" customHeight="1" x14ac:dyDescent="0.2"/>
    <row r="371" s="36" customFormat="1" ht="15" customHeight="1" x14ac:dyDescent="0.2"/>
    <row r="372" s="36" customFormat="1" ht="15" customHeight="1" x14ac:dyDescent="0.2"/>
    <row r="373" s="36" customFormat="1" ht="15" customHeight="1" x14ac:dyDescent="0.2"/>
    <row r="374" s="36" customFormat="1" ht="15" customHeight="1" x14ac:dyDescent="0.2"/>
    <row r="375" s="36" customFormat="1" ht="15" customHeight="1" x14ac:dyDescent="0.2"/>
    <row r="376" s="36" customFormat="1" ht="15" customHeight="1" x14ac:dyDescent="0.2"/>
    <row r="377" s="36" customFormat="1" ht="15" customHeight="1" x14ac:dyDescent="0.2"/>
    <row r="378" s="36" customFormat="1" ht="15" customHeight="1" x14ac:dyDescent="0.2"/>
    <row r="379" s="36" customFormat="1" ht="15" customHeight="1" x14ac:dyDescent="0.2"/>
    <row r="380" s="36" customFormat="1" ht="15" customHeight="1" x14ac:dyDescent="0.2"/>
    <row r="381" s="36" customFormat="1" ht="15" customHeight="1" x14ac:dyDescent="0.2"/>
    <row r="382" s="36" customFormat="1" ht="15" customHeight="1" x14ac:dyDescent="0.2"/>
    <row r="383" s="36" customFormat="1" ht="15" customHeight="1" x14ac:dyDescent="0.2"/>
    <row r="384" s="36" customFormat="1" ht="15" customHeight="1" x14ac:dyDescent="0.2"/>
    <row r="385" s="36" customFormat="1" ht="15" customHeight="1" x14ac:dyDescent="0.2"/>
    <row r="386" s="36" customFormat="1" ht="15" customHeight="1" x14ac:dyDescent="0.2"/>
    <row r="387" s="36" customFormat="1" ht="15" customHeight="1" x14ac:dyDescent="0.2"/>
    <row r="388" s="36" customFormat="1" ht="15" customHeight="1" x14ac:dyDescent="0.2"/>
    <row r="389" s="36" customFormat="1" ht="15" customHeight="1" x14ac:dyDescent="0.2"/>
    <row r="390" s="36" customFormat="1" ht="15" customHeight="1" x14ac:dyDescent="0.2"/>
    <row r="391" s="36" customFormat="1" ht="15" customHeight="1" x14ac:dyDescent="0.2"/>
    <row r="392" s="36" customFormat="1" ht="15" customHeight="1" x14ac:dyDescent="0.2"/>
    <row r="393" s="36" customFormat="1" ht="15" customHeight="1" x14ac:dyDescent="0.2"/>
    <row r="394" s="36" customFormat="1" ht="15" customHeight="1" x14ac:dyDescent="0.2"/>
    <row r="395" s="36" customFormat="1" ht="15" customHeight="1" x14ac:dyDescent="0.2"/>
    <row r="396" s="36" customFormat="1" ht="15" customHeight="1" x14ac:dyDescent="0.2"/>
    <row r="397" s="36" customFormat="1" ht="15" customHeight="1" x14ac:dyDescent="0.2"/>
    <row r="398" s="36" customFormat="1" ht="15" customHeight="1" x14ac:dyDescent="0.2"/>
    <row r="399" s="36" customFormat="1" ht="15" customHeight="1" x14ac:dyDescent="0.2"/>
    <row r="400" s="36" customFormat="1" ht="15" customHeight="1" x14ac:dyDescent="0.2"/>
    <row r="401" s="36" customFormat="1" ht="15" customHeight="1" x14ac:dyDescent="0.2"/>
    <row r="402" s="36" customFormat="1" ht="15" customHeight="1" x14ac:dyDescent="0.2"/>
    <row r="403" s="36" customFormat="1" ht="15" customHeight="1" x14ac:dyDescent="0.2"/>
    <row r="404" s="36" customFormat="1" ht="15" customHeight="1" x14ac:dyDescent="0.2"/>
    <row r="405" s="36" customFormat="1" ht="15" customHeight="1" x14ac:dyDescent="0.2"/>
    <row r="406" s="36" customFormat="1" ht="15" customHeight="1" x14ac:dyDescent="0.2"/>
    <row r="407" s="36" customFormat="1" ht="15" customHeight="1" x14ac:dyDescent="0.2"/>
    <row r="408" s="36" customFormat="1" ht="15" customHeight="1" x14ac:dyDescent="0.2"/>
    <row r="409" s="36" customFormat="1" ht="15" customHeight="1" x14ac:dyDescent="0.2"/>
    <row r="410" s="36" customFormat="1" ht="15" customHeight="1" x14ac:dyDescent="0.2"/>
    <row r="411" s="36" customFormat="1" ht="15" customHeight="1" x14ac:dyDescent="0.2"/>
    <row r="412" s="36" customFormat="1" ht="15" customHeight="1" x14ac:dyDescent="0.2"/>
    <row r="413" s="36" customFormat="1" ht="15" customHeight="1" x14ac:dyDescent="0.2"/>
    <row r="414" s="36" customFormat="1" ht="15" customHeight="1" x14ac:dyDescent="0.2"/>
    <row r="415" s="36" customFormat="1" ht="15" customHeight="1" x14ac:dyDescent="0.2"/>
    <row r="416" s="36" customFormat="1" ht="15" customHeight="1" x14ac:dyDescent="0.2"/>
    <row r="417" s="36" customFormat="1" ht="15" customHeight="1" x14ac:dyDescent="0.2"/>
    <row r="418" s="36" customFormat="1" ht="15" customHeight="1" x14ac:dyDescent="0.2"/>
    <row r="419" s="36" customFormat="1" ht="15" customHeight="1" x14ac:dyDescent="0.2"/>
    <row r="420" s="36" customFormat="1" ht="15" customHeight="1" x14ac:dyDescent="0.2"/>
    <row r="421" s="36" customFormat="1" ht="15" customHeight="1" x14ac:dyDescent="0.2"/>
    <row r="422" s="36" customFormat="1" ht="15" customHeight="1" x14ac:dyDescent="0.2"/>
    <row r="423" s="36" customFormat="1" ht="15" customHeight="1" x14ac:dyDescent="0.2"/>
    <row r="424" s="36" customFormat="1" ht="15" customHeight="1" x14ac:dyDescent="0.2"/>
    <row r="425" s="36" customFormat="1" ht="15" customHeight="1" x14ac:dyDescent="0.2"/>
    <row r="426" s="36" customFormat="1" ht="15" customHeight="1" x14ac:dyDescent="0.2"/>
    <row r="427" s="36" customFormat="1" ht="15" customHeight="1" x14ac:dyDescent="0.2"/>
    <row r="428" s="36" customFormat="1" ht="15" customHeight="1" x14ac:dyDescent="0.2"/>
    <row r="429" s="36" customFormat="1" ht="15" customHeight="1" x14ac:dyDescent="0.2"/>
    <row r="430" s="36" customFormat="1" ht="15" customHeight="1" x14ac:dyDescent="0.2"/>
    <row r="431" s="36" customFormat="1" ht="15" customHeight="1" x14ac:dyDescent="0.2"/>
    <row r="432" s="36" customFormat="1" ht="15" customHeight="1" x14ac:dyDescent="0.2"/>
    <row r="433" s="36" customFormat="1" ht="15" customHeight="1" x14ac:dyDescent="0.2"/>
    <row r="434" s="36" customFormat="1" ht="15" customHeight="1" x14ac:dyDescent="0.2"/>
    <row r="435" s="36" customFormat="1" ht="15" customHeight="1" x14ac:dyDescent="0.2"/>
    <row r="436" s="36" customFormat="1" ht="15" customHeight="1" x14ac:dyDescent="0.2"/>
    <row r="437" s="36" customFormat="1" ht="15" customHeight="1" x14ac:dyDescent="0.2"/>
    <row r="438" s="36" customFormat="1" ht="15" customHeight="1" x14ac:dyDescent="0.2"/>
    <row r="439" s="36" customFormat="1" ht="15" customHeight="1" x14ac:dyDescent="0.2"/>
    <row r="440" s="36" customFormat="1" ht="15" customHeight="1" x14ac:dyDescent="0.2"/>
    <row r="441" s="36" customFormat="1" ht="15" customHeight="1" x14ac:dyDescent="0.2"/>
    <row r="442" s="36" customFormat="1" ht="15" customHeight="1" x14ac:dyDescent="0.2"/>
    <row r="443" s="36" customFormat="1" ht="15" customHeight="1" x14ac:dyDescent="0.2"/>
    <row r="444" s="36" customFormat="1" ht="15" customHeight="1" x14ac:dyDescent="0.2"/>
    <row r="445" s="36" customFormat="1" ht="15" customHeight="1" x14ac:dyDescent="0.2"/>
    <row r="446" s="36" customFormat="1" ht="15" customHeight="1" x14ac:dyDescent="0.2"/>
    <row r="447" s="36" customFormat="1" ht="15" customHeight="1" x14ac:dyDescent="0.2"/>
    <row r="448" s="36" customFormat="1" ht="15" customHeight="1" x14ac:dyDescent="0.2"/>
    <row r="449" s="36" customFormat="1" ht="15" customHeight="1" x14ac:dyDescent="0.2"/>
    <row r="450" s="36" customFormat="1" ht="15" customHeight="1" x14ac:dyDescent="0.2"/>
    <row r="451" s="36" customFormat="1" ht="15" customHeight="1" x14ac:dyDescent="0.2"/>
    <row r="452" s="36" customFormat="1" ht="15" customHeight="1" x14ac:dyDescent="0.2"/>
    <row r="453" s="36" customFormat="1" ht="15" customHeight="1" x14ac:dyDescent="0.2"/>
    <row r="454" s="36" customFormat="1" ht="15" customHeight="1" x14ac:dyDescent="0.2"/>
    <row r="455" s="36" customFormat="1" ht="15" customHeight="1" x14ac:dyDescent="0.2"/>
    <row r="456" s="36" customFormat="1" ht="15" customHeight="1" x14ac:dyDescent="0.2"/>
    <row r="457" s="36" customFormat="1" ht="15" customHeight="1" x14ac:dyDescent="0.2"/>
    <row r="458" s="36" customFormat="1" ht="15" customHeight="1" x14ac:dyDescent="0.2"/>
    <row r="459" s="36" customFormat="1" ht="15" customHeight="1" x14ac:dyDescent="0.2"/>
    <row r="460" s="36" customFormat="1" ht="15" customHeight="1" x14ac:dyDescent="0.2"/>
    <row r="461" s="36" customFormat="1" ht="15" customHeight="1" x14ac:dyDescent="0.2"/>
    <row r="462" s="36" customFormat="1" ht="15" customHeight="1" x14ac:dyDescent="0.2"/>
    <row r="463" s="36" customFormat="1" ht="15" customHeight="1" x14ac:dyDescent="0.2"/>
    <row r="464" s="36" customFormat="1" ht="15" customHeight="1" x14ac:dyDescent="0.2"/>
    <row r="465" s="36" customFormat="1" ht="15" customHeight="1" x14ac:dyDescent="0.2"/>
    <row r="466" s="36" customFormat="1" ht="15" customHeight="1" x14ac:dyDescent="0.2"/>
    <row r="467" s="36" customFormat="1" ht="15" customHeight="1" x14ac:dyDescent="0.2"/>
    <row r="468" s="36" customFormat="1" ht="15" customHeight="1" x14ac:dyDescent="0.2"/>
    <row r="469" s="36" customFormat="1" ht="15" customHeight="1" x14ac:dyDescent="0.2"/>
    <row r="470" s="36" customFormat="1" ht="15" customHeight="1" x14ac:dyDescent="0.2"/>
    <row r="471" s="36" customFormat="1" ht="15" customHeight="1" x14ac:dyDescent="0.2"/>
    <row r="472" s="36" customFormat="1" ht="15" customHeight="1" x14ac:dyDescent="0.2"/>
    <row r="473" s="36" customFormat="1" ht="15" customHeight="1" x14ac:dyDescent="0.2"/>
    <row r="474" s="36" customFormat="1" ht="15" customHeight="1" x14ac:dyDescent="0.2"/>
    <row r="475" s="36" customFormat="1" ht="15" customHeight="1" x14ac:dyDescent="0.2"/>
    <row r="476" s="36" customFormat="1" ht="15" customHeight="1" x14ac:dyDescent="0.2"/>
    <row r="477" s="36" customFormat="1" ht="15" customHeight="1" x14ac:dyDescent="0.2"/>
    <row r="478" s="36" customFormat="1" ht="15" customHeight="1" x14ac:dyDescent="0.2"/>
    <row r="479" s="36" customFormat="1" ht="15" customHeight="1" x14ac:dyDescent="0.2"/>
    <row r="480" s="36" customFormat="1" ht="15" customHeight="1" x14ac:dyDescent="0.2"/>
    <row r="481" s="36" customFormat="1" ht="15" customHeight="1" x14ac:dyDescent="0.2"/>
    <row r="482" s="36" customFormat="1" ht="15" customHeight="1" x14ac:dyDescent="0.2"/>
    <row r="483" s="36" customFormat="1" ht="15" customHeight="1" x14ac:dyDescent="0.2"/>
    <row r="484" s="36" customFormat="1" ht="15" customHeight="1" x14ac:dyDescent="0.2"/>
    <row r="485" s="36" customFormat="1" ht="15" customHeight="1" x14ac:dyDescent="0.2"/>
    <row r="486" s="36" customFormat="1" ht="15" customHeight="1" x14ac:dyDescent="0.2"/>
    <row r="487" s="36" customFormat="1" ht="15" customHeight="1" x14ac:dyDescent="0.2"/>
    <row r="488" s="36" customFormat="1" ht="15" customHeight="1" x14ac:dyDescent="0.2"/>
    <row r="489" s="36" customFormat="1" ht="15" customHeight="1" x14ac:dyDescent="0.2"/>
    <row r="490" s="36" customFormat="1" ht="15" customHeight="1" x14ac:dyDescent="0.2"/>
    <row r="491" s="36" customFormat="1" ht="15" customHeight="1" x14ac:dyDescent="0.2"/>
    <row r="492" s="36" customFormat="1" ht="15" customHeight="1" x14ac:dyDescent="0.2"/>
    <row r="493" s="36" customFormat="1" ht="15" customHeight="1" x14ac:dyDescent="0.2"/>
    <row r="494" s="36" customFormat="1" ht="15" customHeight="1" x14ac:dyDescent="0.2"/>
    <row r="495" s="36" customFormat="1" ht="15" customHeight="1" x14ac:dyDescent="0.2"/>
    <row r="496" s="36" customFormat="1" ht="15" customHeight="1" x14ac:dyDescent="0.2"/>
    <row r="497" s="36" customFormat="1" ht="15" customHeight="1" x14ac:dyDescent="0.2"/>
    <row r="498" s="36" customFormat="1" ht="15" customHeight="1" x14ac:dyDescent="0.2"/>
    <row r="499" s="36" customFormat="1" ht="15" customHeight="1" x14ac:dyDescent="0.2"/>
    <row r="500" s="36" customFormat="1" ht="15" customHeight="1" x14ac:dyDescent="0.2"/>
    <row r="501" s="36" customFormat="1" ht="15" customHeight="1" x14ac:dyDescent="0.2"/>
    <row r="502" s="36" customFormat="1" ht="15" customHeight="1" x14ac:dyDescent="0.2"/>
    <row r="503" s="36" customFormat="1" ht="15" customHeight="1" x14ac:dyDescent="0.2"/>
    <row r="504" s="36" customFormat="1" ht="15" customHeight="1" x14ac:dyDescent="0.2"/>
    <row r="505" s="36" customFormat="1" ht="15" customHeight="1" x14ac:dyDescent="0.2"/>
    <row r="506" s="36" customFormat="1" ht="15" customHeight="1" x14ac:dyDescent="0.2"/>
    <row r="507" s="36" customFormat="1" ht="15" customHeight="1" x14ac:dyDescent="0.2"/>
  </sheetData>
  <sheetProtection sheet="1" objects="1" scenarios="1"/>
  <pageMargins left="0.49" right="0.18" top="1" bottom="1" header="0.5" footer="0.5"/>
  <pageSetup paperSize="9" scale="81" orientation="landscape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D12" sqref="D12"/>
    </sheetView>
  </sheetViews>
  <sheetFormatPr defaultRowHeight="15" customHeight="1" x14ac:dyDescent="0.2"/>
  <cols>
    <col min="1" max="1" width="2.42578125" style="36" customWidth="1"/>
    <col min="2" max="2" width="60.140625" style="36" customWidth="1"/>
    <col min="3" max="5" width="16.85546875" style="36" customWidth="1"/>
    <col min="6" max="16384" width="9.140625" style="36"/>
  </cols>
  <sheetData>
    <row r="2" spans="2:5" s="39" customFormat="1" ht="15.6" x14ac:dyDescent="0.2">
      <c r="B2" s="4" t="s">
        <v>111</v>
      </c>
    </row>
    <row r="3" spans="2:5" s="39" customFormat="1" ht="18.75" customHeight="1" x14ac:dyDescent="0.2">
      <c r="B3" s="4" t="s">
        <v>112</v>
      </c>
    </row>
    <row r="4" spans="2:5" ht="12" x14ac:dyDescent="0.2">
      <c r="B4" s="176" t="s">
        <v>38</v>
      </c>
      <c r="C4" s="221"/>
      <c r="D4" s="221"/>
      <c r="E4" s="222"/>
    </row>
    <row r="5" spans="2:5" ht="14.25" customHeight="1" thickBot="1" x14ac:dyDescent="0.25">
      <c r="B5" s="223" t="s">
        <v>65</v>
      </c>
      <c r="C5" s="224"/>
      <c r="D5" s="224"/>
      <c r="E5" s="225"/>
    </row>
    <row r="6" spans="2:5" s="40" customFormat="1" ht="18.600000000000001" thickBot="1" x14ac:dyDescent="0.25">
      <c r="B6" s="206" t="s">
        <v>26</v>
      </c>
      <c r="C6" s="207" t="s">
        <v>27</v>
      </c>
      <c r="D6" s="207" t="s">
        <v>29</v>
      </c>
      <c r="E6" s="218" t="s">
        <v>32</v>
      </c>
    </row>
    <row r="7" spans="2:5" ht="15" customHeight="1" thickBot="1" x14ac:dyDescent="0.25">
      <c r="B7" s="226" t="s">
        <v>113</v>
      </c>
      <c r="C7" s="164">
        <f>SUM(C8:C11)</f>
        <v>0</v>
      </c>
      <c r="D7" s="467">
        <f>SUM(D8:D11)</f>
        <v>1.4E-2</v>
      </c>
      <c r="E7" s="158">
        <f>SUM(E8:E11)</f>
        <v>0</v>
      </c>
    </row>
    <row r="8" spans="2:5" ht="15" customHeight="1" x14ac:dyDescent="0.2">
      <c r="B8" s="227" t="s">
        <v>114</v>
      </c>
      <c r="C8" s="113"/>
      <c r="D8" s="468">
        <v>0</v>
      </c>
      <c r="E8" s="114"/>
    </row>
    <row r="9" spans="2:5" ht="15" customHeight="1" x14ac:dyDescent="0.2">
      <c r="B9" s="227" t="s">
        <v>115</v>
      </c>
      <c r="C9" s="113"/>
      <c r="D9" s="468">
        <v>0</v>
      </c>
      <c r="E9" s="114"/>
    </row>
    <row r="10" spans="2:5" ht="15" customHeight="1" x14ac:dyDescent="0.2">
      <c r="B10" s="227" t="s">
        <v>116</v>
      </c>
      <c r="C10" s="113"/>
      <c r="D10" s="468">
        <v>0</v>
      </c>
      <c r="E10" s="114"/>
    </row>
    <row r="11" spans="2:5" ht="15" customHeight="1" x14ac:dyDescent="0.2">
      <c r="B11" s="227" t="s">
        <v>117</v>
      </c>
      <c r="C11" s="113"/>
      <c r="D11" s="468">
        <v>1.4E-2</v>
      </c>
      <c r="E11" s="114"/>
    </row>
    <row r="12" spans="2:5" ht="12" x14ac:dyDescent="0.2"/>
    <row r="13" spans="2:5" ht="12" x14ac:dyDescent="0.2"/>
    <row r="14" spans="2:5" ht="18" x14ac:dyDescent="0.2">
      <c r="B14" s="18" t="s">
        <v>118</v>
      </c>
    </row>
    <row r="15" spans="2:5" ht="12" x14ac:dyDescent="0.2">
      <c r="B15" s="43"/>
    </row>
    <row r="16" spans="2:5" ht="18" x14ac:dyDescent="0.2">
      <c r="B16" s="18" t="s">
        <v>119</v>
      </c>
    </row>
    <row r="17" spans="2:2" ht="12" x14ac:dyDescent="0.2">
      <c r="B17" s="18" t="s">
        <v>120</v>
      </c>
    </row>
    <row r="18" spans="2:2" ht="12" x14ac:dyDescent="0.2">
      <c r="B18" s="3" t="s">
        <v>121</v>
      </c>
    </row>
  </sheetData>
  <pageMargins left="0.49" right="0.18" top="1" bottom="1" header="0.5" footer="0.5"/>
  <pageSetup paperSize="9" orientation="landscape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zoomScale="85" workbookViewId="0">
      <selection activeCell="C7" sqref="C7"/>
    </sheetView>
  </sheetViews>
  <sheetFormatPr defaultRowHeight="15" customHeight="1" x14ac:dyDescent="0.2"/>
  <cols>
    <col min="1" max="1" width="1.7109375" style="36" customWidth="1"/>
    <col min="2" max="2" width="56.42578125" style="36" customWidth="1"/>
    <col min="3" max="7" width="16.85546875" style="36" customWidth="1"/>
    <col min="8" max="16384" width="9.140625" style="36"/>
  </cols>
  <sheetData>
    <row r="2" spans="2:7" s="39" customFormat="1" ht="15.6" x14ac:dyDescent="0.2">
      <c r="B2" s="4" t="s">
        <v>122</v>
      </c>
    </row>
    <row r="3" spans="2:7" s="39" customFormat="1" ht="15.6" x14ac:dyDescent="0.2">
      <c r="B3" s="4" t="s">
        <v>64</v>
      </c>
    </row>
    <row r="4" spans="2:7" s="44" customFormat="1" ht="12" x14ac:dyDescent="0.25">
      <c r="B4" s="228" t="s">
        <v>24</v>
      </c>
      <c r="C4" s="229"/>
      <c r="D4" s="229"/>
      <c r="E4" s="229"/>
      <c r="F4" s="229"/>
      <c r="G4" s="230"/>
    </row>
    <row r="5" spans="2:7" ht="15" customHeight="1" thickBot="1" x14ac:dyDescent="0.25">
      <c r="B5" s="179" t="s">
        <v>65</v>
      </c>
      <c r="C5" s="231"/>
      <c r="D5" s="231"/>
      <c r="E5" s="231"/>
      <c r="F5" s="231"/>
      <c r="G5" s="232"/>
    </row>
    <row r="6" spans="2:7" s="40" customFormat="1" ht="18.600000000000001" thickBot="1" x14ac:dyDescent="0.25">
      <c r="B6" s="216" t="s">
        <v>26</v>
      </c>
      <c r="C6" s="217" t="s">
        <v>28</v>
      </c>
      <c r="D6" s="217" t="s">
        <v>29</v>
      </c>
      <c r="E6" s="217" t="s">
        <v>30</v>
      </c>
      <c r="F6" s="218" t="s">
        <v>31</v>
      </c>
      <c r="G6" s="218" t="s">
        <v>32</v>
      </c>
    </row>
    <row r="7" spans="2:7" ht="15" customHeight="1" thickBot="1" x14ac:dyDescent="0.25">
      <c r="B7" s="233" t="s">
        <v>123</v>
      </c>
      <c r="C7" s="234">
        <f>C8+C19+Table4s2!C12+Table4s2!C17+Table4s2!C18+Table4s2!C19+Table4s2!C25</f>
        <v>11.399993799999999</v>
      </c>
      <c r="D7" s="234">
        <f>D8+D19+Table4s2!D12+Table4s2!D17+Table4s2!D18+Table4s2!D19+Table4s2!D25</f>
        <v>0.19582778840472576</v>
      </c>
      <c r="E7" s="234">
        <f>E8+E19+Table4s2!E12+Table4s2!E17+Table4s2!E18+Table4s2!E19+Table4s2!E25</f>
        <v>0</v>
      </c>
      <c r="F7" s="234">
        <f>F8+F19+Table4s2!F12+Table4s2!F17+Table4s2!F18+Table4s2!F19+Table4s2!F25</f>
        <v>0</v>
      </c>
      <c r="G7" s="234">
        <f>G8+G19+Table4s2!G12+Table4s2!G17+Table4s2!G18+Table4s2!G19+Table4s2!G25</f>
        <v>0</v>
      </c>
    </row>
    <row r="8" spans="2:7" s="41" customFormat="1" ht="15" customHeight="1" x14ac:dyDescent="0.2">
      <c r="B8" s="215" t="s">
        <v>124</v>
      </c>
      <c r="C8" s="159">
        <f>'[3]4-1s1'!$E$28/1000</f>
        <v>10.328049999999999</v>
      </c>
      <c r="D8" s="110"/>
      <c r="E8" s="110"/>
      <c r="F8" s="110"/>
      <c r="G8" s="110"/>
    </row>
    <row r="9" spans="2:7" ht="15" customHeight="1" x14ac:dyDescent="0.2">
      <c r="B9" s="187" t="s">
        <v>125</v>
      </c>
      <c r="C9" s="161">
        <f>('[3]4-1s1'!$E$18+'[3]4-1s1'!$E$19)/1000</f>
        <v>9.8070999999999984</v>
      </c>
      <c r="D9" s="111"/>
      <c r="E9" s="111"/>
      <c r="F9" s="111"/>
      <c r="G9" s="111"/>
    </row>
    <row r="10" spans="2:7" ht="15" customHeight="1" x14ac:dyDescent="0.2">
      <c r="B10" s="187" t="s">
        <v>126</v>
      </c>
      <c r="C10" s="161">
        <f>'[3]4-1s1'!$E$20/1000</f>
        <v>0</v>
      </c>
      <c r="D10" s="111"/>
      <c r="E10" s="111"/>
      <c r="F10" s="111"/>
      <c r="G10" s="111"/>
    </row>
    <row r="11" spans="2:7" ht="15" customHeight="1" x14ac:dyDescent="0.2">
      <c r="B11" s="187" t="s">
        <v>127</v>
      </c>
      <c r="C11" s="161">
        <f>'[3]4-1s1'!$E$21/1000</f>
        <v>0.31760000000000005</v>
      </c>
      <c r="D11" s="111"/>
      <c r="E11" s="111"/>
      <c r="F11" s="111"/>
      <c r="G11" s="111"/>
    </row>
    <row r="12" spans="2:7" ht="15" customHeight="1" x14ac:dyDescent="0.2">
      <c r="B12" s="187" t="s">
        <v>128</v>
      </c>
      <c r="C12" s="161">
        <f>'[3]4-1s1'!$E$22/1000</f>
        <v>6.4000000000000001E-2</v>
      </c>
      <c r="D12" s="111"/>
      <c r="E12" s="111"/>
      <c r="F12" s="111"/>
      <c r="G12" s="111"/>
    </row>
    <row r="13" spans="2:7" ht="15" customHeight="1" x14ac:dyDescent="0.2">
      <c r="B13" s="187" t="s">
        <v>129</v>
      </c>
      <c r="C13" s="161">
        <f>'[3]4-1s1'!$E$23/1000</f>
        <v>0</v>
      </c>
      <c r="D13" s="111"/>
      <c r="E13" s="111"/>
      <c r="F13" s="111"/>
      <c r="G13" s="111"/>
    </row>
    <row r="14" spans="2:7" ht="15" customHeight="1" x14ac:dyDescent="0.2">
      <c r="B14" s="187" t="s">
        <v>130</v>
      </c>
      <c r="C14" s="161">
        <f>'[3]4-1s1'!$E$24/1000</f>
        <v>4.4999999999999998E-2</v>
      </c>
      <c r="D14" s="111"/>
      <c r="E14" s="111"/>
      <c r="F14" s="111"/>
      <c r="G14" s="111"/>
    </row>
    <row r="15" spans="2:7" ht="15" customHeight="1" x14ac:dyDescent="0.2">
      <c r="B15" s="187" t="s">
        <v>131</v>
      </c>
      <c r="C15" s="161">
        <f>'[3]4-1s1'!$E$25/1000</f>
        <v>0</v>
      </c>
      <c r="D15" s="111"/>
      <c r="E15" s="111"/>
      <c r="F15" s="111"/>
      <c r="G15" s="111"/>
    </row>
    <row r="16" spans="2:7" ht="15" customHeight="1" x14ac:dyDescent="0.2">
      <c r="B16" s="187" t="s">
        <v>132</v>
      </c>
      <c r="C16" s="161">
        <f>'[3]4-1s1'!$E$26/1000</f>
        <v>9.4349999999999989E-2</v>
      </c>
      <c r="D16" s="111"/>
      <c r="E16" s="111"/>
      <c r="F16" s="111"/>
      <c r="G16" s="111"/>
    </row>
    <row r="17" spans="2:7" ht="15" customHeight="1" x14ac:dyDescent="0.2">
      <c r="B17" s="187" t="s">
        <v>133</v>
      </c>
      <c r="C17" s="161">
        <f>'[3]4-1s1'!$E$27/1000</f>
        <v>0</v>
      </c>
      <c r="D17" s="111"/>
      <c r="E17" s="111"/>
      <c r="F17" s="111"/>
      <c r="G17" s="111"/>
    </row>
    <row r="18" spans="2:7" ht="15" customHeight="1" x14ac:dyDescent="0.2">
      <c r="B18" s="187" t="s">
        <v>134</v>
      </c>
      <c r="C18" s="111"/>
      <c r="D18" s="111"/>
      <c r="E18" s="111"/>
      <c r="F18" s="111"/>
      <c r="G18" s="111"/>
    </row>
    <row r="19" spans="2:7" s="41" customFormat="1" ht="15" customHeight="1" x14ac:dyDescent="0.2">
      <c r="B19" s="215" t="s">
        <v>135</v>
      </c>
      <c r="C19" s="159">
        <f>'[3]4-1s1'!$G$28/1000</f>
        <v>1.0719438000000001</v>
      </c>
      <c r="D19" s="159">
        <f>'[3]4-1s2'!$E$26</f>
        <v>3.7466106524000002E-4</v>
      </c>
      <c r="E19" s="110"/>
      <c r="F19" s="110"/>
      <c r="G19" s="110"/>
    </row>
    <row r="20" spans="2:7" ht="15" customHeight="1" x14ac:dyDescent="0.2">
      <c r="B20" s="187" t="s">
        <v>136</v>
      </c>
      <c r="C20" s="161">
        <f>('[3]4-1s1'!$G$18+'[3]4-1s1'!$G$19)/1000</f>
        <v>0.7165999999999999</v>
      </c>
      <c r="D20" s="111"/>
      <c r="E20" s="111"/>
      <c r="F20" s="111"/>
      <c r="G20" s="111"/>
    </row>
    <row r="21" spans="2:7" ht="15" customHeight="1" x14ac:dyDescent="0.2">
      <c r="B21" s="187" t="s">
        <v>126</v>
      </c>
      <c r="C21" s="161">
        <f>'[3]4-1s1'!$G$20/1000</f>
        <v>0</v>
      </c>
      <c r="D21" s="111"/>
      <c r="E21" s="111"/>
      <c r="F21" s="111"/>
      <c r="G21" s="111"/>
    </row>
    <row r="22" spans="2:7" ht="15" customHeight="1" x14ac:dyDescent="0.2">
      <c r="B22" s="187" t="s">
        <v>127</v>
      </c>
      <c r="C22" s="161">
        <f>'[3]4-1s1'!$G$21/1000</f>
        <v>7.5430000000000011E-3</v>
      </c>
      <c r="D22" s="111"/>
      <c r="E22" s="111"/>
      <c r="F22" s="111"/>
      <c r="G22" s="111"/>
    </row>
    <row r="23" spans="2:7" ht="15" customHeight="1" x14ac:dyDescent="0.2">
      <c r="B23" s="187" t="s">
        <v>128</v>
      </c>
      <c r="C23" s="161">
        <f>'[3]4-1s1'!$G$22/1000</f>
        <v>1.536E-3</v>
      </c>
      <c r="D23" s="111"/>
      <c r="E23" s="111"/>
      <c r="F23" s="111"/>
      <c r="G23" s="111"/>
    </row>
    <row r="24" spans="2:7" ht="15" customHeight="1" x14ac:dyDescent="0.2">
      <c r="B24" s="187" t="s">
        <v>129</v>
      </c>
      <c r="C24" s="161">
        <f>'[3]4-1s1'!$G$23/1000</f>
        <v>0</v>
      </c>
      <c r="D24" s="111"/>
      <c r="E24" s="111"/>
      <c r="F24" s="111"/>
      <c r="G24" s="111"/>
    </row>
    <row r="25" spans="2:7" ht="15" customHeight="1" x14ac:dyDescent="0.2">
      <c r="B25" s="187" t="s">
        <v>130</v>
      </c>
      <c r="C25" s="161">
        <f>'[3]4-1s1'!$G$24/1000</f>
        <v>3.4749999999999998E-3</v>
      </c>
      <c r="D25" s="111"/>
      <c r="E25" s="111"/>
      <c r="F25" s="111"/>
      <c r="G25" s="111"/>
    </row>
    <row r="26" spans="2:7" ht="15" customHeight="1" x14ac:dyDescent="0.2">
      <c r="B26" s="187" t="s">
        <v>137</v>
      </c>
      <c r="C26" s="161">
        <f>'[3]4-1s1'!$G$25/1000</f>
        <v>0</v>
      </c>
      <c r="D26" s="111"/>
      <c r="E26" s="111"/>
      <c r="F26" s="111"/>
      <c r="G26" s="111"/>
    </row>
    <row r="27" spans="2:7" ht="15" customHeight="1" x14ac:dyDescent="0.2">
      <c r="B27" s="187" t="s">
        <v>132</v>
      </c>
      <c r="C27" s="161">
        <f>'[3]4-1s1'!$G$26/1000</f>
        <v>0.25159999999999999</v>
      </c>
      <c r="D27" s="111"/>
      <c r="E27" s="111"/>
      <c r="F27" s="111"/>
      <c r="G27" s="111"/>
    </row>
    <row r="28" spans="2:7" ht="15" customHeight="1" x14ac:dyDescent="0.2">
      <c r="B28" s="187" t="s">
        <v>138</v>
      </c>
      <c r="C28" s="161">
        <f>'[3]4-1s1'!$G$27/1000</f>
        <v>9.1189799999999988E-2</v>
      </c>
      <c r="D28" s="111"/>
      <c r="E28" s="111"/>
      <c r="F28" s="111"/>
      <c r="G28" s="111"/>
    </row>
  </sheetData>
  <sheetProtection sheet="1" objects="1" scenarios="1"/>
  <pageMargins left="0.49" right="0.18" top="1" bottom="1" header="0.5" footer="0.5"/>
  <pageSetup paperSize="9" scale="85" orientation="landscape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9"/>
  <sheetViews>
    <sheetView zoomScale="85" workbookViewId="0">
      <selection activeCell="C7" sqref="C7"/>
    </sheetView>
  </sheetViews>
  <sheetFormatPr defaultRowHeight="15" customHeight="1" x14ac:dyDescent="0.2"/>
  <cols>
    <col min="1" max="1" width="2" style="36" customWidth="1"/>
    <col min="2" max="2" width="70.42578125" style="36" customWidth="1"/>
    <col min="3" max="7" width="14.85546875" style="36" customWidth="1"/>
    <col min="8" max="16384" width="9.140625" style="36"/>
  </cols>
  <sheetData>
    <row r="2" spans="2:7" s="39" customFormat="1" ht="15.6" x14ac:dyDescent="0.2">
      <c r="B2" s="4" t="s">
        <v>122</v>
      </c>
    </row>
    <row r="3" spans="2:7" s="39" customFormat="1" ht="19.5" customHeight="1" x14ac:dyDescent="0.2">
      <c r="B3" s="4" t="s">
        <v>94</v>
      </c>
    </row>
    <row r="4" spans="2:7" ht="12" x14ac:dyDescent="0.2">
      <c r="B4" s="176" t="s">
        <v>139</v>
      </c>
      <c r="C4" s="221"/>
      <c r="D4" s="221"/>
      <c r="E4" s="221"/>
      <c r="F4" s="221"/>
      <c r="G4" s="222"/>
    </row>
    <row r="5" spans="2:7" ht="14.25" customHeight="1" thickBot="1" x14ac:dyDescent="0.25">
      <c r="B5" s="179" t="s">
        <v>25</v>
      </c>
      <c r="C5" s="231"/>
      <c r="D5" s="231"/>
      <c r="E5" s="231"/>
      <c r="F5" s="231"/>
      <c r="G5" s="232"/>
    </row>
    <row r="6" spans="2:7" s="40" customFormat="1" ht="18.600000000000001" thickBot="1" x14ac:dyDescent="0.25">
      <c r="B6" s="216" t="s">
        <v>26</v>
      </c>
      <c r="C6" s="217" t="s">
        <v>28</v>
      </c>
      <c r="D6" s="217" t="s">
        <v>29</v>
      </c>
      <c r="E6" s="217" t="s">
        <v>30</v>
      </c>
      <c r="F6" s="218" t="s">
        <v>31</v>
      </c>
      <c r="G6" s="218" t="s">
        <v>32</v>
      </c>
    </row>
    <row r="7" spans="2:7" s="41" customFormat="1" ht="15" customHeight="1" x14ac:dyDescent="0.2">
      <c r="B7" s="215" t="s">
        <v>140</v>
      </c>
      <c r="C7" s="110"/>
      <c r="D7" s="110"/>
      <c r="E7" s="110"/>
      <c r="F7" s="110"/>
      <c r="G7" s="110"/>
    </row>
    <row r="8" spans="2:7" ht="15" customHeight="1" x14ac:dyDescent="0.2">
      <c r="B8" s="187" t="s">
        <v>141</v>
      </c>
      <c r="C8" s="111"/>
      <c r="D8" s="161">
        <f>'[3]4-1s2'!$E$20</f>
        <v>0</v>
      </c>
      <c r="E8" s="111"/>
      <c r="F8" s="111"/>
      <c r="G8" s="111"/>
    </row>
    <row r="9" spans="2:7" ht="15" customHeight="1" x14ac:dyDescent="0.2">
      <c r="B9" s="187" t="s">
        <v>142</v>
      </c>
      <c r="C9" s="111"/>
      <c r="D9" s="161">
        <f>'[3]4-1s2'!$E$21</f>
        <v>5.7400023999999984E-7</v>
      </c>
      <c r="E9" s="111"/>
      <c r="F9" s="111"/>
      <c r="G9" s="111"/>
    </row>
    <row r="10" spans="2:7" ht="15" customHeight="1" x14ac:dyDescent="0.2">
      <c r="B10" s="187" t="s">
        <v>143</v>
      </c>
      <c r="C10" s="111"/>
      <c r="D10" s="161">
        <f>'[3]4-1s2'!$E$23</f>
        <v>3.7408706500000001E-4</v>
      </c>
      <c r="E10" s="111"/>
      <c r="F10" s="111"/>
      <c r="G10" s="111"/>
    </row>
    <row r="11" spans="2:7" ht="15" customHeight="1" x14ac:dyDescent="0.2">
      <c r="B11" s="187" t="s">
        <v>144</v>
      </c>
      <c r="C11" s="111"/>
      <c r="D11" s="161">
        <f>'[3]4-1s2'!$E$25</f>
        <v>0</v>
      </c>
      <c r="E11" s="111"/>
      <c r="F11" s="111"/>
      <c r="G11" s="111"/>
    </row>
    <row r="12" spans="2:7" s="41" customFormat="1" ht="15" customHeight="1" x14ac:dyDescent="0.2">
      <c r="B12" s="215" t="s">
        <v>145</v>
      </c>
      <c r="C12" s="159">
        <f>'[3]4-2s1'!$I$23</f>
        <v>0</v>
      </c>
      <c r="D12" s="110"/>
      <c r="E12" s="110"/>
      <c r="F12" s="110"/>
      <c r="G12" s="110"/>
    </row>
    <row r="13" spans="2:7" ht="15" customHeight="1" x14ac:dyDescent="0.2">
      <c r="B13" s="187" t="s">
        <v>146</v>
      </c>
      <c r="C13" s="161">
        <f>'[3]4-2s1'!$I$16+'[3]4-2s1'!$I$17+'[3]4-2s1'!$I$18</f>
        <v>0</v>
      </c>
      <c r="D13" s="111"/>
      <c r="E13" s="111"/>
      <c r="F13" s="111"/>
      <c r="G13" s="111"/>
    </row>
    <row r="14" spans="2:7" ht="15" customHeight="1" x14ac:dyDescent="0.2">
      <c r="B14" s="187" t="s">
        <v>147</v>
      </c>
      <c r="C14" s="161">
        <f>'[3]4-2s1'!$I$19+'[3]4-2s1'!$I$20</f>
        <v>0</v>
      </c>
      <c r="D14" s="111"/>
      <c r="E14" s="111"/>
      <c r="F14" s="111"/>
      <c r="G14" s="111"/>
    </row>
    <row r="15" spans="2:7" ht="15" customHeight="1" x14ac:dyDescent="0.2">
      <c r="B15" s="187" t="s">
        <v>148</v>
      </c>
      <c r="C15" s="161">
        <f>'[3]4-2s1'!$I$21+'[3]4-2s1'!$I$22</f>
        <v>0</v>
      </c>
      <c r="D15" s="111"/>
      <c r="E15" s="111"/>
      <c r="F15" s="111"/>
      <c r="G15" s="111"/>
    </row>
    <row r="16" spans="2:7" ht="15" customHeight="1" x14ac:dyDescent="0.2">
      <c r="B16" s="187" t="s">
        <v>149</v>
      </c>
      <c r="C16" s="111"/>
      <c r="D16" s="111"/>
      <c r="E16" s="111"/>
      <c r="F16" s="111"/>
      <c r="G16" s="111"/>
    </row>
    <row r="17" spans="2:7" s="41" customFormat="1" ht="15" customHeight="1" x14ac:dyDescent="0.2">
      <c r="B17" s="235" t="s">
        <v>150</v>
      </c>
      <c r="C17" s="110"/>
      <c r="D17" s="159">
        <f>'[3]4-5s5'!$I$18</f>
        <v>0.19545312733948575</v>
      </c>
      <c r="E17" s="110"/>
      <c r="F17" s="110"/>
      <c r="G17" s="110"/>
    </row>
    <row r="18" spans="2:7" s="41" customFormat="1" ht="15" customHeight="1" x14ac:dyDescent="0.2">
      <c r="B18" s="215" t="s">
        <v>151</v>
      </c>
      <c r="C18" s="159">
        <f>'[3]4-3s3'!$I$16</f>
        <v>0</v>
      </c>
      <c r="D18" s="159">
        <f>'[3]4-3s3'!$I$19</f>
        <v>0</v>
      </c>
      <c r="E18" s="159">
        <f>'[3]4-3s3'!$I$20</f>
        <v>0</v>
      </c>
      <c r="F18" s="159">
        <f>'[3]4-3s3'!$I$17</f>
        <v>0</v>
      </c>
      <c r="G18" s="110"/>
    </row>
    <row r="19" spans="2:7" s="41" customFormat="1" ht="15.75" customHeight="1" x14ac:dyDescent="0.2">
      <c r="B19" s="215" t="s">
        <v>152</v>
      </c>
      <c r="C19" s="159">
        <f>'[3]4-4s3'!$F$20</f>
        <v>0</v>
      </c>
      <c r="D19" s="159">
        <f>'[3]4-4s3'!$F$23</f>
        <v>0</v>
      </c>
      <c r="E19" s="159">
        <f>'[3]4-4s3'!$F$24</f>
        <v>0</v>
      </c>
      <c r="F19" s="159">
        <f>'[3]4-4s3'!$F$21</f>
        <v>0</v>
      </c>
      <c r="G19" s="110"/>
    </row>
    <row r="20" spans="2:7" ht="15" customHeight="1" x14ac:dyDescent="0.2">
      <c r="B20" s="236" t="s">
        <v>153</v>
      </c>
      <c r="C20" s="111"/>
      <c r="D20" s="111"/>
      <c r="E20" s="111"/>
      <c r="F20" s="111"/>
      <c r="G20" s="111"/>
    </row>
    <row r="21" spans="2:7" ht="15" customHeight="1" x14ac:dyDescent="0.2">
      <c r="B21" s="187" t="s">
        <v>154</v>
      </c>
      <c r="C21" s="111"/>
      <c r="D21" s="111"/>
      <c r="E21" s="111"/>
      <c r="F21" s="111"/>
      <c r="G21" s="111"/>
    </row>
    <row r="22" spans="2:7" ht="15" customHeight="1" x14ac:dyDescent="0.2">
      <c r="B22" s="236" t="s">
        <v>155</v>
      </c>
      <c r="C22" s="111"/>
      <c r="D22" s="111"/>
      <c r="E22" s="111"/>
      <c r="F22" s="111"/>
      <c r="G22" s="111"/>
    </row>
    <row r="23" spans="2:7" ht="15" customHeight="1" x14ac:dyDescent="0.2">
      <c r="B23" s="236" t="s">
        <v>156</v>
      </c>
      <c r="C23" s="111"/>
      <c r="D23" s="111"/>
      <c r="E23" s="111"/>
      <c r="F23" s="111"/>
      <c r="G23" s="111"/>
    </row>
    <row r="24" spans="2:7" ht="15" customHeight="1" x14ac:dyDescent="0.2">
      <c r="B24" s="236" t="s">
        <v>87</v>
      </c>
      <c r="C24" s="111"/>
      <c r="D24" s="111"/>
      <c r="E24" s="111"/>
      <c r="F24" s="111"/>
      <c r="G24" s="111"/>
    </row>
    <row r="25" spans="2:7" s="41" customFormat="1" ht="15" customHeight="1" x14ac:dyDescent="0.2">
      <c r="B25" s="235" t="s">
        <v>109</v>
      </c>
      <c r="C25" s="110"/>
      <c r="D25" s="110"/>
      <c r="E25" s="110"/>
      <c r="F25" s="110"/>
      <c r="G25" s="110"/>
    </row>
    <row r="26" spans="2:7" ht="15" customHeight="1" x14ac:dyDescent="0.2">
      <c r="B26" s="45"/>
      <c r="C26" s="46"/>
      <c r="D26" s="46"/>
      <c r="E26" s="46"/>
      <c r="F26" s="46"/>
      <c r="G26" s="46"/>
    </row>
    <row r="27" spans="2:7" ht="12" customHeight="1" x14ac:dyDescent="0.4">
      <c r="B27" s="23" t="s">
        <v>157</v>
      </c>
    </row>
    <row r="28" spans="2:7" ht="11.25" customHeight="1" x14ac:dyDescent="0.4">
      <c r="B28" s="19" t="s">
        <v>158</v>
      </c>
    </row>
    <row r="29" spans="2:7" ht="10.5" customHeight="1" x14ac:dyDescent="0.25">
      <c r="B29" s="24" t="s">
        <v>159</v>
      </c>
    </row>
    <row r="30" spans="2:7" ht="11.25" customHeight="1" x14ac:dyDescent="0.2">
      <c r="B30" s="43"/>
    </row>
    <row r="31" spans="2:7" ht="15.75" customHeight="1" x14ac:dyDescent="0.2">
      <c r="B31" s="25" t="s">
        <v>160</v>
      </c>
    </row>
    <row r="32" spans="2:7" ht="12" x14ac:dyDescent="0.2">
      <c r="B32" s="43"/>
    </row>
    <row r="33" ht="12" x14ac:dyDescent="0.2"/>
    <row r="34" ht="12" x14ac:dyDescent="0.2"/>
    <row r="35" ht="12" x14ac:dyDescent="0.2"/>
    <row r="36" ht="12" x14ac:dyDescent="0.2"/>
    <row r="37" ht="12" x14ac:dyDescent="0.2"/>
    <row r="38" ht="12" x14ac:dyDescent="0.2"/>
    <row r="39" ht="12" x14ac:dyDescent="0.2"/>
    <row r="40" ht="12" x14ac:dyDescent="0.2"/>
    <row r="41" ht="12" x14ac:dyDescent="0.2"/>
    <row r="42" ht="12" x14ac:dyDescent="0.2"/>
    <row r="43" ht="12" x14ac:dyDescent="0.2"/>
    <row r="44" ht="12" x14ac:dyDescent="0.2"/>
    <row r="45" ht="12" x14ac:dyDescent="0.2"/>
    <row r="46" ht="12" x14ac:dyDescent="0.2"/>
    <row r="47" ht="12" x14ac:dyDescent="0.2"/>
    <row r="48" ht="12" x14ac:dyDescent="0.2"/>
    <row r="49" ht="12" x14ac:dyDescent="0.2"/>
  </sheetData>
  <sheetProtection sheet="1" objects="1" scenarios="1"/>
  <pageMargins left="0.49" right="0.18" top="1" bottom="1" header="0.5" footer="0.5"/>
  <pageSetup paperSize="9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head</vt:lpstr>
      <vt:lpstr>Table1s1</vt:lpstr>
      <vt:lpstr>Table1s2</vt:lpstr>
      <vt:lpstr>Table1s3</vt:lpstr>
      <vt:lpstr>Table2s1</vt:lpstr>
      <vt:lpstr>Table2s2</vt:lpstr>
      <vt:lpstr>Table3s1</vt:lpstr>
      <vt:lpstr>Table4s1</vt:lpstr>
      <vt:lpstr>Table4s2</vt:lpstr>
      <vt:lpstr>Table5s1</vt:lpstr>
      <vt:lpstr>Table6s1</vt:lpstr>
      <vt:lpstr>Table7As1</vt:lpstr>
      <vt:lpstr>Table7As2</vt:lpstr>
      <vt:lpstr>Table7As3</vt:lpstr>
      <vt:lpstr>Table7Bs1</vt:lpstr>
      <vt:lpstr>Table8As1</vt:lpstr>
      <vt:lpstr>Table8As2</vt:lpstr>
      <vt:lpstr>Table8As3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2000-02-15T17:13:57Z</cp:lastPrinted>
  <dcterms:created xsi:type="dcterms:W3CDTF">2024-02-03T22:30:23Z</dcterms:created>
  <dcterms:modified xsi:type="dcterms:W3CDTF">2024-02-03T22:30:23Z</dcterms:modified>
</cp:coreProperties>
</file>