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F09FA66D-D346-45B1-8E95-C60D5EAAB743}" xr6:coauthVersionLast="47" xr6:coauthVersionMax="47" xr10:uidLastSave="{00000000-0000-0000-0000-000000000000}"/>
  <bookViews>
    <workbookView xWindow="768" yWindow="768" windowWidth="17280" windowHeight="8880" activeTab="1"/>
  </bookViews>
  <sheets>
    <sheet name="Initial Stand" sheetId="1" r:id="rId1"/>
    <sheet name="1st&amp; 2nd Iteration" sheetId="2" r:id="rId2"/>
    <sheet name="Fin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" i="2" l="1"/>
  <c r="H23" i="2"/>
  <c r="I23" i="2" s="1"/>
  <c r="K23" i="2"/>
  <c r="L23" i="2"/>
  <c r="M23" i="2" s="1"/>
  <c r="O23" i="2"/>
  <c r="P23" i="2"/>
  <c r="E24" i="2"/>
  <c r="G24" i="2"/>
  <c r="H24" i="2"/>
  <c r="I24" i="2"/>
  <c r="K24" i="2"/>
  <c r="K31" i="2" s="1"/>
  <c r="L24" i="2"/>
  <c r="M24" i="2"/>
  <c r="O24" i="2"/>
  <c r="O31" i="2" s="1"/>
  <c r="P24" i="2"/>
  <c r="E25" i="2"/>
  <c r="G25" i="2"/>
  <c r="H25" i="2"/>
  <c r="I25" i="2" s="1"/>
  <c r="K25" i="2"/>
  <c r="L25" i="2"/>
  <c r="P25" i="2" s="1"/>
  <c r="M25" i="2"/>
  <c r="O25" i="2"/>
  <c r="E26" i="2"/>
  <c r="G26" i="2"/>
  <c r="G31" i="2" s="1"/>
  <c r="H26" i="2"/>
  <c r="L27" i="2" s="1"/>
  <c r="K26" i="2"/>
  <c r="L26" i="2"/>
  <c r="M26" i="2" s="1"/>
  <c r="O26" i="2"/>
  <c r="E27" i="2"/>
  <c r="G27" i="2"/>
  <c r="H27" i="2"/>
  <c r="L28" i="2" s="1"/>
  <c r="I27" i="2"/>
  <c r="K27" i="2"/>
  <c r="O27" i="2"/>
  <c r="E28" i="2"/>
  <c r="E31" i="2" s="1"/>
  <c r="G28" i="2"/>
  <c r="H28" i="2"/>
  <c r="L29" i="2" s="1"/>
  <c r="I28" i="2"/>
  <c r="K28" i="2"/>
  <c r="O28" i="2"/>
  <c r="E29" i="2"/>
  <c r="G29" i="2"/>
  <c r="H29" i="2"/>
  <c r="I29" i="2" s="1"/>
  <c r="K29" i="2"/>
  <c r="O29" i="2"/>
  <c r="E30" i="2"/>
  <c r="G30" i="2"/>
  <c r="H30" i="2"/>
  <c r="I30" i="2" s="1"/>
  <c r="K30" i="2"/>
  <c r="O30" i="2"/>
  <c r="D31" i="2"/>
  <c r="F31" i="2"/>
  <c r="G9" i="3"/>
  <c r="G10" i="3"/>
  <c r="D11" i="3"/>
  <c r="E10" i="3"/>
  <c r="G11" i="3"/>
  <c r="F11" i="3"/>
  <c r="E9" i="3"/>
  <c r="E11" i="3" s="1"/>
  <c r="H13" i="2"/>
  <c r="L14" i="2"/>
  <c r="P14" i="2"/>
  <c r="H12" i="2"/>
  <c r="L13" i="2"/>
  <c r="M13" i="2" s="1"/>
  <c r="P13" i="2"/>
  <c r="H11" i="2"/>
  <c r="L12" i="2" s="1"/>
  <c r="H10" i="2"/>
  <c r="L11" i="2"/>
  <c r="P11" i="2" s="1"/>
  <c r="H9" i="2"/>
  <c r="L10" i="2"/>
  <c r="P10" i="2" s="1"/>
  <c r="H8" i="2"/>
  <c r="L9" i="2" s="1"/>
  <c r="H7" i="2"/>
  <c r="I7" i="2" s="1"/>
  <c r="L7" i="2"/>
  <c r="P7" i="2" s="1"/>
  <c r="S8" i="2"/>
  <c r="S7" i="2"/>
  <c r="S6" i="2"/>
  <c r="S5" i="2"/>
  <c r="S4" i="2"/>
  <c r="S3" i="2"/>
  <c r="S2" i="2"/>
  <c r="E10" i="1"/>
  <c r="P6" i="2"/>
  <c r="O14" i="2"/>
  <c r="O13" i="2"/>
  <c r="O12" i="2"/>
  <c r="O11" i="2"/>
  <c r="O10" i="2"/>
  <c r="O15" i="2" s="1"/>
  <c r="O9" i="2"/>
  <c r="O8" i="2"/>
  <c r="O7" i="2"/>
  <c r="M10" i="2"/>
  <c r="M11" i="2"/>
  <c r="M14" i="2"/>
  <c r="H14" i="2"/>
  <c r="H15" i="2" s="1"/>
  <c r="K14" i="2"/>
  <c r="K13" i="2"/>
  <c r="K12" i="2"/>
  <c r="K11" i="2"/>
  <c r="K10" i="2"/>
  <c r="K9" i="2"/>
  <c r="K8" i="2"/>
  <c r="K15" i="2" s="1"/>
  <c r="K7" i="2"/>
  <c r="I13" i="2"/>
  <c r="I12" i="2"/>
  <c r="I10" i="2"/>
  <c r="I9" i="2"/>
  <c r="I8" i="2"/>
  <c r="G14" i="2"/>
  <c r="G13" i="2"/>
  <c r="G12" i="2"/>
  <c r="G11" i="2"/>
  <c r="G10" i="2"/>
  <c r="G9" i="2"/>
  <c r="G8" i="2"/>
  <c r="G15" i="2" s="1"/>
  <c r="E14" i="2"/>
  <c r="E13" i="2"/>
  <c r="E12" i="2"/>
  <c r="E11" i="2"/>
  <c r="E10" i="2"/>
  <c r="E9" i="2"/>
  <c r="E8" i="2"/>
  <c r="E15" i="2" s="1"/>
  <c r="F15" i="2"/>
  <c r="D15" i="2"/>
  <c r="D6" i="1"/>
  <c r="F4" i="1"/>
  <c r="D14" i="1" s="1"/>
  <c r="F5" i="1"/>
  <c r="M29" i="2" l="1"/>
  <c r="P29" i="2"/>
  <c r="P9" i="2"/>
  <c r="M9" i="2"/>
  <c r="M28" i="2"/>
  <c r="P28" i="2"/>
  <c r="M12" i="2"/>
  <c r="P12" i="2"/>
  <c r="M27" i="2"/>
  <c r="P27" i="2"/>
  <c r="L31" i="2"/>
  <c r="I11" i="2"/>
  <c r="L8" i="2"/>
  <c r="I26" i="2"/>
  <c r="I31" i="2" s="1"/>
  <c r="H31" i="2"/>
  <c r="L30" i="2"/>
  <c r="M7" i="2"/>
  <c r="I14" i="2"/>
  <c r="I15" i="2" s="1"/>
  <c r="P26" i="2"/>
  <c r="P30" i="2" l="1"/>
  <c r="P31" i="2" s="1"/>
  <c r="M30" i="2"/>
  <c r="M31" i="2" s="1"/>
  <c r="P8" i="2"/>
  <c r="P15" i="2" s="1"/>
  <c r="M8" i="2"/>
  <c r="M15" i="2" s="1"/>
  <c r="L15" i="2"/>
</calcChain>
</file>

<file path=xl/sharedStrings.xml><?xml version="1.0" encoding="utf-8"?>
<sst xmlns="http://schemas.openxmlformats.org/spreadsheetml/2006/main" count="93" uniqueCount="21">
  <si>
    <t>Period 1</t>
  </si>
  <si>
    <t>Age</t>
  </si>
  <si>
    <t>Stand</t>
  </si>
  <si>
    <t>Hectares</t>
  </si>
  <si>
    <t>Volume /</t>
  </si>
  <si>
    <t>Hectare</t>
  </si>
  <si>
    <t>Total</t>
  </si>
  <si>
    <t>Volume</t>
  </si>
  <si>
    <t>Rotation Age</t>
  </si>
  <si>
    <t>Growth</t>
  </si>
  <si>
    <t>AAC</t>
  </si>
  <si>
    <t>- - - - Inventory - - - -</t>
  </si>
  <si>
    <t>- - - - - - Cut - - - - - -</t>
  </si>
  <si>
    <t>Period 3</t>
  </si>
  <si>
    <t>Totals</t>
  </si>
  <si>
    <t>Area</t>
  </si>
  <si>
    <t>Ending</t>
  </si>
  <si>
    <t>7094/30 + 2.1 * 30</t>
  </si>
  <si>
    <t>First Iteration</t>
  </si>
  <si>
    <t>Second Iteration</t>
  </si>
  <si>
    <t>Period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</si>
</sst>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5" x14ac:knownFonts="1">
    <font>
      <sz val="10"/>
      <name val="Arial"/>
    </font>
    <font>
      <b/>
      <sz val="10"/>
      <name val="Arial"/>
      <family val="2"/>
    </font>
    <font>
      <sz val="8"/>
      <name val="Arial"/>
    </font>
    <font>
      <b/>
      <i/>
      <sz val="10"/>
      <name val="Arial"/>
      <family val="2"/>
    </font>
    <font>
      <b/>
      <sz val="12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" fontId="0" fillId="0" borderId="0" xfId="0" applyNumberFormat="1"/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6" fontId="0" fillId="0" borderId="5" xfId="0" applyNumberFormat="1" applyBorder="1"/>
    <xf numFmtId="166" fontId="0" fillId="0" borderId="9" xfId="0" applyNumberFormat="1" applyBorder="1"/>
    <xf numFmtId="166" fontId="0" fillId="0" borderId="0" xfId="0" applyNumberFormat="1" applyBorder="1"/>
    <xf numFmtId="166" fontId="0" fillId="0" borderId="10" xfId="0" applyNumberFormat="1" applyBorder="1"/>
    <xf numFmtId="166" fontId="0" fillId="0" borderId="0" xfId="0" applyNumberFormat="1"/>
    <xf numFmtId="166" fontId="0" fillId="0" borderId="3" xfId="0" applyNumberFormat="1" applyBorder="1"/>
    <xf numFmtId="166" fontId="0" fillId="0" borderId="6" xfId="0" applyNumberFormat="1" applyBorder="1"/>
    <xf numFmtId="166" fontId="0" fillId="0" borderId="0" xfId="0" applyNumberFormat="1" applyFill="1" applyBorder="1"/>
    <xf numFmtId="166" fontId="0" fillId="0" borderId="7" xfId="0" applyNumberFormat="1" applyBorder="1"/>
    <xf numFmtId="166" fontId="0" fillId="0" borderId="4" xfId="0" applyNumberFormat="1" applyBorder="1"/>
    <xf numFmtId="166" fontId="0" fillId="0" borderId="1" xfId="0" applyNumberFormat="1" applyBorder="1"/>
    <xf numFmtId="166" fontId="0" fillId="0" borderId="8" xfId="0" applyNumberFormat="1" applyBorder="1"/>
    <xf numFmtId="166" fontId="0" fillId="0" borderId="11" xfId="0" applyNumberFormat="1" applyBorder="1"/>
    <xf numFmtId="166" fontId="0" fillId="0" borderId="12" xfId="0" applyNumberFormat="1" applyBorder="1"/>
    <xf numFmtId="166" fontId="0" fillId="0" borderId="13" xfId="0" applyNumberFormat="1" applyBorder="1"/>
    <xf numFmtId="166" fontId="0" fillId="0" borderId="14" xfId="0" applyNumberFormat="1" applyBorder="1"/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17" xfId="0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workbookViewId="0">
      <selection activeCell="D1" sqref="D1"/>
    </sheetView>
  </sheetViews>
  <sheetFormatPr defaultRowHeight="13.2" x14ac:dyDescent="0.25"/>
  <cols>
    <col min="2" max="2" width="3.5546875" customWidth="1"/>
    <col min="3" max="6" width="10.6640625" customWidth="1"/>
  </cols>
  <sheetData>
    <row r="2" spans="2:6" x14ac:dyDescent="0.25">
      <c r="C2" s="6" t="s">
        <v>2</v>
      </c>
      <c r="D2" s="7"/>
      <c r="E2" s="6" t="s">
        <v>4</v>
      </c>
      <c r="F2" s="6" t="s">
        <v>6</v>
      </c>
    </row>
    <row r="3" spans="2:6" ht="13.8" thickBot="1" x14ac:dyDescent="0.3">
      <c r="B3" s="2"/>
      <c r="C3" s="8" t="s">
        <v>1</v>
      </c>
      <c r="D3" s="8" t="s">
        <v>3</v>
      </c>
      <c r="E3" s="8" t="s">
        <v>5</v>
      </c>
      <c r="F3" s="8" t="s">
        <v>7</v>
      </c>
    </row>
    <row r="4" spans="2:6" x14ac:dyDescent="0.25">
      <c r="C4" s="1">
        <v>60</v>
      </c>
      <c r="D4" s="1">
        <v>20</v>
      </c>
      <c r="E4" s="1">
        <v>354.7</v>
      </c>
      <c r="F4" s="1">
        <f>D4*E4</f>
        <v>7094</v>
      </c>
    </row>
    <row r="5" spans="2:6" x14ac:dyDescent="0.25">
      <c r="C5" s="5">
        <v>20</v>
      </c>
      <c r="D5" s="5">
        <v>10</v>
      </c>
      <c r="E5" s="5">
        <v>122.4</v>
      </c>
      <c r="F5" s="5">
        <f>D5*E5</f>
        <v>1224</v>
      </c>
    </row>
    <row r="6" spans="2:6" x14ac:dyDescent="0.25">
      <c r="C6" t="s">
        <v>6</v>
      </c>
      <c r="D6" s="1">
        <f>SUM(D4:D5)</f>
        <v>30</v>
      </c>
    </row>
    <row r="9" spans="2:6" x14ac:dyDescent="0.25">
      <c r="C9" s="2" t="s">
        <v>8</v>
      </c>
      <c r="E9" s="2" t="s">
        <v>9</v>
      </c>
    </row>
    <row r="10" spans="2:6" x14ac:dyDescent="0.25">
      <c r="C10" s="1">
        <v>30</v>
      </c>
      <c r="E10" s="34">
        <f>30*D20*D21</f>
        <v>2.0991850835400001</v>
      </c>
    </row>
    <row r="13" spans="2:6" x14ac:dyDescent="0.25">
      <c r="C13" s="3" t="s">
        <v>10</v>
      </c>
      <c r="D13" t="s">
        <v>17</v>
      </c>
    </row>
    <row r="14" spans="2:6" x14ac:dyDescent="0.25">
      <c r="D14" s="4">
        <f>F4/C10+E10*D6</f>
        <v>299.44221917286666</v>
      </c>
    </row>
    <row r="20" spans="4:4" x14ac:dyDescent="0.25">
      <c r="D20">
        <v>2.8316999999999998E-2</v>
      </c>
    </row>
    <row r="21" spans="4:4" x14ac:dyDescent="0.25">
      <c r="D21">
        <v>2.4710540000000001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1"/>
  <sheetViews>
    <sheetView showZeros="0" tabSelected="1" workbookViewId="0">
      <selection activeCell="H8" sqref="H8"/>
    </sheetView>
  </sheetViews>
  <sheetFormatPr defaultRowHeight="13.2" x14ac:dyDescent="0.25"/>
  <cols>
    <col min="1" max="1" width="2.88671875" customWidth="1"/>
    <col min="2" max="2" width="7.44140625" customWidth="1"/>
    <col min="3" max="3" width="10.6640625" customWidth="1"/>
    <col min="4" max="15" width="8.6640625" customWidth="1"/>
    <col min="16" max="16" width="8" customWidth="1"/>
  </cols>
  <sheetData>
    <row r="1" spans="2:19" ht="15.6" x14ac:dyDescent="0.3">
      <c r="B1" s="45" t="s">
        <v>18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2:19" x14ac:dyDescent="0.25">
      <c r="C2" s="36"/>
      <c r="D2" s="46" t="s">
        <v>0</v>
      </c>
      <c r="E2" s="47"/>
      <c r="F2" s="47"/>
      <c r="G2" s="48"/>
      <c r="H2" s="46" t="s">
        <v>20</v>
      </c>
      <c r="I2" s="47"/>
      <c r="J2" s="47"/>
      <c r="K2" s="48"/>
      <c r="L2" s="46" t="s">
        <v>13</v>
      </c>
      <c r="M2" s="47"/>
      <c r="N2" s="47"/>
      <c r="O2" s="48"/>
      <c r="R2">
        <v>1.75</v>
      </c>
      <c r="S2" s="20">
        <f>R2*1000*'Initial Stand'!$D$20*'Initial Stand'!$D$21</f>
        <v>122.4524632065</v>
      </c>
    </row>
    <row r="3" spans="2:19" x14ac:dyDescent="0.25">
      <c r="C3" s="36"/>
      <c r="D3" s="43" t="s">
        <v>11</v>
      </c>
      <c r="E3" s="44"/>
      <c r="F3" s="41" t="s">
        <v>12</v>
      </c>
      <c r="G3" s="42"/>
      <c r="H3" s="43" t="s">
        <v>11</v>
      </c>
      <c r="I3" s="44"/>
      <c r="J3" s="41" t="s">
        <v>12</v>
      </c>
      <c r="K3" s="42"/>
      <c r="L3" s="43" t="s">
        <v>11</v>
      </c>
      <c r="M3" s="44"/>
      <c r="N3" s="41" t="s">
        <v>12</v>
      </c>
      <c r="O3" s="42"/>
      <c r="R3">
        <v>3.44</v>
      </c>
      <c r="S3" s="20">
        <f>R3*1000*'Initial Stand'!$D$20*'Initial Stand'!$D$21</f>
        <v>240.70655624591998</v>
      </c>
    </row>
    <row r="4" spans="2:19" x14ac:dyDescent="0.25">
      <c r="B4" s="7"/>
      <c r="C4" s="37" t="s">
        <v>4</v>
      </c>
      <c r="D4" s="12"/>
      <c r="E4" s="10" t="s">
        <v>6</v>
      </c>
      <c r="F4" s="9"/>
      <c r="G4" s="13" t="s">
        <v>6</v>
      </c>
      <c r="H4" s="12"/>
      <c r="I4" s="10" t="s">
        <v>6</v>
      </c>
      <c r="J4" s="9"/>
      <c r="K4" s="13" t="s">
        <v>6</v>
      </c>
      <c r="L4" s="12"/>
      <c r="M4" s="10" t="s">
        <v>6</v>
      </c>
      <c r="N4" s="9"/>
      <c r="O4" s="13" t="s">
        <v>6</v>
      </c>
      <c r="P4" s="32" t="s">
        <v>16</v>
      </c>
      <c r="R4">
        <v>4.29</v>
      </c>
      <c r="S4" s="20">
        <f>R4*1000*'Initial Stand'!$D$20*'Initial Stand'!$D$21</f>
        <v>300.18346694621999</v>
      </c>
    </row>
    <row r="5" spans="2:19" x14ac:dyDescent="0.25">
      <c r="B5" s="5" t="s">
        <v>1</v>
      </c>
      <c r="C5" s="38" t="s">
        <v>5</v>
      </c>
      <c r="D5" s="14" t="s">
        <v>3</v>
      </c>
      <c r="E5" s="11" t="s">
        <v>7</v>
      </c>
      <c r="F5" s="5" t="s">
        <v>3</v>
      </c>
      <c r="G5" s="15" t="s">
        <v>7</v>
      </c>
      <c r="H5" s="14" t="s">
        <v>3</v>
      </c>
      <c r="I5" s="11" t="s">
        <v>7</v>
      </c>
      <c r="J5" s="5" t="s">
        <v>3</v>
      </c>
      <c r="K5" s="15" t="s">
        <v>7</v>
      </c>
      <c r="L5" s="14" t="s">
        <v>3</v>
      </c>
      <c r="M5" s="11" t="s">
        <v>7</v>
      </c>
      <c r="N5" s="5" t="s">
        <v>3</v>
      </c>
      <c r="O5" s="15" t="s">
        <v>7</v>
      </c>
      <c r="P5" s="33" t="s">
        <v>15</v>
      </c>
      <c r="R5">
        <v>4.74</v>
      </c>
      <c r="S5" s="20">
        <f>R5*1000*'Initial Stand'!$D$20*'Initial Stand'!$D$21</f>
        <v>331.67124319931997</v>
      </c>
    </row>
    <row r="6" spans="2:19" x14ac:dyDescent="0.25">
      <c r="B6" s="1">
        <v>0</v>
      </c>
      <c r="C6" s="37"/>
      <c r="D6" s="16"/>
      <c r="E6" s="17"/>
      <c r="F6" s="18"/>
      <c r="G6" s="19"/>
      <c r="H6" s="16"/>
      <c r="I6" s="17"/>
      <c r="J6" s="18"/>
      <c r="K6" s="19"/>
      <c r="L6" s="16"/>
      <c r="M6" s="17"/>
      <c r="N6" s="18"/>
      <c r="O6" s="19"/>
      <c r="P6" s="34">
        <f>SUM(N7:N14)</f>
        <v>9</v>
      </c>
      <c r="R6">
        <v>5.07</v>
      </c>
      <c r="S6" s="20">
        <f>R6*1000*'Initial Stand'!$D$20*'Initial Stand'!$D$21</f>
        <v>354.76227911825998</v>
      </c>
    </row>
    <row r="7" spans="2:19" x14ac:dyDescent="0.25">
      <c r="B7" s="1">
        <v>10</v>
      </c>
      <c r="C7" s="37"/>
      <c r="D7" s="16"/>
      <c r="E7" s="21"/>
      <c r="F7" s="18"/>
      <c r="G7" s="22"/>
      <c r="H7" s="16">
        <f>SUM(F7:F14)</f>
        <v>8.5</v>
      </c>
      <c r="I7" s="21">
        <f t="shared" ref="I7:I14" si="0">$C7*H7</f>
        <v>0</v>
      </c>
      <c r="J7" s="18"/>
      <c r="K7" s="21">
        <f t="shared" ref="K7:K14" si="1">$C7*J7</f>
        <v>0</v>
      </c>
      <c r="L7" s="16">
        <f>SUM(J7:J14)</f>
        <v>8.1</v>
      </c>
      <c r="M7" s="21">
        <f t="shared" ref="M7:M14" si="2">$C7*L7</f>
        <v>0</v>
      </c>
      <c r="N7" s="18"/>
      <c r="O7" s="22">
        <f t="shared" ref="O7:O14" si="3">$C7*N7</f>
        <v>0</v>
      </c>
      <c r="P7" s="34">
        <f>L7-N7</f>
        <v>8.1</v>
      </c>
      <c r="R7">
        <v>5.33</v>
      </c>
      <c r="S7" s="20">
        <f>R7*1000*'Initial Stand'!$D$20*'Initial Stand'!$D$21</f>
        <v>372.95521650894</v>
      </c>
    </row>
    <row r="8" spans="2:19" x14ac:dyDescent="0.25">
      <c r="B8" s="1">
        <v>20</v>
      </c>
      <c r="C8" s="39">
        <v>122.4368145</v>
      </c>
      <c r="D8" s="16">
        <v>10</v>
      </c>
      <c r="E8" s="21">
        <f>$C8*D8</f>
        <v>1224.3681449999999</v>
      </c>
      <c r="F8" s="18"/>
      <c r="G8" s="22">
        <f>$C8*F8</f>
        <v>0</v>
      </c>
      <c r="H8" s="16">
        <f>D7-F7</f>
        <v>0</v>
      </c>
      <c r="I8" s="21">
        <f t="shared" si="0"/>
        <v>0</v>
      </c>
      <c r="J8" s="18"/>
      <c r="K8" s="21">
        <f t="shared" si="1"/>
        <v>0</v>
      </c>
      <c r="L8" s="16">
        <f>H7-J7</f>
        <v>8.5</v>
      </c>
      <c r="M8" s="21">
        <f t="shared" si="2"/>
        <v>1040.7129232499999</v>
      </c>
      <c r="N8" s="18"/>
      <c r="O8" s="22">
        <f t="shared" si="3"/>
        <v>0</v>
      </c>
      <c r="P8" s="34">
        <f t="shared" ref="P8:P14" si="4">L8-N8</f>
        <v>8.5</v>
      </c>
      <c r="R8">
        <v>5.56</v>
      </c>
      <c r="S8" s="20">
        <f>R8*1000*'Initial Stand'!$D$20*'Initial Stand'!$D$21</f>
        <v>389.04896881607999</v>
      </c>
    </row>
    <row r="9" spans="2:19" x14ac:dyDescent="0.25">
      <c r="B9" s="1">
        <v>30</v>
      </c>
      <c r="C9" s="39">
        <v>240.67579536</v>
      </c>
      <c r="D9" s="16"/>
      <c r="E9" s="21">
        <f t="shared" ref="E9:G14" si="5">$C9*D9</f>
        <v>0</v>
      </c>
      <c r="F9" s="18"/>
      <c r="G9" s="22">
        <f t="shared" si="5"/>
        <v>0</v>
      </c>
      <c r="H9" s="16">
        <f t="shared" ref="H9:H14" si="6">D8-F8</f>
        <v>10</v>
      </c>
      <c r="I9" s="21">
        <f t="shared" si="0"/>
        <v>2406.7579535999998</v>
      </c>
      <c r="J9" s="18"/>
      <c r="K9" s="21">
        <f t="shared" si="1"/>
        <v>0</v>
      </c>
      <c r="L9" s="16">
        <f t="shared" ref="L9:L14" si="7">H8-J8</f>
        <v>0</v>
      </c>
      <c r="M9" s="21">
        <f t="shared" si="2"/>
        <v>0</v>
      </c>
      <c r="N9" s="18"/>
      <c r="O9" s="22">
        <f t="shared" si="3"/>
        <v>0</v>
      </c>
      <c r="P9" s="34">
        <f t="shared" si="4"/>
        <v>0</v>
      </c>
    </row>
    <row r="10" spans="2:19" x14ac:dyDescent="0.25">
      <c r="B10" s="1">
        <v>40</v>
      </c>
      <c r="C10" s="39">
        <v>300.14510525999998</v>
      </c>
      <c r="D10" s="16"/>
      <c r="E10" s="21">
        <f t="shared" si="5"/>
        <v>0</v>
      </c>
      <c r="F10" s="18"/>
      <c r="G10" s="22">
        <f t="shared" si="5"/>
        <v>0</v>
      </c>
      <c r="H10" s="16">
        <f t="shared" si="6"/>
        <v>0</v>
      </c>
      <c r="I10" s="21">
        <f t="shared" si="0"/>
        <v>0</v>
      </c>
      <c r="J10" s="18"/>
      <c r="K10" s="21">
        <f t="shared" si="1"/>
        <v>0</v>
      </c>
      <c r="L10" s="16">
        <f t="shared" si="7"/>
        <v>10</v>
      </c>
      <c r="M10" s="21">
        <f t="shared" si="2"/>
        <v>3001.4510525999999</v>
      </c>
      <c r="N10" s="18">
        <v>5.6</v>
      </c>
      <c r="O10" s="22">
        <f t="shared" si="3"/>
        <v>1680.8125894559998</v>
      </c>
      <c r="P10" s="34">
        <f t="shared" si="4"/>
        <v>4.4000000000000004</v>
      </c>
    </row>
    <row r="11" spans="2:19" x14ac:dyDescent="0.25">
      <c r="B11" s="1">
        <v>50</v>
      </c>
      <c r="C11" s="39">
        <v>331.62885756000003</v>
      </c>
      <c r="D11" s="16"/>
      <c r="E11" s="21">
        <f t="shared" si="5"/>
        <v>0</v>
      </c>
      <c r="F11" s="18"/>
      <c r="G11" s="22">
        <f t="shared" si="5"/>
        <v>0</v>
      </c>
      <c r="H11" s="16">
        <f t="shared" si="6"/>
        <v>0</v>
      </c>
      <c r="I11" s="21">
        <f t="shared" si="0"/>
        <v>0</v>
      </c>
      <c r="J11" s="18"/>
      <c r="K11" s="21">
        <f t="shared" si="1"/>
        <v>0</v>
      </c>
      <c r="L11" s="16">
        <f t="shared" si="7"/>
        <v>0</v>
      </c>
      <c r="M11" s="21">
        <f t="shared" si="2"/>
        <v>0</v>
      </c>
      <c r="N11" s="18"/>
      <c r="O11" s="22">
        <f t="shared" si="3"/>
        <v>0</v>
      </c>
      <c r="P11" s="34">
        <f t="shared" si="4"/>
        <v>0</v>
      </c>
    </row>
    <row r="12" spans="2:19" x14ac:dyDescent="0.25">
      <c r="B12" s="1">
        <v>60</v>
      </c>
      <c r="C12" s="39">
        <v>354.71694257999997</v>
      </c>
      <c r="D12" s="16">
        <v>20</v>
      </c>
      <c r="E12" s="21">
        <f t="shared" si="5"/>
        <v>7094.3388515999995</v>
      </c>
      <c r="F12" s="23">
        <v>8.5</v>
      </c>
      <c r="G12" s="22">
        <f t="shared" si="5"/>
        <v>3015.0940119299999</v>
      </c>
      <c r="H12" s="16">
        <f t="shared" si="6"/>
        <v>0</v>
      </c>
      <c r="I12" s="21">
        <f t="shared" si="0"/>
        <v>0</v>
      </c>
      <c r="J12" s="18"/>
      <c r="K12" s="21">
        <f t="shared" si="1"/>
        <v>0</v>
      </c>
      <c r="L12" s="16">
        <f t="shared" si="7"/>
        <v>0</v>
      </c>
      <c r="M12" s="21">
        <f t="shared" si="2"/>
        <v>0</v>
      </c>
      <c r="N12" s="18"/>
      <c r="O12" s="22">
        <f t="shared" si="3"/>
        <v>0</v>
      </c>
      <c r="P12" s="34">
        <f t="shared" si="4"/>
        <v>0</v>
      </c>
    </row>
    <row r="13" spans="2:19" x14ac:dyDescent="0.25">
      <c r="B13" s="1">
        <v>70</v>
      </c>
      <c r="C13" s="39">
        <v>372.90755501999996</v>
      </c>
      <c r="D13" s="16"/>
      <c r="E13" s="21">
        <f t="shared" si="5"/>
        <v>0</v>
      </c>
      <c r="F13" s="18"/>
      <c r="G13" s="22">
        <f t="shared" si="5"/>
        <v>0</v>
      </c>
      <c r="H13" s="16">
        <f t="shared" si="6"/>
        <v>11.5</v>
      </c>
      <c r="I13" s="21">
        <f t="shared" si="0"/>
        <v>4288.4368827299995</v>
      </c>
      <c r="J13" s="18">
        <v>8.1</v>
      </c>
      <c r="K13" s="21">
        <f t="shared" si="1"/>
        <v>3020.5511956619994</v>
      </c>
      <c r="L13" s="16">
        <f t="shared" si="7"/>
        <v>0</v>
      </c>
      <c r="M13" s="21">
        <f t="shared" si="2"/>
        <v>0</v>
      </c>
      <c r="N13" s="18"/>
      <c r="O13" s="22">
        <f t="shared" si="3"/>
        <v>0</v>
      </c>
      <c r="P13" s="34">
        <f t="shared" si="4"/>
        <v>0</v>
      </c>
    </row>
    <row r="14" spans="2:19" x14ac:dyDescent="0.25">
      <c r="B14" s="5">
        <v>80</v>
      </c>
      <c r="C14" s="40">
        <v>388.99925064000001</v>
      </c>
      <c r="D14" s="24"/>
      <c r="E14" s="25">
        <f t="shared" si="5"/>
        <v>0</v>
      </c>
      <c r="F14" s="26"/>
      <c r="G14" s="27">
        <f t="shared" si="5"/>
        <v>0</v>
      </c>
      <c r="H14" s="24">
        <f t="shared" si="6"/>
        <v>0</v>
      </c>
      <c r="I14" s="25">
        <f t="shared" si="0"/>
        <v>0</v>
      </c>
      <c r="J14" s="26"/>
      <c r="K14" s="25">
        <f t="shared" si="1"/>
        <v>0</v>
      </c>
      <c r="L14" s="24">
        <f t="shared" si="7"/>
        <v>3.4000000000000004</v>
      </c>
      <c r="M14" s="25">
        <f t="shared" si="2"/>
        <v>1322.5974521760002</v>
      </c>
      <c r="N14" s="26">
        <v>3.4</v>
      </c>
      <c r="O14" s="27">
        <f t="shared" si="3"/>
        <v>1322.5974521759999</v>
      </c>
      <c r="P14" s="35">
        <f t="shared" si="4"/>
        <v>0</v>
      </c>
    </row>
    <row r="15" spans="2:19" x14ac:dyDescent="0.25">
      <c r="B15" t="s">
        <v>14</v>
      </c>
      <c r="C15" s="36"/>
      <c r="D15" s="29">
        <f>SUM(D8:D14)</f>
        <v>30</v>
      </c>
      <c r="E15" s="30">
        <f>SUM(E8:E14)</f>
        <v>8318.7069965999999</v>
      </c>
      <c r="F15" s="31">
        <f>SUM(F8:F14)</f>
        <v>8.5</v>
      </c>
      <c r="G15" s="28">
        <f>SUM(G8:G14)</f>
        <v>3015.0940119299999</v>
      </c>
      <c r="H15" s="29">
        <f>SUM(H7:H14)</f>
        <v>30</v>
      </c>
      <c r="I15" s="30">
        <f>SUM(I8:I14)</f>
        <v>6695.1948363299998</v>
      </c>
      <c r="J15" s="31"/>
      <c r="K15" s="28">
        <f>SUM(K8:K14)</f>
        <v>3020.5511956619994</v>
      </c>
      <c r="L15" s="29">
        <f>SUM(L7:L14)</f>
        <v>30</v>
      </c>
      <c r="M15" s="30">
        <f>SUM(M8:M14)</f>
        <v>5364.7614280259995</v>
      </c>
      <c r="N15" s="31"/>
      <c r="O15" s="28">
        <f>SUM(O8:O14)</f>
        <v>3003.4100416319998</v>
      </c>
      <c r="P15" s="34">
        <f>SUM(P6:P14)</f>
        <v>30</v>
      </c>
    </row>
    <row r="17" spans="2:16" ht="15.6" x14ac:dyDescent="0.3">
      <c r="B17" s="45" t="s">
        <v>19</v>
      </c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</row>
    <row r="18" spans="2:16" x14ac:dyDescent="0.25">
      <c r="C18" s="36"/>
      <c r="D18" s="46" t="s">
        <v>0</v>
      </c>
      <c r="E18" s="47"/>
      <c r="F18" s="47"/>
      <c r="G18" s="48"/>
      <c r="H18" s="46" t="s">
        <v>20</v>
      </c>
      <c r="I18" s="47"/>
      <c r="J18" s="47"/>
      <c r="K18" s="48"/>
      <c r="L18" s="46" t="s">
        <v>13</v>
      </c>
      <c r="M18" s="47"/>
      <c r="N18" s="47"/>
      <c r="O18" s="48"/>
    </row>
    <row r="19" spans="2:16" x14ac:dyDescent="0.25">
      <c r="C19" s="36"/>
      <c r="D19" s="43" t="s">
        <v>11</v>
      </c>
      <c r="E19" s="44"/>
      <c r="F19" s="41" t="s">
        <v>12</v>
      </c>
      <c r="G19" s="42"/>
      <c r="H19" s="43" t="s">
        <v>11</v>
      </c>
      <c r="I19" s="44"/>
      <c r="J19" s="41" t="s">
        <v>12</v>
      </c>
      <c r="K19" s="42"/>
      <c r="L19" s="43" t="s">
        <v>11</v>
      </c>
      <c r="M19" s="44"/>
      <c r="N19" s="41" t="s">
        <v>12</v>
      </c>
      <c r="O19" s="42"/>
    </row>
    <row r="20" spans="2:16" x14ac:dyDescent="0.25">
      <c r="B20" s="7"/>
      <c r="C20" s="37" t="s">
        <v>4</v>
      </c>
      <c r="D20" s="12"/>
      <c r="E20" s="10" t="s">
        <v>6</v>
      </c>
      <c r="F20" s="9"/>
      <c r="G20" s="13" t="s">
        <v>6</v>
      </c>
      <c r="H20" s="12"/>
      <c r="I20" s="10" t="s">
        <v>6</v>
      </c>
      <c r="J20" s="9"/>
      <c r="K20" s="13" t="s">
        <v>6</v>
      </c>
      <c r="L20" s="12"/>
      <c r="M20" s="10" t="s">
        <v>6</v>
      </c>
      <c r="N20" s="9"/>
      <c r="O20" s="13" t="s">
        <v>6</v>
      </c>
      <c r="P20" s="32" t="s">
        <v>16</v>
      </c>
    </row>
    <row r="21" spans="2:16" x14ac:dyDescent="0.25">
      <c r="B21" s="5" t="s">
        <v>1</v>
      </c>
      <c r="C21" s="38" t="s">
        <v>5</v>
      </c>
      <c r="D21" s="14" t="s">
        <v>3</v>
      </c>
      <c r="E21" s="11" t="s">
        <v>7</v>
      </c>
      <c r="F21" s="5" t="s">
        <v>3</v>
      </c>
      <c r="G21" s="15" t="s">
        <v>7</v>
      </c>
      <c r="H21" s="14" t="s">
        <v>3</v>
      </c>
      <c r="I21" s="11" t="s">
        <v>7</v>
      </c>
      <c r="J21" s="5" t="s">
        <v>3</v>
      </c>
      <c r="K21" s="15" t="s">
        <v>7</v>
      </c>
      <c r="L21" s="14" t="s">
        <v>3</v>
      </c>
      <c r="M21" s="11" t="s">
        <v>7</v>
      </c>
      <c r="N21" s="5" t="s">
        <v>3</v>
      </c>
      <c r="O21" s="15" t="s">
        <v>7</v>
      </c>
      <c r="P21" s="33" t="s">
        <v>15</v>
      </c>
    </row>
    <row r="22" spans="2:16" x14ac:dyDescent="0.25">
      <c r="B22" s="1">
        <v>0</v>
      </c>
      <c r="C22" s="37"/>
      <c r="D22" s="16"/>
      <c r="E22" s="17"/>
      <c r="F22" s="18"/>
      <c r="G22" s="19"/>
      <c r="H22" s="16"/>
      <c r="I22" s="17"/>
      <c r="J22" s="18"/>
      <c r="K22" s="19"/>
      <c r="L22" s="16"/>
      <c r="M22" s="17"/>
      <c r="N22" s="18"/>
      <c r="O22" s="19"/>
      <c r="P22" s="34">
        <f>SUM(N23:N30)</f>
        <v>12.5</v>
      </c>
    </row>
    <row r="23" spans="2:16" x14ac:dyDescent="0.25">
      <c r="B23" s="1">
        <v>10</v>
      </c>
      <c r="C23" s="37"/>
      <c r="D23" s="16"/>
      <c r="E23" s="21"/>
      <c r="F23" s="18"/>
      <c r="G23" s="22"/>
      <c r="H23" s="16">
        <f>SUM(F23:F30)</f>
        <v>9.9</v>
      </c>
      <c r="I23" s="21">
        <f t="shared" ref="I23:I30" si="8">$C23*H23</f>
        <v>0</v>
      </c>
      <c r="J23" s="18"/>
      <c r="K23" s="21">
        <f t="shared" ref="K23:K30" si="9">$C23*J23</f>
        <v>0</v>
      </c>
      <c r="L23" s="16">
        <f>SUM(J23:J30)</f>
        <v>9.4</v>
      </c>
      <c r="M23" s="21">
        <f t="shared" ref="M23:M30" si="10">$C23*L23</f>
        <v>0</v>
      </c>
      <c r="N23" s="18"/>
      <c r="O23" s="22">
        <f t="shared" ref="O23:O30" si="11">$C23*N23</f>
        <v>0</v>
      </c>
      <c r="P23" s="34">
        <f t="shared" ref="P23:P30" si="12">L23-N23</f>
        <v>9.4</v>
      </c>
    </row>
    <row r="24" spans="2:16" x14ac:dyDescent="0.25">
      <c r="B24" s="1">
        <v>20</v>
      </c>
      <c r="C24" s="39">
        <v>122.4368145</v>
      </c>
      <c r="D24" s="16">
        <v>10</v>
      </c>
      <c r="E24" s="21">
        <f t="shared" ref="E24:E30" si="13">$C24*D24</f>
        <v>1224.3681449999999</v>
      </c>
      <c r="F24" s="18"/>
      <c r="G24" s="22">
        <f t="shared" ref="G24:G30" si="14">$C24*F24</f>
        <v>0</v>
      </c>
      <c r="H24" s="16">
        <f t="shared" ref="H24:H30" si="15">D23-F23</f>
        <v>0</v>
      </c>
      <c r="I24" s="21">
        <f t="shared" si="8"/>
        <v>0</v>
      </c>
      <c r="J24" s="18"/>
      <c r="K24" s="21">
        <f t="shared" si="9"/>
        <v>0</v>
      </c>
      <c r="L24" s="16">
        <f t="shared" ref="L24:L30" si="16">H23-J23</f>
        <v>9.9</v>
      </c>
      <c r="M24" s="21">
        <f t="shared" si="10"/>
        <v>1212.12446355</v>
      </c>
      <c r="N24" s="18">
        <v>1.8</v>
      </c>
      <c r="O24" s="22">
        <f t="shared" si="11"/>
        <v>220.3862661</v>
      </c>
      <c r="P24" s="34">
        <f t="shared" si="12"/>
        <v>8.1</v>
      </c>
    </row>
    <row r="25" spans="2:16" x14ac:dyDescent="0.25">
      <c r="B25" s="1">
        <v>30</v>
      </c>
      <c r="C25" s="39">
        <v>240.67579536</v>
      </c>
      <c r="D25" s="16"/>
      <c r="E25" s="21">
        <f t="shared" si="13"/>
        <v>0</v>
      </c>
      <c r="F25" s="18"/>
      <c r="G25" s="22">
        <f t="shared" si="14"/>
        <v>0</v>
      </c>
      <c r="H25" s="16">
        <f t="shared" si="15"/>
        <v>10</v>
      </c>
      <c r="I25" s="21">
        <f t="shared" si="8"/>
        <v>2406.7579535999998</v>
      </c>
      <c r="J25" s="18"/>
      <c r="K25" s="21">
        <f t="shared" si="9"/>
        <v>0</v>
      </c>
      <c r="L25" s="16">
        <f t="shared" si="16"/>
        <v>0</v>
      </c>
      <c r="M25" s="21">
        <f t="shared" si="10"/>
        <v>0</v>
      </c>
      <c r="N25" s="18"/>
      <c r="O25" s="22">
        <f t="shared" si="11"/>
        <v>0</v>
      </c>
      <c r="P25" s="34">
        <f t="shared" si="12"/>
        <v>0</v>
      </c>
    </row>
    <row r="26" spans="2:16" x14ac:dyDescent="0.25">
      <c r="B26" s="1">
        <v>40</v>
      </c>
      <c r="C26" s="39">
        <v>300.14510525999998</v>
      </c>
      <c r="D26" s="16"/>
      <c r="E26" s="21">
        <f t="shared" si="13"/>
        <v>0</v>
      </c>
      <c r="F26" s="18"/>
      <c r="G26" s="22">
        <f t="shared" si="14"/>
        <v>0</v>
      </c>
      <c r="H26" s="16">
        <f t="shared" si="15"/>
        <v>0</v>
      </c>
      <c r="I26" s="21">
        <f t="shared" si="8"/>
        <v>0</v>
      </c>
      <c r="J26" s="18"/>
      <c r="K26" s="21">
        <f t="shared" si="9"/>
        <v>0</v>
      </c>
      <c r="L26" s="16">
        <f t="shared" si="16"/>
        <v>10</v>
      </c>
      <c r="M26" s="21">
        <f t="shared" si="10"/>
        <v>3001.4510525999999</v>
      </c>
      <c r="N26" s="18">
        <v>10</v>
      </c>
      <c r="O26" s="22">
        <f t="shared" si="11"/>
        <v>3001.4510525999999</v>
      </c>
      <c r="P26" s="34">
        <f t="shared" si="12"/>
        <v>0</v>
      </c>
    </row>
    <row r="27" spans="2:16" x14ac:dyDescent="0.25">
      <c r="B27" s="1">
        <v>50</v>
      </c>
      <c r="C27" s="39">
        <v>331.62885756000003</v>
      </c>
      <c r="D27" s="16"/>
      <c r="E27" s="21">
        <f t="shared" si="13"/>
        <v>0</v>
      </c>
      <c r="F27" s="18"/>
      <c r="G27" s="22">
        <f t="shared" si="14"/>
        <v>0</v>
      </c>
      <c r="H27" s="16">
        <f t="shared" si="15"/>
        <v>0</v>
      </c>
      <c r="I27" s="21">
        <f t="shared" si="8"/>
        <v>0</v>
      </c>
      <c r="J27" s="18"/>
      <c r="K27" s="21">
        <f t="shared" si="9"/>
        <v>0</v>
      </c>
      <c r="L27" s="16">
        <f t="shared" si="16"/>
        <v>0</v>
      </c>
      <c r="M27" s="21">
        <f t="shared" si="10"/>
        <v>0</v>
      </c>
      <c r="N27" s="18"/>
      <c r="O27" s="22">
        <f t="shared" si="11"/>
        <v>0</v>
      </c>
      <c r="P27" s="34">
        <f t="shared" si="12"/>
        <v>0</v>
      </c>
    </row>
    <row r="28" spans="2:16" x14ac:dyDescent="0.25">
      <c r="B28" s="1">
        <v>60</v>
      </c>
      <c r="C28" s="39">
        <v>354.71694257999997</v>
      </c>
      <c r="D28" s="16">
        <v>20</v>
      </c>
      <c r="E28" s="21">
        <f t="shared" si="13"/>
        <v>7094.3388515999995</v>
      </c>
      <c r="F28" s="23">
        <v>9.9</v>
      </c>
      <c r="G28" s="22">
        <f t="shared" si="14"/>
        <v>3511.6977315419999</v>
      </c>
      <c r="H28" s="16">
        <f t="shared" si="15"/>
        <v>0</v>
      </c>
      <c r="I28" s="21">
        <f t="shared" si="8"/>
        <v>0</v>
      </c>
      <c r="J28" s="18"/>
      <c r="K28" s="21">
        <f t="shared" si="9"/>
        <v>0</v>
      </c>
      <c r="L28" s="16">
        <f t="shared" si="16"/>
        <v>0</v>
      </c>
      <c r="M28" s="21">
        <f t="shared" si="10"/>
        <v>0</v>
      </c>
      <c r="N28" s="18"/>
      <c r="O28" s="22">
        <f t="shared" si="11"/>
        <v>0</v>
      </c>
      <c r="P28" s="34">
        <f t="shared" si="12"/>
        <v>0</v>
      </c>
    </row>
    <row r="29" spans="2:16" x14ac:dyDescent="0.25">
      <c r="B29" s="1">
        <v>70</v>
      </c>
      <c r="C29" s="39">
        <v>372.90755501999996</v>
      </c>
      <c r="D29" s="16"/>
      <c r="E29" s="21">
        <f t="shared" si="13"/>
        <v>0</v>
      </c>
      <c r="F29" s="18"/>
      <c r="G29" s="22">
        <f t="shared" si="14"/>
        <v>0</v>
      </c>
      <c r="H29" s="16">
        <f t="shared" si="15"/>
        <v>10.1</v>
      </c>
      <c r="I29" s="21">
        <f t="shared" si="8"/>
        <v>3766.3663057019994</v>
      </c>
      <c r="J29" s="18">
        <v>9.4</v>
      </c>
      <c r="K29" s="21">
        <f t="shared" si="9"/>
        <v>3505.3310171879998</v>
      </c>
      <c r="L29" s="16">
        <f t="shared" si="16"/>
        <v>0</v>
      </c>
      <c r="M29" s="21">
        <f t="shared" si="10"/>
        <v>0</v>
      </c>
      <c r="N29" s="18"/>
      <c r="O29" s="22">
        <f t="shared" si="11"/>
        <v>0</v>
      </c>
      <c r="P29" s="34">
        <f t="shared" si="12"/>
        <v>0</v>
      </c>
    </row>
    <row r="30" spans="2:16" x14ac:dyDescent="0.25">
      <c r="B30" s="5">
        <v>80</v>
      </c>
      <c r="C30" s="40">
        <v>388.99925064000001</v>
      </c>
      <c r="D30" s="24"/>
      <c r="E30" s="25">
        <f t="shared" si="13"/>
        <v>0</v>
      </c>
      <c r="F30" s="26"/>
      <c r="G30" s="27">
        <f t="shared" si="14"/>
        <v>0</v>
      </c>
      <c r="H30" s="24">
        <f t="shared" si="15"/>
        <v>0</v>
      </c>
      <c r="I30" s="25">
        <f t="shared" si="8"/>
        <v>0</v>
      </c>
      <c r="J30" s="26"/>
      <c r="K30" s="25">
        <f t="shared" si="9"/>
        <v>0</v>
      </c>
      <c r="L30" s="24">
        <f t="shared" si="16"/>
        <v>0.69999999999999929</v>
      </c>
      <c r="M30" s="25">
        <f t="shared" si="10"/>
        <v>272.29947544799973</v>
      </c>
      <c r="N30" s="26">
        <v>0.7</v>
      </c>
      <c r="O30" s="27">
        <f t="shared" si="11"/>
        <v>272.29947544800001</v>
      </c>
      <c r="P30" s="35">
        <f t="shared" si="12"/>
        <v>0</v>
      </c>
    </row>
    <row r="31" spans="2:16" x14ac:dyDescent="0.25">
      <c r="B31" t="s">
        <v>14</v>
      </c>
      <c r="C31" s="36"/>
      <c r="D31" s="29">
        <f>SUM(D24:D30)</f>
        <v>30</v>
      </c>
      <c r="E31" s="30">
        <f>SUM(E24:E30)</f>
        <v>8318.7069965999999</v>
      </c>
      <c r="F31" s="31">
        <f>SUM(F24:F30)</f>
        <v>9.9</v>
      </c>
      <c r="G31" s="28">
        <f>SUM(G24:G30)</f>
        <v>3511.6977315419999</v>
      </c>
      <c r="H31" s="29">
        <f>SUM(H23:H30)</f>
        <v>30</v>
      </c>
      <c r="I31" s="30">
        <f>SUM(I24:I30)</f>
        <v>6173.1242593019997</v>
      </c>
      <c r="J31" s="31"/>
      <c r="K31" s="28">
        <f>SUM(K24:K30)</f>
        <v>3505.3310171879998</v>
      </c>
      <c r="L31" s="29">
        <f>SUM(L23:L30)</f>
        <v>30</v>
      </c>
      <c r="M31" s="30">
        <f>SUM(M24:M30)</f>
        <v>4485.8749915979997</v>
      </c>
      <c r="N31" s="31"/>
      <c r="O31" s="28">
        <f>SUM(O24:O30)</f>
        <v>3494.1367941479998</v>
      </c>
      <c r="P31" s="34">
        <f>SUM(P22:P30)</f>
        <v>30</v>
      </c>
    </row>
  </sheetData>
  <mergeCells count="20">
    <mergeCell ref="L19:M19"/>
    <mergeCell ref="N19:O19"/>
    <mergeCell ref="D18:G18"/>
    <mergeCell ref="D3:E3"/>
    <mergeCell ref="H3:I3"/>
    <mergeCell ref="J3:K3"/>
    <mergeCell ref="L3:M3"/>
    <mergeCell ref="N3:O3"/>
    <mergeCell ref="F3:G3"/>
    <mergeCell ref="D19:E19"/>
    <mergeCell ref="F19:G19"/>
    <mergeCell ref="H19:I19"/>
    <mergeCell ref="J19:K19"/>
    <mergeCell ref="B1:P1"/>
    <mergeCell ref="B17:P17"/>
    <mergeCell ref="H18:K18"/>
    <mergeCell ref="L18:O18"/>
    <mergeCell ref="D2:G2"/>
    <mergeCell ref="H2:K2"/>
    <mergeCell ref="L2:O2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1"/>
  <sheetViews>
    <sheetView workbookViewId="0">
      <selection sqref="A1:IV16"/>
    </sheetView>
  </sheetViews>
  <sheetFormatPr defaultRowHeight="13.2" x14ac:dyDescent="0.25"/>
  <sheetData>
    <row r="3" spans="2:7" x14ac:dyDescent="0.25">
      <c r="C3" s="36"/>
      <c r="D3" s="46" t="s">
        <v>0</v>
      </c>
      <c r="E3" s="47"/>
      <c r="F3" s="47"/>
      <c r="G3" s="48"/>
    </row>
    <row r="4" spans="2:7" x14ac:dyDescent="0.25">
      <c r="C4" s="36"/>
      <c r="D4" s="43" t="s">
        <v>11</v>
      </c>
      <c r="E4" s="44"/>
      <c r="F4" s="41" t="s">
        <v>12</v>
      </c>
      <c r="G4" s="42"/>
    </row>
    <row r="5" spans="2:7" x14ac:dyDescent="0.25">
      <c r="B5" s="7"/>
      <c r="C5" s="37" t="s">
        <v>4</v>
      </c>
      <c r="D5" s="12"/>
      <c r="E5" s="10" t="s">
        <v>6</v>
      </c>
      <c r="F5" s="9"/>
      <c r="G5" s="13" t="s">
        <v>6</v>
      </c>
    </row>
    <row r="6" spans="2:7" x14ac:dyDescent="0.25">
      <c r="B6" s="5" t="s">
        <v>1</v>
      </c>
      <c r="C6" s="38" t="s">
        <v>5</v>
      </c>
      <c r="D6" s="14" t="s">
        <v>3</v>
      </c>
      <c r="E6" s="11" t="s">
        <v>7</v>
      </c>
      <c r="F6" s="5" t="s">
        <v>3</v>
      </c>
      <c r="G6" s="15" t="s">
        <v>7</v>
      </c>
    </row>
    <row r="7" spans="2:7" x14ac:dyDescent="0.25">
      <c r="B7" s="1">
        <v>0</v>
      </c>
      <c r="C7" s="37"/>
      <c r="D7" s="16"/>
      <c r="E7" s="17"/>
      <c r="F7" s="18"/>
      <c r="G7" s="19"/>
    </row>
    <row r="8" spans="2:7" x14ac:dyDescent="0.25">
      <c r="B8" s="1">
        <v>10</v>
      </c>
      <c r="C8" s="37"/>
      <c r="D8" s="16">
        <v>10</v>
      </c>
      <c r="E8" s="21"/>
      <c r="F8" s="18"/>
      <c r="G8" s="22"/>
    </row>
    <row r="9" spans="2:7" x14ac:dyDescent="0.25">
      <c r="B9" s="1">
        <v>20</v>
      </c>
      <c r="C9" s="39">
        <v>122.4368145</v>
      </c>
      <c r="D9" s="16">
        <v>10</v>
      </c>
      <c r="E9" s="21">
        <f>$C9*D9</f>
        <v>1224.3681449999999</v>
      </c>
      <c r="F9" s="18"/>
      <c r="G9" s="22">
        <f>$C9*F9</f>
        <v>0</v>
      </c>
    </row>
    <row r="10" spans="2:7" x14ac:dyDescent="0.25">
      <c r="B10" s="5">
        <v>30</v>
      </c>
      <c r="C10" s="40">
        <v>240.67579536</v>
      </c>
      <c r="D10" s="24">
        <v>10</v>
      </c>
      <c r="E10" s="25">
        <f>$C10*D10</f>
        <v>2406.7579535999998</v>
      </c>
      <c r="F10" s="26">
        <v>10</v>
      </c>
      <c r="G10" s="27">
        <f>$C10*F10</f>
        <v>2406.7579535999998</v>
      </c>
    </row>
    <row r="11" spans="2:7" x14ac:dyDescent="0.25">
      <c r="B11" t="s">
        <v>14</v>
      </c>
      <c r="C11" s="36"/>
      <c r="D11" s="29">
        <f>SUM(D8:D10)</f>
        <v>30</v>
      </c>
      <c r="E11" s="30">
        <f>SUM(E9:E10)</f>
        <v>3631.1260985999998</v>
      </c>
      <c r="F11" s="31">
        <f>SUM(F9:F10)</f>
        <v>10</v>
      </c>
      <c r="G11" s="28">
        <f>SUM(G9:G10)</f>
        <v>2406.7579535999998</v>
      </c>
    </row>
  </sheetData>
  <mergeCells count="3">
    <mergeCell ref="D3:G3"/>
    <mergeCell ref="D4:E4"/>
    <mergeCell ref="F4:G4"/>
  </mergeCells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Stand</vt:lpstr>
      <vt:lpstr>1st&amp; 2nd Iteration</vt:lpstr>
      <vt:lpstr>Final</vt:lpstr>
    </vt:vector>
  </TitlesOfParts>
  <Company>UBC Faculty of Forestry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Maness</dc:creator>
  <cp:lastModifiedBy>Aniket Gupta</cp:lastModifiedBy>
  <dcterms:created xsi:type="dcterms:W3CDTF">2002-09-23T16:31:35Z</dcterms:created>
  <dcterms:modified xsi:type="dcterms:W3CDTF">2024-02-03T22:30:30Z</dcterms:modified>
</cp:coreProperties>
</file>