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8B010E5C-555A-4E23-BB6A-FEAC0F924DF6}" xr6:coauthVersionLast="47" xr6:coauthVersionMax="47" xr10:uidLastSave="{00000000-0000-0000-0000-000000000000}"/>
  <bookViews>
    <workbookView xWindow="768" yWindow="768" windowWidth="17280" windowHeight="8880"/>
  </bookViews>
  <sheets>
    <sheet name="TheProblem" sheetId="1" r:id="rId1"/>
    <sheet name="Joe's Solution" sheetId="2" r:id="rId2"/>
    <sheet name="Your Solution" sheetId="4" r:id="rId3"/>
    <sheet name="Assignmen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C20" i="2" s="1"/>
  <c r="B21" i="2"/>
  <c r="C21" i="2"/>
  <c r="C22" i="2" s="1"/>
  <c r="D21" i="2"/>
  <c r="E21" i="2"/>
  <c r="F21" i="2"/>
  <c r="G21" i="2"/>
  <c r="H21" i="2"/>
  <c r="I21" i="2"/>
  <c r="J21" i="2"/>
  <c r="K21" i="2"/>
  <c r="L21" i="2"/>
  <c r="M21" i="2"/>
  <c r="B22" i="2"/>
  <c r="B28" i="2"/>
  <c r="C28" i="2"/>
  <c r="D28" i="2"/>
  <c r="E28" i="2"/>
  <c r="F28" i="2"/>
  <c r="G28" i="2"/>
  <c r="H28" i="2"/>
  <c r="I28" i="2"/>
  <c r="J28" i="2"/>
  <c r="K28" i="2"/>
  <c r="L28" i="2"/>
  <c r="M28" i="2"/>
  <c r="B30" i="2"/>
  <c r="C30" i="2"/>
  <c r="D30" i="2"/>
  <c r="E30" i="2"/>
  <c r="F30" i="2"/>
  <c r="G30" i="2"/>
  <c r="H30" i="2"/>
  <c r="I30" i="2"/>
  <c r="J30" i="2"/>
  <c r="K30" i="2"/>
  <c r="L30" i="2"/>
  <c r="M30" i="2"/>
  <c r="B38" i="2"/>
  <c r="C38" i="2"/>
  <c r="D38" i="2"/>
  <c r="E38" i="2"/>
  <c r="F38" i="2"/>
  <c r="G38" i="2"/>
  <c r="H38" i="2"/>
  <c r="I38" i="2"/>
  <c r="J38" i="2"/>
  <c r="K38" i="2"/>
  <c r="L38" i="2"/>
  <c r="M38" i="2"/>
  <c r="G41" i="2"/>
  <c r="G42" i="2" s="1"/>
  <c r="H41" i="2"/>
  <c r="I41" i="2"/>
  <c r="J41" i="2"/>
  <c r="K41" i="2"/>
  <c r="L41" i="2"/>
  <c r="L42" i="2" s="1"/>
  <c r="M41" i="2"/>
  <c r="M42" i="2" s="1"/>
  <c r="B42" i="2"/>
  <c r="C42" i="2"/>
  <c r="D42" i="2"/>
  <c r="E42" i="2"/>
  <c r="F42" i="2"/>
  <c r="H42" i="2"/>
  <c r="I42" i="2"/>
  <c r="J42" i="2"/>
  <c r="K42" i="2"/>
  <c r="B48" i="2"/>
  <c r="C48" i="2"/>
  <c r="D48" i="2"/>
  <c r="D49" i="2" s="1"/>
  <c r="D52" i="2" s="1"/>
  <c r="E48" i="2"/>
  <c r="E49" i="2" s="1"/>
  <c r="E52" i="2" s="1"/>
  <c r="F48" i="2"/>
  <c r="F49" i="2" s="1"/>
  <c r="F52" i="2" s="1"/>
  <c r="G48" i="2"/>
  <c r="G49" i="2" s="1"/>
  <c r="G52" i="2" s="1"/>
  <c r="H48" i="2"/>
  <c r="I48" i="2"/>
  <c r="J48" i="2"/>
  <c r="K48" i="2"/>
  <c r="L48" i="2"/>
  <c r="L49" i="2" s="1"/>
  <c r="L52" i="2" s="1"/>
  <c r="M48" i="2"/>
  <c r="M49" i="2" s="1"/>
  <c r="M52" i="2" s="1"/>
  <c r="B49" i="2"/>
  <c r="C49" i="2"/>
  <c r="H49" i="2"/>
  <c r="I49" i="2"/>
  <c r="I52" i="2" s="1"/>
  <c r="J49" i="2"/>
  <c r="K49" i="2"/>
  <c r="B50" i="2"/>
  <c r="C50" i="2"/>
  <c r="D50" i="2"/>
  <c r="E50" i="2"/>
  <c r="F50" i="2"/>
  <c r="G50" i="2"/>
  <c r="H50" i="2"/>
  <c r="I50" i="2"/>
  <c r="J50" i="2"/>
  <c r="K50" i="2"/>
  <c r="L50" i="2"/>
  <c r="M50" i="2"/>
  <c r="B52" i="2"/>
  <c r="C52" i="2"/>
  <c r="H52" i="2"/>
  <c r="J52" i="2"/>
  <c r="K52" i="2"/>
  <c r="B56" i="2"/>
  <c r="C56" i="2"/>
  <c r="D56" i="2"/>
  <c r="D67" i="2" s="1"/>
  <c r="E56" i="2"/>
  <c r="E67" i="2" s="1"/>
  <c r="B57" i="2"/>
  <c r="B67" i="2"/>
  <c r="C67" i="2"/>
  <c r="B71" i="2"/>
  <c r="C71" i="2"/>
  <c r="D71" i="2"/>
  <c r="E71" i="2"/>
  <c r="F71" i="2"/>
  <c r="G71" i="2"/>
  <c r="H71" i="2"/>
  <c r="I71" i="2"/>
  <c r="J71" i="2"/>
  <c r="K71" i="2"/>
  <c r="L71" i="2"/>
  <c r="M71" i="2"/>
  <c r="B72" i="2"/>
  <c r="C72" i="2"/>
  <c r="D72" i="2"/>
  <c r="E72" i="2"/>
  <c r="F72" i="2"/>
  <c r="G72" i="2"/>
  <c r="H72" i="2"/>
  <c r="I72" i="2"/>
  <c r="J72" i="2"/>
  <c r="K72" i="2"/>
  <c r="L72" i="2"/>
  <c r="M72" i="2"/>
  <c r="B75" i="2"/>
  <c r="B77" i="2" s="1"/>
  <c r="B76" i="2"/>
  <c r="B20" i="1"/>
  <c r="C20" i="1" s="1"/>
  <c r="B21" i="1"/>
  <c r="C21" i="1"/>
  <c r="C22" i="1" s="1"/>
  <c r="D21" i="1"/>
  <c r="E21" i="1"/>
  <c r="F21" i="1"/>
  <c r="G21" i="1"/>
  <c r="H21" i="1"/>
  <c r="I21" i="1"/>
  <c r="J21" i="1"/>
  <c r="K21" i="1"/>
  <c r="L21" i="1"/>
  <c r="M21" i="1"/>
  <c r="B22" i="1"/>
  <c r="B28" i="1"/>
  <c r="C28" i="1"/>
  <c r="D28" i="1"/>
  <c r="E28" i="1"/>
  <c r="F28" i="1"/>
  <c r="G28" i="1"/>
  <c r="H28" i="1"/>
  <c r="I28" i="1"/>
  <c r="J28" i="1"/>
  <c r="K28" i="1"/>
  <c r="L28" i="1"/>
  <c r="M28" i="1"/>
  <c r="B30" i="1"/>
  <c r="C30" i="1"/>
  <c r="D30" i="1"/>
  <c r="E30" i="1"/>
  <c r="F30" i="1"/>
  <c r="G30" i="1"/>
  <c r="H30" i="1"/>
  <c r="I30" i="1"/>
  <c r="J30" i="1"/>
  <c r="K30" i="1"/>
  <c r="L30" i="1"/>
  <c r="M30" i="1"/>
  <c r="B38" i="1"/>
  <c r="C38" i="1"/>
  <c r="C39" i="1" s="1"/>
  <c r="C41" i="1" s="1"/>
  <c r="C42" i="1" s="1"/>
  <c r="D38" i="1"/>
  <c r="D39" i="1" s="1"/>
  <c r="D41" i="1" s="1"/>
  <c r="D42" i="1" s="1"/>
  <c r="E38" i="1"/>
  <c r="E39" i="1" s="1"/>
  <c r="E41" i="1" s="1"/>
  <c r="F38" i="1"/>
  <c r="F39" i="1" s="1"/>
  <c r="F41" i="1" s="1"/>
  <c r="G38" i="1"/>
  <c r="H38" i="1"/>
  <c r="I38" i="1"/>
  <c r="J38" i="1"/>
  <c r="K38" i="1"/>
  <c r="K39" i="1" s="1"/>
  <c r="K42" i="1" s="1"/>
  <c r="L38" i="1"/>
  <c r="L39" i="1" s="1"/>
  <c r="L41" i="1" s="1"/>
  <c r="L42" i="1" s="1"/>
  <c r="M38" i="1"/>
  <c r="M39" i="1" s="1"/>
  <c r="M41" i="1" s="1"/>
  <c r="M42" i="1" s="1"/>
  <c r="B39" i="1"/>
  <c r="B41" i="1" s="1"/>
  <c r="G39" i="1"/>
  <c r="H39" i="1"/>
  <c r="I39" i="1"/>
  <c r="J39" i="1"/>
  <c r="J41" i="1" s="1"/>
  <c r="J42" i="1" s="1"/>
  <c r="B40" i="1"/>
  <c r="C40" i="1"/>
  <c r="D40" i="1"/>
  <c r="E40" i="1"/>
  <c r="F40" i="1"/>
  <c r="G40" i="1"/>
  <c r="H40" i="1"/>
  <c r="I40" i="1"/>
  <c r="J40" i="1"/>
  <c r="K40" i="1"/>
  <c r="L40" i="1"/>
  <c r="M40" i="1"/>
  <c r="G41" i="1"/>
  <c r="H41" i="1"/>
  <c r="H42" i="1" s="1"/>
  <c r="I41" i="1"/>
  <c r="I42" i="1" s="1"/>
  <c r="E42" i="1"/>
  <c r="F42" i="1"/>
  <c r="G42" i="1"/>
  <c r="B48" i="1"/>
  <c r="B49" i="1" s="1"/>
  <c r="B52" i="1" s="1"/>
  <c r="C48" i="1"/>
  <c r="C49" i="1" s="1"/>
  <c r="C52" i="1" s="1"/>
  <c r="D48" i="1"/>
  <c r="E48" i="1"/>
  <c r="F48" i="1"/>
  <c r="G48" i="1"/>
  <c r="H48" i="1"/>
  <c r="H49" i="1" s="1"/>
  <c r="H52" i="1" s="1"/>
  <c r="I48" i="1"/>
  <c r="I49" i="1" s="1"/>
  <c r="I52" i="1" s="1"/>
  <c r="J48" i="1"/>
  <c r="J49" i="1" s="1"/>
  <c r="J52" i="1" s="1"/>
  <c r="K48" i="1"/>
  <c r="K49" i="1" s="1"/>
  <c r="K52" i="1" s="1"/>
  <c r="L48" i="1"/>
  <c r="M48" i="1"/>
  <c r="D49" i="1"/>
  <c r="E49" i="1"/>
  <c r="E52" i="1" s="1"/>
  <c r="F49" i="1"/>
  <c r="F52" i="1" s="1"/>
  <c r="G49" i="1"/>
  <c r="G52" i="1" s="1"/>
  <c r="L49" i="1"/>
  <c r="M49" i="1"/>
  <c r="M51" i="1" s="1"/>
  <c r="B50" i="1"/>
  <c r="C50" i="1"/>
  <c r="D50" i="1"/>
  <c r="E50" i="1"/>
  <c r="F50" i="1"/>
  <c r="G50" i="1"/>
  <c r="H50" i="1"/>
  <c r="I50" i="1"/>
  <c r="J50" i="1"/>
  <c r="K50" i="1"/>
  <c r="L50" i="1"/>
  <c r="M50" i="1"/>
  <c r="D52" i="1"/>
  <c r="L52" i="1"/>
  <c r="M52" i="1"/>
  <c r="B57" i="1"/>
  <c r="C57" i="1"/>
  <c r="C68" i="1" s="1"/>
  <c r="D57" i="1"/>
  <c r="D68" i="1" s="1"/>
  <c r="E57" i="1"/>
  <c r="E68" i="1" s="1"/>
  <c r="B68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6" i="1"/>
  <c r="B20" i="4"/>
  <c r="B76" i="4" s="1"/>
  <c r="C20" i="4"/>
  <c r="C76" i="4" s="1"/>
  <c r="D20" i="4"/>
  <c r="D76" i="4" s="1"/>
  <c r="E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B28" i="4"/>
  <c r="C28" i="4"/>
  <c r="D28" i="4"/>
  <c r="E28" i="4"/>
  <c r="F28" i="4"/>
  <c r="G28" i="4"/>
  <c r="H28" i="4"/>
  <c r="I28" i="4"/>
  <c r="J28" i="4"/>
  <c r="K28" i="4"/>
  <c r="L28" i="4"/>
  <c r="M28" i="4"/>
  <c r="B30" i="4"/>
  <c r="C30" i="4"/>
  <c r="D30" i="4"/>
  <c r="E30" i="4"/>
  <c r="F30" i="4"/>
  <c r="G30" i="4"/>
  <c r="H30" i="4"/>
  <c r="I30" i="4"/>
  <c r="J30" i="4"/>
  <c r="K30" i="4"/>
  <c r="L30" i="4"/>
  <c r="M30" i="4"/>
  <c r="B38" i="4"/>
  <c r="C38" i="4"/>
  <c r="D38" i="4"/>
  <c r="E38" i="4"/>
  <c r="F38" i="4"/>
  <c r="F39" i="4" s="1"/>
  <c r="F42" i="4" s="1"/>
  <c r="G38" i="4"/>
  <c r="G39" i="4" s="1"/>
  <c r="G42" i="4" s="1"/>
  <c r="H38" i="4"/>
  <c r="H39" i="4" s="1"/>
  <c r="H42" i="4" s="1"/>
  <c r="I38" i="4"/>
  <c r="I39" i="4" s="1"/>
  <c r="I42" i="4" s="1"/>
  <c r="J38" i="4"/>
  <c r="K38" i="4"/>
  <c r="L38" i="4"/>
  <c r="M38" i="4"/>
  <c r="B39" i="4"/>
  <c r="B42" i="4" s="1"/>
  <c r="C39" i="4"/>
  <c r="D39" i="4"/>
  <c r="E39" i="4"/>
  <c r="J39" i="4"/>
  <c r="K39" i="4"/>
  <c r="K42" i="4" s="1"/>
  <c r="L39" i="4"/>
  <c r="L42" i="4" s="1"/>
  <c r="M39" i="4"/>
  <c r="M42" i="4" s="1"/>
  <c r="B40" i="4"/>
  <c r="C40" i="4"/>
  <c r="D40" i="4"/>
  <c r="E40" i="4"/>
  <c r="F40" i="4"/>
  <c r="G40" i="4"/>
  <c r="H40" i="4"/>
  <c r="I40" i="4"/>
  <c r="J40" i="4"/>
  <c r="K40" i="4"/>
  <c r="L40" i="4"/>
  <c r="M40" i="4"/>
  <c r="C42" i="4"/>
  <c r="D42" i="4"/>
  <c r="E42" i="4"/>
  <c r="J42" i="4"/>
  <c r="B48" i="4"/>
  <c r="C48" i="4"/>
  <c r="D48" i="4"/>
  <c r="E48" i="4"/>
  <c r="F48" i="4"/>
  <c r="F49" i="4" s="1"/>
  <c r="F52" i="4" s="1"/>
  <c r="G48" i="4"/>
  <c r="G49" i="4" s="1"/>
  <c r="G52" i="4" s="1"/>
  <c r="H48" i="4"/>
  <c r="H49" i="4" s="1"/>
  <c r="H52" i="4" s="1"/>
  <c r="I48" i="4"/>
  <c r="I49" i="4" s="1"/>
  <c r="I52" i="4" s="1"/>
  <c r="J48" i="4"/>
  <c r="K48" i="4"/>
  <c r="L48" i="4"/>
  <c r="M48" i="4"/>
  <c r="B49" i="4"/>
  <c r="B52" i="4" s="1"/>
  <c r="C49" i="4"/>
  <c r="D49" i="4"/>
  <c r="E49" i="4"/>
  <c r="J49" i="4"/>
  <c r="K49" i="4"/>
  <c r="K52" i="4" s="1"/>
  <c r="L49" i="4"/>
  <c r="L52" i="4" s="1"/>
  <c r="M49" i="4"/>
  <c r="M52" i="4" s="1"/>
  <c r="B50" i="4"/>
  <c r="C50" i="4"/>
  <c r="D50" i="4"/>
  <c r="E50" i="4"/>
  <c r="F50" i="4"/>
  <c r="G50" i="4"/>
  <c r="H50" i="4"/>
  <c r="I50" i="4"/>
  <c r="J50" i="4"/>
  <c r="K50" i="4"/>
  <c r="L50" i="4"/>
  <c r="M50" i="4"/>
  <c r="C52" i="4"/>
  <c r="D52" i="4"/>
  <c r="E52" i="4"/>
  <c r="J52" i="4"/>
  <c r="B56" i="4"/>
  <c r="C56" i="4"/>
  <c r="D56" i="4" s="1"/>
  <c r="B57" i="4"/>
  <c r="C57" i="4"/>
  <c r="D57" i="4"/>
  <c r="D68" i="4" s="1"/>
  <c r="E57" i="4"/>
  <c r="B67" i="4"/>
  <c r="C67" i="4"/>
  <c r="D67" i="4"/>
  <c r="D79" i="4" s="1"/>
  <c r="B71" i="4"/>
  <c r="C71" i="4"/>
  <c r="D71" i="4"/>
  <c r="E71" i="4"/>
  <c r="F71" i="4"/>
  <c r="G71" i="4"/>
  <c r="H71" i="4"/>
  <c r="I71" i="4"/>
  <c r="J71" i="4"/>
  <c r="K71" i="4"/>
  <c r="L71" i="4"/>
  <c r="M71" i="4"/>
  <c r="B72" i="4"/>
  <c r="C72" i="4"/>
  <c r="D72" i="4"/>
  <c r="E72" i="4"/>
  <c r="F72" i="4"/>
  <c r="G72" i="4"/>
  <c r="H72" i="4"/>
  <c r="I72" i="4"/>
  <c r="J72" i="4"/>
  <c r="K72" i="4"/>
  <c r="L72" i="4"/>
  <c r="M72" i="4"/>
  <c r="B75" i="4"/>
  <c r="C75" i="4"/>
  <c r="D75" i="4"/>
  <c r="E75" i="4"/>
  <c r="B77" i="4"/>
  <c r="C77" i="4"/>
  <c r="D77" i="4"/>
  <c r="B42" i="1" l="1"/>
  <c r="B56" i="1"/>
  <c r="B79" i="4"/>
  <c r="D80" i="4" s="1"/>
  <c r="F57" i="1"/>
  <c r="B79" i="2"/>
  <c r="F56" i="2"/>
  <c r="F22" i="4"/>
  <c r="C76" i="1"/>
  <c r="D20" i="1"/>
  <c r="C75" i="1"/>
  <c r="C77" i="1" s="1"/>
  <c r="D61" i="4"/>
  <c r="E56" i="4"/>
  <c r="C68" i="4"/>
  <c r="C79" i="4" s="1"/>
  <c r="C61" i="4"/>
  <c r="B61" i="4"/>
  <c r="B68" i="4"/>
  <c r="F57" i="4"/>
  <c r="E68" i="4"/>
  <c r="F20" i="4"/>
  <c r="E76" i="4"/>
  <c r="E77" i="4" s="1"/>
  <c r="D22" i="1"/>
  <c r="C57" i="2"/>
  <c r="B61" i="2"/>
  <c r="B68" i="2"/>
  <c r="C75" i="2"/>
  <c r="C77" i="2" s="1"/>
  <c r="D20" i="2"/>
  <c r="D22" i="2" s="1"/>
  <c r="C76" i="2"/>
  <c r="B75" i="1"/>
  <c r="B77" i="1" s="1"/>
  <c r="D76" i="1" l="1"/>
  <c r="E20" i="1"/>
  <c r="D75" i="1"/>
  <c r="D77" i="1" s="1"/>
  <c r="G57" i="4"/>
  <c r="F68" i="4"/>
  <c r="D75" i="2"/>
  <c r="D77" i="2" s="1"/>
  <c r="E20" i="2"/>
  <c r="D76" i="2"/>
  <c r="G56" i="2"/>
  <c r="F67" i="2"/>
  <c r="F75" i="4"/>
  <c r="G20" i="4"/>
  <c r="F76" i="4"/>
  <c r="E61" i="4"/>
  <c r="E67" i="4"/>
  <c r="E79" i="4" s="1"/>
  <c r="F56" i="4"/>
  <c r="G57" i="1"/>
  <c r="F68" i="1"/>
  <c r="C56" i="1"/>
  <c r="B67" i="1"/>
  <c r="B79" i="1" s="1"/>
  <c r="D80" i="1" s="1"/>
  <c r="B61" i="1"/>
  <c r="D57" i="2"/>
  <c r="C61" i="2"/>
  <c r="C68" i="2"/>
  <c r="C79" i="2" s="1"/>
  <c r="E75" i="2" l="1"/>
  <c r="F20" i="2"/>
  <c r="E76" i="2"/>
  <c r="E22" i="2"/>
  <c r="C61" i="1"/>
  <c r="C67" i="1"/>
  <c r="C79" i="1" s="1"/>
  <c r="D56" i="1"/>
  <c r="H57" i="4"/>
  <c r="G68" i="4"/>
  <c r="E57" i="2"/>
  <c r="D61" i="2"/>
  <c r="D68" i="2"/>
  <c r="D79" i="2" s="1"/>
  <c r="G68" i="1"/>
  <c r="H57" i="1"/>
  <c r="G75" i="4"/>
  <c r="G77" i="4" s="1"/>
  <c r="H20" i="4"/>
  <c r="G76" i="4"/>
  <c r="G22" i="4"/>
  <c r="F77" i="4"/>
  <c r="F67" i="4"/>
  <c r="F79" i="4" s="1"/>
  <c r="F61" i="4"/>
  <c r="G56" i="4"/>
  <c r="E76" i="1"/>
  <c r="F20" i="1"/>
  <c r="E75" i="1"/>
  <c r="E77" i="1" s="1"/>
  <c r="E22" i="1"/>
  <c r="H56" i="2"/>
  <c r="G67" i="2"/>
  <c r="D61" i="1" l="1"/>
  <c r="E56" i="1"/>
  <c r="D67" i="1"/>
  <c r="D79" i="1" s="1"/>
  <c r="I57" i="1"/>
  <c r="H68" i="1"/>
  <c r="G67" i="4"/>
  <c r="G79" i="4" s="1"/>
  <c r="G61" i="4"/>
  <c r="H56" i="4"/>
  <c r="I56" i="2"/>
  <c r="H67" i="2"/>
  <c r="F57" i="2"/>
  <c r="E68" i="2"/>
  <c r="E79" i="2" s="1"/>
  <c r="E61" i="2"/>
  <c r="F75" i="2"/>
  <c r="G20" i="2"/>
  <c r="F76" i="2"/>
  <c r="F22" i="2"/>
  <c r="E77" i="2"/>
  <c r="F76" i="1"/>
  <c r="G20" i="1"/>
  <c r="F75" i="1"/>
  <c r="F77" i="1" s="1"/>
  <c r="F22" i="1"/>
  <c r="H75" i="4"/>
  <c r="I20" i="4"/>
  <c r="H76" i="4"/>
  <c r="H22" i="4"/>
  <c r="I57" i="4"/>
  <c r="H68" i="4"/>
  <c r="I68" i="4" l="1"/>
  <c r="J57" i="4"/>
  <c r="G57" i="2"/>
  <c r="F68" i="2"/>
  <c r="F79" i="2" s="1"/>
  <c r="F61" i="2"/>
  <c r="J57" i="1"/>
  <c r="I68" i="1"/>
  <c r="E61" i="1"/>
  <c r="F56" i="1"/>
  <c r="E67" i="1"/>
  <c r="E79" i="1" s="1"/>
  <c r="G75" i="1"/>
  <c r="G76" i="1"/>
  <c r="G22" i="1"/>
  <c r="H20" i="1"/>
  <c r="I75" i="4"/>
  <c r="I77" i="4" s="1"/>
  <c r="J20" i="4"/>
  <c r="I76" i="4"/>
  <c r="I22" i="4"/>
  <c r="J56" i="2"/>
  <c r="I67" i="2"/>
  <c r="H77" i="4"/>
  <c r="G76" i="2"/>
  <c r="G75" i="2"/>
  <c r="G22" i="2"/>
  <c r="H20" i="2"/>
  <c r="F77" i="2"/>
  <c r="H67" i="4"/>
  <c r="H79" i="4" s="1"/>
  <c r="I56" i="4"/>
  <c r="H61" i="4"/>
  <c r="H75" i="1" l="1"/>
  <c r="H76" i="1"/>
  <c r="H22" i="1"/>
  <c r="I20" i="1"/>
  <c r="J56" i="4"/>
  <c r="I67" i="4"/>
  <c r="I79" i="4" s="1"/>
  <c r="I61" i="4"/>
  <c r="K57" i="1"/>
  <c r="J68" i="1"/>
  <c r="H76" i="2"/>
  <c r="H75" i="2"/>
  <c r="H77" i="2" s="1"/>
  <c r="H22" i="2"/>
  <c r="I20" i="2"/>
  <c r="G68" i="2"/>
  <c r="G79" i="2" s="1"/>
  <c r="H57" i="2"/>
  <c r="G61" i="2"/>
  <c r="K56" i="2"/>
  <c r="J67" i="2"/>
  <c r="G77" i="1"/>
  <c r="G56" i="1"/>
  <c r="F61" i="1"/>
  <c r="F67" i="1"/>
  <c r="F79" i="1" s="1"/>
  <c r="J68" i="4"/>
  <c r="K57" i="4"/>
  <c r="G77" i="2"/>
  <c r="J76" i="4"/>
  <c r="J22" i="4"/>
  <c r="K20" i="4"/>
  <c r="J75" i="4"/>
  <c r="J77" i="4" s="1"/>
  <c r="K68" i="1" l="1"/>
  <c r="L57" i="1"/>
  <c r="J61" i="4"/>
  <c r="K56" i="4"/>
  <c r="J67" i="4"/>
  <c r="J79" i="4" s="1"/>
  <c r="H68" i="2"/>
  <c r="H79" i="2" s="1"/>
  <c r="I57" i="2"/>
  <c r="H61" i="2"/>
  <c r="K76" i="4"/>
  <c r="K22" i="4"/>
  <c r="L20" i="4"/>
  <c r="K75" i="4"/>
  <c r="K77" i="4" s="1"/>
  <c r="J20" i="2"/>
  <c r="I76" i="2"/>
  <c r="I22" i="2"/>
  <c r="I75" i="2"/>
  <c r="I77" i="2" s="1"/>
  <c r="J20" i="1"/>
  <c r="I75" i="1"/>
  <c r="I77" i="1" s="1"/>
  <c r="I76" i="1"/>
  <c r="I22" i="1"/>
  <c r="G67" i="1"/>
  <c r="G79" i="1" s="1"/>
  <c r="G61" i="1"/>
  <c r="H56" i="1"/>
  <c r="K67" i="2"/>
  <c r="L56" i="2"/>
  <c r="K68" i="4"/>
  <c r="L57" i="4"/>
  <c r="H77" i="1"/>
  <c r="J22" i="2" l="1"/>
  <c r="K20" i="2"/>
  <c r="J76" i="2"/>
  <c r="J75" i="2"/>
  <c r="K61" i="4"/>
  <c r="L56" i="4"/>
  <c r="K67" i="4"/>
  <c r="K79" i="4" s="1"/>
  <c r="H67" i="1"/>
  <c r="H79" i="1" s="1"/>
  <c r="I56" i="1"/>
  <c r="H61" i="1"/>
  <c r="L76" i="4"/>
  <c r="L22" i="4"/>
  <c r="M20" i="4"/>
  <c r="L75" i="4"/>
  <c r="L77" i="4" s="1"/>
  <c r="L68" i="1"/>
  <c r="M57" i="1"/>
  <c r="M68" i="1" s="1"/>
  <c r="I68" i="2"/>
  <c r="I79" i="2" s="1"/>
  <c r="J57" i="2"/>
  <c r="I61" i="2"/>
  <c r="L68" i="4"/>
  <c r="M57" i="4"/>
  <c r="M68" i="4" s="1"/>
  <c r="L67" i="2"/>
  <c r="M56" i="2"/>
  <c r="J22" i="1"/>
  <c r="K20" i="1"/>
  <c r="J75" i="1"/>
  <c r="J76" i="1"/>
  <c r="M56" i="4" l="1"/>
  <c r="L61" i="4"/>
  <c r="L67" i="4"/>
  <c r="L79" i="4" s="1"/>
  <c r="M67" i="2"/>
  <c r="M76" i="4"/>
  <c r="M75" i="4"/>
  <c r="M77" i="4" s="1"/>
  <c r="M22" i="4"/>
  <c r="J77" i="2"/>
  <c r="J77" i="1"/>
  <c r="K76" i="1"/>
  <c r="L20" i="1"/>
  <c r="K75" i="1"/>
  <c r="K77" i="1" s="1"/>
  <c r="K22" i="1"/>
  <c r="K57" i="2"/>
  <c r="J68" i="2"/>
  <c r="J79" i="2" s="1"/>
  <c r="J61" i="2"/>
  <c r="K75" i="2"/>
  <c r="L20" i="2"/>
  <c r="K76" i="2"/>
  <c r="K22" i="2"/>
  <c r="I67" i="1"/>
  <c r="I79" i="1" s="1"/>
  <c r="J56" i="1"/>
  <c r="I61" i="1"/>
  <c r="K56" i="1" l="1"/>
  <c r="J67" i="1"/>
  <c r="J79" i="1" s="1"/>
  <c r="J61" i="1"/>
  <c r="L57" i="2"/>
  <c r="K68" i="2"/>
  <c r="K79" i="2" s="1"/>
  <c r="K61" i="2"/>
  <c r="L76" i="1"/>
  <c r="M20" i="1"/>
  <c r="L75" i="1"/>
  <c r="L22" i="1"/>
  <c r="L75" i="2"/>
  <c r="M20" i="2"/>
  <c r="L76" i="2"/>
  <c r="L22" i="2"/>
  <c r="M61" i="4"/>
  <c r="M67" i="4"/>
  <c r="M79" i="4" s="1"/>
  <c r="K77" i="2"/>
  <c r="M76" i="1" l="1"/>
  <c r="M75" i="1"/>
  <c r="M77" i="1" s="1"/>
  <c r="M22" i="1"/>
  <c r="M75" i="2"/>
  <c r="M77" i="2" s="1"/>
  <c r="M76" i="2"/>
  <c r="M22" i="2"/>
  <c r="L77" i="2"/>
  <c r="M57" i="2"/>
  <c r="L68" i="2"/>
  <c r="L79" i="2" s="1"/>
  <c r="L61" i="2"/>
  <c r="L77" i="1"/>
  <c r="K61" i="1"/>
  <c r="L56" i="1"/>
  <c r="K67" i="1"/>
  <c r="K79" i="1" s="1"/>
  <c r="M68" i="2" l="1"/>
  <c r="M79" i="2" s="1"/>
  <c r="D80" i="2" s="1"/>
  <c r="M61" i="2"/>
  <c r="L61" i="1"/>
  <c r="M56" i="1"/>
  <c r="L67" i="1"/>
  <c r="L79" i="1" s="1"/>
  <c r="M61" i="1" l="1"/>
  <c r="M67" i="1"/>
  <c r="M79" i="1" s="1"/>
</calcChain>
</file>

<file path=xl/sharedStrings.xml><?xml version="1.0" encoding="utf-8"?>
<sst xmlns="http://schemas.openxmlformats.org/spreadsheetml/2006/main" count="503" uniqueCount="88">
  <si>
    <t>Sales</t>
  </si>
  <si>
    <t>Jan.</t>
  </si>
  <si>
    <t>Feb.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</si>
  <si>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</si>
  <si>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</si>
  <si>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</si>
  <si>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</si>
  <si>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</si>
  <si>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</si>
  <si>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</si>
  <si>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</si>
  <si>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</si>
  <si>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</si>
  <si>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Sales, Production, and Inventory Numbers are in thousands</t>
  </si>
  <si>
    <t>Lg.Bags</t>
  </si>
  <si>
    <t>Cases</t>
  </si>
  <si>
    <t>Number of Employees</t>
  </si>
  <si>
    <t>Hire</t>
  </si>
  <si>
    <t>Fire</t>
  </si>
  <si>
    <t>Total</t>
  </si>
  <si>
    <t>Number of OT Days Scheduled</t>
  </si>
  <si>
    <t># Days</t>
  </si>
  <si>
    <t>Capacity</t>
  </si>
  <si>
    <t>Lg.</t>
  </si>
  <si>
    <t xml:space="preserve"> </t>
  </si>
  <si>
    <t>Start with 3 employees</t>
  </si>
  <si>
    <t>Scheduled Production</t>
  </si>
  <si>
    <t># Wkrs</t>
  </si>
  <si>
    <t>Feasible</t>
  </si>
  <si>
    <t>Rate</t>
  </si>
  <si>
    <t>Large</t>
  </si>
  <si>
    <t xml:space="preserve"> Feasible</t>
  </si>
  <si>
    <t>Production</t>
  </si>
  <si>
    <t>Caution: If a negative appears, then you need to schedule more production if demand is to be satisfied.</t>
  </si>
  <si>
    <t>Performance Statement</t>
  </si>
  <si>
    <t xml:space="preserve">Inventory </t>
  </si>
  <si>
    <t xml:space="preserve">  Large</t>
  </si>
  <si>
    <t xml:space="preserve">  Cases</t>
  </si>
  <si>
    <t xml:space="preserve">   Hiring</t>
  </si>
  <si>
    <t xml:space="preserve">   Firing</t>
  </si>
  <si>
    <t>Labor Costs</t>
  </si>
  <si>
    <t>Total Wkrs</t>
  </si>
  <si>
    <t xml:space="preserve">   Regular</t>
  </si>
  <si>
    <t xml:space="preserve">   Overtime</t>
  </si>
  <si>
    <t xml:space="preserve">  Total Labor</t>
  </si>
  <si>
    <t>Caution: If a negative appears, then you have violated the warehouse capacity constraint.</t>
  </si>
  <si>
    <t>Caution:  If a No appears above, you need to schedule more workers, more overtime days, or less production.</t>
  </si>
  <si>
    <t>Caution: If a No appears above, you need to schedule more workers, more overtime days, or less production.</t>
  </si>
  <si>
    <t>Total Costs =</t>
  </si>
  <si>
    <t>Caution: If a No appears in  the above rows, you have scheduled more overtime than is permitted)</t>
  </si>
  <si>
    <t>(The #s will go away when you have a feasible solution)</t>
  </si>
  <si>
    <t>This form manufactures potting soil in two sizes, large bags and cases that hole eight 3 liter bags.</t>
  </si>
  <si>
    <t>Sales estimates that sales for the coming year will be as follows:</t>
  </si>
  <si>
    <t>(The red cells are cells that you input--the blue cells are automatically calculated)</t>
  </si>
  <si>
    <t>The firm normally employes three regular employees and seasonal full time workers.</t>
  </si>
  <si>
    <t># Scheduled</t>
  </si>
  <si>
    <t>Feasible??</t>
  </si>
  <si>
    <t>Large (The most number of workers you can schedule on the large bag line is five)</t>
  </si>
  <si>
    <t>Cases (The most number of workers that you can schedule on the small bag line is four)</t>
  </si>
  <si>
    <r>
      <t xml:space="preserve">(The most number of days you can schedule on </t>
    </r>
    <r>
      <rPr>
        <b/>
        <sz val="9"/>
        <rFont val="Arial"/>
        <family val="2"/>
      </rPr>
      <t xml:space="preserve">each </t>
    </r>
    <r>
      <rPr>
        <sz val="9"/>
        <rFont val="Arial"/>
        <family val="2"/>
      </rPr>
      <t>line is four days per month)</t>
    </r>
  </si>
  <si>
    <t>HR Costs</t>
  </si>
  <si>
    <r>
      <t>Inventory</t>
    </r>
    <r>
      <rPr>
        <sz val="10"/>
        <rFont val="Arial"/>
      </rPr>
      <t xml:space="preserve"> (assume a beginning inventory position of 3000 large bags and 300 cases)</t>
    </r>
  </si>
  <si>
    <t>Have you observed the 60,000 unit warehouse capacity (2 lg bags- 1 unit, one case - 1 unit)</t>
  </si>
  <si>
    <t>An Okay Solution to the Super Jungle Magic Problem</t>
  </si>
  <si>
    <t>The Super Jungle Magic Problem                                                   Fall 2001</t>
  </si>
  <si>
    <t>(The production rate varies with the number of workers assigned--See formula in rows 38 &amp; 48)</t>
  </si>
  <si>
    <t>Your goal is to find a feasible solution with the lowest cost, I.e., the number in cell D80</t>
  </si>
  <si>
    <t>Your goal is to find a feasible solution with the lowest cost, I.e., the number in cell D80.</t>
  </si>
  <si>
    <t>(The production rate varies with the number of workers assigned.  See formula in rows 38 and 48)</t>
  </si>
  <si>
    <t>(Note the production rate varies with the number of workers assigned.  See the formula in rows 38 and 48)</t>
  </si>
  <si>
    <t>From: Dave Denzler, Production Planning Department</t>
  </si>
  <si>
    <t>I eagerly await your outline.</t>
  </si>
  <si>
    <t xml:space="preserve">Please submit the third worksheet and a set of instructions describing the strategy that you have </t>
  </si>
  <si>
    <t xml:space="preserve">used to identify your solution.  I am so impressed with your analytical skills that I have </t>
  </si>
  <si>
    <t xml:space="preserve">recommended you to headup our APS project.  I feel that this key project needs your insights and </t>
  </si>
  <si>
    <t>practicality.</t>
  </si>
  <si>
    <t xml:space="preserve">wizzardry that you use to find your solution.  </t>
  </si>
  <si>
    <t>Fall 2003</t>
  </si>
  <si>
    <t>(Done by Joe, an analyst with a 49er fan with Monday morning hangover)</t>
  </si>
  <si>
    <t>Your Solution to the Super Jungle Magic Problem    Name_______</t>
  </si>
  <si>
    <t>Section:</t>
  </si>
  <si>
    <t>Row:</t>
  </si>
  <si>
    <t>To: Star Student</t>
  </si>
  <si>
    <r>
      <t xml:space="preserve">Now the bad news.  My boss indicates that I can not reassign you until you have </t>
    </r>
    <r>
      <rPr>
        <b/>
        <sz val="10"/>
        <rFont val="Arial"/>
        <family val="2"/>
      </rPr>
      <t>outlined</t>
    </r>
    <r>
      <rPr>
        <sz val="10"/>
        <rFont val="Arial"/>
      </rPr>
      <t xml:space="preserve"> the </t>
    </r>
  </si>
  <si>
    <t>(The ######s will go away when you have a feasible solution)</t>
  </si>
  <si>
    <t>Spring 2004</t>
  </si>
  <si>
    <t>One of your jobs is to decide when and how may workers to hire and fire,  It costs $1000 to hire and $250 to lay off a worker.</t>
  </si>
  <si>
    <t>March 4,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</si>
</sst>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1" fontId="13" fillId="0" borderId="0" xfId="0" applyNumberFormat="1" applyFont="1"/>
    <xf numFmtId="3" fontId="13" fillId="0" borderId="0" xfId="0" applyNumberFormat="1" applyFont="1"/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49" fontId="0" fillId="0" borderId="0" xfId="0" applyNumberFormat="1"/>
    <xf numFmtId="0" fontId="17" fillId="0" borderId="0" xfId="0" applyFont="1"/>
    <xf numFmtId="0" fontId="19" fillId="0" borderId="0" xfId="0" applyFont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workbookViewId="0">
      <selection activeCell="F66" sqref="F66"/>
    </sheetView>
  </sheetViews>
  <sheetFormatPr defaultRowHeight="13.2" x14ac:dyDescent="0.25"/>
  <cols>
    <col min="1" max="1" width="9.6640625" customWidth="1"/>
    <col min="2" max="17" width="6.6640625" customWidth="1"/>
  </cols>
  <sheetData>
    <row r="1" spans="1:13" ht="17.399999999999999" x14ac:dyDescent="0.3">
      <c r="A1" s="7" t="s">
        <v>64</v>
      </c>
      <c r="L1" t="s">
        <v>85</v>
      </c>
    </row>
    <row r="2" spans="1:13" ht="6" customHeight="1" x14ac:dyDescent="0.25"/>
    <row r="3" spans="1:13" ht="12" customHeight="1" x14ac:dyDescent="0.25">
      <c r="A3" t="s">
        <v>51</v>
      </c>
    </row>
    <row r="4" spans="1:13" ht="12" customHeight="1" x14ac:dyDescent="0.25">
      <c r="A4" t="s">
        <v>52</v>
      </c>
    </row>
    <row r="5" spans="1:13" ht="12" customHeight="1" x14ac:dyDescent="0.25"/>
    <row r="6" spans="1:13" ht="12" customHeight="1" x14ac:dyDescent="0.25">
      <c r="A6" t="s">
        <v>66</v>
      </c>
    </row>
    <row r="7" spans="1:13" x14ac:dyDescent="0.25">
      <c r="E7" t="s">
        <v>13</v>
      </c>
    </row>
    <row r="8" spans="1:13" x14ac:dyDescent="0.25">
      <c r="A8" s="3" t="s">
        <v>0</v>
      </c>
      <c r="B8" s="18" t="s">
        <v>1</v>
      </c>
      <c r="C8" s="18" t="s">
        <v>2</v>
      </c>
      <c r="D8" s="18" t="s">
        <v>3</v>
      </c>
      <c r="E8" s="18" t="s">
        <v>4</v>
      </c>
      <c r="F8" s="18" t="s">
        <v>5</v>
      </c>
      <c r="G8" s="18" t="s">
        <v>6</v>
      </c>
      <c r="H8" s="18" t="s">
        <v>7</v>
      </c>
      <c r="I8" s="18" t="s">
        <v>8</v>
      </c>
      <c r="J8" s="18" t="s">
        <v>9</v>
      </c>
      <c r="K8" s="18" t="s">
        <v>10</v>
      </c>
      <c r="L8" s="18" t="s">
        <v>11</v>
      </c>
      <c r="M8" s="18" t="s">
        <v>12</v>
      </c>
    </row>
    <row r="9" spans="1:13" ht="9.9" customHeight="1" x14ac:dyDescent="0.25">
      <c r="A9" s="3" t="s">
        <v>14</v>
      </c>
      <c r="B9" s="14">
        <v>20000</v>
      </c>
      <c r="C9" s="14">
        <v>40000</v>
      </c>
      <c r="D9" s="33">
        <v>110000</v>
      </c>
      <c r="E9" s="14">
        <v>145000</v>
      </c>
      <c r="F9" s="14">
        <v>155000</v>
      </c>
      <c r="G9" s="14">
        <v>120000</v>
      </c>
      <c r="H9" s="14">
        <v>50000</v>
      </c>
      <c r="I9" s="14">
        <v>40000</v>
      </c>
      <c r="J9" s="14">
        <v>60000</v>
      </c>
      <c r="K9" s="14">
        <v>30000</v>
      </c>
      <c r="L9" s="14">
        <v>10000</v>
      </c>
      <c r="M9" s="14">
        <v>10000</v>
      </c>
    </row>
    <row r="10" spans="1:13" ht="9.9" customHeight="1" x14ac:dyDescent="0.25">
      <c r="A10" s="3" t="s">
        <v>15</v>
      </c>
      <c r="B10" s="14">
        <v>10000</v>
      </c>
      <c r="C10" s="14">
        <v>15000</v>
      </c>
      <c r="D10" s="33">
        <v>15000</v>
      </c>
      <c r="E10" s="14">
        <v>20000</v>
      </c>
      <c r="F10" s="14">
        <v>15000</v>
      </c>
      <c r="G10" s="33">
        <v>12000</v>
      </c>
      <c r="H10" s="14">
        <v>10000</v>
      </c>
      <c r="I10" s="14">
        <v>10000</v>
      </c>
      <c r="J10" s="14">
        <v>15000</v>
      </c>
      <c r="K10" s="14">
        <v>15000</v>
      </c>
      <c r="L10" s="14">
        <v>10000</v>
      </c>
      <c r="M10" s="14">
        <v>10000</v>
      </c>
    </row>
    <row r="11" spans="1:13" ht="6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2" customHeight="1" x14ac:dyDescent="0.25">
      <c r="A12" s="1"/>
      <c r="B12" s="4" t="s">
        <v>53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2.1" customHeight="1" x14ac:dyDescent="0.25">
      <c r="A13" s="1"/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2" customHeight="1" x14ac:dyDescent="0.25">
      <c r="A14" s="1" t="s">
        <v>54</v>
      </c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2" customHeight="1" x14ac:dyDescent="0.25">
      <c r="A15" s="3" t="s">
        <v>86</v>
      </c>
      <c r="B15" s="1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" t="s">
        <v>16</v>
      </c>
      <c r="B16" s="1"/>
      <c r="C16" s="1"/>
      <c r="D16" s="1" t="s">
        <v>25</v>
      </c>
      <c r="F16" s="1"/>
      <c r="I16" s="1"/>
      <c r="J16" s="1"/>
      <c r="K16" s="1"/>
      <c r="L16" s="1"/>
      <c r="M16" s="1"/>
    </row>
    <row r="17" spans="1:13" x14ac:dyDescent="0.25">
      <c r="A17" s="1"/>
      <c r="B17" s="18" t="s">
        <v>1</v>
      </c>
      <c r="C17" s="18" t="s">
        <v>2</v>
      </c>
      <c r="D17" s="18" t="s">
        <v>3</v>
      </c>
      <c r="E17" s="18" t="s">
        <v>4</v>
      </c>
      <c r="F17" s="18" t="s">
        <v>5</v>
      </c>
      <c r="G17" s="18" t="s">
        <v>6</v>
      </c>
      <c r="H17" s="18" t="s">
        <v>7</v>
      </c>
      <c r="I17" s="18" t="s">
        <v>8</v>
      </c>
      <c r="J17" s="18" t="s">
        <v>9</v>
      </c>
      <c r="K17" s="18" t="s">
        <v>10</v>
      </c>
      <c r="L17" s="18" t="s">
        <v>11</v>
      </c>
      <c r="M17" s="18" t="s">
        <v>12</v>
      </c>
    </row>
    <row r="18" spans="1:13" ht="9.9" customHeight="1" x14ac:dyDescent="0.25">
      <c r="A18" s="3" t="s">
        <v>17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</row>
    <row r="19" spans="1:13" ht="9.9" customHeight="1" x14ac:dyDescent="0.25">
      <c r="A19" s="3" t="s">
        <v>18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</row>
    <row r="20" spans="1:13" ht="9.9" customHeight="1" x14ac:dyDescent="0.25">
      <c r="A20" s="3" t="s">
        <v>41</v>
      </c>
      <c r="B20" s="21">
        <f>3+B18-B19</f>
        <v>3</v>
      </c>
      <c r="C20" s="21">
        <f>B20+C18-C19</f>
        <v>3</v>
      </c>
      <c r="D20" s="21">
        <f t="shared" ref="D20:M20" si="0">C20+D18-D19</f>
        <v>3</v>
      </c>
      <c r="E20" s="21">
        <f t="shared" si="0"/>
        <v>3</v>
      </c>
      <c r="F20" s="21">
        <f t="shared" si="0"/>
        <v>3</v>
      </c>
      <c r="G20" s="21">
        <f t="shared" si="0"/>
        <v>3</v>
      </c>
      <c r="H20" s="21">
        <f t="shared" si="0"/>
        <v>3</v>
      </c>
      <c r="I20" s="21">
        <f t="shared" si="0"/>
        <v>3</v>
      </c>
      <c r="J20" s="21">
        <f t="shared" si="0"/>
        <v>3</v>
      </c>
      <c r="K20" s="21">
        <f t="shared" si="0"/>
        <v>3</v>
      </c>
      <c r="L20" s="21">
        <f t="shared" si="0"/>
        <v>3</v>
      </c>
      <c r="M20" s="21">
        <f t="shared" si="0"/>
        <v>3</v>
      </c>
    </row>
    <row r="21" spans="1:13" ht="9.9" customHeight="1" x14ac:dyDescent="0.25">
      <c r="A21" s="3" t="s">
        <v>55</v>
      </c>
      <c r="B21" s="21">
        <f>B37+B47</f>
        <v>0</v>
      </c>
      <c r="C21" s="21">
        <f t="shared" ref="C21:M21" si="1">C37+C47</f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</row>
    <row r="22" spans="1:13" ht="9.9" customHeight="1" x14ac:dyDescent="0.25">
      <c r="A22" s="3" t="s">
        <v>56</v>
      </c>
      <c r="B22" s="21" t="str">
        <f>IF(((B21-B20)&gt;0),"No", "Yes")</f>
        <v>Yes</v>
      </c>
      <c r="C22" s="21" t="str">
        <f t="shared" ref="C22:M22" si="2">IF(((C21-C20)&gt;0),"No", "Yes")</f>
        <v>Yes</v>
      </c>
      <c r="D22" s="21" t="str">
        <f t="shared" si="2"/>
        <v>Yes</v>
      </c>
      <c r="E22" s="21" t="str">
        <f t="shared" si="2"/>
        <v>Yes</v>
      </c>
      <c r="F22" s="21" t="str">
        <f t="shared" si="2"/>
        <v>Yes</v>
      </c>
      <c r="G22" s="21" t="str">
        <f t="shared" si="2"/>
        <v>Yes</v>
      </c>
      <c r="H22" s="21" t="str">
        <f t="shared" si="2"/>
        <v>Yes</v>
      </c>
      <c r="I22" s="21" t="str">
        <f t="shared" si="2"/>
        <v>Yes</v>
      </c>
      <c r="J22" s="21" t="str">
        <f t="shared" si="2"/>
        <v>Yes</v>
      </c>
      <c r="K22" s="21" t="str">
        <f t="shared" si="2"/>
        <v>Yes</v>
      </c>
      <c r="L22" s="21" t="str">
        <f t="shared" si="2"/>
        <v>Yes</v>
      </c>
      <c r="M22" s="21" t="str">
        <f t="shared" si="2"/>
        <v>Yes</v>
      </c>
    </row>
    <row r="23" spans="1:13" ht="6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 t="s">
        <v>59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 t="s">
        <v>21</v>
      </c>
      <c r="B26" s="18" t="s">
        <v>1</v>
      </c>
      <c r="C26" s="18" t="s">
        <v>2</v>
      </c>
      <c r="D26" s="18" t="s">
        <v>3</v>
      </c>
      <c r="E26" s="18" t="s">
        <v>4</v>
      </c>
      <c r="F26" s="18" t="s">
        <v>5</v>
      </c>
      <c r="G26" s="18" t="s">
        <v>6</v>
      </c>
      <c r="H26" s="18" t="s">
        <v>7</v>
      </c>
      <c r="I26" s="18" t="s">
        <v>8</v>
      </c>
      <c r="J26" s="18" t="s">
        <v>9</v>
      </c>
      <c r="K26" s="18" t="s">
        <v>10</v>
      </c>
      <c r="L26" s="18" t="s">
        <v>11</v>
      </c>
      <c r="M26" s="18" t="s">
        <v>12</v>
      </c>
    </row>
    <row r="27" spans="1:13" ht="9.9" customHeight="1" x14ac:dyDescent="0.25">
      <c r="A27" s="3" t="s">
        <v>30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</row>
    <row r="28" spans="1:13" ht="9.9" customHeight="1" x14ac:dyDescent="0.25">
      <c r="A28" s="3" t="s">
        <v>28</v>
      </c>
      <c r="B28" s="22" t="str">
        <f>IF((B27&gt;4),"N0","Yes")</f>
        <v>Yes</v>
      </c>
      <c r="C28" s="22" t="str">
        <f t="shared" ref="C28:M28" si="3">IF((C27&gt;4),"N0","Yes")</f>
        <v>Yes</v>
      </c>
      <c r="D28" s="22" t="str">
        <f t="shared" si="3"/>
        <v>Yes</v>
      </c>
      <c r="E28" s="22" t="str">
        <f t="shared" si="3"/>
        <v>Yes</v>
      </c>
      <c r="F28" s="22" t="str">
        <f t="shared" si="3"/>
        <v>Yes</v>
      </c>
      <c r="G28" s="22" t="str">
        <f t="shared" si="3"/>
        <v>Yes</v>
      </c>
      <c r="H28" s="22" t="str">
        <f t="shared" si="3"/>
        <v>Yes</v>
      </c>
      <c r="I28" s="22" t="str">
        <f t="shared" si="3"/>
        <v>Yes</v>
      </c>
      <c r="J28" s="22" t="str">
        <f t="shared" si="3"/>
        <v>Yes</v>
      </c>
      <c r="K28" s="22" t="str">
        <f t="shared" si="3"/>
        <v>Yes</v>
      </c>
      <c r="L28" s="22" t="str">
        <f t="shared" si="3"/>
        <v>Yes</v>
      </c>
      <c r="M28" s="22" t="str">
        <f t="shared" si="3"/>
        <v>Yes</v>
      </c>
    </row>
    <row r="29" spans="1:13" ht="9.9" customHeight="1" x14ac:dyDescent="0.25">
      <c r="A29" s="3" t="s">
        <v>15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</row>
    <row r="30" spans="1:13" ht="9.9" customHeight="1" x14ac:dyDescent="0.25">
      <c r="A30" s="3" t="s">
        <v>31</v>
      </c>
      <c r="B30" s="22" t="str">
        <f t="shared" ref="B30:M30" si="4">IF(((B29)&gt;4),"No","Yes")</f>
        <v>Yes</v>
      </c>
      <c r="C30" s="22" t="str">
        <f t="shared" si="4"/>
        <v>Yes</v>
      </c>
      <c r="D30" s="22" t="str">
        <f t="shared" si="4"/>
        <v>Yes</v>
      </c>
      <c r="E30" s="22" t="str">
        <f t="shared" si="4"/>
        <v>Yes</v>
      </c>
      <c r="F30" s="22" t="str">
        <f t="shared" si="4"/>
        <v>Yes</v>
      </c>
      <c r="G30" s="22" t="str">
        <f t="shared" si="4"/>
        <v>Yes</v>
      </c>
      <c r="H30" s="22" t="str">
        <f t="shared" si="4"/>
        <v>Yes</v>
      </c>
      <c r="I30" s="22" t="str">
        <f t="shared" si="4"/>
        <v>Yes</v>
      </c>
      <c r="J30" s="22" t="str">
        <f t="shared" si="4"/>
        <v>Yes</v>
      </c>
      <c r="K30" s="22" t="str">
        <f t="shared" si="4"/>
        <v>Yes</v>
      </c>
      <c r="L30" s="22" t="str">
        <f t="shared" si="4"/>
        <v>Yes</v>
      </c>
      <c r="M30" s="22" t="str">
        <f t="shared" si="4"/>
        <v>Yes</v>
      </c>
    </row>
    <row r="31" spans="1:13" x14ac:dyDescent="0.25">
      <c r="A31" s="9" t="s">
        <v>49</v>
      </c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2"/>
      <c r="M31" s="2"/>
    </row>
    <row r="32" spans="1:13" ht="6" customHeight="1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7.399999999999999" x14ac:dyDescent="0.3">
      <c r="A33" s="7" t="s">
        <v>26</v>
      </c>
      <c r="B33" s="7"/>
      <c r="C33" s="7"/>
    </row>
    <row r="34" spans="1:13" ht="12" customHeight="1" x14ac:dyDescent="0.3">
      <c r="A34" s="24" t="s">
        <v>65</v>
      </c>
      <c r="B34" s="7"/>
      <c r="C34" s="7"/>
    </row>
    <row r="35" spans="1:13" ht="13.8" x14ac:dyDescent="0.25">
      <c r="A35" s="16" t="s">
        <v>57</v>
      </c>
    </row>
    <row r="36" spans="1:13" ht="12" customHeight="1" x14ac:dyDescent="0.25">
      <c r="A36" s="16"/>
      <c r="B36" s="18" t="s">
        <v>1</v>
      </c>
      <c r="C36" s="18" t="s">
        <v>2</v>
      </c>
      <c r="D36" s="18" t="s">
        <v>3</v>
      </c>
      <c r="E36" s="18" t="s">
        <v>4</v>
      </c>
      <c r="F36" s="18" t="s">
        <v>5</v>
      </c>
      <c r="G36" s="18" t="s">
        <v>6</v>
      </c>
      <c r="H36" s="18" t="s">
        <v>7</v>
      </c>
      <c r="I36" s="18" t="s">
        <v>8</v>
      </c>
      <c r="J36" s="18" t="s">
        <v>9</v>
      </c>
      <c r="K36" s="18" t="s">
        <v>10</v>
      </c>
      <c r="L36" s="18" t="s">
        <v>11</v>
      </c>
      <c r="M36" s="18" t="s">
        <v>12</v>
      </c>
    </row>
    <row r="37" spans="1:13" ht="9.9" customHeight="1" x14ac:dyDescent="0.25">
      <c r="A37" s="3" t="s">
        <v>27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</row>
    <row r="38" spans="1:13" ht="9.9" customHeight="1" x14ac:dyDescent="0.25">
      <c r="A38" s="3" t="s">
        <v>29</v>
      </c>
      <c r="B38" s="21">
        <f>IF(B37=0,0,(IF(B37=1,800,(IF(B37=2,1800,(IF(B37=3,3000,(IF(B37=4,4000,(IF(B37=5,4800,"Error")))))))))))</f>
        <v>0</v>
      </c>
      <c r="C38" s="21">
        <f t="shared" ref="C38:M38" si="5">IF(C37=0,0,(IF(C37=1,800,(IF(C37=2,1800,(IF(C37=3,3000,(IF(C37=4,4000,(IF(C37=5,4800,"Error")))))))))))</f>
        <v>0</v>
      </c>
      <c r="D38" s="21">
        <f t="shared" si="5"/>
        <v>0</v>
      </c>
      <c r="E38" s="21">
        <f t="shared" si="5"/>
        <v>0</v>
      </c>
      <c r="F38" s="21">
        <f t="shared" si="5"/>
        <v>0</v>
      </c>
      <c r="G38" s="21">
        <f t="shared" si="5"/>
        <v>0</v>
      </c>
      <c r="H38" s="21">
        <f t="shared" si="5"/>
        <v>0</v>
      </c>
      <c r="I38" s="21">
        <f t="shared" si="5"/>
        <v>0</v>
      </c>
      <c r="J38" s="21">
        <f t="shared" si="5"/>
        <v>0</v>
      </c>
      <c r="K38" s="21">
        <f t="shared" si="5"/>
        <v>0</v>
      </c>
      <c r="L38" s="21">
        <f t="shared" si="5"/>
        <v>0</v>
      </c>
      <c r="M38" s="21">
        <f t="shared" si="5"/>
        <v>0</v>
      </c>
    </row>
    <row r="39" spans="1:13" ht="9.9" customHeight="1" x14ac:dyDescent="0.25">
      <c r="A39" s="3" t="s">
        <v>22</v>
      </c>
      <c r="B39" s="21">
        <f t="shared" ref="B39:M39" si="6">B38*(22+B27)</f>
        <v>0</v>
      </c>
      <c r="C39" s="21">
        <f t="shared" si="6"/>
        <v>0</v>
      </c>
      <c r="D39" s="21">
        <f t="shared" si="6"/>
        <v>0</v>
      </c>
      <c r="E39" s="21">
        <f t="shared" si="6"/>
        <v>0</v>
      </c>
      <c r="F39" s="21">
        <f t="shared" si="6"/>
        <v>0</v>
      </c>
      <c r="G39" s="21">
        <f t="shared" si="6"/>
        <v>0</v>
      </c>
      <c r="H39" s="21">
        <f t="shared" si="6"/>
        <v>0</v>
      </c>
      <c r="I39" s="21">
        <f t="shared" si="6"/>
        <v>0</v>
      </c>
      <c r="J39" s="21">
        <f t="shared" si="6"/>
        <v>0</v>
      </c>
      <c r="K39" s="21">
        <f t="shared" si="6"/>
        <v>0</v>
      </c>
      <c r="L39" s="21">
        <f t="shared" si="6"/>
        <v>0</v>
      </c>
      <c r="M39" s="21">
        <f t="shared" si="6"/>
        <v>0</v>
      </c>
    </row>
    <row r="40" spans="1:13" ht="9.9" customHeight="1" x14ac:dyDescent="0.25">
      <c r="A40" s="3" t="s">
        <v>0</v>
      </c>
      <c r="B40" s="21">
        <f>+B9</f>
        <v>20000</v>
      </c>
      <c r="C40" s="21">
        <f t="shared" ref="C40:M40" si="7">+C9</f>
        <v>40000</v>
      </c>
      <c r="D40" s="21">
        <f t="shared" si="7"/>
        <v>110000</v>
      </c>
      <c r="E40" s="21">
        <f t="shared" si="7"/>
        <v>145000</v>
      </c>
      <c r="F40" s="21">
        <f t="shared" si="7"/>
        <v>155000</v>
      </c>
      <c r="G40" s="21">
        <f t="shared" si="7"/>
        <v>120000</v>
      </c>
      <c r="H40" s="21">
        <f t="shared" si="7"/>
        <v>50000</v>
      </c>
      <c r="I40" s="21">
        <f t="shared" si="7"/>
        <v>40000</v>
      </c>
      <c r="J40" s="21">
        <f t="shared" si="7"/>
        <v>60000</v>
      </c>
      <c r="K40" s="21">
        <f t="shared" si="7"/>
        <v>30000</v>
      </c>
      <c r="L40" s="21">
        <f t="shared" si="7"/>
        <v>10000</v>
      </c>
      <c r="M40" s="21">
        <f t="shared" si="7"/>
        <v>10000</v>
      </c>
    </row>
    <row r="41" spans="1:13" ht="9.9" customHeight="1" x14ac:dyDescent="0.25">
      <c r="A41" s="3" t="s">
        <v>32</v>
      </c>
      <c r="B41" s="20">
        <f>B39</f>
        <v>0</v>
      </c>
      <c r="C41" s="20">
        <f>C39</f>
        <v>0</v>
      </c>
      <c r="D41" s="20">
        <f>D39</f>
        <v>0</v>
      </c>
      <c r="E41" s="20">
        <f>E39</f>
        <v>0</v>
      </c>
      <c r="F41" s="20">
        <f>+F39</f>
        <v>0</v>
      </c>
      <c r="G41" s="20">
        <f t="shared" ref="G41:M41" si="8">+G39</f>
        <v>0</v>
      </c>
      <c r="H41" s="20">
        <f t="shared" si="8"/>
        <v>0</v>
      </c>
      <c r="I41" s="20">
        <f>I39</f>
        <v>0</v>
      </c>
      <c r="J41" s="20">
        <f t="shared" si="8"/>
        <v>0</v>
      </c>
      <c r="K41" s="20">
        <v>0</v>
      </c>
      <c r="L41" s="20">
        <f>L39</f>
        <v>0</v>
      </c>
      <c r="M41" s="20">
        <f t="shared" si="8"/>
        <v>0</v>
      </c>
    </row>
    <row r="42" spans="1:13" x14ac:dyDescent="0.25">
      <c r="A42" s="3" t="s">
        <v>28</v>
      </c>
      <c r="B42" s="22" t="str">
        <f>IF(((B41- B39)&lt;= 0),"Yes","No")</f>
        <v>Yes</v>
      </c>
      <c r="C42" s="22" t="str">
        <f t="shared" ref="C42:M42" si="9">IF(((C41- C39)&lt;= 0),"Yes","No")</f>
        <v>Yes</v>
      </c>
      <c r="D42" s="22" t="str">
        <f t="shared" si="9"/>
        <v>Yes</v>
      </c>
      <c r="E42" s="22" t="str">
        <f t="shared" si="9"/>
        <v>Yes</v>
      </c>
      <c r="F42" s="22" t="str">
        <f t="shared" si="9"/>
        <v>Yes</v>
      </c>
      <c r="G42" s="22" t="str">
        <f t="shared" si="9"/>
        <v>Yes</v>
      </c>
      <c r="H42" s="22" t="str">
        <f t="shared" si="9"/>
        <v>Yes</v>
      </c>
      <c r="I42" s="22" t="str">
        <f t="shared" si="9"/>
        <v>Yes</v>
      </c>
      <c r="J42" s="22" t="str">
        <f t="shared" si="9"/>
        <v>Yes</v>
      </c>
      <c r="K42" s="22" t="str">
        <f t="shared" si="9"/>
        <v>Yes</v>
      </c>
      <c r="L42" s="22" t="str">
        <f t="shared" si="9"/>
        <v>Yes</v>
      </c>
      <c r="M42" s="22" t="str">
        <f t="shared" si="9"/>
        <v>Yes</v>
      </c>
    </row>
    <row r="43" spans="1:13" ht="12" customHeight="1" x14ac:dyDescent="0.25">
      <c r="A43" s="12" t="s">
        <v>46</v>
      </c>
      <c r="B43" s="10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 x14ac:dyDescent="0.25">
      <c r="A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ht="12" customHeight="1" x14ac:dyDescent="0.25">
      <c r="A45" s="19" t="s">
        <v>58</v>
      </c>
    </row>
    <row r="46" spans="1:13" ht="9.9" customHeight="1" x14ac:dyDescent="0.25">
      <c r="A46" s="19"/>
      <c r="B46" s="18" t="s">
        <v>1</v>
      </c>
      <c r="C46" s="18" t="s">
        <v>2</v>
      </c>
      <c r="D46" s="18" t="s">
        <v>3</v>
      </c>
      <c r="E46" s="18" t="s">
        <v>4</v>
      </c>
      <c r="F46" s="18" t="s">
        <v>5</v>
      </c>
      <c r="G46" s="18" t="s">
        <v>6</v>
      </c>
      <c r="H46" s="18" t="s">
        <v>7</v>
      </c>
      <c r="I46" s="18" t="s">
        <v>8</v>
      </c>
      <c r="J46" s="18" t="s">
        <v>9</v>
      </c>
      <c r="K46" s="18" t="s">
        <v>10</v>
      </c>
      <c r="L46" s="18" t="s">
        <v>11</v>
      </c>
      <c r="M46" s="18" t="s">
        <v>12</v>
      </c>
    </row>
    <row r="47" spans="1:13" ht="9.9" customHeight="1" x14ac:dyDescent="0.25">
      <c r="A47" s="3" t="s">
        <v>27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</row>
    <row r="48" spans="1:13" ht="9.9" customHeight="1" x14ac:dyDescent="0.25">
      <c r="A48" s="3" t="s">
        <v>29</v>
      </c>
      <c r="B48" s="21">
        <f>IF((B47 &lt;=  4), (B47*200), "Error")</f>
        <v>0</v>
      </c>
      <c r="C48" s="21">
        <f t="shared" ref="C48:M48" si="10">IF((C47 &lt;=  4), (C47*200), "Error")</f>
        <v>0</v>
      </c>
      <c r="D48" s="21">
        <f t="shared" si="10"/>
        <v>0</v>
      </c>
      <c r="E48" s="21">
        <f t="shared" si="10"/>
        <v>0</v>
      </c>
      <c r="F48" s="21">
        <f t="shared" si="10"/>
        <v>0</v>
      </c>
      <c r="G48" s="21">
        <f t="shared" si="10"/>
        <v>0</v>
      </c>
      <c r="H48" s="21">
        <f t="shared" si="10"/>
        <v>0</v>
      </c>
      <c r="I48" s="21">
        <f t="shared" si="10"/>
        <v>0</v>
      </c>
      <c r="J48" s="21">
        <f t="shared" si="10"/>
        <v>0</v>
      </c>
      <c r="K48" s="21">
        <f t="shared" si="10"/>
        <v>0</v>
      </c>
      <c r="L48" s="21">
        <f t="shared" si="10"/>
        <v>0</v>
      </c>
      <c r="M48" s="21">
        <f t="shared" si="10"/>
        <v>0</v>
      </c>
    </row>
    <row r="49" spans="1:13" ht="9.9" customHeight="1" x14ac:dyDescent="0.25">
      <c r="A49" s="3" t="s">
        <v>22</v>
      </c>
      <c r="B49" s="21">
        <f t="shared" ref="B49:M49" si="11">B48*(22+B29)</f>
        <v>0</v>
      </c>
      <c r="C49" s="21">
        <f t="shared" si="11"/>
        <v>0</v>
      </c>
      <c r="D49" s="21">
        <f t="shared" si="11"/>
        <v>0</v>
      </c>
      <c r="E49" s="21">
        <f t="shared" si="11"/>
        <v>0</v>
      </c>
      <c r="F49" s="21">
        <f t="shared" si="11"/>
        <v>0</v>
      </c>
      <c r="G49" s="21">
        <f t="shared" si="11"/>
        <v>0</v>
      </c>
      <c r="H49" s="21">
        <f t="shared" si="11"/>
        <v>0</v>
      </c>
      <c r="I49" s="21">
        <f t="shared" si="11"/>
        <v>0</v>
      </c>
      <c r="J49" s="21">
        <f t="shared" si="11"/>
        <v>0</v>
      </c>
      <c r="K49" s="21">
        <f t="shared" si="11"/>
        <v>0</v>
      </c>
      <c r="L49" s="21">
        <f t="shared" si="11"/>
        <v>0</v>
      </c>
      <c r="M49" s="21">
        <f t="shared" si="11"/>
        <v>0</v>
      </c>
    </row>
    <row r="50" spans="1:13" ht="9.9" customHeight="1" x14ac:dyDescent="0.25">
      <c r="A50" s="3" t="s">
        <v>0</v>
      </c>
      <c r="B50" s="21">
        <f>+B10</f>
        <v>10000</v>
      </c>
      <c r="C50" s="21">
        <f t="shared" ref="C50:M50" si="12">+C10</f>
        <v>15000</v>
      </c>
      <c r="D50" s="21">
        <f t="shared" si="12"/>
        <v>15000</v>
      </c>
      <c r="E50" s="21">
        <f t="shared" si="12"/>
        <v>20000</v>
      </c>
      <c r="F50" s="21">
        <f t="shared" si="12"/>
        <v>15000</v>
      </c>
      <c r="G50" s="21">
        <f t="shared" si="12"/>
        <v>12000</v>
      </c>
      <c r="H50" s="21">
        <f t="shared" si="12"/>
        <v>10000</v>
      </c>
      <c r="I50" s="21">
        <f t="shared" si="12"/>
        <v>10000</v>
      </c>
      <c r="J50" s="21">
        <f t="shared" si="12"/>
        <v>15000</v>
      </c>
      <c r="K50" s="21">
        <f t="shared" si="12"/>
        <v>15000</v>
      </c>
      <c r="L50" s="21">
        <f t="shared" si="12"/>
        <v>10000</v>
      </c>
      <c r="M50" s="21">
        <f t="shared" si="12"/>
        <v>10000</v>
      </c>
    </row>
    <row r="51" spans="1:13" x14ac:dyDescent="0.25">
      <c r="A51" s="3" t="s">
        <v>32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f>+M49</f>
        <v>0</v>
      </c>
    </row>
    <row r="52" spans="1:13" ht="12" customHeight="1" x14ac:dyDescent="0.25">
      <c r="A52" s="3" t="s">
        <v>28</v>
      </c>
      <c r="B52" s="28" t="str">
        <f>IF(((B51-B49) &gt; 0),"No","Yes")</f>
        <v>Yes</v>
      </c>
      <c r="C52" s="28" t="str">
        <f t="shared" ref="C52:M52" si="13">IF(((C51-C49) &gt; 0),"No","Yes")</f>
        <v>Yes</v>
      </c>
      <c r="D52" s="28" t="str">
        <f t="shared" si="13"/>
        <v>Yes</v>
      </c>
      <c r="E52" s="28" t="str">
        <f t="shared" si="13"/>
        <v>Yes</v>
      </c>
      <c r="F52" s="28" t="str">
        <f t="shared" si="13"/>
        <v>Yes</v>
      </c>
      <c r="G52" s="28" t="str">
        <f t="shared" si="13"/>
        <v>Yes</v>
      </c>
      <c r="H52" s="28" t="str">
        <f t="shared" si="13"/>
        <v>Yes</v>
      </c>
      <c r="I52" s="28" t="str">
        <f t="shared" si="13"/>
        <v>Yes</v>
      </c>
      <c r="J52" s="28" t="str">
        <f t="shared" si="13"/>
        <v>Yes</v>
      </c>
      <c r="K52" s="28" t="str">
        <f t="shared" si="13"/>
        <v>Yes</v>
      </c>
      <c r="L52" s="28" t="str">
        <f t="shared" si="13"/>
        <v>Yes</v>
      </c>
      <c r="M52" s="28" t="str">
        <f t="shared" si="13"/>
        <v>Yes</v>
      </c>
    </row>
    <row r="53" spans="1:13" x14ac:dyDescent="0.25">
      <c r="A53" s="23" t="s">
        <v>47</v>
      </c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 spans="1:13" ht="9.9" customHeight="1" x14ac:dyDescent="0.25">
      <c r="A54" s="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" customHeight="1" x14ac:dyDescent="0.3">
      <c r="A55" s="8" t="s">
        <v>61</v>
      </c>
    </row>
    <row r="56" spans="1:13" x14ac:dyDescent="0.25">
      <c r="A56" s="3" t="s">
        <v>23</v>
      </c>
      <c r="B56" s="21">
        <f>3000+B41-B9</f>
        <v>-17000</v>
      </c>
      <c r="C56" s="21">
        <f t="shared" ref="C56:M56" si="14">B56+C41-C9</f>
        <v>-57000</v>
      </c>
      <c r="D56" s="21">
        <f t="shared" si="14"/>
        <v>-167000</v>
      </c>
      <c r="E56" s="21">
        <f t="shared" si="14"/>
        <v>-312000</v>
      </c>
      <c r="F56" s="21">
        <f t="shared" si="14"/>
        <v>-467000</v>
      </c>
      <c r="G56" s="21">
        <f t="shared" si="14"/>
        <v>-587000</v>
      </c>
      <c r="H56" s="21">
        <f t="shared" si="14"/>
        <v>-637000</v>
      </c>
      <c r="I56" s="21">
        <f t="shared" si="14"/>
        <v>-677000</v>
      </c>
      <c r="J56" s="21">
        <f t="shared" si="14"/>
        <v>-737000</v>
      </c>
      <c r="K56" s="21">
        <f t="shared" si="14"/>
        <v>-767000</v>
      </c>
      <c r="L56" s="21">
        <f t="shared" si="14"/>
        <v>-777000</v>
      </c>
      <c r="M56" s="21">
        <f t="shared" si="14"/>
        <v>-787000</v>
      </c>
    </row>
    <row r="57" spans="1:13" x14ac:dyDescent="0.25">
      <c r="A57" s="3" t="s">
        <v>15</v>
      </c>
      <c r="B57" s="21">
        <f>300+B51-B10</f>
        <v>-9700</v>
      </c>
      <c r="C57" s="21">
        <f t="shared" ref="C57:M57" si="15">B57+C51-C10</f>
        <v>-24700</v>
      </c>
      <c r="D57" s="21">
        <f t="shared" si="15"/>
        <v>-39700</v>
      </c>
      <c r="E57" s="21">
        <f t="shared" si="15"/>
        <v>-59700</v>
      </c>
      <c r="F57" s="21">
        <f t="shared" si="15"/>
        <v>-74700</v>
      </c>
      <c r="G57" s="21">
        <f t="shared" si="15"/>
        <v>-86700</v>
      </c>
      <c r="H57" s="21">
        <f t="shared" si="15"/>
        <v>-96700</v>
      </c>
      <c r="I57" s="21">
        <f t="shared" si="15"/>
        <v>-106700</v>
      </c>
      <c r="J57" s="21">
        <f t="shared" si="15"/>
        <v>-121700</v>
      </c>
      <c r="K57" s="21">
        <f t="shared" si="15"/>
        <v>-136700</v>
      </c>
      <c r="L57" s="21">
        <f t="shared" si="15"/>
        <v>-146700</v>
      </c>
      <c r="M57" s="21">
        <f t="shared" si="15"/>
        <v>-156700</v>
      </c>
    </row>
    <row r="58" spans="1:13" x14ac:dyDescent="0.25">
      <c r="A58" s="24" t="s">
        <v>33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3" ht="9.9" customHeight="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3" x14ac:dyDescent="0.25">
      <c r="A60" s="15" t="s">
        <v>62</v>
      </c>
      <c r="B60" s="15"/>
      <c r="C60" s="15"/>
      <c r="D60" s="15"/>
      <c r="E60" s="15"/>
      <c r="F60" s="15"/>
      <c r="G60" s="15"/>
      <c r="H60" s="15"/>
      <c r="I60" s="15"/>
      <c r="J60" s="10"/>
      <c r="K60" s="10"/>
      <c r="L60" s="10"/>
    </row>
    <row r="61" spans="1:13" ht="12" customHeight="1" x14ac:dyDescent="0.25">
      <c r="A61" s="3" t="s">
        <v>31</v>
      </c>
      <c r="B61" s="22" t="str">
        <f>IF(((0.5*B56+B57)&lt;= 60000), "Yes", "No")</f>
        <v>Yes</v>
      </c>
      <c r="C61" s="22" t="str">
        <f>IF(((0.5*C56+C57)&lt;= 60000), "Yes", "No")</f>
        <v>Yes</v>
      </c>
      <c r="D61" s="22" t="str">
        <f>IF(((0.5*D56+D57)&lt; 60000), "Yes", "No")</f>
        <v>Yes</v>
      </c>
      <c r="E61" s="22" t="str">
        <f t="shared" ref="E61:M61" si="16">IF(((0.5*E56+E57)&lt; 60000), "Yes", "No")</f>
        <v>Yes</v>
      </c>
      <c r="F61" s="22" t="str">
        <f t="shared" si="16"/>
        <v>Yes</v>
      </c>
      <c r="G61" s="22" t="str">
        <f t="shared" si="16"/>
        <v>Yes</v>
      </c>
      <c r="H61" s="22" t="str">
        <f t="shared" si="16"/>
        <v>Yes</v>
      </c>
      <c r="I61" s="22" t="str">
        <f t="shared" si="16"/>
        <v>Yes</v>
      </c>
      <c r="J61" s="22" t="str">
        <f t="shared" si="16"/>
        <v>Yes</v>
      </c>
      <c r="K61" s="22" t="str">
        <f t="shared" si="16"/>
        <v>Yes</v>
      </c>
      <c r="L61" s="22" t="str">
        <f t="shared" si="16"/>
        <v>Yes</v>
      </c>
      <c r="M61" s="22" t="str">
        <f t="shared" si="16"/>
        <v>Yes</v>
      </c>
    </row>
    <row r="62" spans="1:13" x14ac:dyDescent="0.25">
      <c r="A62" s="1" t="s">
        <v>45</v>
      </c>
      <c r="B62" s="2"/>
      <c r="C62" s="2"/>
      <c r="D62" s="2"/>
      <c r="E62" s="2"/>
      <c r="F62" s="2"/>
      <c r="G62" s="2"/>
      <c r="H62" s="2"/>
      <c r="I62" s="2"/>
      <c r="J62" s="25"/>
      <c r="K62" s="5"/>
      <c r="L62" s="5"/>
      <c r="M62" s="5"/>
    </row>
    <row r="63" spans="1:13" ht="6" customHeight="1" x14ac:dyDescent="0.25">
      <c r="A63" s="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3.8" x14ac:dyDescent="0.25">
      <c r="A64" s="16" t="s">
        <v>34</v>
      </c>
      <c r="B64" s="17"/>
      <c r="C64" s="17"/>
      <c r="D64" s="17"/>
    </row>
    <row r="65" spans="1:13" ht="2.1" customHeight="1" x14ac:dyDescent="0.25">
      <c r="A65" s="3"/>
    </row>
    <row r="66" spans="1:13" ht="9.9" customHeight="1" x14ac:dyDescent="0.25">
      <c r="A66" s="3" t="s">
        <v>35</v>
      </c>
      <c r="B66" s="18" t="s">
        <v>1</v>
      </c>
      <c r="C66" s="18" t="s">
        <v>2</v>
      </c>
      <c r="D66" s="18" t="s">
        <v>3</v>
      </c>
      <c r="E66" s="18" t="s">
        <v>4</v>
      </c>
      <c r="F66" s="18" t="s">
        <v>5</v>
      </c>
      <c r="G66" s="18" t="s">
        <v>6</v>
      </c>
      <c r="H66" s="18" t="s">
        <v>7</v>
      </c>
      <c r="I66" s="18" t="s">
        <v>8</v>
      </c>
      <c r="J66" s="18" t="s">
        <v>9</v>
      </c>
      <c r="K66" s="18" t="s">
        <v>10</v>
      </c>
      <c r="L66" s="18" t="s">
        <v>11</v>
      </c>
      <c r="M66" s="18" t="s">
        <v>12</v>
      </c>
    </row>
    <row r="67" spans="1:13" ht="12" customHeight="1" x14ac:dyDescent="0.25">
      <c r="A67" s="3" t="s">
        <v>36</v>
      </c>
      <c r="B67" s="22" t="str">
        <f>IF((B56 &gt;= 0), (0.25*B56), "BAD")</f>
        <v>BAD</v>
      </c>
      <c r="C67" s="22" t="str">
        <f t="shared" ref="C67:M67" si="17">IF((C56 &gt;= 0), (0.25*C56), "BAD")</f>
        <v>BAD</v>
      </c>
      <c r="D67" s="22" t="str">
        <f t="shared" si="17"/>
        <v>BAD</v>
      </c>
      <c r="E67" s="22" t="str">
        <f t="shared" si="17"/>
        <v>BAD</v>
      </c>
      <c r="F67" s="22" t="str">
        <f t="shared" si="17"/>
        <v>BAD</v>
      </c>
      <c r="G67" s="22" t="str">
        <f t="shared" si="17"/>
        <v>BAD</v>
      </c>
      <c r="H67" s="22" t="str">
        <f t="shared" si="17"/>
        <v>BAD</v>
      </c>
      <c r="I67" s="22" t="str">
        <f t="shared" si="17"/>
        <v>BAD</v>
      </c>
      <c r="J67" s="22" t="str">
        <f t="shared" si="17"/>
        <v>BAD</v>
      </c>
      <c r="K67" s="22" t="str">
        <f t="shared" si="17"/>
        <v>BAD</v>
      </c>
      <c r="L67" s="22" t="str">
        <f t="shared" si="17"/>
        <v>BAD</v>
      </c>
      <c r="M67" s="22" t="str">
        <f t="shared" si="17"/>
        <v>BAD</v>
      </c>
    </row>
    <row r="68" spans="1:13" x14ac:dyDescent="0.25">
      <c r="A68" s="3" t="s">
        <v>37</v>
      </c>
      <c r="B68" s="22" t="str">
        <f>IF((B57 &gt;= 0), (0.75*B57), "BAD")</f>
        <v>BAD</v>
      </c>
      <c r="C68" s="22" t="str">
        <f t="shared" ref="C68:M68" si="18">IF((C57 &gt;= 0), (0.75*C57), "BAD")</f>
        <v>BAD</v>
      </c>
      <c r="D68" s="22" t="str">
        <f t="shared" si="18"/>
        <v>BAD</v>
      </c>
      <c r="E68" s="22" t="str">
        <f t="shared" si="18"/>
        <v>BAD</v>
      </c>
      <c r="F68" s="22" t="str">
        <f t="shared" si="18"/>
        <v>BAD</v>
      </c>
      <c r="G68" s="22" t="str">
        <f t="shared" si="18"/>
        <v>BAD</v>
      </c>
      <c r="H68" s="22" t="str">
        <f t="shared" si="18"/>
        <v>BAD</v>
      </c>
      <c r="I68" s="22" t="str">
        <f t="shared" si="18"/>
        <v>BAD</v>
      </c>
      <c r="J68" s="22" t="str">
        <f t="shared" si="18"/>
        <v>BAD</v>
      </c>
      <c r="K68" s="22" t="str">
        <f t="shared" si="18"/>
        <v>BAD</v>
      </c>
      <c r="L68" s="22" t="str">
        <f t="shared" si="18"/>
        <v>BAD</v>
      </c>
      <c r="M68" s="22" t="str">
        <f t="shared" si="18"/>
        <v>BAD</v>
      </c>
    </row>
    <row r="69" spans="1:13" ht="9.9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9.9" customHeight="1" x14ac:dyDescent="0.25">
      <c r="A70" s="3" t="s">
        <v>60</v>
      </c>
      <c r="B70" s="18" t="s">
        <v>1</v>
      </c>
      <c r="C70" s="18" t="s">
        <v>2</v>
      </c>
      <c r="D70" s="18" t="s">
        <v>3</v>
      </c>
      <c r="E70" s="18" t="s">
        <v>4</v>
      </c>
      <c r="F70" s="18" t="s">
        <v>5</v>
      </c>
      <c r="G70" s="18" t="s">
        <v>6</v>
      </c>
      <c r="H70" s="18" t="s">
        <v>7</v>
      </c>
      <c r="I70" s="18" t="s">
        <v>8</v>
      </c>
      <c r="J70" s="18" t="s">
        <v>9</v>
      </c>
      <c r="K70" s="18" t="s">
        <v>10</v>
      </c>
      <c r="L70" s="18" t="s">
        <v>11</v>
      </c>
      <c r="M70" s="18" t="s">
        <v>12</v>
      </c>
    </row>
    <row r="71" spans="1:13" ht="9.9" customHeight="1" x14ac:dyDescent="0.25">
      <c r="A71" s="3" t="s">
        <v>38</v>
      </c>
      <c r="B71" s="21">
        <f>B18*1000</f>
        <v>0</v>
      </c>
      <c r="C71" s="21">
        <f t="shared" ref="C71:M71" si="19">C18*1000</f>
        <v>0</v>
      </c>
      <c r="D71" s="21">
        <f t="shared" si="19"/>
        <v>0</v>
      </c>
      <c r="E71" s="21">
        <f t="shared" si="19"/>
        <v>0</v>
      </c>
      <c r="F71" s="21">
        <f t="shared" si="19"/>
        <v>0</v>
      </c>
      <c r="G71" s="21">
        <f t="shared" si="19"/>
        <v>0</v>
      </c>
      <c r="H71" s="21">
        <f t="shared" si="19"/>
        <v>0</v>
      </c>
      <c r="I71" s="21">
        <f t="shared" si="19"/>
        <v>0</v>
      </c>
      <c r="J71" s="21">
        <f t="shared" si="19"/>
        <v>0</v>
      </c>
      <c r="K71" s="21">
        <f t="shared" si="19"/>
        <v>0</v>
      </c>
      <c r="L71" s="21">
        <f t="shared" si="19"/>
        <v>0</v>
      </c>
      <c r="M71" s="21">
        <f t="shared" si="19"/>
        <v>0</v>
      </c>
    </row>
    <row r="72" spans="1:13" x14ac:dyDescent="0.25">
      <c r="A72" s="3" t="s">
        <v>39</v>
      </c>
      <c r="B72" s="21">
        <f>B19*250</f>
        <v>0</v>
      </c>
      <c r="C72" s="21">
        <f t="shared" ref="C72:M72" si="20">C19*250</f>
        <v>0</v>
      </c>
      <c r="D72" s="21">
        <f t="shared" si="20"/>
        <v>0</v>
      </c>
      <c r="E72" s="21">
        <f t="shared" si="20"/>
        <v>0</v>
      </c>
      <c r="F72" s="21">
        <f t="shared" si="20"/>
        <v>0</v>
      </c>
      <c r="G72" s="21">
        <f t="shared" si="20"/>
        <v>0</v>
      </c>
      <c r="H72" s="21">
        <f t="shared" si="20"/>
        <v>0</v>
      </c>
      <c r="I72" s="21">
        <f t="shared" si="20"/>
        <v>0</v>
      </c>
      <c r="J72" s="21">
        <f t="shared" si="20"/>
        <v>0</v>
      </c>
      <c r="K72" s="21">
        <f t="shared" si="20"/>
        <v>0</v>
      </c>
      <c r="L72" s="21">
        <f t="shared" si="20"/>
        <v>0</v>
      </c>
      <c r="M72" s="21">
        <f t="shared" si="20"/>
        <v>0</v>
      </c>
    </row>
    <row r="73" spans="1:13" ht="9.9" customHeight="1" x14ac:dyDescent="0.25">
      <c r="A73" s="3" t="s">
        <v>24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9.9" customHeight="1" x14ac:dyDescent="0.25">
      <c r="A74" s="3" t="s">
        <v>40</v>
      </c>
      <c r="B74" s="18" t="s">
        <v>1</v>
      </c>
      <c r="C74" s="18" t="s">
        <v>2</v>
      </c>
      <c r="D74" s="18" t="s">
        <v>3</v>
      </c>
      <c r="E74" s="18" t="s">
        <v>4</v>
      </c>
      <c r="F74" s="18" t="s">
        <v>5</v>
      </c>
      <c r="G74" s="18" t="s">
        <v>6</v>
      </c>
      <c r="H74" s="18" t="s">
        <v>7</v>
      </c>
      <c r="I74" s="18" t="s">
        <v>8</v>
      </c>
      <c r="J74" s="18" t="s">
        <v>9</v>
      </c>
      <c r="K74" s="18" t="s">
        <v>10</v>
      </c>
      <c r="L74" s="18" t="s">
        <v>11</v>
      </c>
      <c r="M74" s="18" t="s">
        <v>12</v>
      </c>
    </row>
    <row r="75" spans="1:13" ht="9.9" customHeight="1" x14ac:dyDescent="0.25">
      <c r="A75" s="3" t="s">
        <v>42</v>
      </c>
      <c r="B75" s="21">
        <f>B20*22*8*10</f>
        <v>5280</v>
      </c>
      <c r="C75" s="21">
        <f t="shared" ref="C75:M75" si="21">C20*22*8*10</f>
        <v>5280</v>
      </c>
      <c r="D75" s="21">
        <f t="shared" si="21"/>
        <v>5280</v>
      </c>
      <c r="E75" s="21">
        <f t="shared" si="21"/>
        <v>5280</v>
      </c>
      <c r="F75" s="21">
        <f t="shared" si="21"/>
        <v>5280</v>
      </c>
      <c r="G75" s="21">
        <f t="shared" si="21"/>
        <v>5280</v>
      </c>
      <c r="H75" s="21">
        <f t="shared" si="21"/>
        <v>5280</v>
      </c>
      <c r="I75" s="21">
        <f t="shared" si="21"/>
        <v>5280</v>
      </c>
      <c r="J75" s="21">
        <f t="shared" si="21"/>
        <v>5280</v>
      </c>
      <c r="K75" s="21">
        <f t="shared" si="21"/>
        <v>5280</v>
      </c>
      <c r="L75" s="21">
        <f t="shared" si="21"/>
        <v>5280</v>
      </c>
      <c r="M75" s="21">
        <f t="shared" si="21"/>
        <v>5280</v>
      </c>
    </row>
    <row r="76" spans="1:13" x14ac:dyDescent="0.25">
      <c r="A76" s="3" t="s">
        <v>43</v>
      </c>
      <c r="B76" s="21">
        <f t="shared" ref="B76:M76" si="22">B20*(B27+B29)*8*15</f>
        <v>0</v>
      </c>
      <c r="C76" s="21">
        <f t="shared" si="22"/>
        <v>0</v>
      </c>
      <c r="D76" s="21">
        <f t="shared" si="22"/>
        <v>0</v>
      </c>
      <c r="E76" s="21">
        <f t="shared" si="22"/>
        <v>0</v>
      </c>
      <c r="F76" s="21">
        <f t="shared" si="22"/>
        <v>0</v>
      </c>
      <c r="G76" s="21">
        <f t="shared" si="22"/>
        <v>0</v>
      </c>
      <c r="H76" s="21">
        <f t="shared" si="22"/>
        <v>0</v>
      </c>
      <c r="I76" s="21">
        <f t="shared" si="22"/>
        <v>0</v>
      </c>
      <c r="J76" s="21">
        <f t="shared" si="22"/>
        <v>0</v>
      </c>
      <c r="K76" s="21">
        <f t="shared" si="22"/>
        <v>0</v>
      </c>
      <c r="L76" s="21">
        <f t="shared" si="22"/>
        <v>0</v>
      </c>
      <c r="M76" s="21">
        <f t="shared" si="22"/>
        <v>0</v>
      </c>
    </row>
    <row r="77" spans="1:13" x14ac:dyDescent="0.25">
      <c r="A77" s="3" t="s">
        <v>44</v>
      </c>
      <c r="B77" s="21">
        <f>B75+B76</f>
        <v>5280</v>
      </c>
      <c r="C77" s="21">
        <f t="shared" ref="C77:M77" si="23">C75+C76</f>
        <v>5280</v>
      </c>
      <c r="D77" s="21">
        <f t="shared" si="23"/>
        <v>5280</v>
      </c>
      <c r="E77" s="21">
        <f t="shared" si="23"/>
        <v>5280</v>
      </c>
      <c r="F77" s="21">
        <f t="shared" si="23"/>
        <v>5280</v>
      </c>
      <c r="G77" s="21">
        <f t="shared" si="23"/>
        <v>5280</v>
      </c>
      <c r="H77" s="21">
        <f t="shared" si="23"/>
        <v>5280</v>
      </c>
      <c r="I77" s="21">
        <f t="shared" si="23"/>
        <v>5280</v>
      </c>
      <c r="J77" s="21">
        <f t="shared" si="23"/>
        <v>5280</v>
      </c>
      <c r="K77" s="21">
        <f t="shared" si="23"/>
        <v>5280</v>
      </c>
      <c r="L77" s="21">
        <f t="shared" si="23"/>
        <v>5280</v>
      </c>
      <c r="M77" s="21">
        <f t="shared" si="23"/>
        <v>5280</v>
      </c>
    </row>
    <row r="79" spans="1:13" x14ac:dyDescent="0.25">
      <c r="A79" s="3" t="s">
        <v>19</v>
      </c>
      <c r="B79" s="26" t="e">
        <f>B67+B68+B71+B72+B75+B76</f>
        <v>#VALUE!</v>
      </c>
      <c r="C79" s="26" t="e">
        <f t="shared" ref="C79:M79" si="24">C67+C68+C71+C72+C75+C76</f>
        <v>#VALUE!</v>
      </c>
      <c r="D79" s="26" t="e">
        <f t="shared" si="24"/>
        <v>#VALUE!</v>
      </c>
      <c r="E79" s="26" t="e">
        <f t="shared" si="24"/>
        <v>#VALUE!</v>
      </c>
      <c r="F79" s="26" t="e">
        <f t="shared" si="24"/>
        <v>#VALUE!</v>
      </c>
      <c r="G79" s="26" t="e">
        <f t="shared" si="24"/>
        <v>#VALUE!</v>
      </c>
      <c r="H79" s="26" t="e">
        <f t="shared" si="24"/>
        <v>#VALUE!</v>
      </c>
      <c r="I79" s="26" t="e">
        <f t="shared" si="24"/>
        <v>#VALUE!</v>
      </c>
      <c r="J79" s="26" t="e">
        <f t="shared" si="24"/>
        <v>#VALUE!</v>
      </c>
      <c r="K79" s="26" t="e">
        <f t="shared" si="24"/>
        <v>#VALUE!</v>
      </c>
      <c r="L79" s="26" t="e">
        <f t="shared" si="24"/>
        <v>#VALUE!</v>
      </c>
      <c r="M79" s="26" t="e">
        <f t="shared" si="24"/>
        <v>#VALUE!</v>
      </c>
    </row>
    <row r="80" spans="1:13" x14ac:dyDescent="0.25">
      <c r="B80" t="s">
        <v>48</v>
      </c>
      <c r="D80" s="27" t="e">
        <f>SUM(B79:M79)</f>
        <v>#VALUE!</v>
      </c>
      <c r="F80" s="31" t="s">
        <v>84</v>
      </c>
      <c r="G80" s="31"/>
      <c r="H80" s="31"/>
      <c r="I80" s="31"/>
      <c r="J80" s="31"/>
      <c r="K80" s="31"/>
      <c r="L80" s="31"/>
      <c r="M80" s="3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64" workbookViewId="0">
      <selection activeCell="N71" sqref="N71"/>
    </sheetView>
  </sheetViews>
  <sheetFormatPr defaultRowHeight="13.2" x14ac:dyDescent="0.25"/>
  <cols>
    <col min="2" max="13" width="6.6640625" customWidth="1"/>
  </cols>
  <sheetData>
    <row r="1" spans="1:14" ht="17.399999999999999" x14ac:dyDescent="0.3">
      <c r="A1" s="7" t="s">
        <v>63</v>
      </c>
      <c r="L1" t="s">
        <v>77</v>
      </c>
    </row>
    <row r="2" spans="1:14" x14ac:dyDescent="0.25">
      <c r="B2" t="s">
        <v>78</v>
      </c>
    </row>
    <row r="3" spans="1:14" ht="2.1" customHeight="1" x14ac:dyDescent="0.25"/>
    <row r="4" spans="1:14" x14ac:dyDescent="0.25">
      <c r="A4" t="s">
        <v>51</v>
      </c>
    </row>
    <row r="5" spans="1:14" x14ac:dyDescent="0.25">
      <c r="A5" t="s">
        <v>52</v>
      </c>
    </row>
    <row r="6" spans="1:14" x14ac:dyDescent="0.25">
      <c r="A6" t="s">
        <v>67</v>
      </c>
    </row>
    <row r="7" spans="1:14" x14ac:dyDescent="0.25">
      <c r="E7" t="s">
        <v>13</v>
      </c>
    </row>
    <row r="8" spans="1:14" x14ac:dyDescent="0.25">
      <c r="A8" s="3" t="s">
        <v>0</v>
      </c>
      <c r="B8" s="18" t="s">
        <v>1</v>
      </c>
      <c r="C8" s="18" t="s">
        <v>2</v>
      </c>
      <c r="D8" s="18" t="s">
        <v>3</v>
      </c>
      <c r="E8" s="18" t="s">
        <v>4</v>
      </c>
      <c r="F8" s="18" t="s">
        <v>5</v>
      </c>
      <c r="G8" s="18" t="s">
        <v>6</v>
      </c>
      <c r="H8" s="18" t="s">
        <v>7</v>
      </c>
      <c r="I8" s="18" t="s">
        <v>8</v>
      </c>
      <c r="J8" s="18" t="s">
        <v>9</v>
      </c>
      <c r="K8" s="18" t="s">
        <v>10</v>
      </c>
      <c r="L8" s="18" t="s">
        <v>11</v>
      </c>
      <c r="M8" s="18" t="s">
        <v>12</v>
      </c>
    </row>
    <row r="9" spans="1:14" x14ac:dyDescent="0.25">
      <c r="A9" s="3" t="s">
        <v>14</v>
      </c>
      <c r="B9" s="14">
        <v>20000</v>
      </c>
      <c r="C9" s="14">
        <v>40000</v>
      </c>
      <c r="D9" s="14">
        <v>80000</v>
      </c>
      <c r="E9" s="14">
        <v>145000</v>
      </c>
      <c r="F9" s="14">
        <v>155000</v>
      </c>
      <c r="G9" s="14">
        <v>120000</v>
      </c>
      <c r="H9" s="14">
        <v>50000</v>
      </c>
      <c r="I9" s="14">
        <v>40000</v>
      </c>
      <c r="J9" s="14">
        <v>60000</v>
      </c>
      <c r="K9" s="14">
        <v>30000</v>
      </c>
      <c r="L9" s="14">
        <v>10000</v>
      </c>
      <c r="M9" s="14">
        <v>10000</v>
      </c>
    </row>
    <row r="10" spans="1:14" x14ac:dyDescent="0.25">
      <c r="A10" s="3" t="s">
        <v>15</v>
      </c>
      <c r="B10" s="14">
        <v>10000</v>
      </c>
      <c r="C10" s="14">
        <v>15000</v>
      </c>
      <c r="D10" s="14">
        <v>10000</v>
      </c>
      <c r="E10" s="14">
        <v>20000</v>
      </c>
      <c r="F10" s="14">
        <v>15000</v>
      </c>
      <c r="G10" s="14">
        <v>15000</v>
      </c>
      <c r="H10" s="14">
        <v>10000</v>
      </c>
      <c r="I10" s="14">
        <v>10000</v>
      </c>
      <c r="J10" s="14">
        <v>15000</v>
      </c>
      <c r="K10" s="14">
        <v>15000</v>
      </c>
      <c r="L10" s="14">
        <v>10000</v>
      </c>
      <c r="M10" s="14">
        <v>10000</v>
      </c>
    </row>
    <row r="11" spans="1:14" ht="2.1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25">
      <c r="A12" s="1"/>
      <c r="B12" s="4" t="s">
        <v>53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ht="2.1" customHeight="1" x14ac:dyDescent="0.25">
      <c r="A13" s="1"/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4" x14ac:dyDescent="0.25">
      <c r="A14" s="1" t="s">
        <v>54</v>
      </c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 x14ac:dyDescent="0.25">
      <c r="A15" s="3" t="s">
        <v>86</v>
      </c>
      <c r="B15" s="1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1" t="s">
        <v>16</v>
      </c>
      <c r="B16" s="1"/>
      <c r="C16" s="1"/>
      <c r="D16" s="1" t="s">
        <v>25</v>
      </c>
      <c r="F16" s="1"/>
      <c r="I16" s="1"/>
      <c r="J16" s="1"/>
      <c r="K16" s="1"/>
      <c r="L16" s="1"/>
      <c r="M16" s="1"/>
    </row>
    <row r="17" spans="1:13" x14ac:dyDescent="0.25">
      <c r="A17" s="1"/>
      <c r="B17" s="18" t="s">
        <v>1</v>
      </c>
      <c r="C17" s="18" t="s">
        <v>2</v>
      </c>
      <c r="D17" s="18" t="s">
        <v>3</v>
      </c>
      <c r="E17" s="18" t="s">
        <v>4</v>
      </c>
      <c r="F17" s="18" t="s">
        <v>5</v>
      </c>
      <c r="G17" s="18" t="s">
        <v>6</v>
      </c>
      <c r="H17" s="18" t="s">
        <v>7</v>
      </c>
      <c r="I17" s="18" t="s">
        <v>8</v>
      </c>
      <c r="J17" s="18" t="s">
        <v>9</v>
      </c>
      <c r="K17" s="18" t="s">
        <v>10</v>
      </c>
      <c r="L17" s="18" t="s">
        <v>11</v>
      </c>
      <c r="M17" s="18" t="s">
        <v>12</v>
      </c>
    </row>
    <row r="18" spans="1:13" x14ac:dyDescent="0.25">
      <c r="A18" s="3" t="s">
        <v>17</v>
      </c>
      <c r="B18" s="20">
        <v>1</v>
      </c>
      <c r="C18" s="20">
        <v>2</v>
      </c>
      <c r="D18" s="20">
        <v>2</v>
      </c>
      <c r="E18" s="20">
        <v>2</v>
      </c>
      <c r="F18" s="20">
        <v>0</v>
      </c>
      <c r="G18" s="20">
        <v>0</v>
      </c>
      <c r="H18" s="20">
        <v>0</v>
      </c>
      <c r="I18" s="20">
        <v>0</v>
      </c>
      <c r="J18" s="20">
        <v>3</v>
      </c>
      <c r="K18" s="20">
        <v>0</v>
      </c>
      <c r="L18" s="20">
        <v>0</v>
      </c>
      <c r="M18" s="20">
        <v>0</v>
      </c>
    </row>
    <row r="19" spans="1:13" x14ac:dyDescent="0.25">
      <c r="A19" s="3" t="s">
        <v>18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1</v>
      </c>
      <c r="H19" s="20">
        <v>2</v>
      </c>
      <c r="I19" s="20">
        <v>2</v>
      </c>
      <c r="J19" s="20">
        <v>0</v>
      </c>
      <c r="K19" s="20">
        <v>1</v>
      </c>
      <c r="L19" s="20">
        <v>3</v>
      </c>
      <c r="M19" s="20">
        <v>0</v>
      </c>
    </row>
    <row r="20" spans="1:13" x14ac:dyDescent="0.25">
      <c r="A20" s="3" t="s">
        <v>41</v>
      </c>
      <c r="B20" s="21">
        <f>3+B18-B19</f>
        <v>4</v>
      </c>
      <c r="C20" s="21">
        <f>B20+C18-C19</f>
        <v>6</v>
      </c>
      <c r="D20" s="21">
        <f t="shared" ref="D20:M20" si="0">C20+D18-D19</f>
        <v>8</v>
      </c>
      <c r="E20" s="21">
        <f t="shared" si="0"/>
        <v>10</v>
      </c>
      <c r="F20" s="21">
        <f t="shared" si="0"/>
        <v>10</v>
      </c>
      <c r="G20" s="21">
        <f t="shared" si="0"/>
        <v>9</v>
      </c>
      <c r="H20" s="21">
        <f t="shared" si="0"/>
        <v>7</v>
      </c>
      <c r="I20" s="21">
        <f t="shared" si="0"/>
        <v>5</v>
      </c>
      <c r="J20" s="21">
        <f t="shared" si="0"/>
        <v>8</v>
      </c>
      <c r="K20" s="21">
        <f t="shared" si="0"/>
        <v>7</v>
      </c>
      <c r="L20" s="21">
        <f t="shared" si="0"/>
        <v>4</v>
      </c>
      <c r="M20" s="21">
        <f t="shared" si="0"/>
        <v>4</v>
      </c>
    </row>
    <row r="21" spans="1:13" x14ac:dyDescent="0.25">
      <c r="A21" s="3" t="s">
        <v>55</v>
      </c>
      <c r="B21" s="21">
        <f>B37+B47</f>
        <v>3</v>
      </c>
      <c r="C21" s="21">
        <f t="shared" ref="C21:M21" si="1">C37+C47</f>
        <v>8</v>
      </c>
      <c r="D21" s="21">
        <f t="shared" si="1"/>
        <v>8</v>
      </c>
      <c r="E21" s="21">
        <f t="shared" si="1"/>
        <v>9</v>
      </c>
      <c r="F21" s="21">
        <f t="shared" si="1"/>
        <v>9</v>
      </c>
      <c r="G21" s="21">
        <f t="shared" si="1"/>
        <v>8</v>
      </c>
      <c r="H21" s="21">
        <f t="shared" si="1"/>
        <v>6</v>
      </c>
      <c r="I21" s="21">
        <f t="shared" si="1"/>
        <v>4</v>
      </c>
      <c r="J21" s="21">
        <f t="shared" si="1"/>
        <v>7</v>
      </c>
      <c r="K21" s="21">
        <f t="shared" si="1"/>
        <v>6</v>
      </c>
      <c r="L21" s="21">
        <f t="shared" si="1"/>
        <v>4</v>
      </c>
      <c r="M21" s="21">
        <f t="shared" si="1"/>
        <v>4</v>
      </c>
    </row>
    <row r="22" spans="1:13" x14ac:dyDescent="0.25">
      <c r="A22" s="3" t="s">
        <v>56</v>
      </c>
      <c r="B22" s="21" t="str">
        <f>IF(((B21-B20)&gt;0),"No", "Yes")</f>
        <v>Yes</v>
      </c>
      <c r="C22" s="21" t="str">
        <f t="shared" ref="C22:M22" si="2">IF(((C21-C20)&gt;0),"No", "Yes")</f>
        <v>No</v>
      </c>
      <c r="D22" s="21" t="str">
        <f t="shared" si="2"/>
        <v>Yes</v>
      </c>
      <c r="E22" s="21" t="str">
        <f t="shared" si="2"/>
        <v>Yes</v>
      </c>
      <c r="F22" s="21" t="str">
        <f t="shared" si="2"/>
        <v>Yes</v>
      </c>
      <c r="G22" s="21" t="str">
        <f t="shared" si="2"/>
        <v>Yes</v>
      </c>
      <c r="H22" s="21" t="str">
        <f t="shared" si="2"/>
        <v>Yes</v>
      </c>
      <c r="I22" s="21" t="str">
        <f t="shared" si="2"/>
        <v>Yes</v>
      </c>
      <c r="J22" s="21" t="str">
        <f t="shared" si="2"/>
        <v>Yes</v>
      </c>
      <c r="K22" s="21" t="str">
        <f t="shared" si="2"/>
        <v>Yes</v>
      </c>
      <c r="L22" s="21" t="str">
        <f t="shared" si="2"/>
        <v>Yes</v>
      </c>
      <c r="M22" s="21" t="str">
        <f t="shared" si="2"/>
        <v>Yes</v>
      </c>
    </row>
    <row r="23" spans="1:13" ht="2.1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 t="s">
        <v>59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 t="s">
        <v>21</v>
      </c>
      <c r="B26" s="18" t="s">
        <v>1</v>
      </c>
      <c r="C26" s="18" t="s">
        <v>2</v>
      </c>
      <c r="D26" s="18" t="s">
        <v>3</v>
      </c>
      <c r="E26" s="18" t="s">
        <v>4</v>
      </c>
      <c r="F26" s="18" t="s">
        <v>5</v>
      </c>
      <c r="G26" s="18" t="s">
        <v>6</v>
      </c>
      <c r="H26" s="18" t="s">
        <v>7</v>
      </c>
      <c r="I26" s="18" t="s">
        <v>8</v>
      </c>
      <c r="J26" s="18" t="s">
        <v>9</v>
      </c>
      <c r="K26" s="18" t="s">
        <v>10</v>
      </c>
      <c r="L26" s="18" t="s">
        <v>11</v>
      </c>
      <c r="M26" s="18" t="s">
        <v>12</v>
      </c>
    </row>
    <row r="27" spans="1:13" x14ac:dyDescent="0.25">
      <c r="A27" s="3" t="s">
        <v>30</v>
      </c>
      <c r="B27" s="20">
        <v>3</v>
      </c>
      <c r="C27" s="20">
        <v>0</v>
      </c>
      <c r="D27" s="20">
        <v>0</v>
      </c>
      <c r="E27" s="20">
        <v>0</v>
      </c>
      <c r="F27" s="20">
        <v>4</v>
      </c>
      <c r="G27" s="20">
        <v>4</v>
      </c>
      <c r="H27" s="20">
        <v>0</v>
      </c>
      <c r="I27" s="20">
        <v>1</v>
      </c>
      <c r="J27" s="20">
        <v>0</v>
      </c>
      <c r="K27" s="20">
        <v>0</v>
      </c>
      <c r="L27" s="20">
        <v>0</v>
      </c>
      <c r="M27" s="20">
        <v>0</v>
      </c>
    </row>
    <row r="28" spans="1:13" x14ac:dyDescent="0.25">
      <c r="A28" s="3" t="s">
        <v>28</v>
      </c>
      <c r="B28" s="22" t="str">
        <f>IF((B27&gt;4),"N0","Yes")</f>
        <v>Yes</v>
      </c>
      <c r="C28" s="22" t="str">
        <f t="shared" ref="C28:M28" si="3">IF((C27&gt;4),"N0","Yes")</f>
        <v>Yes</v>
      </c>
      <c r="D28" s="22" t="str">
        <f t="shared" si="3"/>
        <v>Yes</v>
      </c>
      <c r="E28" s="22" t="str">
        <f t="shared" si="3"/>
        <v>Yes</v>
      </c>
      <c r="F28" s="22" t="str">
        <f t="shared" si="3"/>
        <v>Yes</v>
      </c>
      <c r="G28" s="22" t="str">
        <f t="shared" si="3"/>
        <v>Yes</v>
      </c>
      <c r="H28" s="22" t="str">
        <f t="shared" si="3"/>
        <v>Yes</v>
      </c>
      <c r="I28" s="22" t="str">
        <f t="shared" si="3"/>
        <v>Yes</v>
      </c>
      <c r="J28" s="22" t="str">
        <f t="shared" si="3"/>
        <v>Yes</v>
      </c>
      <c r="K28" s="22" t="str">
        <f t="shared" si="3"/>
        <v>Yes</v>
      </c>
      <c r="L28" s="22" t="str">
        <f t="shared" si="3"/>
        <v>Yes</v>
      </c>
      <c r="M28" s="22" t="str">
        <f t="shared" si="3"/>
        <v>Yes</v>
      </c>
    </row>
    <row r="29" spans="1:13" x14ac:dyDescent="0.25">
      <c r="A29" s="3" t="s">
        <v>15</v>
      </c>
      <c r="B29" s="20">
        <v>4</v>
      </c>
      <c r="C29" s="20">
        <v>3</v>
      </c>
      <c r="D29" s="20">
        <v>0</v>
      </c>
      <c r="E29" s="20">
        <v>4</v>
      </c>
      <c r="F29" s="20">
        <v>0</v>
      </c>
      <c r="G29" s="20">
        <v>4</v>
      </c>
      <c r="H29" s="20">
        <v>0</v>
      </c>
      <c r="I29" s="20">
        <v>4</v>
      </c>
      <c r="J29" s="20">
        <v>0</v>
      </c>
      <c r="K29" s="20">
        <v>4</v>
      </c>
      <c r="L29" s="20">
        <v>4</v>
      </c>
      <c r="M29" s="20">
        <v>3</v>
      </c>
    </row>
    <row r="30" spans="1:13" x14ac:dyDescent="0.25">
      <c r="A30" s="3" t="s">
        <v>31</v>
      </c>
      <c r="B30" s="22" t="str">
        <f t="shared" ref="B30:M30" si="4">IF(((B29)&gt;4),"No","Yes")</f>
        <v>Yes</v>
      </c>
      <c r="C30" s="22" t="str">
        <f t="shared" si="4"/>
        <v>Yes</v>
      </c>
      <c r="D30" s="22" t="str">
        <f t="shared" si="4"/>
        <v>Yes</v>
      </c>
      <c r="E30" s="22" t="str">
        <f t="shared" si="4"/>
        <v>Yes</v>
      </c>
      <c r="F30" s="22" t="str">
        <f t="shared" si="4"/>
        <v>Yes</v>
      </c>
      <c r="G30" s="22" t="str">
        <f t="shared" si="4"/>
        <v>Yes</v>
      </c>
      <c r="H30" s="22" t="str">
        <f t="shared" si="4"/>
        <v>Yes</v>
      </c>
      <c r="I30" s="22" t="str">
        <f t="shared" si="4"/>
        <v>Yes</v>
      </c>
      <c r="J30" s="22" t="str">
        <f t="shared" si="4"/>
        <v>Yes</v>
      </c>
      <c r="K30" s="22" t="str">
        <f t="shared" si="4"/>
        <v>Yes</v>
      </c>
      <c r="L30" s="22" t="str">
        <f t="shared" si="4"/>
        <v>Yes</v>
      </c>
      <c r="M30" s="22" t="str">
        <f t="shared" si="4"/>
        <v>Yes</v>
      </c>
    </row>
    <row r="31" spans="1:13" x14ac:dyDescent="0.25">
      <c r="A31" s="9" t="s">
        <v>49</v>
      </c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2"/>
      <c r="M31" s="2"/>
    </row>
    <row r="32" spans="1:13" ht="2.1" customHeight="1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7.399999999999999" x14ac:dyDescent="0.3">
      <c r="A33" s="7" t="s">
        <v>26</v>
      </c>
      <c r="B33" s="7"/>
      <c r="C33" s="7"/>
    </row>
    <row r="34" spans="1:13" ht="12" customHeight="1" x14ac:dyDescent="0.3">
      <c r="A34" s="3" t="s">
        <v>68</v>
      </c>
      <c r="B34" s="7"/>
      <c r="C34" s="7"/>
    </row>
    <row r="35" spans="1:13" ht="13.8" x14ac:dyDescent="0.25">
      <c r="A35" s="16" t="s">
        <v>57</v>
      </c>
    </row>
    <row r="36" spans="1:13" ht="13.8" x14ac:dyDescent="0.25">
      <c r="A36" s="16"/>
      <c r="B36" s="18" t="s">
        <v>1</v>
      </c>
      <c r="C36" s="18" t="s">
        <v>2</v>
      </c>
      <c r="D36" s="18" t="s">
        <v>3</v>
      </c>
      <c r="E36" s="18" t="s">
        <v>4</v>
      </c>
      <c r="F36" s="18" t="s">
        <v>5</v>
      </c>
      <c r="G36" s="18" t="s">
        <v>6</v>
      </c>
      <c r="H36" s="18" t="s">
        <v>7</v>
      </c>
      <c r="I36" s="18" t="s">
        <v>8</v>
      </c>
      <c r="J36" s="18" t="s">
        <v>9</v>
      </c>
      <c r="K36" s="18" t="s">
        <v>10</v>
      </c>
      <c r="L36" s="18" t="s">
        <v>11</v>
      </c>
      <c r="M36" s="18" t="s">
        <v>12</v>
      </c>
    </row>
    <row r="37" spans="1:13" x14ac:dyDescent="0.25">
      <c r="A37" s="3" t="s">
        <v>27</v>
      </c>
      <c r="B37" s="20">
        <v>1</v>
      </c>
      <c r="C37" s="20">
        <v>5</v>
      </c>
      <c r="D37" s="20">
        <v>5</v>
      </c>
      <c r="E37" s="20">
        <v>5</v>
      </c>
      <c r="F37" s="20">
        <v>5</v>
      </c>
      <c r="G37" s="20">
        <v>5</v>
      </c>
      <c r="H37" s="20">
        <v>3</v>
      </c>
      <c r="I37" s="20">
        <v>2</v>
      </c>
      <c r="J37" s="20">
        <v>3</v>
      </c>
      <c r="K37" s="20">
        <v>2</v>
      </c>
      <c r="L37" s="20">
        <v>2</v>
      </c>
      <c r="M37" s="20">
        <v>2</v>
      </c>
    </row>
    <row r="38" spans="1:13" x14ac:dyDescent="0.25">
      <c r="A38" s="3" t="s">
        <v>29</v>
      </c>
      <c r="B38" s="21">
        <f>IF(B37=0,0,(IF(B37=1,800,(IF(B37=2,1800,(IF(B37=3,3000,(IF(B37=4,4000,(IF(B37=5,4800,"Error")))))))))))</f>
        <v>800</v>
      </c>
      <c r="C38" s="21">
        <f t="shared" ref="C38:M38" si="5">IF(C37=0,0,(IF(C37=1,800,(IF(C37=2,1800,(IF(C37=3,3000,(IF(C37=4,4000,(IF(C37=5,4800,"Error")))))))))))</f>
        <v>4800</v>
      </c>
      <c r="D38" s="21">
        <f t="shared" si="5"/>
        <v>4800</v>
      </c>
      <c r="E38" s="21">
        <f t="shared" si="5"/>
        <v>4800</v>
      </c>
      <c r="F38" s="21">
        <f t="shared" si="5"/>
        <v>4800</v>
      </c>
      <c r="G38" s="21">
        <f t="shared" si="5"/>
        <v>4800</v>
      </c>
      <c r="H38" s="21">
        <f t="shared" si="5"/>
        <v>3000</v>
      </c>
      <c r="I38" s="21">
        <f t="shared" si="5"/>
        <v>1800</v>
      </c>
      <c r="J38" s="21">
        <f t="shared" si="5"/>
        <v>3000</v>
      </c>
      <c r="K38" s="21">
        <f t="shared" si="5"/>
        <v>1800</v>
      </c>
      <c r="L38" s="21">
        <f t="shared" si="5"/>
        <v>1800</v>
      </c>
      <c r="M38" s="21">
        <f t="shared" si="5"/>
        <v>1800</v>
      </c>
    </row>
    <row r="39" spans="1:13" x14ac:dyDescent="0.25">
      <c r="A39" s="3" t="s">
        <v>22</v>
      </c>
      <c r="B39" s="14">
        <v>20000</v>
      </c>
      <c r="C39" s="14">
        <v>40000</v>
      </c>
      <c r="D39" s="33">
        <v>110000</v>
      </c>
      <c r="E39" s="14">
        <v>145000</v>
      </c>
      <c r="F39" s="14">
        <v>155000</v>
      </c>
      <c r="G39" s="14">
        <v>120000</v>
      </c>
      <c r="H39" s="14">
        <v>50000</v>
      </c>
      <c r="I39" s="14">
        <v>40000</v>
      </c>
      <c r="J39" s="14">
        <v>60000</v>
      </c>
      <c r="K39" s="14">
        <v>30000</v>
      </c>
      <c r="L39" s="14">
        <v>10000</v>
      </c>
      <c r="M39" s="14">
        <v>10000</v>
      </c>
    </row>
    <row r="40" spans="1:13" x14ac:dyDescent="0.25">
      <c r="A40" s="3" t="s">
        <v>0</v>
      </c>
      <c r="B40" s="14">
        <v>10000</v>
      </c>
      <c r="C40" s="14">
        <v>15000</v>
      </c>
      <c r="D40" s="33">
        <v>15000</v>
      </c>
      <c r="E40" s="14">
        <v>20000</v>
      </c>
      <c r="F40" s="14">
        <v>15000</v>
      </c>
      <c r="G40" s="33">
        <v>12000</v>
      </c>
      <c r="H40" s="14">
        <v>10000</v>
      </c>
      <c r="I40" s="14">
        <v>10000</v>
      </c>
      <c r="J40" s="14">
        <v>15000</v>
      </c>
      <c r="K40" s="14">
        <v>15000</v>
      </c>
      <c r="L40" s="14">
        <v>10000</v>
      </c>
      <c r="M40" s="14">
        <v>10000</v>
      </c>
    </row>
    <row r="41" spans="1:13" x14ac:dyDescent="0.25">
      <c r="A41" s="3" t="s">
        <v>32</v>
      </c>
      <c r="B41" s="20">
        <v>20000</v>
      </c>
      <c r="C41" s="20">
        <v>73000</v>
      </c>
      <c r="D41" s="20">
        <v>124000</v>
      </c>
      <c r="E41" s="20">
        <v>120000</v>
      </c>
      <c r="F41" s="20">
        <v>120000</v>
      </c>
      <c r="G41" s="20">
        <f t="shared" ref="G41:M41" si="6">+G9</f>
        <v>120000</v>
      </c>
      <c r="H41" s="20">
        <f t="shared" si="6"/>
        <v>50000</v>
      </c>
      <c r="I41" s="20">
        <f t="shared" si="6"/>
        <v>40000</v>
      </c>
      <c r="J41" s="20">
        <f t="shared" si="6"/>
        <v>60000</v>
      </c>
      <c r="K41" s="20">
        <f t="shared" si="6"/>
        <v>30000</v>
      </c>
      <c r="L41" s="20">
        <f t="shared" si="6"/>
        <v>10000</v>
      </c>
      <c r="M41" s="20">
        <f t="shared" si="6"/>
        <v>10000</v>
      </c>
    </row>
    <row r="42" spans="1:13" x14ac:dyDescent="0.25">
      <c r="A42" s="3" t="s">
        <v>28</v>
      </c>
      <c r="B42" s="22" t="str">
        <f>IF(((B41- B39)&lt;= 0),"Yes","No")</f>
        <v>Yes</v>
      </c>
      <c r="C42" s="22" t="str">
        <f t="shared" ref="C42:M42" si="7">IF(((C41- C39)&lt;= 0),"Yes","No")</f>
        <v>No</v>
      </c>
      <c r="D42" s="22" t="str">
        <f t="shared" si="7"/>
        <v>No</v>
      </c>
      <c r="E42" s="22" t="str">
        <f t="shared" si="7"/>
        <v>Yes</v>
      </c>
      <c r="F42" s="22" t="str">
        <f t="shared" si="7"/>
        <v>Yes</v>
      </c>
      <c r="G42" s="22" t="str">
        <f t="shared" si="7"/>
        <v>Yes</v>
      </c>
      <c r="H42" s="22" t="str">
        <f t="shared" si="7"/>
        <v>Yes</v>
      </c>
      <c r="I42" s="22" t="str">
        <f t="shared" si="7"/>
        <v>Yes</v>
      </c>
      <c r="J42" s="22" t="str">
        <f t="shared" si="7"/>
        <v>Yes</v>
      </c>
      <c r="K42" s="22" t="str">
        <f t="shared" si="7"/>
        <v>Yes</v>
      </c>
      <c r="L42" s="22" t="str">
        <f t="shared" si="7"/>
        <v>Yes</v>
      </c>
      <c r="M42" s="22" t="str">
        <f t="shared" si="7"/>
        <v>Yes</v>
      </c>
    </row>
    <row r="43" spans="1:13" x14ac:dyDescent="0.25">
      <c r="A43" s="12" t="s">
        <v>46</v>
      </c>
      <c r="B43" s="10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 ht="2.1" customHeight="1" x14ac:dyDescent="0.25">
      <c r="A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ht="13.8" x14ac:dyDescent="0.25">
      <c r="A45" s="19" t="s">
        <v>58</v>
      </c>
    </row>
    <row r="46" spans="1:13" ht="13.8" x14ac:dyDescent="0.25">
      <c r="A46" s="19"/>
      <c r="B46" s="18" t="s">
        <v>1</v>
      </c>
      <c r="C46" s="18" t="s">
        <v>2</v>
      </c>
      <c r="D46" s="18" t="s">
        <v>3</v>
      </c>
      <c r="E46" s="18" t="s">
        <v>4</v>
      </c>
      <c r="F46" s="18" t="s">
        <v>5</v>
      </c>
      <c r="G46" s="18" t="s">
        <v>6</v>
      </c>
      <c r="H46" s="18" t="s">
        <v>7</v>
      </c>
      <c r="I46" s="18" t="s">
        <v>8</v>
      </c>
      <c r="J46" s="18" t="s">
        <v>9</v>
      </c>
      <c r="K46" s="18" t="s">
        <v>10</v>
      </c>
      <c r="L46" s="18" t="s">
        <v>11</v>
      </c>
      <c r="M46" s="18" t="s">
        <v>12</v>
      </c>
    </row>
    <row r="47" spans="1:13" x14ac:dyDescent="0.25">
      <c r="A47" s="3" t="s">
        <v>27</v>
      </c>
      <c r="B47" s="20">
        <v>2</v>
      </c>
      <c r="C47" s="20">
        <v>3</v>
      </c>
      <c r="D47" s="20">
        <v>3</v>
      </c>
      <c r="E47" s="20">
        <v>4</v>
      </c>
      <c r="F47" s="20">
        <v>4</v>
      </c>
      <c r="G47" s="20">
        <v>3</v>
      </c>
      <c r="H47" s="20">
        <v>3</v>
      </c>
      <c r="I47" s="20">
        <v>2</v>
      </c>
      <c r="J47" s="20">
        <v>4</v>
      </c>
      <c r="K47" s="20">
        <v>4</v>
      </c>
      <c r="L47" s="20">
        <v>2</v>
      </c>
      <c r="M47" s="20">
        <v>2</v>
      </c>
    </row>
    <row r="48" spans="1:13" x14ac:dyDescent="0.25">
      <c r="A48" s="3" t="s">
        <v>29</v>
      </c>
      <c r="B48" s="21">
        <f>IF((B47 &lt;=  4), (B47*200), "Error")</f>
        <v>400</v>
      </c>
      <c r="C48" s="21">
        <f t="shared" ref="C48:M48" si="8">IF((C47 &lt;=  4), (C47*200), "Error")</f>
        <v>600</v>
      </c>
      <c r="D48" s="21">
        <f t="shared" si="8"/>
        <v>600</v>
      </c>
      <c r="E48" s="21">
        <f t="shared" si="8"/>
        <v>800</v>
      </c>
      <c r="F48" s="21">
        <f t="shared" si="8"/>
        <v>800</v>
      </c>
      <c r="G48" s="21">
        <f t="shared" si="8"/>
        <v>600</v>
      </c>
      <c r="H48" s="21">
        <f t="shared" si="8"/>
        <v>600</v>
      </c>
      <c r="I48" s="21">
        <f t="shared" si="8"/>
        <v>400</v>
      </c>
      <c r="J48" s="21">
        <f t="shared" si="8"/>
        <v>800</v>
      </c>
      <c r="K48" s="21">
        <f t="shared" si="8"/>
        <v>800</v>
      </c>
      <c r="L48" s="21">
        <f t="shared" si="8"/>
        <v>400</v>
      </c>
      <c r="M48" s="21">
        <f t="shared" si="8"/>
        <v>400</v>
      </c>
    </row>
    <row r="49" spans="1:13" x14ac:dyDescent="0.25">
      <c r="A49" s="3" t="s">
        <v>22</v>
      </c>
      <c r="B49" s="21">
        <f t="shared" ref="B49:M49" si="9">B48*(22+B29)</f>
        <v>10400</v>
      </c>
      <c r="C49" s="21">
        <f t="shared" si="9"/>
        <v>15000</v>
      </c>
      <c r="D49" s="21">
        <f t="shared" si="9"/>
        <v>13200</v>
      </c>
      <c r="E49" s="21">
        <f t="shared" si="9"/>
        <v>20800</v>
      </c>
      <c r="F49" s="21">
        <f t="shared" si="9"/>
        <v>17600</v>
      </c>
      <c r="G49" s="21">
        <f t="shared" si="9"/>
        <v>15600</v>
      </c>
      <c r="H49" s="21">
        <f t="shared" si="9"/>
        <v>13200</v>
      </c>
      <c r="I49" s="21">
        <f t="shared" si="9"/>
        <v>10400</v>
      </c>
      <c r="J49" s="21">
        <f t="shared" si="9"/>
        <v>17600</v>
      </c>
      <c r="K49" s="21">
        <f t="shared" si="9"/>
        <v>20800</v>
      </c>
      <c r="L49" s="21">
        <f t="shared" si="9"/>
        <v>10400</v>
      </c>
      <c r="M49" s="21">
        <f t="shared" si="9"/>
        <v>10000</v>
      </c>
    </row>
    <row r="50" spans="1:13" x14ac:dyDescent="0.25">
      <c r="A50" s="3" t="s">
        <v>0</v>
      </c>
      <c r="B50" s="21">
        <f>+B10</f>
        <v>10000</v>
      </c>
      <c r="C50" s="21">
        <f t="shared" ref="C50:M50" si="10">+C10</f>
        <v>15000</v>
      </c>
      <c r="D50" s="21">
        <f t="shared" si="10"/>
        <v>10000</v>
      </c>
      <c r="E50" s="21">
        <f t="shared" si="10"/>
        <v>20000</v>
      </c>
      <c r="F50" s="21">
        <f t="shared" si="10"/>
        <v>15000</v>
      </c>
      <c r="G50" s="21">
        <f t="shared" si="10"/>
        <v>15000</v>
      </c>
      <c r="H50" s="21">
        <f t="shared" si="10"/>
        <v>10000</v>
      </c>
      <c r="I50" s="21">
        <f t="shared" si="10"/>
        <v>10000</v>
      </c>
      <c r="J50" s="21">
        <f t="shared" si="10"/>
        <v>15000</v>
      </c>
      <c r="K50" s="21">
        <f t="shared" si="10"/>
        <v>15000</v>
      </c>
      <c r="L50" s="21">
        <f t="shared" si="10"/>
        <v>10000</v>
      </c>
      <c r="M50" s="21">
        <f t="shared" si="10"/>
        <v>10000</v>
      </c>
    </row>
    <row r="51" spans="1:13" x14ac:dyDescent="0.25">
      <c r="A51" s="3" t="s">
        <v>32</v>
      </c>
      <c r="B51" s="20">
        <v>10000</v>
      </c>
      <c r="C51" s="20">
        <v>15000</v>
      </c>
      <c r="D51" s="20">
        <v>13000</v>
      </c>
      <c r="E51" s="20">
        <v>20000</v>
      </c>
      <c r="F51" s="20">
        <v>17000</v>
      </c>
      <c r="G51" s="20">
        <v>15000</v>
      </c>
      <c r="H51" s="20">
        <v>13000</v>
      </c>
      <c r="I51" s="20">
        <v>10000</v>
      </c>
      <c r="J51" s="20">
        <v>17000</v>
      </c>
      <c r="K51" s="20">
        <v>20000</v>
      </c>
      <c r="L51" s="20">
        <v>10000</v>
      </c>
      <c r="M51" s="20">
        <v>10000</v>
      </c>
    </row>
    <row r="52" spans="1:13" x14ac:dyDescent="0.25">
      <c r="A52" s="3" t="s">
        <v>28</v>
      </c>
      <c r="B52" s="22" t="str">
        <f>IF(((B51-B49) &gt; 0),"No","Yes")</f>
        <v>Yes</v>
      </c>
      <c r="C52" s="22" t="str">
        <f t="shared" ref="C52:M52" si="11">IF(((C51-C49) &gt; 0),"No","Yes")</f>
        <v>Yes</v>
      </c>
      <c r="D52" s="22" t="str">
        <f t="shared" si="11"/>
        <v>Yes</v>
      </c>
      <c r="E52" s="22" t="str">
        <f t="shared" si="11"/>
        <v>Yes</v>
      </c>
      <c r="F52" s="22" t="str">
        <f t="shared" si="11"/>
        <v>Yes</v>
      </c>
      <c r="G52" s="22" t="str">
        <f t="shared" si="11"/>
        <v>Yes</v>
      </c>
      <c r="H52" s="22" t="str">
        <f t="shared" si="11"/>
        <v>Yes</v>
      </c>
      <c r="I52" s="22" t="str">
        <f t="shared" si="11"/>
        <v>Yes</v>
      </c>
      <c r="J52" s="22" t="str">
        <f t="shared" si="11"/>
        <v>Yes</v>
      </c>
      <c r="K52" s="22" t="str">
        <f t="shared" si="11"/>
        <v>Yes</v>
      </c>
      <c r="L52" s="22" t="str">
        <f t="shared" si="11"/>
        <v>Yes</v>
      </c>
      <c r="M52" s="22" t="str">
        <f t="shared" si="11"/>
        <v>Yes</v>
      </c>
    </row>
    <row r="53" spans="1:13" x14ac:dyDescent="0.25">
      <c r="A53" s="23" t="s">
        <v>47</v>
      </c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 spans="1:13" ht="20.100000000000001" customHeight="1" x14ac:dyDescent="0.25">
      <c r="A54" s="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5.6" x14ac:dyDescent="0.3">
      <c r="A55" s="8" t="s">
        <v>61</v>
      </c>
    </row>
    <row r="56" spans="1:13" x14ac:dyDescent="0.25">
      <c r="A56" s="3" t="s">
        <v>23</v>
      </c>
      <c r="B56" s="21">
        <f>3000+B41-B9</f>
        <v>3000</v>
      </c>
      <c r="C56" s="21">
        <f t="shared" ref="C56:M56" si="12">B56+C41-C9</f>
        <v>36000</v>
      </c>
      <c r="D56" s="21">
        <f t="shared" si="12"/>
        <v>80000</v>
      </c>
      <c r="E56" s="21">
        <f t="shared" si="12"/>
        <v>55000</v>
      </c>
      <c r="F56" s="21">
        <f t="shared" si="12"/>
        <v>20000</v>
      </c>
      <c r="G56" s="21">
        <f t="shared" si="12"/>
        <v>20000</v>
      </c>
      <c r="H56" s="21">
        <f t="shared" si="12"/>
        <v>20000</v>
      </c>
      <c r="I56" s="21">
        <f t="shared" si="12"/>
        <v>20000</v>
      </c>
      <c r="J56" s="21">
        <f t="shared" si="12"/>
        <v>20000</v>
      </c>
      <c r="K56" s="21">
        <f t="shared" si="12"/>
        <v>20000</v>
      </c>
      <c r="L56" s="21">
        <f t="shared" si="12"/>
        <v>20000</v>
      </c>
      <c r="M56" s="21">
        <f t="shared" si="12"/>
        <v>20000</v>
      </c>
    </row>
    <row r="57" spans="1:13" x14ac:dyDescent="0.25">
      <c r="A57" s="3" t="s">
        <v>15</v>
      </c>
      <c r="B57" s="21">
        <f>300+B51-B10</f>
        <v>300</v>
      </c>
      <c r="C57" s="21">
        <f t="shared" ref="C57:M57" si="13">B57+C51-C10</f>
        <v>300</v>
      </c>
      <c r="D57" s="21">
        <f t="shared" si="13"/>
        <v>3300</v>
      </c>
      <c r="E57" s="21">
        <f t="shared" si="13"/>
        <v>3300</v>
      </c>
      <c r="F57" s="21">
        <f t="shared" si="13"/>
        <v>5300</v>
      </c>
      <c r="G57" s="21">
        <f t="shared" si="13"/>
        <v>5300</v>
      </c>
      <c r="H57" s="21">
        <f t="shared" si="13"/>
        <v>8300</v>
      </c>
      <c r="I57" s="21">
        <f t="shared" si="13"/>
        <v>8300</v>
      </c>
      <c r="J57" s="21">
        <f t="shared" si="13"/>
        <v>10300</v>
      </c>
      <c r="K57" s="21">
        <f t="shared" si="13"/>
        <v>15300</v>
      </c>
      <c r="L57" s="21">
        <f t="shared" si="13"/>
        <v>15300</v>
      </c>
      <c r="M57" s="21">
        <f t="shared" si="13"/>
        <v>15300</v>
      </c>
    </row>
    <row r="58" spans="1:13" x14ac:dyDescent="0.25">
      <c r="A58" s="24" t="s">
        <v>33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3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3" x14ac:dyDescent="0.25">
      <c r="A60" s="15" t="s">
        <v>62</v>
      </c>
      <c r="B60" s="15"/>
      <c r="C60" s="15"/>
      <c r="D60" s="15"/>
      <c r="E60" s="15"/>
      <c r="F60" s="15"/>
      <c r="G60" s="15"/>
      <c r="H60" s="15"/>
      <c r="I60" s="15"/>
      <c r="J60" s="10"/>
      <c r="K60" s="10"/>
      <c r="L60" s="10"/>
    </row>
    <row r="61" spans="1:13" x14ac:dyDescent="0.25">
      <c r="A61" s="3" t="s">
        <v>31</v>
      </c>
      <c r="B61" s="22" t="str">
        <f>IF(((0.5*B56+B57)&lt;= 60000), "Yes", "No")</f>
        <v>Yes</v>
      </c>
      <c r="C61" s="22" t="str">
        <f>IF(((0.5*C56+C57)&lt;= 60000), "Yes", "No")</f>
        <v>Yes</v>
      </c>
      <c r="D61" s="22" t="str">
        <f>IF(((0.5*D56+D57)&lt; 60000), "Yes", "No")</f>
        <v>Yes</v>
      </c>
      <c r="E61" s="22" t="str">
        <f t="shared" ref="E61:M61" si="14">IF(((0.5*E56+E57)&lt; 60000), "Yes", "No")</f>
        <v>Yes</v>
      </c>
      <c r="F61" s="22" t="str">
        <f t="shared" si="14"/>
        <v>Yes</v>
      </c>
      <c r="G61" s="22" t="str">
        <f t="shared" si="14"/>
        <v>Yes</v>
      </c>
      <c r="H61" s="22" t="str">
        <f t="shared" si="14"/>
        <v>Yes</v>
      </c>
      <c r="I61" s="22" t="str">
        <f t="shared" si="14"/>
        <v>Yes</v>
      </c>
      <c r="J61" s="22" t="str">
        <f t="shared" si="14"/>
        <v>Yes</v>
      </c>
      <c r="K61" s="22" t="str">
        <f t="shared" si="14"/>
        <v>Yes</v>
      </c>
      <c r="L61" s="22" t="str">
        <f t="shared" si="14"/>
        <v>Yes</v>
      </c>
      <c r="M61" s="22" t="str">
        <f t="shared" si="14"/>
        <v>Yes</v>
      </c>
    </row>
    <row r="62" spans="1:13" x14ac:dyDescent="0.25">
      <c r="A62" s="1" t="s">
        <v>45</v>
      </c>
      <c r="B62" s="2"/>
      <c r="C62" s="2"/>
      <c r="D62" s="2"/>
      <c r="E62" s="2"/>
      <c r="F62" s="2"/>
      <c r="G62" s="2"/>
      <c r="H62" s="2"/>
      <c r="I62" s="2"/>
      <c r="J62" s="25"/>
      <c r="K62" s="5"/>
      <c r="L62" s="5"/>
      <c r="M62" s="5"/>
    </row>
    <row r="63" spans="1:13" x14ac:dyDescent="0.25">
      <c r="A63" s="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3.8" x14ac:dyDescent="0.25">
      <c r="A64" s="16" t="s">
        <v>34</v>
      </c>
      <c r="B64" s="17"/>
      <c r="C64" s="17"/>
      <c r="D64" s="17"/>
    </row>
    <row r="65" spans="1:13" ht="2.1" customHeight="1" x14ac:dyDescent="0.25">
      <c r="A65" s="3"/>
    </row>
    <row r="66" spans="1:13" x14ac:dyDescent="0.25">
      <c r="A66" s="3" t="s">
        <v>35</v>
      </c>
      <c r="B66" s="18" t="s">
        <v>1</v>
      </c>
      <c r="C66" s="18" t="s">
        <v>2</v>
      </c>
      <c r="D66" s="18" t="s">
        <v>3</v>
      </c>
      <c r="E66" s="18" t="s">
        <v>4</v>
      </c>
      <c r="F66" s="18" t="s">
        <v>5</v>
      </c>
      <c r="G66" s="18" t="s">
        <v>6</v>
      </c>
      <c r="H66" s="18" t="s">
        <v>7</v>
      </c>
      <c r="I66" s="18" t="s">
        <v>8</v>
      </c>
      <c r="J66" s="18" t="s">
        <v>9</v>
      </c>
      <c r="K66" s="18" t="s">
        <v>10</v>
      </c>
      <c r="L66" s="18" t="s">
        <v>11</v>
      </c>
      <c r="M66" s="18" t="s">
        <v>12</v>
      </c>
    </row>
    <row r="67" spans="1:13" x14ac:dyDescent="0.25">
      <c r="A67" s="3" t="s">
        <v>36</v>
      </c>
      <c r="B67" s="22">
        <f>IF((B56 &gt;= 0), (0.25*B56), "BAD")</f>
        <v>750</v>
      </c>
      <c r="C67" s="22">
        <f t="shared" ref="C67:M67" si="15">IF((C56 &gt;= 0), (0.25*C56), "BAD")</f>
        <v>9000</v>
      </c>
      <c r="D67" s="22">
        <f t="shared" si="15"/>
        <v>20000</v>
      </c>
      <c r="E67" s="22">
        <f t="shared" si="15"/>
        <v>13750</v>
      </c>
      <c r="F67" s="22">
        <f t="shared" si="15"/>
        <v>5000</v>
      </c>
      <c r="G67" s="22">
        <f t="shared" si="15"/>
        <v>5000</v>
      </c>
      <c r="H67" s="22">
        <f t="shared" si="15"/>
        <v>5000</v>
      </c>
      <c r="I67" s="22">
        <f t="shared" si="15"/>
        <v>5000</v>
      </c>
      <c r="J67" s="22">
        <f t="shared" si="15"/>
        <v>5000</v>
      </c>
      <c r="K67" s="22">
        <f t="shared" si="15"/>
        <v>5000</v>
      </c>
      <c r="L67" s="22">
        <f t="shared" si="15"/>
        <v>5000</v>
      </c>
      <c r="M67" s="22">
        <f t="shared" si="15"/>
        <v>5000</v>
      </c>
    </row>
    <row r="68" spans="1:13" x14ac:dyDescent="0.25">
      <c r="A68" s="3" t="s">
        <v>37</v>
      </c>
      <c r="B68" s="22">
        <f>IF((B57 &gt;= 0), (0.75*B57), "BAD")</f>
        <v>225</v>
      </c>
      <c r="C68" s="22">
        <f t="shared" ref="C68:M68" si="16">IF((C57 &gt;= 0), (0.75*C57), "BAD")</f>
        <v>225</v>
      </c>
      <c r="D68" s="22">
        <f t="shared" si="16"/>
        <v>2475</v>
      </c>
      <c r="E68" s="22">
        <f t="shared" si="16"/>
        <v>2475</v>
      </c>
      <c r="F68" s="22">
        <f t="shared" si="16"/>
        <v>3975</v>
      </c>
      <c r="G68" s="22">
        <f t="shared" si="16"/>
        <v>3975</v>
      </c>
      <c r="H68" s="22">
        <f t="shared" si="16"/>
        <v>6225</v>
      </c>
      <c r="I68" s="22">
        <f t="shared" si="16"/>
        <v>6225</v>
      </c>
      <c r="J68" s="22">
        <f t="shared" si="16"/>
        <v>7725</v>
      </c>
      <c r="K68" s="22">
        <f t="shared" si="16"/>
        <v>11475</v>
      </c>
      <c r="L68" s="22">
        <f t="shared" si="16"/>
        <v>11475</v>
      </c>
      <c r="M68" s="22">
        <f t="shared" si="16"/>
        <v>11475</v>
      </c>
    </row>
    <row r="69" spans="1:13" ht="2.1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x14ac:dyDescent="0.25">
      <c r="A70" s="3" t="s">
        <v>60</v>
      </c>
      <c r="B70" s="18" t="s">
        <v>1</v>
      </c>
      <c r="C70" s="18" t="s">
        <v>2</v>
      </c>
      <c r="D70" s="18" t="s">
        <v>3</v>
      </c>
      <c r="E70" s="18" t="s">
        <v>4</v>
      </c>
      <c r="F70" s="18" t="s">
        <v>5</v>
      </c>
      <c r="G70" s="18" t="s">
        <v>6</v>
      </c>
      <c r="H70" s="18" t="s">
        <v>7</v>
      </c>
      <c r="I70" s="18" t="s">
        <v>8</v>
      </c>
      <c r="J70" s="18" t="s">
        <v>9</v>
      </c>
      <c r="K70" s="18" t="s">
        <v>10</v>
      </c>
      <c r="L70" s="18" t="s">
        <v>11</v>
      </c>
      <c r="M70" s="18" t="s">
        <v>12</v>
      </c>
    </row>
    <row r="71" spans="1:13" x14ac:dyDescent="0.25">
      <c r="A71" s="3" t="s">
        <v>38</v>
      </c>
      <c r="B71" s="21">
        <f>B18*1000</f>
        <v>1000</v>
      </c>
      <c r="C71" s="21">
        <f t="shared" ref="C71:M71" si="17">C18*1000</f>
        <v>2000</v>
      </c>
      <c r="D71" s="21">
        <f t="shared" si="17"/>
        <v>2000</v>
      </c>
      <c r="E71" s="21">
        <f t="shared" si="17"/>
        <v>2000</v>
      </c>
      <c r="F71" s="21">
        <f t="shared" si="17"/>
        <v>0</v>
      </c>
      <c r="G71" s="21">
        <f t="shared" si="17"/>
        <v>0</v>
      </c>
      <c r="H71" s="21">
        <f t="shared" si="17"/>
        <v>0</v>
      </c>
      <c r="I71" s="21">
        <f t="shared" si="17"/>
        <v>0</v>
      </c>
      <c r="J71" s="21">
        <f t="shared" si="17"/>
        <v>3000</v>
      </c>
      <c r="K71" s="21">
        <f t="shared" si="17"/>
        <v>0</v>
      </c>
      <c r="L71" s="21">
        <f t="shared" si="17"/>
        <v>0</v>
      </c>
      <c r="M71" s="21">
        <f t="shared" si="17"/>
        <v>0</v>
      </c>
    </row>
    <row r="72" spans="1:13" x14ac:dyDescent="0.25">
      <c r="A72" s="3" t="s">
        <v>39</v>
      </c>
      <c r="B72" s="21">
        <f>B19*250</f>
        <v>0</v>
      </c>
      <c r="C72" s="21">
        <f t="shared" ref="C72:M72" si="18">C19*250</f>
        <v>0</v>
      </c>
      <c r="D72" s="21">
        <f t="shared" si="18"/>
        <v>0</v>
      </c>
      <c r="E72" s="21">
        <f t="shared" si="18"/>
        <v>0</v>
      </c>
      <c r="F72" s="21">
        <f t="shared" si="18"/>
        <v>0</v>
      </c>
      <c r="G72" s="21">
        <f t="shared" si="18"/>
        <v>250</v>
      </c>
      <c r="H72" s="21">
        <f t="shared" si="18"/>
        <v>500</v>
      </c>
      <c r="I72" s="21">
        <f t="shared" si="18"/>
        <v>500</v>
      </c>
      <c r="J72" s="21">
        <f t="shared" si="18"/>
        <v>0</v>
      </c>
      <c r="K72" s="21">
        <f t="shared" si="18"/>
        <v>250</v>
      </c>
      <c r="L72" s="21">
        <f t="shared" si="18"/>
        <v>750</v>
      </c>
      <c r="M72" s="21">
        <f t="shared" si="18"/>
        <v>0</v>
      </c>
    </row>
    <row r="73" spans="1:13" ht="2.1" customHeight="1" x14ac:dyDescent="0.25">
      <c r="A73" s="3" t="s">
        <v>24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x14ac:dyDescent="0.25">
      <c r="A74" s="3" t="s">
        <v>40</v>
      </c>
      <c r="B74" s="18" t="s">
        <v>1</v>
      </c>
      <c r="C74" s="18" t="s">
        <v>2</v>
      </c>
      <c r="D74" s="18" t="s">
        <v>3</v>
      </c>
      <c r="E74" s="18" t="s">
        <v>4</v>
      </c>
      <c r="F74" s="18" t="s">
        <v>5</v>
      </c>
      <c r="G74" s="18" t="s">
        <v>6</v>
      </c>
      <c r="H74" s="18" t="s">
        <v>7</v>
      </c>
      <c r="I74" s="18" t="s">
        <v>8</v>
      </c>
      <c r="J74" s="18" t="s">
        <v>9</v>
      </c>
      <c r="K74" s="18" t="s">
        <v>10</v>
      </c>
      <c r="L74" s="18" t="s">
        <v>11</v>
      </c>
      <c r="M74" s="18" t="s">
        <v>12</v>
      </c>
    </row>
    <row r="75" spans="1:13" x14ac:dyDescent="0.25">
      <c r="A75" s="3" t="s">
        <v>42</v>
      </c>
      <c r="B75" s="21">
        <f>B20*22*8*10</f>
        <v>7040</v>
      </c>
      <c r="C75" s="21">
        <f t="shared" ref="C75:M75" si="19">C20*22*8*10</f>
        <v>10560</v>
      </c>
      <c r="D75" s="21">
        <f t="shared" si="19"/>
        <v>14080</v>
      </c>
      <c r="E75" s="21">
        <f t="shared" si="19"/>
        <v>17600</v>
      </c>
      <c r="F75" s="21">
        <f t="shared" si="19"/>
        <v>17600</v>
      </c>
      <c r="G75" s="21">
        <f t="shared" si="19"/>
        <v>15840</v>
      </c>
      <c r="H75" s="21">
        <f t="shared" si="19"/>
        <v>12320</v>
      </c>
      <c r="I75" s="21">
        <f t="shared" si="19"/>
        <v>8800</v>
      </c>
      <c r="J75" s="21">
        <f t="shared" si="19"/>
        <v>14080</v>
      </c>
      <c r="K75" s="21">
        <f t="shared" si="19"/>
        <v>12320</v>
      </c>
      <c r="L75" s="21">
        <f t="shared" si="19"/>
        <v>7040</v>
      </c>
      <c r="M75" s="21">
        <f t="shared" si="19"/>
        <v>7040</v>
      </c>
    </row>
    <row r="76" spans="1:13" x14ac:dyDescent="0.25">
      <c r="A76" s="3" t="s">
        <v>43</v>
      </c>
      <c r="B76" s="21">
        <f t="shared" ref="B76:M76" si="20">B20*(B27+B29)*8*15</f>
        <v>3360</v>
      </c>
      <c r="C76" s="21">
        <f t="shared" si="20"/>
        <v>2160</v>
      </c>
      <c r="D76" s="21">
        <f t="shared" si="20"/>
        <v>0</v>
      </c>
      <c r="E76" s="21">
        <f t="shared" si="20"/>
        <v>4800</v>
      </c>
      <c r="F76" s="21">
        <f t="shared" si="20"/>
        <v>4800</v>
      </c>
      <c r="G76" s="21">
        <f t="shared" si="20"/>
        <v>8640</v>
      </c>
      <c r="H76" s="21">
        <f t="shared" si="20"/>
        <v>0</v>
      </c>
      <c r="I76" s="21">
        <f t="shared" si="20"/>
        <v>3000</v>
      </c>
      <c r="J76" s="21">
        <f t="shared" si="20"/>
        <v>0</v>
      </c>
      <c r="K76" s="21">
        <f t="shared" si="20"/>
        <v>3360</v>
      </c>
      <c r="L76" s="21">
        <f t="shared" si="20"/>
        <v>1920</v>
      </c>
      <c r="M76" s="21">
        <f t="shared" si="20"/>
        <v>1440</v>
      </c>
    </row>
    <row r="77" spans="1:13" x14ac:dyDescent="0.25">
      <c r="A77" s="3" t="s">
        <v>44</v>
      </c>
      <c r="B77" s="21">
        <f>B75+B76</f>
        <v>10400</v>
      </c>
      <c r="C77" s="21">
        <f t="shared" ref="C77:M77" si="21">C75+C76</f>
        <v>12720</v>
      </c>
      <c r="D77" s="21">
        <f t="shared" si="21"/>
        <v>14080</v>
      </c>
      <c r="E77" s="21">
        <f t="shared" si="21"/>
        <v>22400</v>
      </c>
      <c r="F77" s="21">
        <f t="shared" si="21"/>
        <v>22400</v>
      </c>
      <c r="G77" s="21">
        <f t="shared" si="21"/>
        <v>24480</v>
      </c>
      <c r="H77" s="21">
        <f t="shared" si="21"/>
        <v>12320</v>
      </c>
      <c r="I77" s="21">
        <f t="shared" si="21"/>
        <v>11800</v>
      </c>
      <c r="J77" s="21">
        <f t="shared" si="21"/>
        <v>14080</v>
      </c>
      <c r="K77" s="21">
        <f t="shared" si="21"/>
        <v>15680</v>
      </c>
      <c r="L77" s="21">
        <f t="shared" si="21"/>
        <v>8960</v>
      </c>
      <c r="M77" s="21">
        <f t="shared" si="21"/>
        <v>8480</v>
      </c>
    </row>
    <row r="79" spans="1:13" x14ac:dyDescent="0.25">
      <c r="A79" s="3" t="s">
        <v>19</v>
      </c>
      <c r="B79" s="26">
        <f>B67+B68+B71+B72+B75+B76</f>
        <v>12375</v>
      </c>
      <c r="C79" s="26">
        <f t="shared" ref="C79:M79" si="22">C67+C68+C71+C72+C75+C76</f>
        <v>23945</v>
      </c>
      <c r="D79" s="26">
        <f t="shared" si="22"/>
        <v>38555</v>
      </c>
      <c r="E79" s="26">
        <f t="shared" si="22"/>
        <v>40625</v>
      </c>
      <c r="F79" s="26">
        <f t="shared" si="22"/>
        <v>31375</v>
      </c>
      <c r="G79" s="26">
        <f t="shared" si="22"/>
        <v>33705</v>
      </c>
      <c r="H79" s="26">
        <f t="shared" si="22"/>
        <v>24045</v>
      </c>
      <c r="I79" s="26">
        <f t="shared" si="22"/>
        <v>23525</v>
      </c>
      <c r="J79" s="26">
        <f t="shared" si="22"/>
        <v>29805</v>
      </c>
      <c r="K79" s="26">
        <f t="shared" si="22"/>
        <v>32405</v>
      </c>
      <c r="L79" s="26">
        <f t="shared" si="22"/>
        <v>26185</v>
      </c>
      <c r="M79" s="26">
        <f t="shared" si="22"/>
        <v>24955</v>
      </c>
    </row>
    <row r="80" spans="1:13" x14ac:dyDescent="0.25">
      <c r="B80" s="3" t="s">
        <v>48</v>
      </c>
      <c r="D80" s="27">
        <f>SUM(B79:M79)</f>
        <v>341500</v>
      </c>
      <c r="F80" s="32" t="s">
        <v>50</v>
      </c>
      <c r="G80" s="32"/>
      <c r="H80" s="32"/>
      <c r="I80" s="32"/>
      <c r="J80" s="32"/>
      <c r="K80" s="32"/>
      <c r="L80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52" workbookViewId="0">
      <selection activeCell="N73" sqref="N73"/>
    </sheetView>
  </sheetViews>
  <sheetFormatPr defaultRowHeight="13.2" x14ac:dyDescent="0.25"/>
  <cols>
    <col min="2" max="13" width="6.6640625" customWidth="1"/>
  </cols>
  <sheetData>
    <row r="1" spans="1:13" ht="17.399999999999999" x14ac:dyDescent="0.3">
      <c r="A1" s="7" t="s">
        <v>79</v>
      </c>
    </row>
    <row r="2" spans="1:13" x14ac:dyDescent="0.25">
      <c r="A2" s="3" t="s">
        <v>77</v>
      </c>
      <c r="I2" s="3" t="s">
        <v>80</v>
      </c>
      <c r="K2" s="3" t="s">
        <v>81</v>
      </c>
      <c r="L2" t="s">
        <v>24</v>
      </c>
    </row>
    <row r="3" spans="1:13" x14ac:dyDescent="0.25">
      <c r="A3" t="s">
        <v>51</v>
      </c>
    </row>
    <row r="4" spans="1:13" x14ac:dyDescent="0.25">
      <c r="A4" t="s">
        <v>52</v>
      </c>
    </row>
    <row r="5" spans="1:13" x14ac:dyDescent="0.25">
      <c r="A5" t="s">
        <v>67</v>
      </c>
    </row>
    <row r="7" spans="1:13" x14ac:dyDescent="0.25">
      <c r="E7" t="s">
        <v>13</v>
      </c>
    </row>
    <row r="8" spans="1:13" x14ac:dyDescent="0.25">
      <c r="A8" s="3" t="s">
        <v>0</v>
      </c>
      <c r="B8" s="18" t="s">
        <v>1</v>
      </c>
      <c r="C8" s="18" t="s">
        <v>2</v>
      </c>
      <c r="D8" s="18" t="s">
        <v>3</v>
      </c>
      <c r="E8" s="18" t="s">
        <v>4</v>
      </c>
      <c r="F8" s="18" t="s">
        <v>5</v>
      </c>
      <c r="G8" s="18" t="s">
        <v>6</v>
      </c>
      <c r="H8" s="18" t="s">
        <v>7</v>
      </c>
      <c r="I8" s="18" t="s">
        <v>8</v>
      </c>
      <c r="J8" s="18" t="s">
        <v>9</v>
      </c>
      <c r="K8" s="18" t="s">
        <v>10</v>
      </c>
      <c r="L8" s="18" t="s">
        <v>11</v>
      </c>
      <c r="M8" s="18" t="s">
        <v>12</v>
      </c>
    </row>
    <row r="9" spans="1:13" x14ac:dyDescent="0.25">
      <c r="A9" s="3" t="s">
        <v>14</v>
      </c>
      <c r="B9" s="14">
        <v>20000</v>
      </c>
      <c r="C9" s="14">
        <v>40000</v>
      </c>
      <c r="D9" s="33">
        <v>110000</v>
      </c>
      <c r="E9" s="14">
        <v>145000</v>
      </c>
      <c r="F9" s="14">
        <v>155000</v>
      </c>
      <c r="G9" s="14">
        <v>120000</v>
      </c>
      <c r="H9" s="14">
        <v>50000</v>
      </c>
      <c r="I9" s="14">
        <v>40000</v>
      </c>
      <c r="J9" s="14">
        <v>60000</v>
      </c>
      <c r="K9" s="14">
        <v>30000</v>
      </c>
      <c r="L9" s="14">
        <v>10000</v>
      </c>
      <c r="M9" s="14">
        <v>10000</v>
      </c>
    </row>
    <row r="10" spans="1:13" x14ac:dyDescent="0.25">
      <c r="A10" s="3" t="s">
        <v>15</v>
      </c>
      <c r="B10" s="14">
        <v>10000</v>
      </c>
      <c r="C10" s="14">
        <v>15000</v>
      </c>
      <c r="D10" s="33">
        <v>15000</v>
      </c>
      <c r="E10" s="14">
        <v>20000</v>
      </c>
      <c r="F10" s="14">
        <v>15000</v>
      </c>
      <c r="G10" s="33">
        <v>12000</v>
      </c>
      <c r="H10" s="14">
        <v>10000</v>
      </c>
      <c r="I10" s="14">
        <v>10000</v>
      </c>
      <c r="J10" s="14">
        <v>15000</v>
      </c>
      <c r="K10" s="14">
        <v>15000</v>
      </c>
      <c r="L10" s="14">
        <v>10000</v>
      </c>
      <c r="M10" s="14">
        <v>10000</v>
      </c>
    </row>
    <row r="11" spans="1:13" ht="2.1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4" t="s">
        <v>53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2.1" customHeight="1" x14ac:dyDescent="0.25">
      <c r="A13" s="1"/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 t="s">
        <v>54</v>
      </c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" t="s">
        <v>86</v>
      </c>
      <c r="B15" s="1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" t="s">
        <v>16</v>
      </c>
      <c r="B16" s="1"/>
      <c r="C16" s="1"/>
      <c r="D16" s="1" t="s">
        <v>25</v>
      </c>
      <c r="F16" s="1"/>
      <c r="I16" s="1"/>
      <c r="J16" s="1"/>
      <c r="K16" s="1"/>
      <c r="L16" s="1"/>
      <c r="M16" s="1"/>
    </row>
    <row r="17" spans="1:13" x14ac:dyDescent="0.25">
      <c r="A17" s="1"/>
      <c r="B17" s="18" t="s">
        <v>1</v>
      </c>
      <c r="C17" s="18" t="s">
        <v>2</v>
      </c>
      <c r="D17" s="18" t="s">
        <v>3</v>
      </c>
      <c r="E17" s="18" t="s">
        <v>4</v>
      </c>
      <c r="F17" s="18" t="s">
        <v>5</v>
      </c>
      <c r="G17" s="18" t="s">
        <v>6</v>
      </c>
      <c r="H17" s="18" t="s">
        <v>7</v>
      </c>
      <c r="I17" s="18" t="s">
        <v>8</v>
      </c>
      <c r="J17" s="18" t="s">
        <v>9</v>
      </c>
      <c r="K17" s="18" t="s">
        <v>10</v>
      </c>
      <c r="L17" s="18" t="s">
        <v>11</v>
      </c>
      <c r="M17" s="18" t="s">
        <v>12</v>
      </c>
    </row>
    <row r="18" spans="1:13" x14ac:dyDescent="0.25">
      <c r="A18" s="3" t="s">
        <v>17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</row>
    <row r="19" spans="1:13" x14ac:dyDescent="0.25">
      <c r="A19" s="3" t="s">
        <v>18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</row>
    <row r="20" spans="1:13" x14ac:dyDescent="0.25">
      <c r="A20" s="3" t="s">
        <v>41</v>
      </c>
      <c r="B20" s="21">
        <f>3+B18-B19</f>
        <v>3</v>
      </c>
      <c r="C20" s="21">
        <f>B20+C18-C19</f>
        <v>3</v>
      </c>
      <c r="D20" s="21">
        <f t="shared" ref="D20:M20" si="0">C20+D18-D19</f>
        <v>3</v>
      </c>
      <c r="E20" s="21">
        <f t="shared" si="0"/>
        <v>3</v>
      </c>
      <c r="F20" s="21">
        <f t="shared" si="0"/>
        <v>3</v>
      </c>
      <c r="G20" s="21">
        <f t="shared" si="0"/>
        <v>3</v>
      </c>
      <c r="H20" s="21">
        <f t="shared" si="0"/>
        <v>3</v>
      </c>
      <c r="I20" s="21">
        <f t="shared" si="0"/>
        <v>3</v>
      </c>
      <c r="J20" s="21">
        <f t="shared" si="0"/>
        <v>3</v>
      </c>
      <c r="K20" s="21">
        <f t="shared" si="0"/>
        <v>3</v>
      </c>
      <c r="L20" s="21">
        <f t="shared" si="0"/>
        <v>3</v>
      </c>
      <c r="M20" s="21">
        <f t="shared" si="0"/>
        <v>3</v>
      </c>
    </row>
    <row r="21" spans="1:13" x14ac:dyDescent="0.25">
      <c r="A21" s="3" t="s">
        <v>55</v>
      </c>
      <c r="B21" s="21">
        <f>B37+B47</f>
        <v>0</v>
      </c>
      <c r="C21" s="21">
        <f t="shared" ref="C21:M21" si="1">C37+C47</f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</row>
    <row r="22" spans="1:13" x14ac:dyDescent="0.25">
      <c r="A22" s="3" t="s">
        <v>56</v>
      </c>
      <c r="B22" s="21" t="str">
        <f>IF(((B21-B20)&gt;0),"No", "Yes")</f>
        <v>Yes</v>
      </c>
      <c r="C22" s="21" t="str">
        <f t="shared" ref="C22:M22" si="2">IF(((C21-C20)&gt;0),"No", "Yes")</f>
        <v>Yes</v>
      </c>
      <c r="D22" s="21" t="str">
        <f t="shared" si="2"/>
        <v>Yes</v>
      </c>
      <c r="E22" s="21" t="str">
        <f t="shared" si="2"/>
        <v>Yes</v>
      </c>
      <c r="F22" s="21" t="str">
        <f t="shared" si="2"/>
        <v>Yes</v>
      </c>
      <c r="G22" s="21" t="str">
        <f t="shared" si="2"/>
        <v>Yes</v>
      </c>
      <c r="H22" s="21" t="str">
        <f t="shared" si="2"/>
        <v>Yes</v>
      </c>
      <c r="I22" s="21" t="str">
        <f t="shared" si="2"/>
        <v>Yes</v>
      </c>
      <c r="J22" s="21" t="str">
        <f t="shared" si="2"/>
        <v>Yes</v>
      </c>
      <c r="K22" s="21" t="str">
        <f t="shared" si="2"/>
        <v>Yes</v>
      </c>
      <c r="L22" s="21" t="str">
        <f t="shared" si="2"/>
        <v>Yes</v>
      </c>
      <c r="M22" s="21" t="str">
        <f t="shared" si="2"/>
        <v>Yes</v>
      </c>
    </row>
    <row r="23" spans="1:13" ht="2.1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 t="s">
        <v>59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 t="s">
        <v>21</v>
      </c>
      <c r="B26" s="18" t="s">
        <v>1</v>
      </c>
      <c r="C26" s="18" t="s">
        <v>2</v>
      </c>
      <c r="D26" s="18" t="s">
        <v>3</v>
      </c>
      <c r="E26" s="18" t="s">
        <v>4</v>
      </c>
      <c r="F26" s="18" t="s">
        <v>5</v>
      </c>
      <c r="G26" s="18" t="s">
        <v>6</v>
      </c>
      <c r="H26" s="18" t="s">
        <v>7</v>
      </c>
      <c r="I26" s="18" t="s">
        <v>8</v>
      </c>
      <c r="J26" s="18" t="s">
        <v>9</v>
      </c>
      <c r="K26" s="18" t="s">
        <v>10</v>
      </c>
      <c r="L26" s="18" t="s">
        <v>11</v>
      </c>
      <c r="M26" s="18" t="s">
        <v>12</v>
      </c>
    </row>
    <row r="27" spans="1:13" x14ac:dyDescent="0.25">
      <c r="A27" s="3" t="s">
        <v>30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</row>
    <row r="28" spans="1:13" x14ac:dyDescent="0.25">
      <c r="A28" s="3" t="s">
        <v>28</v>
      </c>
      <c r="B28" s="22" t="str">
        <f>IF((B27&gt;4),"N0","Yes")</f>
        <v>Yes</v>
      </c>
      <c r="C28" s="22" t="str">
        <f t="shared" ref="C28:M28" si="3">IF((C27&gt;4),"N0","Yes")</f>
        <v>Yes</v>
      </c>
      <c r="D28" s="22" t="str">
        <f t="shared" si="3"/>
        <v>Yes</v>
      </c>
      <c r="E28" s="22" t="str">
        <f t="shared" si="3"/>
        <v>Yes</v>
      </c>
      <c r="F28" s="22" t="str">
        <f t="shared" si="3"/>
        <v>Yes</v>
      </c>
      <c r="G28" s="22" t="str">
        <f t="shared" si="3"/>
        <v>Yes</v>
      </c>
      <c r="H28" s="22" t="str">
        <f t="shared" si="3"/>
        <v>Yes</v>
      </c>
      <c r="I28" s="22" t="str">
        <f t="shared" si="3"/>
        <v>Yes</v>
      </c>
      <c r="J28" s="22" t="str">
        <f t="shared" si="3"/>
        <v>Yes</v>
      </c>
      <c r="K28" s="22" t="str">
        <f t="shared" si="3"/>
        <v>Yes</v>
      </c>
      <c r="L28" s="22" t="str">
        <f t="shared" si="3"/>
        <v>Yes</v>
      </c>
      <c r="M28" s="22" t="str">
        <f t="shared" si="3"/>
        <v>Yes</v>
      </c>
    </row>
    <row r="29" spans="1:13" x14ac:dyDescent="0.25">
      <c r="A29" s="3" t="s">
        <v>15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</row>
    <row r="30" spans="1:13" x14ac:dyDescent="0.25">
      <c r="A30" s="3" t="s">
        <v>31</v>
      </c>
      <c r="B30" s="22" t="str">
        <f t="shared" ref="B30:M30" si="4">IF(((B29)&gt;4),"No","Yes")</f>
        <v>Yes</v>
      </c>
      <c r="C30" s="22" t="str">
        <f t="shared" si="4"/>
        <v>Yes</v>
      </c>
      <c r="D30" s="22" t="str">
        <f t="shared" si="4"/>
        <v>Yes</v>
      </c>
      <c r="E30" s="22" t="str">
        <f t="shared" si="4"/>
        <v>Yes</v>
      </c>
      <c r="F30" s="22" t="str">
        <f t="shared" si="4"/>
        <v>Yes</v>
      </c>
      <c r="G30" s="22" t="str">
        <f t="shared" si="4"/>
        <v>Yes</v>
      </c>
      <c r="H30" s="22" t="str">
        <f t="shared" si="4"/>
        <v>Yes</v>
      </c>
      <c r="I30" s="22" t="str">
        <f t="shared" si="4"/>
        <v>Yes</v>
      </c>
      <c r="J30" s="22" t="str">
        <f t="shared" si="4"/>
        <v>Yes</v>
      </c>
      <c r="K30" s="22" t="str">
        <f t="shared" si="4"/>
        <v>Yes</v>
      </c>
      <c r="L30" s="22" t="str">
        <f t="shared" si="4"/>
        <v>Yes</v>
      </c>
      <c r="M30" s="22" t="str">
        <f t="shared" si="4"/>
        <v>Yes</v>
      </c>
    </row>
    <row r="31" spans="1:13" x14ac:dyDescent="0.25">
      <c r="A31" s="9" t="s">
        <v>49</v>
      </c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2"/>
      <c r="M31" s="2"/>
    </row>
    <row r="32" spans="1:13" ht="2.1" customHeight="1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7.399999999999999" x14ac:dyDescent="0.3">
      <c r="A33" s="7" t="s">
        <v>26</v>
      </c>
      <c r="B33" s="7"/>
      <c r="C33" s="7"/>
    </row>
    <row r="34" spans="1:13" ht="12" customHeight="1" x14ac:dyDescent="0.3">
      <c r="A34" s="3" t="s">
        <v>69</v>
      </c>
      <c r="B34" s="7"/>
      <c r="C34" s="7"/>
    </row>
    <row r="35" spans="1:13" ht="13.8" x14ac:dyDescent="0.25">
      <c r="A35" s="16" t="s">
        <v>57</v>
      </c>
    </row>
    <row r="36" spans="1:13" ht="13.8" x14ac:dyDescent="0.25">
      <c r="A36" s="16"/>
      <c r="B36" s="18" t="s">
        <v>1</v>
      </c>
      <c r="C36" s="18" t="s">
        <v>2</v>
      </c>
      <c r="D36" s="18" t="s">
        <v>3</v>
      </c>
      <c r="E36" s="18" t="s">
        <v>4</v>
      </c>
      <c r="F36" s="18" t="s">
        <v>5</v>
      </c>
      <c r="G36" s="18" t="s">
        <v>6</v>
      </c>
      <c r="H36" s="18" t="s">
        <v>7</v>
      </c>
      <c r="I36" s="18" t="s">
        <v>8</v>
      </c>
      <c r="J36" s="18" t="s">
        <v>9</v>
      </c>
      <c r="K36" s="18" t="s">
        <v>10</v>
      </c>
      <c r="L36" s="18" t="s">
        <v>11</v>
      </c>
      <c r="M36" s="18" t="s">
        <v>12</v>
      </c>
    </row>
    <row r="37" spans="1:13" x14ac:dyDescent="0.25">
      <c r="A37" s="3" t="s">
        <v>27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</row>
    <row r="38" spans="1:13" x14ac:dyDescent="0.25">
      <c r="A38" s="3" t="s">
        <v>29</v>
      </c>
      <c r="B38" s="21">
        <f>IF(B37=0,0,(IF(B37=1,800,(IF(B37=2,1800,(IF(B37=3,3000,(IF(B37=4,4000,(IF(B37=5,4800,"Error")))))))))))</f>
        <v>0</v>
      </c>
      <c r="C38" s="21">
        <f t="shared" ref="C38:M38" si="5">IF(C37=0,0,(IF(C37=1,800,(IF(C37=2,1800,(IF(C37=3,3000,(IF(C37=4,4000,(IF(C37=5,4800,"Error")))))))))))</f>
        <v>0</v>
      </c>
      <c r="D38" s="21">
        <f t="shared" si="5"/>
        <v>0</v>
      </c>
      <c r="E38" s="21">
        <f t="shared" si="5"/>
        <v>0</v>
      </c>
      <c r="F38" s="21">
        <f t="shared" si="5"/>
        <v>0</v>
      </c>
      <c r="G38" s="21">
        <f t="shared" si="5"/>
        <v>0</v>
      </c>
      <c r="H38" s="21">
        <f t="shared" si="5"/>
        <v>0</v>
      </c>
      <c r="I38" s="21">
        <f t="shared" si="5"/>
        <v>0</v>
      </c>
      <c r="J38" s="21">
        <f t="shared" si="5"/>
        <v>0</v>
      </c>
      <c r="K38" s="21">
        <f t="shared" si="5"/>
        <v>0</v>
      </c>
      <c r="L38" s="21">
        <f t="shared" si="5"/>
        <v>0</v>
      </c>
      <c r="M38" s="21">
        <f t="shared" si="5"/>
        <v>0</v>
      </c>
    </row>
    <row r="39" spans="1:13" x14ac:dyDescent="0.25">
      <c r="A39" s="3" t="s">
        <v>22</v>
      </c>
      <c r="B39" s="21">
        <f t="shared" ref="B39:M39" si="6">B38*(22+B27)</f>
        <v>0</v>
      </c>
      <c r="C39" s="21">
        <f t="shared" si="6"/>
        <v>0</v>
      </c>
      <c r="D39" s="21">
        <f t="shared" si="6"/>
        <v>0</v>
      </c>
      <c r="E39" s="21">
        <f t="shared" si="6"/>
        <v>0</v>
      </c>
      <c r="F39" s="21">
        <f t="shared" si="6"/>
        <v>0</v>
      </c>
      <c r="G39" s="21">
        <f t="shared" si="6"/>
        <v>0</v>
      </c>
      <c r="H39" s="21">
        <f t="shared" si="6"/>
        <v>0</v>
      </c>
      <c r="I39" s="21">
        <f t="shared" si="6"/>
        <v>0</v>
      </c>
      <c r="J39" s="21">
        <f t="shared" si="6"/>
        <v>0</v>
      </c>
      <c r="K39" s="21">
        <f t="shared" si="6"/>
        <v>0</v>
      </c>
      <c r="L39" s="21">
        <f t="shared" si="6"/>
        <v>0</v>
      </c>
      <c r="M39" s="21">
        <f t="shared" si="6"/>
        <v>0</v>
      </c>
    </row>
    <row r="40" spans="1:13" x14ac:dyDescent="0.25">
      <c r="A40" s="3" t="s">
        <v>0</v>
      </c>
      <c r="B40" s="21">
        <f>+B9</f>
        <v>20000</v>
      </c>
      <c r="C40" s="21">
        <f t="shared" ref="C40:M40" si="7">+C9</f>
        <v>40000</v>
      </c>
      <c r="D40" s="21">
        <f t="shared" si="7"/>
        <v>110000</v>
      </c>
      <c r="E40" s="21">
        <f t="shared" si="7"/>
        <v>145000</v>
      </c>
      <c r="F40" s="21">
        <f t="shared" si="7"/>
        <v>155000</v>
      </c>
      <c r="G40" s="21">
        <f t="shared" si="7"/>
        <v>120000</v>
      </c>
      <c r="H40" s="21">
        <f t="shared" si="7"/>
        <v>50000</v>
      </c>
      <c r="I40" s="21">
        <f t="shared" si="7"/>
        <v>40000</v>
      </c>
      <c r="J40" s="21">
        <f t="shared" si="7"/>
        <v>60000</v>
      </c>
      <c r="K40" s="21">
        <f t="shared" si="7"/>
        <v>30000</v>
      </c>
      <c r="L40" s="21">
        <f t="shared" si="7"/>
        <v>10000</v>
      </c>
      <c r="M40" s="21">
        <f t="shared" si="7"/>
        <v>10000</v>
      </c>
    </row>
    <row r="41" spans="1:13" x14ac:dyDescent="0.25">
      <c r="A41" s="3" t="s">
        <v>32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</row>
    <row r="42" spans="1:13" x14ac:dyDescent="0.25">
      <c r="A42" s="3" t="s">
        <v>28</v>
      </c>
      <c r="B42" s="22" t="str">
        <f>IF(((B41- B39)&lt;= 0),"Yes","No")</f>
        <v>Yes</v>
      </c>
      <c r="C42" s="22" t="str">
        <f t="shared" ref="C42:M42" si="8">IF(((C41- C39)&lt;= 0),"Yes","No")</f>
        <v>Yes</v>
      </c>
      <c r="D42" s="22" t="str">
        <f t="shared" si="8"/>
        <v>Yes</v>
      </c>
      <c r="E42" s="22" t="str">
        <f t="shared" si="8"/>
        <v>Yes</v>
      </c>
      <c r="F42" s="22" t="str">
        <f t="shared" si="8"/>
        <v>Yes</v>
      </c>
      <c r="G42" s="22" t="str">
        <f t="shared" si="8"/>
        <v>Yes</v>
      </c>
      <c r="H42" s="22" t="str">
        <f t="shared" si="8"/>
        <v>Yes</v>
      </c>
      <c r="I42" s="22" t="str">
        <f t="shared" si="8"/>
        <v>Yes</v>
      </c>
      <c r="J42" s="22" t="str">
        <f t="shared" si="8"/>
        <v>Yes</v>
      </c>
      <c r="K42" s="22" t="str">
        <f t="shared" si="8"/>
        <v>Yes</v>
      </c>
      <c r="L42" s="22" t="str">
        <f t="shared" si="8"/>
        <v>Yes</v>
      </c>
      <c r="M42" s="22" t="str">
        <f t="shared" si="8"/>
        <v>Yes</v>
      </c>
    </row>
    <row r="43" spans="1:13" x14ac:dyDescent="0.25">
      <c r="A43" s="12" t="s">
        <v>46</v>
      </c>
      <c r="B43" s="10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 x14ac:dyDescent="0.25">
      <c r="A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ht="13.8" x14ac:dyDescent="0.25">
      <c r="A45" s="19" t="s">
        <v>58</v>
      </c>
    </row>
    <row r="46" spans="1:13" ht="13.8" x14ac:dyDescent="0.25">
      <c r="A46" s="19"/>
      <c r="B46" s="18" t="s">
        <v>1</v>
      </c>
      <c r="C46" s="18" t="s">
        <v>2</v>
      </c>
      <c r="D46" s="18" t="s">
        <v>3</v>
      </c>
      <c r="E46" s="18" t="s">
        <v>4</v>
      </c>
      <c r="F46" s="18" t="s">
        <v>5</v>
      </c>
      <c r="G46" s="18" t="s">
        <v>6</v>
      </c>
      <c r="H46" s="18" t="s">
        <v>7</v>
      </c>
      <c r="I46" s="18" t="s">
        <v>8</v>
      </c>
      <c r="J46" s="18" t="s">
        <v>9</v>
      </c>
      <c r="K46" s="18" t="s">
        <v>10</v>
      </c>
      <c r="L46" s="18" t="s">
        <v>11</v>
      </c>
      <c r="M46" s="18" t="s">
        <v>12</v>
      </c>
    </row>
    <row r="47" spans="1:13" x14ac:dyDescent="0.25">
      <c r="A47" s="3" t="s">
        <v>27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</row>
    <row r="48" spans="1:13" x14ac:dyDescent="0.25">
      <c r="A48" s="3" t="s">
        <v>29</v>
      </c>
      <c r="B48" s="21">
        <f>IF((B47 &lt;=  4), (B47*200), "Error")</f>
        <v>0</v>
      </c>
      <c r="C48" s="21">
        <f t="shared" ref="C48:M48" si="9">IF((C47 &lt;=  4), (C47*200), "Error")</f>
        <v>0</v>
      </c>
      <c r="D48" s="21">
        <f t="shared" si="9"/>
        <v>0</v>
      </c>
      <c r="E48" s="21">
        <f t="shared" si="9"/>
        <v>0</v>
      </c>
      <c r="F48" s="21">
        <f t="shared" si="9"/>
        <v>0</v>
      </c>
      <c r="G48" s="21">
        <f t="shared" si="9"/>
        <v>0</v>
      </c>
      <c r="H48" s="21">
        <f t="shared" si="9"/>
        <v>0</v>
      </c>
      <c r="I48" s="21">
        <f t="shared" si="9"/>
        <v>0</v>
      </c>
      <c r="J48" s="21">
        <f t="shared" si="9"/>
        <v>0</v>
      </c>
      <c r="K48" s="21">
        <f t="shared" si="9"/>
        <v>0</v>
      </c>
      <c r="L48" s="21">
        <f t="shared" si="9"/>
        <v>0</v>
      </c>
      <c r="M48" s="21">
        <f t="shared" si="9"/>
        <v>0</v>
      </c>
    </row>
    <row r="49" spans="1:13" x14ac:dyDescent="0.25">
      <c r="A49" s="3" t="s">
        <v>22</v>
      </c>
      <c r="B49" s="21">
        <f t="shared" ref="B49:M49" si="10">B48*(22+B29)</f>
        <v>0</v>
      </c>
      <c r="C49" s="21">
        <f t="shared" si="10"/>
        <v>0</v>
      </c>
      <c r="D49" s="21">
        <f t="shared" si="10"/>
        <v>0</v>
      </c>
      <c r="E49" s="21">
        <f t="shared" si="10"/>
        <v>0</v>
      </c>
      <c r="F49" s="21">
        <f t="shared" si="10"/>
        <v>0</v>
      </c>
      <c r="G49" s="21">
        <f t="shared" si="10"/>
        <v>0</v>
      </c>
      <c r="H49" s="21">
        <f t="shared" si="10"/>
        <v>0</v>
      </c>
      <c r="I49" s="21">
        <f t="shared" si="10"/>
        <v>0</v>
      </c>
      <c r="J49" s="21">
        <f t="shared" si="10"/>
        <v>0</v>
      </c>
      <c r="K49" s="21">
        <f t="shared" si="10"/>
        <v>0</v>
      </c>
      <c r="L49" s="21">
        <f t="shared" si="10"/>
        <v>0</v>
      </c>
      <c r="M49" s="21">
        <f t="shared" si="10"/>
        <v>0</v>
      </c>
    </row>
    <row r="50" spans="1:13" x14ac:dyDescent="0.25">
      <c r="A50" s="3" t="s">
        <v>0</v>
      </c>
      <c r="B50" s="21">
        <f>+B10</f>
        <v>10000</v>
      </c>
      <c r="C50" s="21">
        <f t="shared" ref="C50:M50" si="11">+C10</f>
        <v>15000</v>
      </c>
      <c r="D50" s="21">
        <f t="shared" si="11"/>
        <v>15000</v>
      </c>
      <c r="E50" s="21">
        <f t="shared" si="11"/>
        <v>20000</v>
      </c>
      <c r="F50" s="21">
        <f t="shared" si="11"/>
        <v>15000</v>
      </c>
      <c r="G50" s="21">
        <f t="shared" si="11"/>
        <v>12000</v>
      </c>
      <c r="H50" s="21">
        <f t="shared" si="11"/>
        <v>10000</v>
      </c>
      <c r="I50" s="21">
        <f t="shared" si="11"/>
        <v>10000</v>
      </c>
      <c r="J50" s="21">
        <f t="shared" si="11"/>
        <v>15000</v>
      </c>
      <c r="K50" s="21">
        <f t="shared" si="11"/>
        <v>15000</v>
      </c>
      <c r="L50" s="21">
        <f t="shared" si="11"/>
        <v>10000</v>
      </c>
      <c r="M50" s="21">
        <f t="shared" si="11"/>
        <v>10000</v>
      </c>
    </row>
    <row r="51" spans="1:13" x14ac:dyDescent="0.25">
      <c r="A51" s="3" t="s">
        <v>32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</row>
    <row r="52" spans="1:13" x14ac:dyDescent="0.25">
      <c r="A52" s="3" t="s">
        <v>28</v>
      </c>
      <c r="B52" s="28" t="str">
        <f>IF(((B51-B49) &gt; 0),"No","Yes")</f>
        <v>Yes</v>
      </c>
      <c r="C52" s="28" t="str">
        <f t="shared" ref="C52:M52" si="12">IF(((C51-C49) &gt; 0),"No","Yes")</f>
        <v>Yes</v>
      </c>
      <c r="D52" s="28" t="str">
        <f t="shared" si="12"/>
        <v>Yes</v>
      </c>
      <c r="E52" s="28" t="str">
        <f t="shared" si="12"/>
        <v>Yes</v>
      </c>
      <c r="F52" s="28" t="str">
        <f t="shared" si="12"/>
        <v>Yes</v>
      </c>
      <c r="G52" s="28" t="str">
        <f t="shared" si="12"/>
        <v>Yes</v>
      </c>
      <c r="H52" s="28" t="str">
        <f t="shared" si="12"/>
        <v>Yes</v>
      </c>
      <c r="I52" s="28" t="str">
        <f t="shared" si="12"/>
        <v>Yes</v>
      </c>
      <c r="J52" s="28" t="str">
        <f t="shared" si="12"/>
        <v>Yes</v>
      </c>
      <c r="K52" s="28" t="str">
        <f t="shared" si="12"/>
        <v>Yes</v>
      </c>
      <c r="L52" s="28" t="str">
        <f t="shared" si="12"/>
        <v>Yes</v>
      </c>
      <c r="M52" s="28" t="str">
        <f t="shared" si="12"/>
        <v>Yes</v>
      </c>
    </row>
    <row r="53" spans="1:13" x14ac:dyDescent="0.25">
      <c r="A53" s="23" t="s">
        <v>47</v>
      </c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25">
      <c r="A54" s="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5.6" x14ac:dyDescent="0.3">
      <c r="A55" s="8" t="s">
        <v>61</v>
      </c>
    </row>
    <row r="56" spans="1:13" x14ac:dyDescent="0.25">
      <c r="A56" s="3" t="s">
        <v>23</v>
      </c>
      <c r="B56" s="21">
        <f>3000+B41-B9</f>
        <v>-17000</v>
      </c>
      <c r="C56" s="21">
        <f t="shared" ref="C56:M56" si="13">B56+C41-C9</f>
        <v>-57000</v>
      </c>
      <c r="D56" s="21">
        <f t="shared" si="13"/>
        <v>-167000</v>
      </c>
      <c r="E56" s="21">
        <f t="shared" si="13"/>
        <v>-312000</v>
      </c>
      <c r="F56" s="21">
        <f t="shared" si="13"/>
        <v>-467000</v>
      </c>
      <c r="G56" s="21">
        <f t="shared" si="13"/>
        <v>-587000</v>
      </c>
      <c r="H56" s="21">
        <f t="shared" si="13"/>
        <v>-637000</v>
      </c>
      <c r="I56" s="21">
        <f t="shared" si="13"/>
        <v>-677000</v>
      </c>
      <c r="J56" s="21">
        <f t="shared" si="13"/>
        <v>-737000</v>
      </c>
      <c r="K56" s="21">
        <f t="shared" si="13"/>
        <v>-767000</v>
      </c>
      <c r="L56" s="21">
        <f t="shared" si="13"/>
        <v>-777000</v>
      </c>
      <c r="M56" s="21">
        <f t="shared" si="13"/>
        <v>-787000</v>
      </c>
    </row>
    <row r="57" spans="1:13" x14ac:dyDescent="0.25">
      <c r="A57" s="3" t="s">
        <v>15</v>
      </c>
      <c r="B57" s="21">
        <f>300+B51-B10</f>
        <v>-9700</v>
      </c>
      <c r="C57" s="21">
        <f t="shared" ref="C57:M57" si="14">B57+C51-C10</f>
        <v>-24700</v>
      </c>
      <c r="D57" s="21">
        <f t="shared" si="14"/>
        <v>-39700</v>
      </c>
      <c r="E57" s="21">
        <f t="shared" si="14"/>
        <v>-59700</v>
      </c>
      <c r="F57" s="21">
        <f t="shared" si="14"/>
        <v>-74700</v>
      </c>
      <c r="G57" s="21">
        <f t="shared" si="14"/>
        <v>-86700</v>
      </c>
      <c r="H57" s="21">
        <f t="shared" si="14"/>
        <v>-96700</v>
      </c>
      <c r="I57" s="21">
        <f t="shared" si="14"/>
        <v>-106700</v>
      </c>
      <c r="J57" s="21">
        <f t="shared" si="14"/>
        <v>-121700</v>
      </c>
      <c r="K57" s="21">
        <f t="shared" si="14"/>
        <v>-136700</v>
      </c>
      <c r="L57" s="21">
        <f t="shared" si="14"/>
        <v>-146700</v>
      </c>
      <c r="M57" s="21">
        <f t="shared" si="14"/>
        <v>-156700</v>
      </c>
    </row>
    <row r="58" spans="1:13" x14ac:dyDescent="0.25">
      <c r="A58" s="24" t="s">
        <v>33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3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3" x14ac:dyDescent="0.25">
      <c r="A60" s="15" t="s">
        <v>62</v>
      </c>
      <c r="B60" s="15"/>
      <c r="C60" s="15"/>
      <c r="D60" s="15"/>
      <c r="E60" s="15"/>
      <c r="F60" s="15"/>
      <c r="G60" s="15"/>
      <c r="H60" s="15"/>
      <c r="I60" s="15"/>
      <c r="J60" s="10"/>
      <c r="K60" s="10"/>
      <c r="L60" s="10"/>
    </row>
    <row r="61" spans="1:13" x14ac:dyDescent="0.25">
      <c r="A61" s="3" t="s">
        <v>31</v>
      </c>
      <c r="B61" s="29" t="str">
        <f>IF(((0.5*B56+B57)&lt;= 60000), "Yes", "No")</f>
        <v>Yes</v>
      </c>
      <c r="C61" s="29" t="str">
        <f>IF(((0.5*C56+C57)&lt;= 60000), "Yes", "No")</f>
        <v>Yes</v>
      </c>
      <c r="D61" s="29" t="str">
        <f>IF(((0.5*D56+D57)&lt; 60000), "Yes", "No")</f>
        <v>Yes</v>
      </c>
      <c r="E61" s="29" t="str">
        <f t="shared" ref="E61:M61" si="15">IF(((0.5*E56+E57)&lt; 60000), "Yes", "No")</f>
        <v>Yes</v>
      </c>
      <c r="F61" s="29" t="str">
        <f t="shared" si="15"/>
        <v>Yes</v>
      </c>
      <c r="G61" s="29" t="str">
        <f t="shared" si="15"/>
        <v>Yes</v>
      </c>
      <c r="H61" s="29" t="str">
        <f t="shared" si="15"/>
        <v>Yes</v>
      </c>
      <c r="I61" s="29" t="str">
        <f t="shared" si="15"/>
        <v>Yes</v>
      </c>
      <c r="J61" s="29" t="str">
        <f t="shared" si="15"/>
        <v>Yes</v>
      </c>
      <c r="K61" s="29" t="str">
        <f t="shared" si="15"/>
        <v>Yes</v>
      </c>
      <c r="L61" s="29" t="str">
        <f t="shared" si="15"/>
        <v>Yes</v>
      </c>
      <c r="M61" s="29" t="str">
        <f t="shared" si="15"/>
        <v>Yes</v>
      </c>
    </row>
    <row r="62" spans="1:13" x14ac:dyDescent="0.25">
      <c r="A62" s="1" t="s">
        <v>45</v>
      </c>
      <c r="B62" s="2"/>
      <c r="C62" s="2"/>
      <c r="D62" s="2"/>
      <c r="E62" s="2"/>
      <c r="F62" s="2"/>
      <c r="G62" s="2"/>
      <c r="H62" s="2"/>
      <c r="I62" s="2"/>
      <c r="J62" s="25"/>
      <c r="K62" s="5"/>
      <c r="L62" s="5"/>
      <c r="M62" s="5"/>
    </row>
    <row r="63" spans="1:13" x14ac:dyDescent="0.25">
      <c r="A63" s="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3.8" x14ac:dyDescent="0.25">
      <c r="A64" s="16" t="s">
        <v>34</v>
      </c>
      <c r="B64" s="17"/>
      <c r="C64" s="17"/>
      <c r="D64" s="17"/>
    </row>
    <row r="65" spans="1:13" x14ac:dyDescent="0.25">
      <c r="A65" s="3"/>
    </row>
    <row r="66" spans="1:13" x14ac:dyDescent="0.25">
      <c r="A66" s="3" t="s">
        <v>35</v>
      </c>
      <c r="B66" s="18" t="s">
        <v>1</v>
      </c>
      <c r="C66" s="18" t="s">
        <v>2</v>
      </c>
      <c r="D66" s="18" t="s">
        <v>3</v>
      </c>
      <c r="E66" s="18" t="s">
        <v>4</v>
      </c>
      <c r="F66" s="18" t="s">
        <v>5</v>
      </c>
      <c r="G66" s="18" t="s">
        <v>6</v>
      </c>
      <c r="H66" s="18" t="s">
        <v>7</v>
      </c>
      <c r="I66" s="18" t="s">
        <v>8</v>
      </c>
      <c r="J66" s="18" t="s">
        <v>9</v>
      </c>
      <c r="K66" s="18" t="s">
        <v>10</v>
      </c>
      <c r="L66" s="18" t="s">
        <v>11</v>
      </c>
      <c r="M66" s="18" t="s">
        <v>12</v>
      </c>
    </row>
    <row r="67" spans="1:13" x14ac:dyDescent="0.25">
      <c r="A67" s="3" t="s">
        <v>36</v>
      </c>
      <c r="B67" s="22" t="str">
        <f>IF((B56 &gt;= 0), (0.25*B56), "BAD")</f>
        <v>BAD</v>
      </c>
      <c r="C67" s="22" t="str">
        <f t="shared" ref="C67:M67" si="16">IF((C56 &gt;= 0), (0.25*C56), "BAD")</f>
        <v>BAD</v>
      </c>
      <c r="D67" s="22" t="str">
        <f t="shared" si="16"/>
        <v>BAD</v>
      </c>
      <c r="E67" s="22" t="str">
        <f t="shared" si="16"/>
        <v>BAD</v>
      </c>
      <c r="F67" s="22" t="str">
        <f t="shared" si="16"/>
        <v>BAD</v>
      </c>
      <c r="G67" s="22" t="str">
        <f t="shared" si="16"/>
        <v>BAD</v>
      </c>
      <c r="H67" s="22" t="str">
        <f t="shared" si="16"/>
        <v>BAD</v>
      </c>
      <c r="I67" s="22" t="str">
        <f t="shared" si="16"/>
        <v>BAD</v>
      </c>
      <c r="J67" s="22" t="str">
        <f t="shared" si="16"/>
        <v>BAD</v>
      </c>
      <c r="K67" s="22" t="str">
        <f t="shared" si="16"/>
        <v>BAD</v>
      </c>
      <c r="L67" s="22" t="str">
        <f t="shared" si="16"/>
        <v>BAD</v>
      </c>
      <c r="M67" s="22" t="str">
        <f t="shared" si="16"/>
        <v>BAD</v>
      </c>
    </row>
    <row r="68" spans="1:13" x14ac:dyDescent="0.25">
      <c r="A68" s="3" t="s">
        <v>37</v>
      </c>
      <c r="B68" s="22" t="str">
        <f>IF((B57 &gt;= 0), (0.75*B57), "BAD")</f>
        <v>BAD</v>
      </c>
      <c r="C68" s="22" t="str">
        <f t="shared" ref="C68:M68" si="17">IF((C57 &gt;= 0), (0.75*C57), "BAD")</f>
        <v>BAD</v>
      </c>
      <c r="D68" s="22" t="str">
        <f t="shared" si="17"/>
        <v>BAD</v>
      </c>
      <c r="E68" s="22" t="str">
        <f t="shared" si="17"/>
        <v>BAD</v>
      </c>
      <c r="F68" s="22" t="str">
        <f t="shared" si="17"/>
        <v>BAD</v>
      </c>
      <c r="G68" s="22" t="str">
        <f t="shared" si="17"/>
        <v>BAD</v>
      </c>
      <c r="H68" s="22" t="str">
        <f t="shared" si="17"/>
        <v>BAD</v>
      </c>
      <c r="I68" s="22" t="str">
        <f t="shared" si="17"/>
        <v>BAD</v>
      </c>
      <c r="J68" s="22" t="str">
        <f t="shared" si="17"/>
        <v>BAD</v>
      </c>
      <c r="K68" s="22" t="str">
        <f t="shared" si="17"/>
        <v>BAD</v>
      </c>
      <c r="L68" s="22" t="str">
        <f t="shared" si="17"/>
        <v>BAD</v>
      </c>
      <c r="M68" s="22" t="str">
        <f t="shared" si="17"/>
        <v>BAD</v>
      </c>
    </row>
    <row r="69" spans="1:1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x14ac:dyDescent="0.25">
      <c r="A70" s="3" t="s">
        <v>60</v>
      </c>
      <c r="B70" s="18" t="s">
        <v>1</v>
      </c>
      <c r="C70" s="18" t="s">
        <v>2</v>
      </c>
      <c r="D70" s="18" t="s">
        <v>3</v>
      </c>
      <c r="E70" s="18" t="s">
        <v>4</v>
      </c>
      <c r="F70" s="18" t="s">
        <v>5</v>
      </c>
      <c r="G70" s="18" t="s">
        <v>6</v>
      </c>
      <c r="H70" s="18" t="s">
        <v>7</v>
      </c>
      <c r="I70" s="18" t="s">
        <v>8</v>
      </c>
      <c r="J70" s="18" t="s">
        <v>9</v>
      </c>
      <c r="K70" s="18" t="s">
        <v>10</v>
      </c>
      <c r="L70" s="18" t="s">
        <v>11</v>
      </c>
      <c r="M70" s="18" t="s">
        <v>12</v>
      </c>
    </row>
    <row r="71" spans="1:13" x14ac:dyDescent="0.25">
      <c r="A71" s="3" t="s">
        <v>38</v>
      </c>
      <c r="B71" s="21">
        <f>B18*1000</f>
        <v>0</v>
      </c>
      <c r="C71" s="21">
        <f t="shared" ref="C71:M71" si="18">C18*1000</f>
        <v>0</v>
      </c>
      <c r="D71" s="21">
        <f t="shared" si="18"/>
        <v>0</v>
      </c>
      <c r="E71" s="21">
        <f t="shared" si="18"/>
        <v>0</v>
      </c>
      <c r="F71" s="21">
        <f t="shared" si="18"/>
        <v>0</v>
      </c>
      <c r="G71" s="21">
        <f t="shared" si="18"/>
        <v>0</v>
      </c>
      <c r="H71" s="21">
        <f t="shared" si="18"/>
        <v>0</v>
      </c>
      <c r="I71" s="21">
        <f t="shared" si="18"/>
        <v>0</v>
      </c>
      <c r="J71" s="21">
        <f t="shared" si="18"/>
        <v>0</v>
      </c>
      <c r="K71" s="21">
        <f t="shared" si="18"/>
        <v>0</v>
      </c>
      <c r="L71" s="21">
        <f t="shared" si="18"/>
        <v>0</v>
      </c>
      <c r="M71" s="21">
        <f t="shared" si="18"/>
        <v>0</v>
      </c>
    </row>
    <row r="72" spans="1:13" x14ac:dyDescent="0.25">
      <c r="A72" s="3" t="s">
        <v>39</v>
      </c>
      <c r="B72" s="21">
        <f>B19*250</f>
        <v>0</v>
      </c>
      <c r="C72" s="21">
        <f t="shared" ref="C72:M72" si="19">C19*250</f>
        <v>0</v>
      </c>
      <c r="D72" s="21">
        <f t="shared" si="19"/>
        <v>0</v>
      </c>
      <c r="E72" s="21">
        <f t="shared" si="19"/>
        <v>0</v>
      </c>
      <c r="F72" s="21">
        <f t="shared" si="19"/>
        <v>0</v>
      </c>
      <c r="G72" s="21">
        <f t="shared" si="19"/>
        <v>0</v>
      </c>
      <c r="H72" s="21">
        <f t="shared" si="19"/>
        <v>0</v>
      </c>
      <c r="I72" s="21">
        <f t="shared" si="19"/>
        <v>0</v>
      </c>
      <c r="J72" s="21">
        <f t="shared" si="19"/>
        <v>0</v>
      </c>
      <c r="K72" s="21">
        <f t="shared" si="19"/>
        <v>0</v>
      </c>
      <c r="L72" s="21">
        <f t="shared" si="19"/>
        <v>0</v>
      </c>
      <c r="M72" s="21">
        <f t="shared" si="19"/>
        <v>0</v>
      </c>
    </row>
    <row r="73" spans="1:13" x14ac:dyDescent="0.25">
      <c r="A73" s="3" t="s">
        <v>24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x14ac:dyDescent="0.25">
      <c r="A74" s="3" t="s">
        <v>40</v>
      </c>
      <c r="B74" s="18" t="s">
        <v>1</v>
      </c>
      <c r="C74" s="18" t="s">
        <v>2</v>
      </c>
      <c r="D74" s="18" t="s">
        <v>3</v>
      </c>
      <c r="E74" s="18" t="s">
        <v>4</v>
      </c>
      <c r="F74" s="18" t="s">
        <v>5</v>
      </c>
      <c r="G74" s="18" t="s">
        <v>6</v>
      </c>
      <c r="H74" s="18" t="s">
        <v>7</v>
      </c>
      <c r="I74" s="18" t="s">
        <v>8</v>
      </c>
      <c r="J74" s="18" t="s">
        <v>9</v>
      </c>
      <c r="K74" s="18" t="s">
        <v>10</v>
      </c>
      <c r="L74" s="18" t="s">
        <v>11</v>
      </c>
      <c r="M74" s="18" t="s">
        <v>12</v>
      </c>
    </row>
    <row r="75" spans="1:13" x14ac:dyDescent="0.25">
      <c r="A75" s="3" t="s">
        <v>42</v>
      </c>
      <c r="B75" s="21">
        <f>B20*22*8*10</f>
        <v>5280</v>
      </c>
      <c r="C75" s="21">
        <f t="shared" ref="C75:M75" si="20">C20*22*8*10</f>
        <v>5280</v>
      </c>
      <c r="D75" s="21">
        <f t="shared" si="20"/>
        <v>5280</v>
      </c>
      <c r="E75" s="21">
        <f t="shared" si="20"/>
        <v>5280</v>
      </c>
      <c r="F75" s="21">
        <f t="shared" si="20"/>
        <v>5280</v>
      </c>
      <c r="G75" s="21">
        <f t="shared" si="20"/>
        <v>5280</v>
      </c>
      <c r="H75" s="21">
        <f t="shared" si="20"/>
        <v>5280</v>
      </c>
      <c r="I75" s="21">
        <f t="shared" si="20"/>
        <v>5280</v>
      </c>
      <c r="J75" s="21">
        <f t="shared" si="20"/>
        <v>5280</v>
      </c>
      <c r="K75" s="21">
        <f t="shared" si="20"/>
        <v>5280</v>
      </c>
      <c r="L75" s="21">
        <f t="shared" si="20"/>
        <v>5280</v>
      </c>
      <c r="M75" s="21">
        <f t="shared" si="20"/>
        <v>5280</v>
      </c>
    </row>
    <row r="76" spans="1:13" x14ac:dyDescent="0.25">
      <c r="A76" s="3" t="s">
        <v>43</v>
      </c>
      <c r="B76" s="21">
        <f t="shared" ref="B76:M76" si="21">B20*(B27+B29)*8*15</f>
        <v>0</v>
      </c>
      <c r="C76" s="21">
        <f t="shared" si="21"/>
        <v>0</v>
      </c>
      <c r="D76" s="21">
        <f t="shared" si="21"/>
        <v>0</v>
      </c>
      <c r="E76" s="21">
        <f t="shared" si="21"/>
        <v>0</v>
      </c>
      <c r="F76" s="21">
        <f t="shared" si="21"/>
        <v>0</v>
      </c>
      <c r="G76" s="21">
        <f t="shared" si="21"/>
        <v>0</v>
      </c>
      <c r="H76" s="21">
        <f t="shared" si="21"/>
        <v>0</v>
      </c>
      <c r="I76" s="21">
        <f t="shared" si="21"/>
        <v>0</v>
      </c>
      <c r="J76" s="21">
        <f t="shared" si="21"/>
        <v>0</v>
      </c>
      <c r="K76" s="21">
        <f t="shared" si="21"/>
        <v>0</v>
      </c>
      <c r="L76" s="21">
        <f t="shared" si="21"/>
        <v>0</v>
      </c>
      <c r="M76" s="21">
        <f t="shared" si="21"/>
        <v>0</v>
      </c>
    </row>
    <row r="77" spans="1:13" x14ac:dyDescent="0.25">
      <c r="A77" s="3" t="s">
        <v>44</v>
      </c>
      <c r="B77" s="21">
        <f>B75+B76</f>
        <v>5280</v>
      </c>
      <c r="C77" s="21">
        <f t="shared" ref="C77:M77" si="22">C75+C76</f>
        <v>5280</v>
      </c>
      <c r="D77" s="21">
        <f t="shared" si="22"/>
        <v>5280</v>
      </c>
      <c r="E77" s="21">
        <f t="shared" si="22"/>
        <v>5280</v>
      </c>
      <c r="F77" s="21">
        <f t="shared" si="22"/>
        <v>5280</v>
      </c>
      <c r="G77" s="21">
        <f t="shared" si="22"/>
        <v>5280</v>
      </c>
      <c r="H77" s="21">
        <f t="shared" si="22"/>
        <v>5280</v>
      </c>
      <c r="I77" s="21">
        <f t="shared" si="22"/>
        <v>5280</v>
      </c>
      <c r="J77" s="21">
        <f t="shared" si="22"/>
        <v>5280</v>
      </c>
      <c r="K77" s="21">
        <f t="shared" si="22"/>
        <v>5280</v>
      </c>
      <c r="L77" s="21">
        <f t="shared" si="22"/>
        <v>5280</v>
      </c>
      <c r="M77" s="21">
        <f t="shared" si="22"/>
        <v>5280</v>
      </c>
    </row>
    <row r="79" spans="1:13" x14ac:dyDescent="0.25">
      <c r="A79" s="3" t="s">
        <v>19</v>
      </c>
      <c r="B79" s="26" t="e">
        <f>B67+B68+B71+B72+B75+B76</f>
        <v>#VALUE!</v>
      </c>
      <c r="C79" s="26" t="e">
        <f t="shared" ref="C79:M79" si="23">C67+C68+C71+C72+C75+C76</f>
        <v>#VALUE!</v>
      </c>
      <c r="D79" s="26" t="e">
        <f t="shared" si="23"/>
        <v>#VALUE!</v>
      </c>
      <c r="E79" s="26" t="e">
        <f t="shared" si="23"/>
        <v>#VALUE!</v>
      </c>
      <c r="F79" s="26" t="e">
        <f t="shared" si="23"/>
        <v>#VALUE!</v>
      </c>
      <c r="G79" s="26" t="e">
        <f t="shared" si="23"/>
        <v>#VALUE!</v>
      </c>
      <c r="H79" s="26" t="e">
        <f t="shared" si="23"/>
        <v>#VALUE!</v>
      </c>
      <c r="I79" s="26" t="e">
        <f t="shared" si="23"/>
        <v>#VALUE!</v>
      </c>
      <c r="J79" s="26" t="e">
        <f t="shared" si="23"/>
        <v>#VALUE!</v>
      </c>
      <c r="K79" s="26" t="e">
        <f t="shared" si="23"/>
        <v>#VALUE!</v>
      </c>
      <c r="L79" s="26" t="e">
        <f t="shared" si="23"/>
        <v>#VALUE!</v>
      </c>
      <c r="M79" s="26" t="e">
        <f t="shared" si="23"/>
        <v>#VALUE!</v>
      </c>
    </row>
    <row r="80" spans="1:13" x14ac:dyDescent="0.25">
      <c r="B80" t="s">
        <v>48</v>
      </c>
      <c r="D80" s="27" t="e">
        <f>SUM(B79:M79)</f>
        <v>#VALUE!</v>
      </c>
      <c r="F80" s="31" t="s">
        <v>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3.2" x14ac:dyDescent="0.25"/>
  <sheetData>
    <row r="1" spans="1:1" x14ac:dyDescent="0.25">
      <c r="A1" s="30" t="s">
        <v>87</v>
      </c>
    </row>
    <row r="3" spans="1:1" x14ac:dyDescent="0.25">
      <c r="A3" t="s">
        <v>82</v>
      </c>
    </row>
    <row r="4" spans="1:1" x14ac:dyDescent="0.25">
      <c r="A4" t="s">
        <v>70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74</v>
      </c>
    </row>
    <row r="9" spans="1:1" x14ac:dyDescent="0.25">
      <c r="A9" t="s">
        <v>75</v>
      </c>
    </row>
    <row r="11" spans="1:1" x14ac:dyDescent="0.25">
      <c r="A11" t="s">
        <v>83</v>
      </c>
    </row>
    <row r="12" spans="1:1" x14ac:dyDescent="0.25">
      <c r="A12" t="s">
        <v>76</v>
      </c>
    </row>
    <row r="14" spans="1:1" x14ac:dyDescent="0.25">
      <c r="A14" t="s">
        <v>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TheProblem</vt:lpstr>
      <vt:lpstr>Joe's Solution</vt:lpstr>
      <vt:lpstr>Your Solution</vt:lpstr>
      <vt:lpstr>Assignment</vt:lpstr>
    </vt:vector>
  </TitlesOfParts>
  <Company>San Jose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 Denzler</dc:creator>
  <cp:lastModifiedBy>Aniket Gupta</cp:lastModifiedBy>
  <cp:lastPrinted>2001-11-10T18:57:19Z</cp:lastPrinted>
  <dcterms:created xsi:type="dcterms:W3CDTF">2001-02-05T19:18:27Z</dcterms:created>
  <dcterms:modified xsi:type="dcterms:W3CDTF">2024-02-03T22:30:35Z</dcterms:modified>
</cp:coreProperties>
</file>