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776C05C4-69CC-4A43-8953-4009FE5CCFB3}" xr6:coauthVersionLast="47" xr6:coauthVersionMax="47" xr10:uidLastSave="{00000000-0000-0000-0000-000000000000}"/>
  <bookViews>
    <workbookView xWindow="768" yWindow="768" windowWidth="17280" windowHeight="8880" activeTab="1"/>
  </bookViews>
  <sheets>
    <sheet name="Prob 1" sheetId="6" r:id="rId1"/>
    <sheet name="Prob1 soluti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B3" i="6"/>
  <c r="A3" i="6"/>
  <c r="T16" i="1"/>
  <c r="L19" i="1"/>
  <c r="S19" i="1"/>
  <c r="W19" i="1" s="1"/>
  <c r="J8" i="1"/>
  <c r="H7" i="1"/>
  <c r="I18" i="1" s="1"/>
  <c r="G6" i="1"/>
  <c r="F5" i="1"/>
  <c r="G17" i="1"/>
  <c r="U17" i="1" s="1"/>
  <c r="J15" i="1"/>
  <c r="J20" i="1" s="1"/>
  <c r="K25" i="1" s="1"/>
  <c r="D14" i="1"/>
  <c r="C14" i="1"/>
  <c r="C20" i="1" s="1"/>
  <c r="P13" i="1"/>
  <c r="O13" i="1"/>
  <c r="R12" i="1"/>
  <c r="R11" i="1"/>
  <c r="Q10" i="1"/>
  <c r="Q20" i="1" s="1"/>
  <c r="C30" i="1" s="1"/>
  <c r="P9" i="1"/>
  <c r="P20" i="1" s="1"/>
  <c r="C26" i="1" s="1"/>
  <c r="C28" i="1" s="1"/>
  <c r="O9" i="1"/>
  <c r="S20" i="1"/>
  <c r="C32" i="1" s="1"/>
  <c r="O20" i="1"/>
  <c r="C25" i="1"/>
  <c r="R20" i="1"/>
  <c r="C31" i="1"/>
  <c r="T20" i="1"/>
  <c r="C33" i="1" s="1"/>
  <c r="W4" i="1"/>
  <c r="W5" i="1"/>
  <c r="W6" i="1"/>
  <c r="W8" i="1"/>
  <c r="W10" i="1"/>
  <c r="W11" i="1"/>
  <c r="W12" i="1"/>
  <c r="W13" i="1"/>
  <c r="W16" i="1"/>
  <c r="K20" i="1"/>
  <c r="M20" i="1"/>
  <c r="D20" i="1"/>
  <c r="E20" i="1"/>
  <c r="G27" i="1" s="1"/>
  <c r="F20" i="1"/>
  <c r="G20" i="1"/>
  <c r="G29" i="1" s="1"/>
  <c r="L20" i="1"/>
  <c r="N20" i="1"/>
  <c r="K26" i="1"/>
  <c r="K29" i="1"/>
  <c r="K27" i="1"/>
  <c r="G26" i="1"/>
  <c r="G28" i="1"/>
  <c r="I30" i="1"/>
  <c r="I29" i="1"/>
  <c r="I27" i="1"/>
  <c r="I26" i="1"/>
  <c r="I25" i="1"/>
  <c r="E31" i="1"/>
  <c r="E30" i="1"/>
  <c r="E29" i="1"/>
  <c r="E28" i="1"/>
  <c r="E27" i="1"/>
  <c r="E26" i="1"/>
  <c r="E25" i="1"/>
  <c r="W3" i="1"/>
  <c r="B35" i="1"/>
  <c r="B34" i="1"/>
  <c r="B33" i="1"/>
  <c r="B31" i="1"/>
  <c r="B30" i="1"/>
  <c r="B26" i="1"/>
  <c r="B25" i="1"/>
  <c r="I20" i="1" l="1"/>
  <c r="G31" i="1" s="1"/>
  <c r="V18" i="1"/>
  <c r="V20" i="1" s="1"/>
  <c r="C35" i="1" s="1"/>
  <c r="W18" i="1"/>
  <c r="U20" i="1"/>
  <c r="C34" i="1" s="1"/>
  <c r="C37" i="1" s="1"/>
  <c r="K30" i="1" s="1"/>
  <c r="K33" i="1" s="1"/>
  <c r="W17" i="1"/>
  <c r="G25" i="1"/>
  <c r="W9" i="1"/>
  <c r="W15" i="1"/>
  <c r="W7" i="1"/>
  <c r="W14" i="1"/>
  <c r="H20" i="1"/>
  <c r="G30" i="1" s="1"/>
  <c r="W20" i="1" l="1"/>
  <c r="G33" i="1"/>
</calcChain>
</file>

<file path=xl/sharedStrings.xml><?xml version="1.0" encoding="utf-8"?>
<sst xmlns="http://schemas.openxmlformats.org/spreadsheetml/2006/main" count="47" uniqueCount="46">
  <si>
    <t>Cash</t>
  </si>
  <si>
    <t>A/R</t>
  </si>
  <si>
    <t>Inventory</t>
  </si>
  <si>
    <t>Equipment</t>
  </si>
  <si>
    <t>A/P</t>
  </si>
  <si>
    <t>N/P</t>
  </si>
  <si>
    <t>Retained Earnings</t>
  </si>
  <si>
    <t>Prepaid Insur</t>
  </si>
  <si>
    <t>Prepaid Rent</t>
  </si>
  <si>
    <t>Collected for first sale</t>
  </si>
  <si>
    <t>Date</t>
  </si>
  <si>
    <t>Accum Deprec</t>
  </si>
  <si>
    <t>Revenue</t>
  </si>
  <si>
    <t>CofGS</t>
  </si>
  <si>
    <t>Wages</t>
  </si>
  <si>
    <t>Utilites</t>
  </si>
  <si>
    <t>Rent Expense</t>
  </si>
  <si>
    <t>Insur Expense</t>
  </si>
  <si>
    <t>Income Statement</t>
  </si>
  <si>
    <t>Gross Margin</t>
  </si>
  <si>
    <t>Profit Before Tax</t>
  </si>
  <si>
    <t>Depreciation</t>
  </si>
  <si>
    <t>Insurance expense</t>
  </si>
  <si>
    <t>Rent expense</t>
  </si>
  <si>
    <t>Deprec Expense</t>
  </si>
  <si>
    <t>Interest Payable</t>
  </si>
  <si>
    <t>Interest payable</t>
  </si>
  <si>
    <t>Interest Expense</t>
  </si>
  <si>
    <t>Balance Sheet</t>
  </si>
  <si>
    <t>Total Assets</t>
  </si>
  <si>
    <t>Total Liab &amp; OE</t>
  </si>
  <si>
    <t>Owners Equity</t>
  </si>
  <si>
    <t>Sold mdse on credit for $9,500 (inventory cost of $4,500)</t>
  </si>
  <si>
    <t>Sold mdse on credit for $14,000 (inventory cost of $5,200)</t>
  </si>
  <si>
    <t>Paid $40,500 of the A/P</t>
  </si>
  <si>
    <t>Assets</t>
  </si>
  <si>
    <t>Liabilities &amp; OE</t>
  </si>
  <si>
    <t>Owner invests cash of $100000</t>
  </si>
  <si>
    <t>Owner borrows $150000 from bank (12% interest payable June and Dec)</t>
  </si>
  <si>
    <t>Pay rent (12 months $18000)</t>
  </si>
  <si>
    <t>Pay insurance (12 months $12000)</t>
  </si>
  <si>
    <t>Purchase equipment for $75000 ($1,000 salvage value, 5 year life)</t>
  </si>
  <si>
    <t>Purchase inventory on acct for $80000</t>
  </si>
  <si>
    <t>Pay employees (contract labor $2200)</t>
  </si>
  <si>
    <t>Paid electric bill for $50</t>
  </si>
  <si>
    <t>Paid water bill for 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</si>
</sst>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4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A3" sqref="A3"/>
    </sheetView>
  </sheetViews>
  <sheetFormatPr defaultRowHeight="13.2" x14ac:dyDescent="0.25"/>
  <cols>
    <col min="1" max="1" width="4.5546875" bestFit="1" customWidth="1"/>
  </cols>
  <sheetData>
    <row r="2" spans="1:2" x14ac:dyDescent="0.25">
      <c r="A2" s="2"/>
    </row>
    <row r="3" spans="1:2" x14ac:dyDescent="0.25">
      <c r="A3" s="4">
        <f>'Prob1 solution'!A3</f>
        <v>36892</v>
      </c>
      <c r="B3" s="4" t="str">
        <f>'Prob1 solution'!B3</f>
        <v>Owner invests cash of $100000</v>
      </c>
    </row>
    <row r="4" spans="1:2" x14ac:dyDescent="0.25">
      <c r="A4" s="4">
        <f>'Prob1 solution'!A4</f>
        <v>36892</v>
      </c>
      <c r="B4" s="4" t="str">
        <f>'Prob1 solution'!B4</f>
        <v>Owner borrows $150000 from bank (12% interest payable June and Dec)</v>
      </c>
    </row>
    <row r="5" spans="1:2" x14ac:dyDescent="0.25">
      <c r="A5" s="4">
        <f>'Prob1 solution'!A5</f>
        <v>36892</v>
      </c>
      <c r="B5" s="4" t="str">
        <f>'Prob1 solution'!B5</f>
        <v>Pay rent (12 months $18000)</v>
      </c>
    </row>
    <row r="6" spans="1:2" x14ac:dyDescent="0.25">
      <c r="A6" s="4">
        <f>'Prob1 solution'!A6</f>
        <v>36892</v>
      </c>
      <c r="B6" s="4" t="str">
        <f>'Prob1 solution'!B6</f>
        <v>Pay insurance (12 months $12000)</v>
      </c>
    </row>
    <row r="7" spans="1:2" x14ac:dyDescent="0.25">
      <c r="A7" s="4">
        <f>'Prob1 solution'!A7</f>
        <v>36893</v>
      </c>
      <c r="B7" s="4" t="str">
        <f>'Prob1 solution'!B7</f>
        <v>Purchase equipment for $75000 ($1,000 salvage value, 5 year life)</v>
      </c>
    </row>
    <row r="8" spans="1:2" x14ac:dyDescent="0.25">
      <c r="A8" s="4">
        <f>'Prob1 solution'!A8</f>
        <v>36896</v>
      </c>
      <c r="B8" s="4" t="str">
        <f>'Prob1 solution'!B8</f>
        <v>Purchase inventory on acct for $80000</v>
      </c>
    </row>
    <row r="9" spans="1:2" x14ac:dyDescent="0.25">
      <c r="A9" s="4">
        <f>'Prob1 solution'!A9</f>
        <v>36912</v>
      </c>
      <c r="B9" s="4" t="str">
        <f>'Prob1 solution'!B9</f>
        <v>Sold mdse on credit for $9,500 (inventory cost of $4,500)</v>
      </c>
    </row>
    <row r="10" spans="1:2" x14ac:dyDescent="0.25">
      <c r="A10" s="4">
        <f>'Prob1 solution'!A10</f>
        <v>36922</v>
      </c>
      <c r="B10" s="4" t="str">
        <f>'Prob1 solution'!B10</f>
        <v>Pay employees (contract labor $2200)</v>
      </c>
    </row>
    <row r="11" spans="1:2" x14ac:dyDescent="0.25">
      <c r="A11" s="4">
        <f>'Prob1 solution'!A11</f>
        <v>36922</v>
      </c>
      <c r="B11" s="4" t="str">
        <f>'Prob1 solution'!B11</f>
        <v>Paid electric bill for $50</v>
      </c>
    </row>
    <row r="12" spans="1:2" x14ac:dyDescent="0.25">
      <c r="A12" s="4">
        <f>'Prob1 solution'!A12</f>
        <v>36922</v>
      </c>
      <c r="B12" s="4" t="str">
        <f>'Prob1 solution'!B12</f>
        <v>Paid water bill for $25</v>
      </c>
    </row>
    <row r="13" spans="1:2" x14ac:dyDescent="0.25">
      <c r="A13" s="4">
        <f>'Prob1 solution'!A13</f>
        <v>36922</v>
      </c>
      <c r="B13" s="4" t="str">
        <f>'Prob1 solution'!B13</f>
        <v>Sold mdse on credit for $14,000 (inventory cost of $5,200)</v>
      </c>
    </row>
    <row r="14" spans="1:2" x14ac:dyDescent="0.25">
      <c r="A14" s="4">
        <f>'Prob1 solution'!A14</f>
        <v>36922</v>
      </c>
      <c r="B14" s="4" t="str">
        <f>'Prob1 solution'!B14</f>
        <v>Collected for first sale</v>
      </c>
    </row>
    <row r="15" spans="1:2" x14ac:dyDescent="0.25">
      <c r="A15" s="4">
        <f>'Prob1 solution'!A15</f>
        <v>36922</v>
      </c>
      <c r="B15" s="4" t="str">
        <f>'Prob1 solution'!B15</f>
        <v>Paid $40,500 of the A/P</v>
      </c>
    </row>
    <row r="16" spans="1:2" x14ac:dyDescent="0.25">
      <c r="A16" s="4">
        <f>'Prob1 solution'!A16</f>
        <v>36922</v>
      </c>
      <c r="B16" s="4" t="str">
        <f>'Prob1 solution'!B16</f>
        <v>Rent expense</v>
      </c>
    </row>
    <row r="17" spans="1:2" x14ac:dyDescent="0.25">
      <c r="A17" s="4">
        <f>'Prob1 solution'!A17</f>
        <v>36922</v>
      </c>
      <c r="B17" s="4" t="str">
        <f>'Prob1 solution'!B17</f>
        <v>Insurance expense</v>
      </c>
    </row>
    <row r="18" spans="1:2" x14ac:dyDescent="0.25">
      <c r="A18" s="4">
        <f>'Prob1 solution'!A18</f>
        <v>36922</v>
      </c>
      <c r="B18" s="4" t="str">
        <f>'Prob1 solution'!B18</f>
        <v>Depreciation</v>
      </c>
    </row>
    <row r="19" spans="1:2" x14ac:dyDescent="0.25">
      <c r="A19" s="4">
        <f>'Prob1 solution'!A19</f>
        <v>36922</v>
      </c>
      <c r="B19" s="4" t="str">
        <f>'Prob1 solution'!B19</f>
        <v>Interest payable</v>
      </c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  <row r="26" spans="1:2" x14ac:dyDescent="0.25">
      <c r="B26" s="4"/>
    </row>
    <row r="27" spans="1:2" x14ac:dyDescent="0.25">
      <c r="B27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7"/>
  <sheetViews>
    <sheetView tabSelected="1" zoomScale="75" workbookViewId="0">
      <pane xSplit="14160" topLeftCell="W1"/>
      <selection activeCell="I19" sqref="I19"/>
      <selection pane="topRight" activeCell="A3" sqref="A3"/>
    </sheetView>
  </sheetViews>
  <sheetFormatPr defaultRowHeight="13.2" x14ac:dyDescent="0.25"/>
  <cols>
    <col min="1" max="1" width="5.109375" bestFit="1" customWidth="1"/>
    <col min="2" max="2" width="32.109375" customWidth="1"/>
    <col min="3" max="3" width="8.109375" bestFit="1" customWidth="1"/>
    <col min="4" max="4" width="6.5546875" bestFit="1" customWidth="1"/>
    <col min="5" max="5" width="8.33203125" bestFit="1" customWidth="1"/>
    <col min="6" max="6" width="7.33203125" bestFit="1" customWidth="1"/>
    <col min="7" max="7" width="7.5546875" bestFit="1" customWidth="1"/>
    <col min="8" max="9" width="9.5546875" customWidth="1"/>
    <col min="10" max="10" width="7.109375" bestFit="1" customWidth="1"/>
    <col min="11" max="11" width="7.5546875" bestFit="1" customWidth="1"/>
    <col min="12" max="12" width="8.109375" customWidth="1"/>
  </cols>
  <sheetData>
    <row r="2" spans="1:23" s="2" customFormat="1" ht="27" customHeight="1" x14ac:dyDescent="0.25">
      <c r="A2" s="2" t="s">
        <v>10</v>
      </c>
      <c r="C2" s="2" t="s">
        <v>0</v>
      </c>
      <c r="D2" s="2" t="s">
        <v>1</v>
      </c>
      <c r="E2" s="2" t="s">
        <v>2</v>
      </c>
      <c r="F2" s="2" t="s">
        <v>8</v>
      </c>
      <c r="G2" s="2" t="s">
        <v>7</v>
      </c>
      <c r="H2" s="2" t="s">
        <v>3</v>
      </c>
      <c r="I2" s="2" t="s">
        <v>11</v>
      </c>
      <c r="J2" s="2" t="s">
        <v>4</v>
      </c>
      <c r="K2" s="2" t="s">
        <v>5</v>
      </c>
      <c r="L2" s="2" t="s">
        <v>25</v>
      </c>
      <c r="M2" s="2" t="s">
        <v>31</v>
      </c>
      <c r="N2" s="2" t="s">
        <v>6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27</v>
      </c>
      <c r="T2" s="2" t="s">
        <v>16</v>
      </c>
      <c r="U2" s="2" t="s">
        <v>17</v>
      </c>
      <c r="V2" s="2" t="s">
        <v>24</v>
      </c>
    </row>
    <row r="3" spans="1:23" ht="22.5" customHeight="1" x14ac:dyDescent="0.25">
      <c r="A3" s="4">
        <v>36892</v>
      </c>
      <c r="B3" s="1" t="s">
        <v>37</v>
      </c>
      <c r="C3" s="3">
        <v>100000</v>
      </c>
      <c r="M3" s="3">
        <v>100000</v>
      </c>
      <c r="W3" s="3">
        <f t="shared" ref="W3:W20" si="0">SUM(C3:H3)-SUM(I3:N3)-O3+SUM(P3:V3)</f>
        <v>0</v>
      </c>
    </row>
    <row r="4" spans="1:23" ht="22.5" customHeight="1" x14ac:dyDescent="0.25">
      <c r="A4" s="4">
        <v>36892</v>
      </c>
      <c r="B4" s="1" t="s">
        <v>38</v>
      </c>
      <c r="C4" s="3">
        <v>150000</v>
      </c>
      <c r="K4" s="3">
        <v>150000</v>
      </c>
      <c r="W4" s="3">
        <f t="shared" si="0"/>
        <v>0</v>
      </c>
    </row>
    <row r="5" spans="1:23" x14ac:dyDescent="0.25">
      <c r="A5" s="4">
        <v>36892</v>
      </c>
      <c r="B5" t="s">
        <v>39</v>
      </c>
      <c r="C5" s="3">
        <v>-18000</v>
      </c>
      <c r="F5" s="3">
        <f>-C5</f>
        <v>18000</v>
      </c>
      <c r="W5" s="3">
        <f t="shared" si="0"/>
        <v>0</v>
      </c>
    </row>
    <row r="6" spans="1:23" x14ac:dyDescent="0.25">
      <c r="A6" s="4">
        <v>36892</v>
      </c>
      <c r="B6" t="s">
        <v>40</v>
      </c>
      <c r="C6" s="3">
        <v>-12000</v>
      </c>
      <c r="F6" s="3"/>
      <c r="G6" s="3">
        <f>-C6</f>
        <v>12000</v>
      </c>
      <c r="W6" s="3">
        <f t="shared" si="0"/>
        <v>0</v>
      </c>
    </row>
    <row r="7" spans="1:23" ht="26.4" x14ac:dyDescent="0.25">
      <c r="A7" s="4">
        <v>36893</v>
      </c>
      <c r="B7" s="1" t="s">
        <v>41</v>
      </c>
      <c r="C7" s="3">
        <v>-75000</v>
      </c>
      <c r="H7" s="3">
        <f>-C7</f>
        <v>75000</v>
      </c>
      <c r="I7" s="3"/>
      <c r="W7" s="3">
        <f t="shared" si="0"/>
        <v>0</v>
      </c>
    </row>
    <row r="8" spans="1:23" x14ac:dyDescent="0.25">
      <c r="A8" s="4">
        <v>36896</v>
      </c>
      <c r="B8" t="s">
        <v>42</v>
      </c>
      <c r="C8" s="3"/>
      <c r="E8" s="3">
        <v>80000</v>
      </c>
      <c r="J8" s="3">
        <f>E8</f>
        <v>80000</v>
      </c>
      <c r="W8" s="3">
        <f t="shared" si="0"/>
        <v>0</v>
      </c>
    </row>
    <row r="9" spans="1:23" ht="38.25" customHeight="1" x14ac:dyDescent="0.25">
      <c r="A9" s="4">
        <v>36912</v>
      </c>
      <c r="B9" s="1" t="s">
        <v>32</v>
      </c>
      <c r="D9" s="3">
        <v>9500</v>
      </c>
      <c r="E9" s="3">
        <v>-4500</v>
      </c>
      <c r="O9" s="3">
        <f>D9</f>
        <v>9500</v>
      </c>
      <c r="P9" s="3">
        <f>-E9</f>
        <v>4500</v>
      </c>
      <c r="W9" s="3">
        <f t="shared" si="0"/>
        <v>0</v>
      </c>
    </row>
    <row r="10" spans="1:23" x14ac:dyDescent="0.25">
      <c r="A10" s="4">
        <v>36922</v>
      </c>
      <c r="B10" t="s">
        <v>43</v>
      </c>
      <c r="C10" s="3">
        <v>-2200</v>
      </c>
      <c r="Q10" s="3">
        <f>-C10</f>
        <v>2200</v>
      </c>
      <c r="W10" s="3">
        <f t="shared" si="0"/>
        <v>0</v>
      </c>
    </row>
    <row r="11" spans="1:23" x14ac:dyDescent="0.25">
      <c r="A11" s="4">
        <v>36922</v>
      </c>
      <c r="B11" t="s">
        <v>44</v>
      </c>
      <c r="C11" s="3">
        <v>-50</v>
      </c>
      <c r="R11" s="3">
        <f>-C11</f>
        <v>50</v>
      </c>
      <c r="W11" s="3">
        <f t="shared" si="0"/>
        <v>0</v>
      </c>
    </row>
    <row r="12" spans="1:23" x14ac:dyDescent="0.25">
      <c r="A12" s="4">
        <v>36922</v>
      </c>
      <c r="B12" t="s">
        <v>45</v>
      </c>
      <c r="C12" s="3">
        <v>-25</v>
      </c>
      <c r="R12" s="3">
        <f>-C12</f>
        <v>25</v>
      </c>
      <c r="W12" s="3">
        <f t="shared" si="0"/>
        <v>0</v>
      </c>
    </row>
    <row r="13" spans="1:23" ht="26.4" x14ac:dyDescent="0.25">
      <c r="A13" s="4">
        <v>36922</v>
      </c>
      <c r="B13" s="1" t="s">
        <v>33</v>
      </c>
      <c r="D13" s="3">
        <v>14000</v>
      </c>
      <c r="E13" s="3">
        <v>-5200</v>
      </c>
      <c r="O13" s="3">
        <f>D13</f>
        <v>14000</v>
      </c>
      <c r="P13" s="3">
        <f>-E13</f>
        <v>5200</v>
      </c>
      <c r="W13" s="3">
        <f t="shared" si="0"/>
        <v>0</v>
      </c>
    </row>
    <row r="14" spans="1:23" x14ac:dyDescent="0.25">
      <c r="A14" s="4">
        <v>36922</v>
      </c>
      <c r="B14" t="s">
        <v>9</v>
      </c>
      <c r="C14" s="3">
        <f>D9</f>
        <v>9500</v>
      </c>
      <c r="D14" s="3">
        <f>-D9</f>
        <v>-9500</v>
      </c>
      <c r="W14" s="3">
        <f t="shared" si="0"/>
        <v>0</v>
      </c>
    </row>
    <row r="15" spans="1:23" x14ac:dyDescent="0.25">
      <c r="A15" s="4">
        <v>36922</v>
      </c>
      <c r="B15" t="s">
        <v>34</v>
      </c>
      <c r="C15" s="7">
        <v>-40500</v>
      </c>
      <c r="D15" s="8"/>
      <c r="E15" s="8"/>
      <c r="F15" s="8"/>
      <c r="G15" s="8"/>
      <c r="H15" s="8"/>
      <c r="I15" s="8"/>
      <c r="J15" s="7">
        <f>C15</f>
        <v>-40500</v>
      </c>
      <c r="K15" s="8"/>
      <c r="L15" s="8"/>
      <c r="M15" s="8"/>
      <c r="N15" s="8"/>
      <c r="W15" s="3">
        <f t="shared" si="0"/>
        <v>0</v>
      </c>
    </row>
    <row r="16" spans="1:23" x14ac:dyDescent="0.25">
      <c r="A16" s="4">
        <v>36922</v>
      </c>
      <c r="B16" t="s">
        <v>23</v>
      </c>
      <c r="C16" s="7"/>
      <c r="D16" s="8"/>
      <c r="E16" s="8"/>
      <c r="F16" s="7">
        <v>-1500</v>
      </c>
      <c r="G16" s="8"/>
      <c r="H16" s="8"/>
      <c r="I16" s="8"/>
      <c r="J16" s="8"/>
      <c r="K16" s="8"/>
      <c r="L16" s="8"/>
      <c r="M16" s="8"/>
      <c r="T16" s="3">
        <f>-F16</f>
        <v>1500</v>
      </c>
      <c r="W16" s="3">
        <f t="shared" si="0"/>
        <v>0</v>
      </c>
    </row>
    <row r="17" spans="1:23" x14ac:dyDescent="0.25">
      <c r="A17" s="4">
        <v>36922</v>
      </c>
      <c r="B17" t="s">
        <v>22</v>
      </c>
      <c r="C17" s="7"/>
      <c r="D17" s="8"/>
      <c r="E17" s="8"/>
      <c r="F17" s="8"/>
      <c r="G17" s="8">
        <f>C6/12</f>
        <v>-1000</v>
      </c>
      <c r="H17" s="8"/>
      <c r="I17" s="8"/>
      <c r="J17" s="8"/>
      <c r="K17" s="8"/>
      <c r="L17" s="8"/>
      <c r="M17" s="8"/>
      <c r="U17">
        <f>-G17</f>
        <v>1000</v>
      </c>
      <c r="W17" s="3">
        <f t="shared" si="0"/>
        <v>0</v>
      </c>
    </row>
    <row r="18" spans="1:23" x14ac:dyDescent="0.25">
      <c r="A18" s="4">
        <v>36922</v>
      </c>
      <c r="B18" t="s">
        <v>21</v>
      </c>
      <c r="C18" s="7"/>
      <c r="D18" s="8"/>
      <c r="E18" s="8"/>
      <c r="F18" s="8"/>
      <c r="G18" s="8"/>
      <c r="H18" s="8"/>
      <c r="I18" s="10">
        <f>((H7-1000)/5)/12</f>
        <v>1233.3333333333333</v>
      </c>
      <c r="J18" s="8"/>
      <c r="K18" s="8"/>
      <c r="L18" s="8"/>
      <c r="M18" s="8"/>
      <c r="V18" s="3">
        <f>I18</f>
        <v>1233.3333333333333</v>
      </c>
      <c r="W18" s="3">
        <f t="shared" si="0"/>
        <v>0</v>
      </c>
    </row>
    <row r="19" spans="1:23" x14ac:dyDescent="0.25">
      <c r="A19" s="4">
        <v>36922</v>
      </c>
      <c r="B19" t="s">
        <v>26</v>
      </c>
      <c r="C19" s="6"/>
      <c r="D19" s="5"/>
      <c r="E19" s="5"/>
      <c r="F19" s="5"/>
      <c r="G19" s="5"/>
      <c r="H19" s="5"/>
      <c r="I19" s="5"/>
      <c r="J19" s="5"/>
      <c r="K19" s="5"/>
      <c r="L19" s="5">
        <f>K4*0.12/12</f>
        <v>1500</v>
      </c>
      <c r="M19" s="5"/>
      <c r="S19">
        <f>L19</f>
        <v>1500</v>
      </c>
      <c r="W19" s="3">
        <f t="shared" si="0"/>
        <v>0</v>
      </c>
    </row>
    <row r="20" spans="1:23" x14ac:dyDescent="0.25">
      <c r="A20" s="4"/>
      <c r="C20" s="3">
        <f>SUM(C3:C19)</f>
        <v>111725</v>
      </c>
      <c r="D20" s="3">
        <f t="shared" ref="D20:I20" si="1">SUM(D3:D19)</f>
        <v>14000</v>
      </c>
      <c r="E20" s="3">
        <f t="shared" si="1"/>
        <v>70300</v>
      </c>
      <c r="F20" s="3">
        <f t="shared" si="1"/>
        <v>16500</v>
      </c>
      <c r="G20" s="3">
        <f t="shared" si="1"/>
        <v>11000</v>
      </c>
      <c r="H20" s="3">
        <f t="shared" si="1"/>
        <v>75000</v>
      </c>
      <c r="I20" s="3">
        <f t="shared" si="1"/>
        <v>1233.3333333333333</v>
      </c>
      <c r="J20" s="3">
        <f t="shared" ref="J20:V20" si="2">SUM(J3:J19)</f>
        <v>39500</v>
      </c>
      <c r="K20" s="3">
        <f t="shared" si="2"/>
        <v>150000</v>
      </c>
      <c r="L20" s="3">
        <f t="shared" si="2"/>
        <v>1500</v>
      </c>
      <c r="M20" s="3">
        <f t="shared" si="2"/>
        <v>100000</v>
      </c>
      <c r="N20" s="3">
        <f t="shared" si="2"/>
        <v>0</v>
      </c>
      <c r="O20" s="3">
        <f t="shared" si="2"/>
        <v>23500</v>
      </c>
      <c r="P20" s="3">
        <f t="shared" si="2"/>
        <v>9700</v>
      </c>
      <c r="Q20" s="3">
        <f t="shared" si="2"/>
        <v>2200</v>
      </c>
      <c r="R20" s="3">
        <f t="shared" si="2"/>
        <v>75</v>
      </c>
      <c r="S20" s="3">
        <f t="shared" si="2"/>
        <v>1500</v>
      </c>
      <c r="T20" s="3">
        <f t="shared" si="2"/>
        <v>1500</v>
      </c>
      <c r="U20" s="3">
        <f t="shared" si="2"/>
        <v>1000</v>
      </c>
      <c r="V20" s="3">
        <f t="shared" si="2"/>
        <v>1233.3333333333333</v>
      </c>
      <c r="W20" s="3">
        <f t="shared" si="0"/>
        <v>-4.0017766878008842E-11</v>
      </c>
    </row>
    <row r="21" spans="1:23" x14ac:dyDescent="0.25">
      <c r="A21" s="4"/>
      <c r="W21" s="3"/>
    </row>
    <row r="22" spans="1:23" x14ac:dyDescent="0.25">
      <c r="A22" s="4"/>
      <c r="B22" s="9" t="s">
        <v>18</v>
      </c>
      <c r="H22" s="9" t="s">
        <v>28</v>
      </c>
    </row>
    <row r="23" spans="1:23" x14ac:dyDescent="0.25">
      <c r="A23" s="4"/>
      <c r="B23" s="9"/>
      <c r="F23" s="9" t="s">
        <v>35</v>
      </c>
      <c r="H23" s="9"/>
      <c r="J23" s="11" t="s">
        <v>36</v>
      </c>
    </row>
    <row r="24" spans="1:23" x14ac:dyDescent="0.25">
      <c r="A24" s="4"/>
    </row>
    <row r="25" spans="1:23" x14ac:dyDescent="0.25">
      <c r="A25" s="4"/>
      <c r="B25" t="str">
        <f>O2</f>
        <v>Revenue</v>
      </c>
      <c r="C25" s="3">
        <f>O20</f>
        <v>23500</v>
      </c>
      <c r="E25" t="str">
        <f>C2</f>
        <v>Cash</v>
      </c>
      <c r="G25" s="3">
        <f>C20</f>
        <v>111725</v>
      </c>
      <c r="I25" t="str">
        <f>J2</f>
        <v>A/P</v>
      </c>
      <c r="K25" s="3">
        <f>J20</f>
        <v>39500</v>
      </c>
    </row>
    <row r="26" spans="1:23" x14ac:dyDescent="0.25">
      <c r="A26" s="4"/>
      <c r="B26" t="str">
        <f>P2</f>
        <v>CofGS</v>
      </c>
      <c r="C26" s="6">
        <f>P20</f>
        <v>9700</v>
      </c>
      <c r="E26" t="str">
        <f>D2</f>
        <v>A/R</v>
      </c>
      <c r="G26" s="3">
        <f>D20</f>
        <v>14000</v>
      </c>
      <c r="I26" t="str">
        <f>K2</f>
        <v>N/P</v>
      </c>
      <c r="K26" s="3">
        <f>K20</f>
        <v>150000</v>
      </c>
    </row>
    <row r="27" spans="1:23" x14ac:dyDescent="0.25">
      <c r="A27" s="4"/>
      <c r="E27" t="str">
        <f>E2</f>
        <v>Inventory</v>
      </c>
      <c r="G27" s="3">
        <f>E20</f>
        <v>70300</v>
      </c>
      <c r="I27" t="str">
        <f>L2</f>
        <v>Interest Payable</v>
      </c>
      <c r="K27" s="3">
        <f>L20</f>
        <v>1500</v>
      </c>
    </row>
    <row r="28" spans="1:23" x14ac:dyDescent="0.25">
      <c r="A28" s="4"/>
      <c r="B28" t="s">
        <v>19</v>
      </c>
      <c r="C28" s="3">
        <f>C25-C26</f>
        <v>13800</v>
      </c>
      <c r="E28" t="str">
        <f>F2</f>
        <v>Prepaid Rent</v>
      </c>
      <c r="G28" s="3">
        <f>F20</f>
        <v>16500</v>
      </c>
    </row>
    <row r="29" spans="1:23" x14ac:dyDescent="0.25">
      <c r="E29" t="str">
        <f>G2</f>
        <v>Prepaid Insur</v>
      </c>
      <c r="G29" s="3">
        <f>G20</f>
        <v>11000</v>
      </c>
      <c r="I29" t="str">
        <f>M2</f>
        <v>Owners Equity</v>
      </c>
      <c r="K29" s="3">
        <f>M20</f>
        <v>100000</v>
      </c>
    </row>
    <row r="30" spans="1:23" x14ac:dyDescent="0.25">
      <c r="B30" t="str">
        <f>Q2</f>
        <v>Wages</v>
      </c>
      <c r="C30" s="3">
        <f>Q20</f>
        <v>2200</v>
      </c>
      <c r="E30" t="str">
        <f>H2</f>
        <v>Equipment</v>
      </c>
      <c r="G30" s="3">
        <f>H20</f>
        <v>75000</v>
      </c>
      <c r="I30" t="str">
        <f>N2</f>
        <v>Retained Earnings</v>
      </c>
      <c r="K30" s="6">
        <f>N20+C37</f>
        <v>6291.666666666667</v>
      </c>
    </row>
    <row r="31" spans="1:23" x14ac:dyDescent="0.25">
      <c r="B31" t="str">
        <f>R2</f>
        <v>Utilites</v>
      </c>
      <c r="C31" s="3">
        <f>R20</f>
        <v>75</v>
      </c>
      <c r="E31" t="str">
        <f>I2</f>
        <v>Accum Deprec</v>
      </c>
      <c r="G31" s="6">
        <f>I20</f>
        <v>1233.3333333333333</v>
      </c>
    </row>
    <row r="32" spans="1:23" x14ac:dyDescent="0.25">
      <c r="B32" t="s">
        <v>27</v>
      </c>
      <c r="C32" s="3">
        <f>S20</f>
        <v>1500</v>
      </c>
    </row>
    <row r="33" spans="2:11" x14ac:dyDescent="0.25">
      <c r="B33" t="str">
        <f>T2</f>
        <v>Rent Expense</v>
      </c>
      <c r="C33" s="3">
        <f>T20</f>
        <v>1500</v>
      </c>
      <c r="E33" t="s">
        <v>29</v>
      </c>
      <c r="G33" s="6">
        <f>SUM(G25:G30)-G31</f>
        <v>297291.66666666669</v>
      </c>
      <c r="I33" t="s">
        <v>30</v>
      </c>
      <c r="K33" s="6">
        <f>SUM(K25:K30)</f>
        <v>297291.66666666669</v>
      </c>
    </row>
    <row r="34" spans="2:11" x14ac:dyDescent="0.25">
      <c r="B34" t="str">
        <f>U2</f>
        <v>Insur Expense</v>
      </c>
      <c r="C34" s="3">
        <f>U20</f>
        <v>1000</v>
      </c>
    </row>
    <row r="35" spans="2:11" x14ac:dyDescent="0.25">
      <c r="B35" t="str">
        <f>IF(V2="","",V2)</f>
        <v>Deprec Expense</v>
      </c>
      <c r="C35" s="6">
        <f>V20</f>
        <v>1233.3333333333333</v>
      </c>
      <c r="H35" s="3"/>
    </row>
    <row r="37" spans="2:11" x14ac:dyDescent="0.25">
      <c r="B37" t="s">
        <v>20</v>
      </c>
      <c r="C37" s="6">
        <f>C28-C30-C31-C32-C33-C34-C35</f>
        <v>6291.666666666667</v>
      </c>
    </row>
  </sheetData>
  <phoneticPr fontId="0" type="noConversion"/>
  <pageMargins left="0.75" right="0.75" top="1" bottom="1" header="0.5" footer="0.5"/>
  <pageSetup orientation="landscape" r:id="rId1"/>
  <headerFooter alignWithMargins="0"/>
  <rowBreaks count="1" manualBreakCount="1">
    <brk id="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 1</vt:lpstr>
      <vt:lpstr>Prob1 solution</vt:lpstr>
    </vt:vector>
  </TitlesOfParts>
  <Company>Walton College of Business Administration, U of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Lee</dc:creator>
  <cp:lastModifiedBy>Aniket Gupta</cp:lastModifiedBy>
  <cp:lastPrinted>2001-02-12T15:36:21Z</cp:lastPrinted>
  <dcterms:created xsi:type="dcterms:W3CDTF">2001-01-25T13:34:26Z</dcterms:created>
  <dcterms:modified xsi:type="dcterms:W3CDTF">2024-02-03T22:30:41Z</dcterms:modified>
</cp:coreProperties>
</file>