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2526DA6-9952-4696-8F75-A69253A4CD34}" xr6:coauthVersionLast="47" xr6:coauthVersionMax="47" xr10:uidLastSave="{00000000-0000-0000-0000-000000000000}"/>
  <bookViews>
    <workbookView xWindow="3348" yWindow="3348" windowWidth="17280" windowHeight="8880"/>
  </bookViews>
  <sheets>
    <sheet name="Shee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4" l="1"/>
  <c r="F64" i="4"/>
  <c r="F65" i="4"/>
  <c r="F66" i="4"/>
  <c r="F67" i="4"/>
  <c r="F68" i="4"/>
  <c r="D68" i="4"/>
  <c r="N15" i="4"/>
  <c r="L7" i="4"/>
  <c r="L8" i="4"/>
  <c r="N16" i="4"/>
  <c r="M17" i="4" s="1"/>
  <c r="N17" i="4" s="1"/>
  <c r="N18" i="4" s="1"/>
  <c r="N34" i="4"/>
  <c r="L26" i="4"/>
  <c r="L27" i="4" s="1"/>
  <c r="N53" i="4"/>
  <c r="L45" i="4"/>
  <c r="L46" i="4"/>
  <c r="L47" i="4" s="1"/>
  <c r="L48" i="4" s="1"/>
  <c r="L49" i="4" s="1"/>
  <c r="N54" i="4"/>
  <c r="M55" i="4" s="1"/>
  <c r="N55" i="4" s="1"/>
  <c r="N56" i="4" s="1"/>
  <c r="N72" i="4"/>
  <c r="L64" i="4"/>
  <c r="L65" i="4" s="1"/>
  <c r="F44" i="4"/>
  <c r="G45" i="4" s="1"/>
  <c r="G46" i="4" s="1"/>
  <c r="G47" i="4" s="1"/>
  <c r="G48" i="4" s="1"/>
  <c r="F45" i="4"/>
  <c r="F46" i="4"/>
  <c r="F47" i="4"/>
  <c r="F48" i="4"/>
  <c r="F29" i="4"/>
  <c r="I29" i="4" s="1"/>
  <c r="F28" i="4"/>
  <c r="F30" i="4" s="1"/>
  <c r="F27" i="4"/>
  <c r="I27" i="4" s="1"/>
  <c r="F26" i="4"/>
  <c r="I26" i="4" s="1"/>
  <c r="F25" i="4"/>
  <c r="K68" i="4"/>
  <c r="K11" i="4"/>
  <c r="F8" i="4"/>
  <c r="F6" i="4"/>
  <c r="F7" i="4"/>
  <c r="G7" i="4"/>
  <c r="G8" i="4" s="1"/>
  <c r="G9" i="4" s="1"/>
  <c r="G10" i="4" s="1"/>
  <c r="I25" i="4"/>
  <c r="L30" i="4"/>
  <c r="L25" i="4"/>
  <c r="K30" i="4"/>
  <c r="L11" i="4"/>
  <c r="N63" i="4"/>
  <c r="N64" i="4"/>
  <c r="N68" i="4" s="1"/>
  <c r="N65" i="4"/>
  <c r="N66" i="4"/>
  <c r="N67" i="4"/>
  <c r="I63" i="4"/>
  <c r="I64" i="4"/>
  <c r="I68" i="4" s="1"/>
  <c r="I65" i="4"/>
  <c r="I66" i="4"/>
  <c r="I67" i="4"/>
  <c r="G64" i="4"/>
  <c r="G65" i="4" s="1"/>
  <c r="G66" i="4" s="1"/>
  <c r="G67" i="4" s="1"/>
  <c r="E64" i="4"/>
  <c r="E65" i="4"/>
  <c r="E66" i="4"/>
  <c r="E67" i="4" s="1"/>
  <c r="L63" i="4"/>
  <c r="G63" i="4"/>
  <c r="E63" i="4"/>
  <c r="N44" i="4"/>
  <c r="N49" i="4" s="1"/>
  <c r="N45" i="4"/>
  <c r="N46" i="4"/>
  <c r="N47" i="4"/>
  <c r="N48" i="4"/>
  <c r="K49" i="4"/>
  <c r="I44" i="4"/>
  <c r="I49" i="4" s="1"/>
  <c r="I45" i="4"/>
  <c r="I46" i="4"/>
  <c r="I47" i="4"/>
  <c r="I48" i="4"/>
  <c r="D49" i="4"/>
  <c r="E45" i="4"/>
  <c r="E46" i="4"/>
  <c r="E47" i="4"/>
  <c r="E48" i="4" s="1"/>
  <c r="L44" i="4"/>
  <c r="G44" i="4"/>
  <c r="E44" i="4"/>
  <c r="N26" i="4"/>
  <c r="N30" i="4" s="1"/>
  <c r="N25" i="4"/>
  <c r="N27" i="4"/>
  <c r="N29" i="4"/>
  <c r="N28" i="4"/>
  <c r="I6" i="4"/>
  <c r="I11" i="4" s="1"/>
  <c r="I7" i="4"/>
  <c r="I8" i="4"/>
  <c r="F9" i="4"/>
  <c r="I9" i="4"/>
  <c r="F10" i="4"/>
  <c r="I10" i="4" s="1"/>
  <c r="N9" i="4"/>
  <c r="N11" i="4" s="1"/>
  <c r="N8" i="4"/>
  <c r="N6" i="4"/>
  <c r="N7" i="4"/>
  <c r="N10" i="4"/>
  <c r="G26" i="4"/>
  <c r="G27" i="4"/>
  <c r="G28" i="4"/>
  <c r="G29" i="4" s="1"/>
  <c r="G25" i="4"/>
  <c r="E26" i="4"/>
  <c r="E27" i="4"/>
  <c r="E28" i="4" s="1"/>
  <c r="E29" i="4" s="1"/>
  <c r="E25" i="4"/>
  <c r="D30" i="4"/>
  <c r="L9" i="4"/>
  <c r="L10" i="4" s="1"/>
  <c r="F11" i="4"/>
  <c r="D11" i="4"/>
  <c r="E6" i="4"/>
  <c r="E7" i="4"/>
  <c r="E8" i="4"/>
  <c r="E9" i="4" s="1"/>
  <c r="E10" i="4" s="1"/>
  <c r="G6" i="4"/>
  <c r="L6" i="4"/>
  <c r="N35" i="4" l="1"/>
  <c r="M36" i="4" s="1"/>
  <c r="N36" i="4" s="1"/>
  <c r="N37" i="4" s="1"/>
  <c r="L28" i="4"/>
  <c r="L29" i="4" s="1"/>
  <c r="L66" i="4"/>
  <c r="L67" i="4" s="1"/>
  <c r="L68" i="4" s="1"/>
  <c r="N73" i="4"/>
  <c r="M74" i="4" s="1"/>
  <c r="N74" i="4" s="1"/>
  <c r="N75" i="4" s="1"/>
  <c r="F49" i="4"/>
  <c r="I28" i="4"/>
  <c r="I30" i="4" s="1"/>
</calcChain>
</file>

<file path=xl/sharedStrings.xml><?xml version="1.0" encoding="utf-8"?>
<sst xmlns="http://schemas.openxmlformats.org/spreadsheetml/2006/main" count="176" uniqueCount="48">
  <si>
    <t>Acres</t>
  </si>
  <si>
    <t>Pricing Period</t>
  </si>
  <si>
    <t>% Priced</t>
  </si>
  <si>
    <t>In Period</t>
  </si>
  <si>
    <t>Cumulative to date</t>
  </si>
  <si>
    <t>Bushels</t>
  </si>
  <si>
    <t>Bushels Priced</t>
  </si>
  <si>
    <t>Net Price Received</t>
  </si>
  <si>
    <t>Actual Production</t>
  </si>
  <si>
    <t>Bu/acre</t>
  </si>
  <si>
    <t>x</t>
  </si>
  <si>
    <t>Price</t>
  </si>
  <si>
    <t>Total</t>
  </si>
  <si>
    <t>Date:</t>
  </si>
  <si>
    <t>Method</t>
  </si>
  <si>
    <t>Amount</t>
  </si>
  <si>
    <t>Inventory and Price Management</t>
  </si>
  <si>
    <t xml:space="preserve">Total </t>
  </si>
  <si>
    <t>Corn</t>
  </si>
  <si>
    <t>Gross Amt.</t>
  </si>
  <si>
    <t>$/bu</t>
  </si>
  <si>
    <t>Target Amount to be Priced</t>
  </si>
  <si>
    <t>Actual Amount Priced</t>
  </si>
  <si>
    <t>Current Price =</t>
  </si>
  <si>
    <t>Other Crop:</t>
  </si>
  <si>
    <t>Soybean</t>
  </si>
  <si>
    <t>Anticipated Storage Needs:</t>
  </si>
  <si>
    <t>X</t>
  </si>
  <si>
    <t>Execution Date</t>
  </si>
  <si>
    <t>Actual Production:</t>
  </si>
  <si>
    <t>Total Bushels needed to fill pre-harvest contracts:</t>
  </si>
  <si>
    <t>Shortfall:</t>
  </si>
  <si>
    <t>Net cost to buy back bushels to fill prehavest contract needs:</t>
  </si>
  <si>
    <t>Net cost to buy back bushels to fill pre-harvest contract needs:</t>
  </si>
  <si>
    <t>Net cost to buy back bushels to fill pre-harvest contracts needs:</t>
  </si>
  <si>
    <t xml:space="preserve"> Actual Amount Priced</t>
  </si>
  <si>
    <t>Pre-Plant</t>
  </si>
  <si>
    <t>Early Summer</t>
  </si>
  <si>
    <t>Late Summer</t>
  </si>
  <si>
    <t>Post Hvst</t>
  </si>
  <si>
    <t>Estimated Bu:</t>
  </si>
  <si>
    <t>Bu</t>
  </si>
  <si>
    <t>Harvest</t>
  </si>
  <si>
    <t xml:space="preserve">Amount </t>
  </si>
  <si>
    <t>Del. Month</t>
  </si>
  <si>
    <t>Comments</t>
  </si>
  <si>
    <t>Target Price</t>
  </si>
  <si>
    <t xml:space="preserve">                    Target Amount to be Priced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</si>
</sst>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"/>
    <numFmt numFmtId="174" formatCode="_(* #,##0_);_(* \(#,##0\);_(* &quot;-&quot;??_);_(@_)"/>
    <numFmt numFmtId="176" formatCode=";;;"/>
  </numFmts>
  <fonts count="16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3" fontId="2" fillId="0" borderId="0" xfId="0" applyNumberFormat="1" applyFont="1"/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3" fontId="2" fillId="0" borderId="0" xfId="0" applyNumberFormat="1" applyFont="1" applyFill="1"/>
    <xf numFmtId="0" fontId="2" fillId="0" borderId="0" xfId="0" applyFont="1" applyBorder="1"/>
    <xf numFmtId="2" fontId="2" fillId="0" borderId="0" xfId="0" applyNumberFormat="1" applyFont="1" applyBorder="1"/>
    <xf numFmtId="0" fontId="4" fillId="0" borderId="0" xfId="0" applyFont="1"/>
    <xf numFmtId="0" fontId="7" fillId="0" borderId="0" xfId="0" applyFont="1"/>
    <xf numFmtId="0" fontId="5" fillId="0" borderId="0" xfId="0" applyFont="1"/>
    <xf numFmtId="0" fontId="9" fillId="0" borderId="0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/>
    <xf numFmtId="9" fontId="2" fillId="0" borderId="2" xfId="0" applyNumberFormat="1" applyFont="1" applyFill="1" applyBorder="1"/>
    <xf numFmtId="3" fontId="2" fillId="0" borderId="2" xfId="0" applyNumberFormat="1" applyFont="1" applyFill="1" applyBorder="1"/>
    <xf numFmtId="164" fontId="2" fillId="0" borderId="2" xfId="0" applyNumberFormat="1" applyFont="1" applyFill="1" applyBorder="1"/>
    <xf numFmtId="3" fontId="2" fillId="2" borderId="2" xfId="0" applyNumberFormat="1" applyFont="1" applyFill="1" applyBorder="1"/>
    <xf numFmtId="0" fontId="1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2" borderId="3" xfId="0" applyNumberFormat="1" applyFont="1" applyFill="1" applyBorder="1"/>
    <xf numFmtId="9" fontId="2" fillId="0" borderId="4" xfId="0" applyNumberFormat="1" applyFont="1" applyFill="1" applyBorder="1"/>
    <xf numFmtId="3" fontId="2" fillId="0" borderId="4" xfId="0" applyNumberFormat="1" applyFont="1" applyFill="1" applyBorder="1"/>
    <xf numFmtId="0" fontId="11" fillId="0" borderId="0" xfId="0" applyFont="1"/>
    <xf numFmtId="0" fontId="11" fillId="0" borderId="0" xfId="0" applyFont="1" applyAlignment="1">
      <alignment wrapText="1"/>
    </xf>
    <xf numFmtId="0" fontId="4" fillId="0" borderId="1" xfId="0" applyFont="1" applyBorder="1" applyAlignment="1">
      <alignment horizontal="centerContinuous"/>
    </xf>
    <xf numFmtId="0" fontId="4" fillId="0" borderId="0" xfId="0" applyFont="1" applyAlignment="1"/>
    <xf numFmtId="0" fontId="4" fillId="0" borderId="0" xfId="0" applyFont="1" applyFill="1" applyBorder="1" applyAlignment="1">
      <alignment horizontal="center"/>
    </xf>
    <xf numFmtId="165" fontId="2" fillId="0" borderId="2" xfId="0" applyNumberFormat="1" applyFont="1" applyBorder="1"/>
    <xf numFmtId="0" fontId="10" fillId="0" borderId="0" xfId="0" applyFont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" wrapText="1"/>
    </xf>
    <xf numFmtId="165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Continuous"/>
    </xf>
    <xf numFmtId="10" fontId="2" fillId="0" borderId="2" xfId="0" applyNumberFormat="1" applyFont="1" applyBorder="1"/>
    <xf numFmtId="10" fontId="2" fillId="2" borderId="2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3" borderId="0" xfId="0" applyFont="1" applyFill="1" applyAlignment="1">
      <alignment horizontal="centerContinuous"/>
    </xf>
    <xf numFmtId="164" fontId="2" fillId="3" borderId="2" xfId="0" applyNumberFormat="1" applyFont="1" applyFill="1" applyBorder="1"/>
    <xf numFmtId="164" fontId="2" fillId="3" borderId="3" xfId="0" applyNumberFormat="1" applyFont="1" applyFill="1" applyBorder="1"/>
    <xf numFmtId="3" fontId="2" fillId="3" borderId="2" xfId="0" applyNumberFormat="1" applyFont="1" applyFill="1" applyBorder="1"/>
    <xf numFmtId="0" fontId="3" fillId="3" borderId="0" xfId="0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0" fontId="4" fillId="3" borderId="1" xfId="0" applyFont="1" applyFill="1" applyBorder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2" fillId="3" borderId="1" xfId="0" applyFont="1" applyFill="1" applyBorder="1" applyAlignment="1">
      <alignment horizontal="centerContinuous"/>
    </xf>
    <xf numFmtId="0" fontId="8" fillId="3" borderId="0" xfId="0" applyFont="1" applyFill="1" applyAlignment="1">
      <alignment horizontal="centerContinuous"/>
    </xf>
    <xf numFmtId="164" fontId="2" fillId="3" borderId="5" xfId="0" applyNumberFormat="1" applyFont="1" applyFill="1" applyBorder="1"/>
    <xf numFmtId="164" fontId="12" fillId="0" borderId="0" xfId="0" applyNumberFormat="1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164" fontId="2" fillId="0" borderId="2" xfId="0" applyNumberFormat="1" applyFont="1" applyBorder="1"/>
    <xf numFmtId="174" fontId="2" fillId="2" borderId="2" xfId="1" applyNumberFormat="1" applyFont="1" applyFill="1" applyBorder="1"/>
    <xf numFmtId="164" fontId="2" fillId="0" borderId="2" xfId="2" applyNumberFormat="1" applyFont="1" applyBorder="1" applyAlignment="1">
      <alignment horizontal="right"/>
    </xf>
    <xf numFmtId="0" fontId="2" fillId="0" borderId="0" xfId="0" applyNumberFormat="1" applyFont="1"/>
    <xf numFmtId="0" fontId="13" fillId="0" borderId="0" xfId="0" applyFont="1"/>
    <xf numFmtId="0" fontId="13" fillId="0" borderId="0" xfId="0" applyFont="1" applyBorder="1"/>
    <xf numFmtId="5" fontId="2" fillId="0" borderId="0" xfId="0" applyNumberFormat="1" applyFont="1" applyFill="1" applyBorder="1"/>
    <xf numFmtId="0" fontId="2" fillId="0" borderId="1" xfId="0" applyFont="1" applyFill="1" applyBorder="1" applyAlignment="1">
      <alignment horizontal="centerContinuous"/>
    </xf>
    <xf numFmtId="1" fontId="2" fillId="0" borderId="0" xfId="0" applyNumberFormat="1" applyFont="1" applyFill="1" applyBorder="1"/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Border="1"/>
    <xf numFmtId="10" fontId="2" fillId="0" borderId="0" xfId="0" applyNumberFormat="1" applyFont="1" applyFill="1" applyBorder="1"/>
    <xf numFmtId="174" fontId="2" fillId="0" borderId="0" xfId="1" applyNumberFormat="1" applyFont="1" applyFill="1" applyBorder="1"/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3" fontId="2" fillId="0" borderId="0" xfId="0" applyNumberFormat="1" applyFont="1" applyFill="1" applyBorder="1"/>
    <xf numFmtId="10" fontId="2" fillId="0" borderId="0" xfId="0" applyNumberFormat="1" applyFont="1" applyBorder="1"/>
    <xf numFmtId="164" fontId="2" fillId="0" borderId="0" xfId="2" applyNumberFormat="1" applyFont="1" applyBorder="1" applyAlignment="1">
      <alignment horizontal="right"/>
    </xf>
    <xf numFmtId="0" fontId="14" fillId="0" borderId="1" xfId="0" applyFont="1" applyBorder="1" applyAlignment="1">
      <alignment horizontal="centerContinuous"/>
    </xf>
    <xf numFmtId="164" fontId="2" fillId="3" borderId="6" xfId="0" applyNumberFormat="1" applyFont="1" applyFill="1" applyBorder="1"/>
    <xf numFmtId="174" fontId="2" fillId="0" borderId="0" xfId="1" applyNumberFormat="1" applyFont="1" applyFill="1" applyBorder="1" applyAlignment="1">
      <alignment horizontal="right"/>
    </xf>
    <xf numFmtId="0" fontId="0" fillId="0" borderId="0" xfId="0" applyBorder="1"/>
    <xf numFmtId="164" fontId="2" fillId="0" borderId="0" xfId="2" applyNumberFormat="1" applyFont="1" applyFill="1" applyBorder="1" applyAlignment="1">
      <alignment horizontal="right"/>
    </xf>
    <xf numFmtId="164" fontId="2" fillId="0" borderId="6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1" xfId="0" applyFont="1" applyFill="1" applyBorder="1"/>
    <xf numFmtId="0" fontId="7" fillId="0" borderId="0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 wrapText="1"/>
    </xf>
    <xf numFmtId="0" fontId="3" fillId="3" borderId="0" xfId="0" applyFont="1" applyFill="1"/>
    <xf numFmtId="0" fontId="4" fillId="0" borderId="1" xfId="0" applyFont="1" applyBorder="1"/>
    <xf numFmtId="0" fontId="7" fillId="3" borderId="0" xfId="0" applyFont="1" applyFill="1" applyAlignment="1">
      <alignment horizontal="left"/>
    </xf>
    <xf numFmtId="3" fontId="2" fillId="3" borderId="6" xfId="0" applyNumberFormat="1" applyFont="1" applyFill="1" applyBorder="1"/>
    <xf numFmtId="174" fontId="2" fillId="3" borderId="6" xfId="1" applyNumberFormat="1" applyFont="1" applyFill="1" applyBorder="1"/>
    <xf numFmtId="174" fontId="2" fillId="3" borderId="6" xfId="1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horizontal="centerContinuous"/>
    </xf>
    <xf numFmtId="3" fontId="0" fillId="0" borderId="0" xfId="0" applyNumberFormat="1"/>
    <xf numFmtId="174" fontId="0" fillId="0" borderId="0" xfId="0" applyNumberFormat="1"/>
    <xf numFmtId="3" fontId="15" fillId="2" borderId="2" xfId="0" applyNumberFormat="1" applyFont="1" applyFill="1" applyBorder="1"/>
    <xf numFmtId="5" fontId="15" fillId="2" borderId="2" xfId="0" applyNumberFormat="1" applyFont="1" applyFill="1" applyBorder="1" applyAlignment="1">
      <alignment horizontal="right"/>
    </xf>
    <xf numFmtId="176" fontId="2" fillId="0" borderId="0" xfId="0" applyNumberFormat="1" applyFont="1" applyFill="1" applyBorder="1"/>
    <xf numFmtId="0" fontId="3" fillId="3" borderId="7" xfId="0" applyFont="1" applyFill="1" applyBorder="1" applyAlignment="1">
      <alignment horizontal="center" wrapText="1"/>
    </xf>
    <xf numFmtId="174" fontId="2" fillId="2" borderId="2" xfId="1" applyNumberFormat="1" applyFont="1" applyFill="1" applyBorder="1" applyProtection="1">
      <protection locked="0"/>
    </xf>
    <xf numFmtId="9" fontId="2" fillId="2" borderId="5" xfId="0" applyNumberFormat="1" applyFont="1" applyFill="1" applyBorder="1" applyProtection="1">
      <protection locked="0"/>
    </xf>
    <xf numFmtId="9" fontId="2" fillId="2" borderId="8" xfId="0" applyNumberFormat="1" applyFont="1" applyFill="1" applyBorder="1" applyProtection="1">
      <protection locked="0"/>
    </xf>
    <xf numFmtId="3" fontId="2" fillId="3" borderId="5" xfId="0" applyNumberFormat="1" applyFont="1" applyFill="1" applyBorder="1" applyProtection="1">
      <protection locked="0"/>
    </xf>
    <xf numFmtId="3" fontId="2" fillId="3" borderId="3" xfId="0" applyNumberFormat="1" applyFont="1" applyFill="1" applyBorder="1" applyProtection="1">
      <protection locked="0"/>
    </xf>
    <xf numFmtId="164" fontId="2" fillId="3" borderId="3" xfId="0" applyNumberFormat="1" applyFont="1" applyFill="1" applyBorder="1" applyProtection="1">
      <protection locked="0"/>
    </xf>
    <xf numFmtId="164" fontId="2" fillId="3" borderId="2" xfId="0" applyNumberFormat="1" applyFont="1" applyFill="1" applyBorder="1" applyProtection="1">
      <protection locked="0"/>
    </xf>
    <xf numFmtId="0" fontId="6" fillId="0" borderId="0" xfId="0" applyFont="1"/>
    <xf numFmtId="164" fontId="2" fillId="3" borderId="5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5" fontId="2" fillId="0" borderId="2" xfId="0" applyNumberFormat="1" applyFont="1" applyBorder="1" applyProtection="1">
      <protection locked="0"/>
    </xf>
    <xf numFmtId="164" fontId="2" fillId="2" borderId="3" xfId="0" applyNumberFormat="1" applyFont="1" applyFill="1" applyBorder="1" applyProtection="1">
      <protection locked="0"/>
    </xf>
    <xf numFmtId="164" fontId="2" fillId="2" borderId="2" xfId="0" applyNumberFormat="1" applyFont="1" applyFill="1" applyBorder="1" applyProtection="1">
      <protection locked="0"/>
    </xf>
    <xf numFmtId="0" fontId="2" fillId="3" borderId="2" xfId="0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7" fontId="2" fillId="2" borderId="2" xfId="0" applyNumberFormat="1" applyFont="1" applyFill="1" applyBorder="1" applyProtection="1">
      <protection locked="0"/>
    </xf>
    <xf numFmtId="165" fontId="2" fillId="0" borderId="4" xfId="0" applyNumberFormat="1" applyFont="1" applyBorder="1" applyProtection="1">
      <protection locked="0"/>
    </xf>
    <xf numFmtId="164" fontId="2" fillId="2" borderId="5" xfId="0" applyNumberFormat="1" applyFont="1" applyFill="1" applyBorder="1" applyProtection="1">
      <protection locked="0"/>
    </xf>
    <xf numFmtId="164" fontId="2" fillId="2" borderId="10" xfId="0" applyNumberFormat="1" applyFont="1" applyFill="1" applyBorder="1" applyProtection="1">
      <protection locked="0"/>
    </xf>
    <xf numFmtId="164" fontId="2" fillId="3" borderId="10" xfId="0" applyNumberFormat="1" applyFont="1" applyFill="1" applyBorder="1" applyProtection="1">
      <protection locked="0"/>
    </xf>
    <xf numFmtId="3" fontId="2" fillId="3" borderId="10" xfId="0" applyNumberFormat="1" applyFont="1" applyFill="1" applyBorder="1" applyProtection="1">
      <protection locked="0"/>
    </xf>
    <xf numFmtId="3" fontId="2" fillId="3" borderId="4" xfId="0" applyNumberFormat="1" applyFont="1" applyFill="1" applyBorder="1" applyProtection="1">
      <protection locked="0"/>
    </xf>
    <xf numFmtId="0" fontId="2" fillId="3" borderId="4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/>
      <protection locked="0"/>
    </xf>
    <xf numFmtId="1" fontId="2" fillId="2" borderId="2" xfId="0" applyNumberFormat="1" applyFont="1" applyFill="1" applyBorder="1" applyProtection="1">
      <protection locked="0"/>
    </xf>
    <xf numFmtId="164" fontId="2" fillId="3" borderId="11" xfId="0" applyNumberFormat="1" applyFont="1" applyFill="1" applyBorder="1" applyProtection="1">
      <protection locked="0"/>
    </xf>
    <xf numFmtId="0" fontId="2" fillId="0" borderId="9" xfId="0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6" fillId="0" borderId="0" xfId="0" applyFont="1" applyProtection="1">
      <protection locked="0"/>
    </xf>
    <xf numFmtId="16" fontId="2" fillId="0" borderId="0" xfId="0" applyNumberFormat="1" applyFont="1" applyProtection="1">
      <protection locked="0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Fill="1"/>
    <xf numFmtId="7" fontId="2" fillId="0" borderId="2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0"/>
  <sheetViews>
    <sheetView tabSelected="1" topLeftCell="A16" zoomScaleNormal="100" workbookViewId="0">
      <selection activeCell="H63" sqref="H63:H67"/>
    </sheetView>
  </sheetViews>
  <sheetFormatPr defaultRowHeight="13.2" x14ac:dyDescent="0.25"/>
  <cols>
    <col min="1" max="1" width="3.109375" customWidth="1"/>
    <col min="2" max="2" width="13.33203125" customWidth="1"/>
    <col min="3" max="4" width="8.6640625" customWidth="1"/>
    <col min="5" max="5" width="8.33203125" customWidth="1"/>
    <col min="6" max="6" width="10.109375" customWidth="1"/>
    <col min="7" max="7" width="9" customWidth="1"/>
    <col min="8" max="8" width="7.109375" customWidth="1"/>
    <col min="9" max="9" width="10.33203125" customWidth="1"/>
    <col min="10" max="10" width="8.5546875" customWidth="1"/>
    <col min="11" max="11" width="7.6640625" customWidth="1"/>
    <col min="12" max="12" width="9.5546875" customWidth="1"/>
    <col min="13" max="13" width="8.5546875" customWidth="1"/>
    <col min="14" max="14" width="10.109375" customWidth="1"/>
  </cols>
  <sheetData>
    <row r="1" spans="1:30" ht="28.2" x14ac:dyDescent="0.5">
      <c r="B1" s="15" t="s">
        <v>13</v>
      </c>
      <c r="C1" s="142"/>
      <c r="E1" s="16" t="s">
        <v>16</v>
      </c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0" ht="17.399999999999999" x14ac:dyDescent="0.3">
      <c r="B2" s="14" t="s">
        <v>18</v>
      </c>
      <c r="C2" s="1"/>
      <c r="D2" s="11"/>
      <c r="E2" s="11"/>
      <c r="F2" s="11"/>
      <c r="G2" s="11"/>
      <c r="H2" s="11"/>
      <c r="I2" s="11"/>
      <c r="J2" s="11"/>
      <c r="K2" s="1"/>
      <c r="L2" s="1"/>
      <c r="M2" s="1"/>
      <c r="N2" s="1"/>
      <c r="O2" s="1"/>
      <c r="P2" s="120" t="s">
        <v>45</v>
      </c>
      <c r="Q2" s="136"/>
      <c r="R2" s="114"/>
      <c r="S2" s="114"/>
      <c r="T2" s="114"/>
      <c r="U2" s="114"/>
      <c r="V2" s="136"/>
      <c r="W2" s="136"/>
      <c r="X2" s="136"/>
      <c r="Y2" s="136"/>
      <c r="Z2" s="136"/>
      <c r="AA2" s="136"/>
      <c r="AB2" s="136"/>
      <c r="AC2" s="136"/>
      <c r="AD2" s="136"/>
    </row>
    <row r="3" spans="1:30" ht="17.399999999999999" x14ac:dyDescent="0.3">
      <c r="B3" s="63" t="s">
        <v>40</v>
      </c>
      <c r="C3" s="105">
        <v>100000</v>
      </c>
      <c r="D3" s="57" t="s">
        <v>47</v>
      </c>
      <c r="E3" s="37"/>
      <c r="F3" s="37"/>
      <c r="G3" s="37"/>
      <c r="H3" s="37"/>
      <c r="I3" s="37"/>
      <c r="J3" s="37"/>
      <c r="K3" s="93" t="s">
        <v>22</v>
      </c>
      <c r="L3" s="52"/>
      <c r="M3" s="52"/>
      <c r="N3" s="52"/>
      <c r="O3" s="84"/>
      <c r="P3" s="137"/>
      <c r="Q3" s="114"/>
      <c r="R3" s="114"/>
      <c r="S3" s="114"/>
      <c r="T3" s="114"/>
      <c r="U3" s="114"/>
      <c r="V3" s="136"/>
      <c r="W3" s="136"/>
      <c r="X3" s="136"/>
      <c r="Y3" s="136"/>
      <c r="Z3" s="136"/>
      <c r="AA3" s="136"/>
      <c r="AB3" s="136"/>
      <c r="AC3" s="136"/>
      <c r="AD3" s="136"/>
    </row>
    <row r="4" spans="1:30" ht="26.25" customHeight="1" thickBot="1" x14ac:dyDescent="0.3">
      <c r="C4" s="38"/>
      <c r="D4" s="31" t="s">
        <v>2</v>
      </c>
      <c r="E4" s="6"/>
      <c r="F4" s="31" t="s">
        <v>5</v>
      </c>
      <c r="G4" s="6"/>
      <c r="H4" s="145" t="s">
        <v>46</v>
      </c>
      <c r="I4" s="143"/>
      <c r="J4" s="66"/>
      <c r="K4" s="51" t="s">
        <v>6</v>
      </c>
      <c r="L4" s="53"/>
      <c r="M4" s="51" t="s">
        <v>7</v>
      </c>
      <c r="N4" s="53"/>
      <c r="O4" s="87"/>
      <c r="P4" s="114"/>
      <c r="Q4" s="114"/>
      <c r="R4" s="138"/>
      <c r="S4" s="114"/>
      <c r="T4" s="114"/>
      <c r="U4" s="114"/>
      <c r="V4" s="136"/>
      <c r="W4" s="136"/>
      <c r="X4" s="136"/>
      <c r="Y4" s="136"/>
      <c r="Z4" s="136"/>
      <c r="AA4" s="136"/>
      <c r="AB4" s="136"/>
      <c r="AC4" s="136"/>
      <c r="AD4" s="136"/>
    </row>
    <row r="5" spans="1:30" ht="24" customHeight="1" x14ac:dyDescent="0.25">
      <c r="A5" s="3"/>
      <c r="B5" s="98" t="s">
        <v>1</v>
      </c>
      <c r="C5" s="7" t="s">
        <v>14</v>
      </c>
      <c r="D5" s="4" t="s">
        <v>15</v>
      </c>
      <c r="E5" s="9" t="s">
        <v>4</v>
      </c>
      <c r="F5" s="4" t="s">
        <v>15</v>
      </c>
      <c r="G5" s="9" t="s">
        <v>4</v>
      </c>
      <c r="H5" s="4" t="s">
        <v>20</v>
      </c>
      <c r="I5" s="9" t="s">
        <v>19</v>
      </c>
      <c r="J5" s="49" t="s">
        <v>28</v>
      </c>
      <c r="K5" s="45" t="s">
        <v>43</v>
      </c>
      <c r="L5" s="49" t="s">
        <v>4</v>
      </c>
      <c r="M5" s="45" t="s">
        <v>11</v>
      </c>
      <c r="N5" s="50" t="s">
        <v>19</v>
      </c>
      <c r="O5" s="86" t="s">
        <v>44</v>
      </c>
      <c r="P5" s="137"/>
      <c r="Q5" s="137"/>
      <c r="R5" s="114"/>
      <c r="S5" s="114"/>
      <c r="T5" s="114"/>
      <c r="U5" s="114"/>
      <c r="V5" s="136"/>
      <c r="W5" s="136"/>
      <c r="X5" s="136"/>
      <c r="Y5" s="136"/>
      <c r="Z5" s="136"/>
      <c r="AA5" s="136"/>
      <c r="AB5" s="136"/>
      <c r="AC5" s="136"/>
      <c r="AD5" s="136"/>
    </row>
    <row r="6" spans="1:30" x14ac:dyDescent="0.25">
      <c r="A6" s="3">
        <v>1</v>
      </c>
      <c r="B6" s="29" t="s">
        <v>36</v>
      </c>
      <c r="C6" s="115"/>
      <c r="D6" s="106">
        <v>0.3</v>
      </c>
      <c r="E6" s="20">
        <f>D6</f>
        <v>0.3</v>
      </c>
      <c r="F6" s="23">
        <f>D6*C3</f>
        <v>30000</v>
      </c>
      <c r="G6" s="21">
        <f>F6</f>
        <v>30000</v>
      </c>
      <c r="H6" s="116">
        <v>2</v>
      </c>
      <c r="I6" s="22">
        <f>F6*H6</f>
        <v>60000</v>
      </c>
      <c r="J6" s="113"/>
      <c r="K6" s="108">
        <v>10000</v>
      </c>
      <c r="L6" s="48">
        <f>K6</f>
        <v>10000</v>
      </c>
      <c r="M6" s="110">
        <v>2</v>
      </c>
      <c r="N6" s="78">
        <f>K6*M6</f>
        <v>20000</v>
      </c>
      <c r="O6" s="118"/>
      <c r="P6" s="114"/>
      <c r="Q6" s="114"/>
      <c r="R6" s="139"/>
      <c r="S6" s="114"/>
      <c r="T6" s="114"/>
      <c r="U6" s="114"/>
      <c r="V6" s="136"/>
      <c r="W6" s="136"/>
      <c r="X6" s="136"/>
      <c r="Y6" s="136"/>
      <c r="Z6" s="136"/>
      <c r="AA6" s="136"/>
      <c r="AB6" s="136"/>
      <c r="AC6" s="136"/>
      <c r="AD6" s="136"/>
    </row>
    <row r="7" spans="1:30" ht="12.75" customHeight="1" x14ac:dyDescent="0.25">
      <c r="A7" s="3">
        <v>2</v>
      </c>
      <c r="B7" s="30" t="s">
        <v>37</v>
      </c>
      <c r="C7" s="115"/>
      <c r="D7" s="106">
        <v>0.1</v>
      </c>
      <c r="E7" s="20">
        <f>D6 + D7</f>
        <v>0.4</v>
      </c>
      <c r="F7" s="23">
        <f>C3*D7</f>
        <v>10000</v>
      </c>
      <c r="G7" s="21">
        <f>F6 + F7</f>
        <v>40000</v>
      </c>
      <c r="H7" s="116">
        <v>2.1</v>
      </c>
      <c r="I7" s="22">
        <f>F7*H7</f>
        <v>21000</v>
      </c>
      <c r="J7" s="113"/>
      <c r="K7" s="108">
        <v>10000</v>
      </c>
      <c r="L7" s="48">
        <f xml:space="preserve"> K7+K6</f>
        <v>20000</v>
      </c>
      <c r="M7" s="110">
        <v>2.1</v>
      </c>
      <c r="N7" s="78">
        <f>K7*M7</f>
        <v>21000</v>
      </c>
      <c r="O7" s="118"/>
      <c r="P7" s="114"/>
      <c r="Q7" s="114"/>
      <c r="R7" s="114"/>
      <c r="S7" s="137"/>
      <c r="T7" s="114"/>
      <c r="U7" s="114"/>
      <c r="V7" s="136"/>
      <c r="W7" s="136"/>
      <c r="X7" s="136"/>
      <c r="Y7" s="136"/>
      <c r="Z7" s="136"/>
      <c r="AA7" s="136"/>
      <c r="AB7" s="136"/>
      <c r="AC7" s="136"/>
      <c r="AD7" s="136"/>
    </row>
    <row r="8" spans="1:30" x14ac:dyDescent="0.25">
      <c r="A8" s="3">
        <v>3</v>
      </c>
      <c r="B8" s="29" t="s">
        <v>38</v>
      </c>
      <c r="C8" s="115"/>
      <c r="D8" s="106">
        <v>0.1</v>
      </c>
      <c r="E8" s="20">
        <f>E7 + D8</f>
        <v>0.5</v>
      </c>
      <c r="F8" s="23">
        <f xml:space="preserve"> C3*D8</f>
        <v>10000</v>
      </c>
      <c r="G8" s="21">
        <f>G7+F8</f>
        <v>50000</v>
      </c>
      <c r="H8" s="116">
        <v>2.5</v>
      </c>
      <c r="I8" s="22">
        <f>F8*H8</f>
        <v>25000</v>
      </c>
      <c r="J8" s="113"/>
      <c r="K8" s="108">
        <v>40000</v>
      </c>
      <c r="L8" s="48">
        <f>K8+L7</f>
        <v>60000</v>
      </c>
      <c r="M8" s="110">
        <v>2.5</v>
      </c>
      <c r="N8" s="78">
        <f>K8*M8</f>
        <v>100000</v>
      </c>
      <c r="O8" s="118"/>
      <c r="P8" s="114"/>
      <c r="Q8" s="146"/>
      <c r="R8" s="114"/>
      <c r="S8" s="114"/>
      <c r="T8" s="114"/>
      <c r="U8" s="114"/>
      <c r="V8" s="136"/>
      <c r="W8" s="136"/>
      <c r="X8" s="136"/>
      <c r="Y8" s="136"/>
      <c r="Z8" s="136"/>
      <c r="AA8" s="136"/>
      <c r="AB8" s="136"/>
      <c r="AC8" s="136"/>
      <c r="AD8" s="136"/>
    </row>
    <row r="9" spans="1:30" x14ac:dyDescent="0.25">
      <c r="A9" s="3">
        <v>4</v>
      </c>
      <c r="B9" s="29" t="s">
        <v>42</v>
      </c>
      <c r="C9" s="115"/>
      <c r="D9" s="106">
        <v>0.1</v>
      </c>
      <c r="E9" s="27">
        <f>E8 + D9</f>
        <v>0.6</v>
      </c>
      <c r="F9" s="23">
        <f>C3*D9</f>
        <v>10000</v>
      </c>
      <c r="G9" s="28">
        <f>G8+F9</f>
        <v>60000</v>
      </c>
      <c r="H9" s="116">
        <v>3</v>
      </c>
      <c r="I9" s="22">
        <f>F9*H9</f>
        <v>30000</v>
      </c>
      <c r="J9" s="113"/>
      <c r="K9" s="108">
        <v>10000</v>
      </c>
      <c r="L9" s="48">
        <f>K9+L8</f>
        <v>70000</v>
      </c>
      <c r="M9" s="110">
        <v>3</v>
      </c>
      <c r="N9" s="78">
        <f>K9*M9</f>
        <v>30000</v>
      </c>
      <c r="O9" s="119"/>
      <c r="P9" s="114"/>
      <c r="Q9" s="114"/>
      <c r="R9" s="114"/>
      <c r="S9" s="138"/>
      <c r="T9" s="114"/>
      <c r="U9" s="114"/>
      <c r="V9" s="136"/>
      <c r="W9" s="136"/>
      <c r="X9" s="136"/>
      <c r="Y9" s="136"/>
      <c r="Z9" s="136"/>
      <c r="AA9" s="136"/>
      <c r="AB9" s="136"/>
      <c r="AC9" s="136"/>
      <c r="AD9" s="136"/>
    </row>
    <row r="10" spans="1:30" x14ac:dyDescent="0.25">
      <c r="A10" s="3">
        <v>5</v>
      </c>
      <c r="B10" s="29" t="s">
        <v>39</v>
      </c>
      <c r="C10" s="115"/>
      <c r="D10" s="107">
        <v>0.4</v>
      </c>
      <c r="E10" s="20">
        <f>D10 + E9</f>
        <v>1</v>
      </c>
      <c r="F10" s="26">
        <f>C3*D10</f>
        <v>40000</v>
      </c>
      <c r="G10" s="21">
        <f>G9+F10</f>
        <v>100000</v>
      </c>
      <c r="H10" s="117">
        <v>2.2999999999999998</v>
      </c>
      <c r="I10" s="22">
        <f>F10*H10</f>
        <v>92000</v>
      </c>
      <c r="J10" s="111"/>
      <c r="K10" s="109">
        <v>30000</v>
      </c>
      <c r="L10" s="94">
        <f>K10+L9</f>
        <v>100000</v>
      </c>
      <c r="M10" s="111">
        <v>3</v>
      </c>
      <c r="N10" s="47">
        <f>K10*M10</f>
        <v>90000</v>
      </c>
      <c r="O10" s="118"/>
      <c r="P10" s="114"/>
      <c r="Q10" s="114"/>
      <c r="R10" s="114"/>
      <c r="S10" s="114"/>
      <c r="T10" s="114"/>
      <c r="U10" s="114"/>
      <c r="V10" s="136"/>
      <c r="W10" s="136"/>
      <c r="X10" s="136"/>
      <c r="Y10" s="136"/>
      <c r="Z10" s="136"/>
      <c r="AA10" s="136"/>
      <c r="AB10" s="136"/>
      <c r="AC10" s="136"/>
      <c r="AD10" s="136"/>
    </row>
    <row r="11" spans="1:30" x14ac:dyDescent="0.25">
      <c r="A11" s="3"/>
      <c r="B11" s="1" t="s">
        <v>17</v>
      </c>
      <c r="C11" s="39"/>
      <c r="D11" s="43">
        <f>SUM(D6:D10)</f>
        <v>1</v>
      </c>
      <c r="E11" s="39"/>
      <c r="F11" s="60">
        <f>SUM(F6:F10)</f>
        <v>100000</v>
      </c>
      <c r="G11" s="12"/>
      <c r="H11" s="72"/>
      <c r="I11" s="59">
        <f xml:space="preserve"> I6 + I7 + I8 + I9 + I10</f>
        <v>228000</v>
      </c>
      <c r="J11" s="73"/>
      <c r="K11" s="95">
        <f>K6 + K7 + K8 + K9 + K10</f>
        <v>100000</v>
      </c>
      <c r="L11" s="48">
        <f>K6+K7+K8+K9+K10</f>
        <v>100000</v>
      </c>
      <c r="M11" s="72"/>
      <c r="N11" s="46">
        <f xml:space="preserve"> N6 + N7 + N8 + N9 + N10</f>
        <v>261000</v>
      </c>
      <c r="O11" s="56"/>
      <c r="P11" s="114"/>
      <c r="Q11" s="114"/>
      <c r="R11" s="114"/>
      <c r="S11" s="114"/>
      <c r="T11" s="114"/>
      <c r="U11" s="114"/>
      <c r="V11" s="136"/>
      <c r="W11" s="136"/>
      <c r="X11" s="136"/>
      <c r="Y11" s="136"/>
      <c r="Z11" s="136"/>
      <c r="AA11" s="136"/>
      <c r="AB11" s="136"/>
      <c r="AC11" s="136"/>
      <c r="AD11" s="136"/>
    </row>
    <row r="12" spans="1:30" ht="13.8" thickBot="1" x14ac:dyDescent="0.3">
      <c r="A12" s="3"/>
      <c r="B12" s="1"/>
      <c r="C12" s="39"/>
      <c r="D12" s="70"/>
      <c r="E12" s="39"/>
      <c r="F12" s="71"/>
      <c r="G12" s="12"/>
      <c r="H12" s="72"/>
      <c r="I12" s="69"/>
      <c r="J12" s="73"/>
      <c r="K12" s="71"/>
      <c r="L12" s="74"/>
      <c r="M12" s="72"/>
      <c r="N12" s="73"/>
      <c r="O12" s="56"/>
      <c r="P12" s="114"/>
      <c r="Q12" s="114"/>
      <c r="R12" s="114"/>
      <c r="S12" s="114"/>
      <c r="T12" s="114"/>
      <c r="U12" s="114"/>
      <c r="V12" s="136"/>
      <c r="W12" s="136"/>
      <c r="X12" s="136"/>
      <c r="Y12" s="136"/>
      <c r="Z12" s="136"/>
      <c r="AA12" s="136"/>
      <c r="AB12" s="136"/>
      <c r="AC12" s="136"/>
      <c r="AD12" s="136"/>
    </row>
    <row r="13" spans="1:30" ht="13.8" thickBot="1" x14ac:dyDescent="0.3">
      <c r="A13" s="3"/>
      <c r="B13" s="97" t="s">
        <v>26</v>
      </c>
      <c r="C13" s="1"/>
      <c r="D13" s="1"/>
      <c r="E13" s="121"/>
      <c r="F13" s="11" t="s">
        <v>41</v>
      </c>
      <c r="G13" s="7"/>
      <c r="H13" s="8"/>
      <c r="I13" s="24"/>
      <c r="K13" s="13"/>
      <c r="M13" s="13"/>
      <c r="O13" s="1"/>
      <c r="P13" s="138"/>
      <c r="Q13" s="114"/>
      <c r="R13" s="138"/>
      <c r="S13" s="114"/>
      <c r="T13" s="114"/>
      <c r="U13" s="114"/>
      <c r="V13" s="136"/>
      <c r="W13" s="136"/>
      <c r="X13" s="136"/>
      <c r="Y13" s="136"/>
      <c r="Z13" s="136"/>
      <c r="AA13" s="136"/>
      <c r="AB13" s="136"/>
      <c r="AC13" s="136"/>
      <c r="AD13" s="136"/>
    </row>
    <row r="14" spans="1:30" x14ac:dyDescent="0.25">
      <c r="A14" s="3"/>
      <c r="C14" s="1"/>
      <c r="G14" s="18"/>
      <c r="H14" s="8"/>
      <c r="I14" s="18"/>
      <c r="J14" s="24" t="s">
        <v>0</v>
      </c>
      <c r="L14" s="150" t="s">
        <v>9</v>
      </c>
      <c r="M14" s="25"/>
      <c r="N14" s="149" t="s">
        <v>12</v>
      </c>
      <c r="O14" s="1"/>
      <c r="P14" s="114"/>
      <c r="Q14" s="114"/>
      <c r="R14" s="114"/>
      <c r="S14" s="114"/>
      <c r="T14" s="114"/>
      <c r="U14" s="114"/>
      <c r="V14" s="136"/>
      <c r="W14" s="136"/>
      <c r="X14" s="136"/>
      <c r="Y14" s="136"/>
      <c r="Z14" s="136"/>
      <c r="AA14" s="136"/>
      <c r="AB14" s="136"/>
      <c r="AC14" s="136"/>
      <c r="AD14" s="136"/>
    </row>
    <row r="15" spans="1:30" x14ac:dyDescent="0.25">
      <c r="A15" s="3"/>
      <c r="B15" s="80"/>
      <c r="C15" s="13" t="s">
        <v>29</v>
      </c>
      <c r="F15" s="1"/>
      <c r="G15" s="1"/>
      <c r="H15" s="1"/>
      <c r="I15" s="19"/>
      <c r="J15" s="122">
        <v>700</v>
      </c>
      <c r="K15" s="33" t="s">
        <v>10</v>
      </c>
      <c r="L15" s="123">
        <v>150</v>
      </c>
      <c r="M15" s="1"/>
      <c r="N15" s="60">
        <f xml:space="preserve"> J15*L15</f>
        <v>105000</v>
      </c>
      <c r="O15" s="11" t="s">
        <v>41</v>
      </c>
      <c r="P15" s="114"/>
      <c r="Q15" s="114"/>
      <c r="R15" s="114"/>
      <c r="S15" s="114"/>
      <c r="T15" s="114"/>
      <c r="U15" s="114"/>
      <c r="V15" s="136"/>
      <c r="W15" s="136"/>
      <c r="X15" s="136"/>
      <c r="Y15" s="136"/>
      <c r="Z15" s="136"/>
      <c r="AA15" s="136"/>
      <c r="AB15" s="136"/>
      <c r="AC15" s="136"/>
      <c r="AD15" s="136"/>
    </row>
    <row r="16" spans="1:30" x14ac:dyDescent="0.25">
      <c r="C16" s="32" t="s">
        <v>30</v>
      </c>
      <c r="D16" s="32"/>
      <c r="F16" s="1"/>
      <c r="G16" s="1"/>
      <c r="H16" s="1"/>
      <c r="I16" s="1"/>
      <c r="J16" s="1"/>
      <c r="K16" s="5"/>
      <c r="L16" s="62"/>
      <c r="M16" s="18"/>
      <c r="N16" s="23">
        <f xml:space="preserve"> L8</f>
        <v>60000</v>
      </c>
      <c r="O16" s="11" t="s">
        <v>41</v>
      </c>
      <c r="P16" s="114"/>
      <c r="Q16" s="114"/>
      <c r="R16" s="114"/>
      <c r="S16" s="114"/>
      <c r="T16" s="114"/>
      <c r="U16" s="114"/>
      <c r="V16" s="136"/>
      <c r="W16" s="136"/>
      <c r="X16" s="136"/>
      <c r="Y16" s="136"/>
      <c r="Z16" s="136"/>
      <c r="AA16" s="136"/>
      <c r="AB16" s="136"/>
      <c r="AC16" s="136"/>
      <c r="AD16" s="136"/>
    </row>
    <row r="17" spans="1:30" x14ac:dyDescent="0.25">
      <c r="C17" s="32" t="s">
        <v>31</v>
      </c>
      <c r="E17" s="2"/>
      <c r="F17" s="1"/>
      <c r="G17" s="1"/>
      <c r="H17" s="1"/>
      <c r="M17" s="103">
        <f>N16-N15</f>
        <v>-45000</v>
      </c>
      <c r="N17" s="101">
        <f>IF(M17&gt;=0,M17,0)</f>
        <v>0</v>
      </c>
      <c r="O17" s="11" t="s">
        <v>41</v>
      </c>
      <c r="P17" s="114"/>
      <c r="Q17" s="114"/>
      <c r="R17" s="114"/>
      <c r="S17" s="114"/>
      <c r="T17" s="114"/>
      <c r="U17" s="114"/>
      <c r="V17" s="136"/>
      <c r="W17" s="136"/>
      <c r="X17" s="136"/>
      <c r="Y17" s="136"/>
      <c r="Z17" s="136"/>
      <c r="AA17" s="136"/>
      <c r="AB17" s="136"/>
      <c r="AC17" s="136"/>
      <c r="AD17" s="136"/>
    </row>
    <row r="18" spans="1:30" x14ac:dyDescent="0.25">
      <c r="C18" s="32" t="s">
        <v>34</v>
      </c>
      <c r="D18" s="32"/>
      <c r="E18" s="2"/>
      <c r="F18" s="1"/>
      <c r="G18" s="1"/>
      <c r="H18" s="1"/>
      <c r="I18" s="58"/>
      <c r="J18" s="58" t="s">
        <v>23</v>
      </c>
      <c r="K18" s="124">
        <v>2</v>
      </c>
      <c r="L18" s="8"/>
      <c r="M18" s="18"/>
      <c r="N18" s="102">
        <f>N17*K18</f>
        <v>0</v>
      </c>
      <c r="O18" s="1"/>
      <c r="P18" s="114"/>
      <c r="Q18" s="114"/>
      <c r="R18" s="114"/>
      <c r="S18" s="114"/>
      <c r="T18" s="114"/>
      <c r="U18" s="114"/>
      <c r="V18" s="136"/>
      <c r="W18" s="136"/>
      <c r="X18" s="136"/>
      <c r="Y18" s="136"/>
      <c r="Z18" s="136"/>
      <c r="AA18" s="136"/>
      <c r="AB18" s="136"/>
      <c r="AC18" s="136"/>
      <c r="AD18" s="136"/>
    </row>
    <row r="19" spans="1:30" x14ac:dyDescent="0.25">
      <c r="C19" s="1"/>
      <c r="D19" s="32"/>
      <c r="E19" s="2"/>
      <c r="F19" s="1"/>
      <c r="G19" s="1"/>
      <c r="H19" s="1"/>
      <c r="I19" s="58"/>
      <c r="J19" s="58"/>
      <c r="K19" s="65"/>
      <c r="L19" s="83"/>
      <c r="M19" s="18"/>
      <c r="N19" s="65"/>
      <c r="O19" s="1"/>
      <c r="P19" s="114"/>
      <c r="Q19" s="114"/>
      <c r="R19" s="114"/>
      <c r="S19" s="114"/>
      <c r="T19" s="114"/>
      <c r="U19" s="114"/>
      <c r="V19" s="136"/>
      <c r="W19" s="136"/>
      <c r="X19" s="136"/>
      <c r="Y19" s="136"/>
      <c r="Z19" s="136"/>
      <c r="AA19" s="136"/>
      <c r="AB19" s="136"/>
      <c r="AC19" s="136"/>
      <c r="AD19" s="136"/>
    </row>
    <row r="20" spans="1:30" x14ac:dyDescent="0.25">
      <c r="C20" s="1"/>
      <c r="D20" s="32"/>
      <c r="E20" s="2"/>
      <c r="F20" s="1"/>
      <c r="G20" s="1"/>
      <c r="H20" s="1"/>
      <c r="I20" s="58"/>
      <c r="J20" s="58"/>
      <c r="K20" s="65"/>
      <c r="L20" s="8"/>
      <c r="M20" s="18"/>
      <c r="N20" s="65"/>
      <c r="O20" s="1"/>
      <c r="P20" s="114"/>
      <c r="Q20" s="114"/>
      <c r="R20" s="114"/>
      <c r="S20" s="114"/>
      <c r="T20" s="114"/>
      <c r="U20" s="114"/>
      <c r="V20" s="136"/>
      <c r="W20" s="136"/>
      <c r="X20" s="136"/>
      <c r="Y20" s="136"/>
      <c r="Z20" s="136"/>
      <c r="AA20" s="136"/>
      <c r="AB20" s="136"/>
      <c r="AC20" s="136"/>
      <c r="AD20" s="136"/>
    </row>
    <row r="21" spans="1:30" ht="17.399999999999999" x14ac:dyDescent="0.3">
      <c r="B21" s="14" t="s">
        <v>25</v>
      </c>
      <c r="C21" s="1"/>
      <c r="D21" s="11"/>
      <c r="E21" s="12"/>
      <c r="F21" s="11"/>
      <c r="G21" s="11"/>
      <c r="H21" s="11"/>
      <c r="I21" s="11"/>
      <c r="J21" s="11"/>
      <c r="K21" s="1"/>
      <c r="L21" s="1"/>
      <c r="M21" s="1"/>
      <c r="N21" s="1"/>
      <c r="O21" s="1"/>
      <c r="P21" s="114"/>
      <c r="Q21" s="114"/>
      <c r="R21" s="114"/>
      <c r="S21" s="114"/>
      <c r="T21" s="114"/>
      <c r="U21" s="114"/>
      <c r="V21" s="136"/>
      <c r="W21" s="136"/>
      <c r="X21" s="136"/>
      <c r="Y21" s="136"/>
      <c r="Z21" s="136"/>
      <c r="AA21" s="136"/>
      <c r="AB21" s="136"/>
      <c r="AC21" s="136"/>
      <c r="AD21" s="136"/>
    </row>
    <row r="22" spans="1:30" ht="17.399999999999999" x14ac:dyDescent="0.3">
      <c r="B22" s="63" t="s">
        <v>40</v>
      </c>
      <c r="C22" s="105">
        <v>30000</v>
      </c>
      <c r="D22" s="88" t="s">
        <v>21</v>
      </c>
      <c r="E22" s="37"/>
      <c r="F22" s="37"/>
      <c r="G22" s="37"/>
      <c r="H22" s="37"/>
      <c r="I22" s="37"/>
      <c r="J22" s="37"/>
      <c r="K22" s="93" t="s">
        <v>22</v>
      </c>
      <c r="L22" s="54"/>
      <c r="M22" s="52"/>
      <c r="N22" s="52"/>
      <c r="O22" s="84"/>
      <c r="P22" s="140"/>
      <c r="Q22" s="114"/>
      <c r="R22" s="114"/>
      <c r="S22" s="140"/>
      <c r="T22" s="114"/>
      <c r="U22" s="114"/>
      <c r="V22" s="136"/>
      <c r="W22" s="136"/>
      <c r="X22" s="136"/>
      <c r="Y22" s="136"/>
      <c r="Z22" s="136"/>
      <c r="AA22" s="136"/>
      <c r="AB22" s="136"/>
      <c r="AC22" s="136"/>
      <c r="AD22" s="136"/>
    </row>
    <row r="23" spans="1:30" ht="17.399999999999999" customHeight="1" thickBot="1" x14ac:dyDescent="0.3">
      <c r="B23" s="35"/>
      <c r="C23" s="17"/>
      <c r="D23" s="31" t="s">
        <v>2</v>
      </c>
      <c r="E23" s="6"/>
      <c r="F23" s="31" t="s">
        <v>5</v>
      </c>
      <c r="G23" s="6"/>
      <c r="H23" s="144" t="s">
        <v>46</v>
      </c>
      <c r="I23" s="143"/>
      <c r="J23" s="77"/>
      <c r="K23" s="51" t="s">
        <v>6</v>
      </c>
      <c r="L23" s="53"/>
      <c r="M23" s="51" t="s">
        <v>7</v>
      </c>
      <c r="N23" s="53"/>
      <c r="O23" s="87"/>
      <c r="P23" s="114"/>
      <c r="Q23" s="138"/>
      <c r="R23" s="114"/>
      <c r="S23" s="114"/>
      <c r="T23" s="114"/>
      <c r="U23" s="114"/>
      <c r="V23" s="136"/>
      <c r="W23" s="136"/>
      <c r="X23" s="136"/>
      <c r="Y23" s="136"/>
      <c r="Z23" s="136"/>
      <c r="AA23" s="136"/>
      <c r="AB23" s="136"/>
      <c r="AC23" s="136"/>
      <c r="AD23" s="136"/>
    </row>
    <row r="24" spans="1:30" ht="24" customHeight="1" x14ac:dyDescent="0.25">
      <c r="A24" s="3"/>
      <c r="B24" s="98" t="s">
        <v>1</v>
      </c>
      <c r="C24" s="7" t="s">
        <v>14</v>
      </c>
      <c r="D24" s="4" t="s">
        <v>3</v>
      </c>
      <c r="E24" s="9" t="s">
        <v>4</v>
      </c>
      <c r="F24" s="4" t="s">
        <v>3</v>
      </c>
      <c r="G24" s="9" t="s">
        <v>4</v>
      </c>
      <c r="H24" s="4" t="s">
        <v>3</v>
      </c>
      <c r="I24" s="9" t="s">
        <v>19</v>
      </c>
      <c r="J24" s="49" t="s">
        <v>28</v>
      </c>
      <c r="K24" s="45" t="s">
        <v>15</v>
      </c>
      <c r="L24" s="49" t="s">
        <v>4</v>
      </c>
      <c r="M24" s="45" t="s">
        <v>11</v>
      </c>
      <c r="N24" s="49" t="s">
        <v>19</v>
      </c>
      <c r="O24" s="49" t="s">
        <v>44</v>
      </c>
      <c r="P24" s="114"/>
      <c r="Q24" s="138"/>
      <c r="R24" s="114"/>
      <c r="S24" s="114"/>
      <c r="T24" s="114"/>
      <c r="U24" s="114"/>
      <c r="V24" s="136"/>
      <c r="W24" s="136"/>
      <c r="X24" s="136"/>
      <c r="Y24" s="136"/>
      <c r="Z24" s="136"/>
      <c r="AA24" s="136"/>
      <c r="AB24" s="136"/>
      <c r="AC24" s="136"/>
      <c r="AD24" s="136"/>
    </row>
    <row r="25" spans="1:30" x14ac:dyDescent="0.25">
      <c r="A25" s="3">
        <v>1</v>
      </c>
      <c r="B25" s="29" t="s">
        <v>36</v>
      </c>
      <c r="C25" s="115"/>
      <c r="D25" s="106">
        <v>0.2</v>
      </c>
      <c r="E25" s="20">
        <f>D25</f>
        <v>0.2</v>
      </c>
      <c r="F25" s="23">
        <f>D25*C22</f>
        <v>6000</v>
      </c>
      <c r="G25" s="21">
        <f>F25</f>
        <v>6000</v>
      </c>
      <c r="H25" s="126">
        <v>4</v>
      </c>
      <c r="I25" s="22">
        <f>F25*H25</f>
        <v>24000</v>
      </c>
      <c r="J25" s="113"/>
      <c r="K25" s="108">
        <v>10000</v>
      </c>
      <c r="L25" s="48">
        <f>K25</f>
        <v>10000</v>
      </c>
      <c r="M25" s="113">
        <v>5</v>
      </c>
      <c r="N25" s="46">
        <f>K25*M25</f>
        <v>50000</v>
      </c>
      <c r="O25" s="131"/>
      <c r="P25" s="114"/>
      <c r="Q25" s="114"/>
      <c r="R25" s="114"/>
      <c r="S25" s="114"/>
      <c r="T25" s="114"/>
      <c r="U25" s="114"/>
      <c r="V25" s="136"/>
      <c r="W25" s="136"/>
      <c r="X25" s="136"/>
      <c r="Y25" s="136"/>
      <c r="Z25" s="136"/>
      <c r="AA25" s="136"/>
      <c r="AB25" s="136"/>
      <c r="AC25" s="136"/>
      <c r="AD25" s="136"/>
    </row>
    <row r="26" spans="1:30" x14ac:dyDescent="0.25">
      <c r="A26" s="3">
        <v>2</v>
      </c>
      <c r="B26" s="30" t="s">
        <v>37</v>
      </c>
      <c r="C26" s="115"/>
      <c r="D26" s="106">
        <v>0.3</v>
      </c>
      <c r="E26" s="20">
        <f>D25 + D26</f>
        <v>0.5</v>
      </c>
      <c r="F26" s="23">
        <f>C22*D26</f>
        <v>9000</v>
      </c>
      <c r="G26" s="21">
        <f>F25 + F26</f>
        <v>15000</v>
      </c>
      <c r="H26" s="126">
        <v>5</v>
      </c>
      <c r="I26" s="22">
        <f>F26*H26</f>
        <v>45000</v>
      </c>
      <c r="J26" s="113"/>
      <c r="K26" s="108">
        <v>10000</v>
      </c>
      <c r="L26" s="48">
        <f xml:space="preserve"> K26+K25</f>
        <v>20000</v>
      </c>
      <c r="M26" s="113">
        <v>5.0999999999999996</v>
      </c>
      <c r="N26" s="46">
        <f>K26*M26</f>
        <v>51000</v>
      </c>
      <c r="O26" s="118"/>
      <c r="P26" s="114"/>
      <c r="Q26" s="114"/>
      <c r="R26" s="114"/>
      <c r="S26" s="114"/>
      <c r="T26" s="114"/>
      <c r="U26" s="114"/>
      <c r="V26" s="136"/>
      <c r="W26" s="136"/>
      <c r="X26" s="136"/>
      <c r="Y26" s="136"/>
      <c r="Z26" s="136"/>
      <c r="AA26" s="136"/>
      <c r="AB26" s="136"/>
      <c r="AC26" s="136"/>
      <c r="AD26" s="136"/>
    </row>
    <row r="27" spans="1:30" x14ac:dyDescent="0.25">
      <c r="A27" s="3">
        <v>3</v>
      </c>
      <c r="B27" s="29" t="s">
        <v>38</v>
      </c>
      <c r="C27" s="115"/>
      <c r="D27" s="106">
        <v>0.1</v>
      </c>
      <c r="E27" s="20">
        <f>E26 + D27</f>
        <v>0.6</v>
      </c>
      <c r="F27" s="23">
        <f xml:space="preserve"> C22*D27</f>
        <v>3000</v>
      </c>
      <c r="G27" s="21">
        <f>G26+F27</f>
        <v>18000</v>
      </c>
      <c r="H27" s="126">
        <v>4.5</v>
      </c>
      <c r="I27" s="22">
        <f>F27*H27</f>
        <v>13500</v>
      </c>
      <c r="J27" s="113"/>
      <c r="K27" s="108">
        <v>3000</v>
      </c>
      <c r="L27" s="48">
        <f>K27+L26</f>
        <v>23000</v>
      </c>
      <c r="M27" s="113">
        <v>4.9000000000000004</v>
      </c>
      <c r="N27" s="46">
        <f>K27*M27</f>
        <v>14700.000000000002</v>
      </c>
      <c r="O27" s="118"/>
      <c r="P27" s="114"/>
      <c r="Q27" s="114"/>
      <c r="R27" s="114"/>
      <c r="S27" s="114"/>
      <c r="T27" s="114"/>
      <c r="U27" s="114"/>
      <c r="V27" s="136"/>
      <c r="W27" s="136"/>
      <c r="X27" s="136"/>
      <c r="Y27" s="136"/>
      <c r="Z27" s="136"/>
      <c r="AA27" s="136"/>
      <c r="AB27" s="136"/>
      <c r="AC27" s="136"/>
      <c r="AD27" s="136"/>
    </row>
    <row r="28" spans="1:30" x14ac:dyDescent="0.25">
      <c r="A28" s="3">
        <v>4</v>
      </c>
      <c r="B28" s="29" t="s">
        <v>42</v>
      </c>
      <c r="C28" s="125"/>
      <c r="D28" s="106">
        <v>0.3</v>
      </c>
      <c r="E28" s="27">
        <f>E27 + D28</f>
        <v>0.89999999999999991</v>
      </c>
      <c r="F28" s="23">
        <f>C22*D28</f>
        <v>9000</v>
      </c>
      <c r="G28" s="28">
        <f>G27+F28</f>
        <v>27000</v>
      </c>
      <c r="H28" s="127">
        <v>4.75</v>
      </c>
      <c r="I28" s="22">
        <f>F28*H28</f>
        <v>42750</v>
      </c>
      <c r="J28" s="128"/>
      <c r="K28" s="129">
        <v>0</v>
      </c>
      <c r="L28" s="48">
        <f>K28+L27</f>
        <v>23000</v>
      </c>
      <c r="M28" s="128">
        <v>4.5999999999999996</v>
      </c>
      <c r="N28" s="46">
        <f>K28*M28</f>
        <v>0</v>
      </c>
      <c r="O28" s="118"/>
      <c r="P28" s="114"/>
      <c r="Q28" s="114"/>
      <c r="R28" s="114"/>
      <c r="S28" s="114"/>
      <c r="T28" s="114"/>
      <c r="U28" s="114"/>
      <c r="V28" s="136"/>
      <c r="W28" s="136"/>
      <c r="X28" s="136"/>
      <c r="Y28" s="136"/>
      <c r="Z28" s="136"/>
      <c r="AA28" s="136"/>
      <c r="AB28" s="136"/>
      <c r="AC28" s="136"/>
      <c r="AD28" s="136"/>
    </row>
    <row r="29" spans="1:30" x14ac:dyDescent="0.25">
      <c r="A29" s="3">
        <v>5</v>
      </c>
      <c r="B29" s="29" t="s">
        <v>39</v>
      </c>
      <c r="C29" s="115"/>
      <c r="D29" s="107">
        <v>0.1</v>
      </c>
      <c r="E29" s="20">
        <f>D29 + E28</f>
        <v>0.99999999999999989</v>
      </c>
      <c r="F29" s="26">
        <f>C22*D29</f>
        <v>3000</v>
      </c>
      <c r="G29" s="21">
        <f>G28+F29</f>
        <v>30000</v>
      </c>
      <c r="H29" s="117">
        <v>5</v>
      </c>
      <c r="I29" s="82">
        <f>F29*H29</f>
        <v>15000</v>
      </c>
      <c r="J29" s="111"/>
      <c r="K29" s="130">
        <v>5000</v>
      </c>
      <c r="L29" s="94">
        <f>K29+L28</f>
        <v>28000</v>
      </c>
      <c r="M29" s="111">
        <v>5.2</v>
      </c>
      <c r="N29" s="55">
        <f>K29*M29</f>
        <v>26000</v>
      </c>
      <c r="O29" s="118"/>
      <c r="P29" s="114"/>
      <c r="Q29" s="114"/>
      <c r="R29" s="114"/>
      <c r="S29" s="114"/>
      <c r="T29" s="114"/>
      <c r="U29" s="114"/>
      <c r="V29" s="136"/>
      <c r="W29" s="136"/>
      <c r="X29" s="136"/>
      <c r="Y29" s="136"/>
      <c r="Z29" s="136"/>
      <c r="AA29" s="136"/>
      <c r="AB29" s="136"/>
      <c r="AC29" s="136"/>
      <c r="AD29" s="136"/>
    </row>
    <row r="30" spans="1:30" x14ac:dyDescent="0.25">
      <c r="A30" s="3"/>
      <c r="B30" s="39" t="s">
        <v>17</v>
      </c>
      <c r="C30" s="75"/>
      <c r="D30" s="43">
        <f>SUM(D25:D29)</f>
        <v>0.99999999999999989</v>
      </c>
      <c r="E30" s="72"/>
      <c r="F30" s="60">
        <f>SUM(F25:F29)</f>
        <v>30000</v>
      </c>
      <c r="G30" s="12"/>
      <c r="H30" s="72"/>
      <c r="I30" s="61">
        <f>I25+I26+I27+I28+I29</f>
        <v>140250</v>
      </c>
      <c r="J30" s="81"/>
      <c r="K30" s="95">
        <f xml:space="preserve"> K25 + K26 + K27 +K28 + K29</f>
        <v>28000</v>
      </c>
      <c r="L30" s="48">
        <f>K25+K26+K27+K28+K29</f>
        <v>28000</v>
      </c>
      <c r="M30" s="72"/>
      <c r="N30" s="46">
        <f xml:space="preserve"> N25 + N26 + N27 + N28 + N29</f>
        <v>141700</v>
      </c>
      <c r="O30" s="1"/>
      <c r="P30" s="114"/>
      <c r="Q30" s="114"/>
      <c r="R30" s="114"/>
      <c r="S30" s="114"/>
      <c r="T30" s="114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</row>
    <row r="31" spans="1:30" ht="13.8" thickBot="1" x14ac:dyDescent="0.3">
      <c r="A31" s="3"/>
      <c r="B31" s="39"/>
      <c r="C31" s="75"/>
      <c r="D31" s="70"/>
      <c r="E31" s="72"/>
      <c r="F31" s="71"/>
      <c r="G31" s="12"/>
      <c r="H31" s="72"/>
      <c r="I31" s="76"/>
      <c r="J31" s="76"/>
      <c r="K31" s="71"/>
      <c r="L31" s="74"/>
      <c r="M31" s="72"/>
      <c r="N31" s="73"/>
      <c r="O31" s="1"/>
      <c r="P31" s="114"/>
      <c r="Q31" s="114"/>
      <c r="R31" s="114"/>
      <c r="S31" s="114"/>
      <c r="T31" s="114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</row>
    <row r="32" spans="1:30" ht="13.8" thickBot="1" x14ac:dyDescent="0.3">
      <c r="A32" s="3"/>
      <c r="B32" s="64" t="s">
        <v>26</v>
      </c>
      <c r="C32" s="1"/>
      <c r="D32" s="1"/>
      <c r="E32" s="132"/>
      <c r="F32" s="11" t="s">
        <v>41</v>
      </c>
      <c r="G32" s="7"/>
      <c r="H32" s="8"/>
      <c r="I32" s="24"/>
      <c r="K32" s="33"/>
      <c r="M32" s="44"/>
      <c r="O32" s="1"/>
      <c r="P32" s="114"/>
      <c r="Q32" s="114"/>
      <c r="R32" s="114"/>
      <c r="S32" s="114"/>
      <c r="T32" s="114"/>
      <c r="U32" s="114"/>
      <c r="V32" s="136"/>
      <c r="W32" s="136"/>
      <c r="X32" s="136"/>
      <c r="Y32" s="136"/>
      <c r="Z32" s="136"/>
      <c r="AA32" s="136"/>
      <c r="AB32" s="136"/>
      <c r="AC32" s="136"/>
      <c r="AD32" s="136"/>
    </row>
    <row r="33" spans="1:30" x14ac:dyDescent="0.25">
      <c r="A33" s="3"/>
      <c r="C33" s="1"/>
      <c r="E33" s="10"/>
      <c r="G33" s="10"/>
      <c r="I33" s="67"/>
      <c r="J33" s="24" t="s">
        <v>0</v>
      </c>
      <c r="K33" s="68" t="s">
        <v>27</v>
      </c>
      <c r="L33" s="149" t="s">
        <v>9</v>
      </c>
      <c r="M33" s="1"/>
      <c r="N33" s="149" t="s">
        <v>12</v>
      </c>
      <c r="O33" s="19"/>
      <c r="P33" s="114"/>
      <c r="Q33" s="140"/>
      <c r="R33" s="114"/>
      <c r="S33" s="114"/>
      <c r="T33" s="114"/>
      <c r="U33" s="114"/>
      <c r="V33" s="136"/>
      <c r="W33" s="136"/>
      <c r="X33" s="136"/>
      <c r="Y33" s="136"/>
      <c r="Z33" s="136"/>
      <c r="AA33" s="136"/>
      <c r="AB33" s="136"/>
      <c r="AC33" s="136"/>
      <c r="AD33" s="136"/>
    </row>
    <row r="34" spans="1:30" x14ac:dyDescent="0.25">
      <c r="A34" s="3"/>
      <c r="B34" s="11"/>
      <c r="C34" s="13" t="s">
        <v>29</v>
      </c>
      <c r="F34" s="1"/>
      <c r="G34" s="1"/>
      <c r="H34" s="1"/>
      <c r="I34" s="1"/>
      <c r="J34" s="133">
        <v>700</v>
      </c>
      <c r="K34" s="5"/>
      <c r="L34" s="123">
        <v>32</v>
      </c>
      <c r="M34" s="1"/>
      <c r="N34" s="60">
        <f xml:space="preserve"> J34*L34</f>
        <v>22400</v>
      </c>
      <c r="O34" s="1" t="s">
        <v>41</v>
      </c>
      <c r="P34" s="114"/>
      <c r="Q34" s="114"/>
      <c r="R34" s="114"/>
      <c r="S34" s="114"/>
      <c r="T34" s="114"/>
      <c r="U34" s="114"/>
      <c r="V34" s="136"/>
      <c r="W34" s="136"/>
      <c r="X34" s="136"/>
      <c r="Y34" s="136"/>
      <c r="Z34" s="136"/>
      <c r="AA34" s="136"/>
      <c r="AB34" s="136"/>
      <c r="AC34" s="136"/>
      <c r="AD34" s="136"/>
    </row>
    <row r="35" spans="1:30" x14ac:dyDescent="0.25">
      <c r="B35" s="1"/>
      <c r="C35" s="13" t="s">
        <v>30</v>
      </c>
      <c r="F35" s="1"/>
      <c r="G35" s="1"/>
      <c r="H35" s="1"/>
      <c r="I35" s="1"/>
      <c r="J35" s="114"/>
      <c r="K35" s="5"/>
      <c r="L35" s="1"/>
      <c r="M35" s="1"/>
      <c r="N35" s="23">
        <f xml:space="preserve"> L27</f>
        <v>23000</v>
      </c>
      <c r="O35" s="11" t="s">
        <v>41</v>
      </c>
      <c r="P35" s="114"/>
      <c r="Q35" s="114"/>
      <c r="R35" s="114"/>
      <c r="S35" s="114"/>
      <c r="T35" s="114"/>
      <c r="U35" s="114"/>
      <c r="V35" s="136"/>
      <c r="W35" s="136"/>
      <c r="X35" s="136"/>
      <c r="Y35" s="136"/>
      <c r="Z35" s="136"/>
      <c r="AA35" s="136"/>
      <c r="AB35" s="136"/>
      <c r="AC35" s="136"/>
      <c r="AD35" s="136"/>
    </row>
    <row r="36" spans="1:30" x14ac:dyDescent="0.25">
      <c r="B36" s="1"/>
      <c r="C36" s="13" t="s">
        <v>31</v>
      </c>
      <c r="E36" s="2"/>
      <c r="F36" s="1"/>
      <c r="G36" s="1"/>
      <c r="H36" s="1"/>
      <c r="I36" s="58"/>
      <c r="L36" s="1"/>
      <c r="M36" s="103">
        <f>N35-N34</f>
        <v>600</v>
      </c>
      <c r="N36" s="101">
        <f>IF(M36&gt;=0,M36,0)</f>
        <v>600</v>
      </c>
      <c r="O36" s="11" t="s">
        <v>41</v>
      </c>
      <c r="P36" s="114"/>
      <c r="Q36" s="114"/>
      <c r="R36" s="114"/>
      <c r="S36" s="114"/>
      <c r="T36" s="114"/>
      <c r="U36" s="114"/>
      <c r="V36" s="136"/>
      <c r="W36" s="136"/>
      <c r="X36" s="136"/>
      <c r="Y36" s="136"/>
      <c r="Z36" s="136"/>
      <c r="AA36" s="136"/>
      <c r="AB36" s="136"/>
      <c r="AC36" s="136"/>
      <c r="AD36" s="136"/>
    </row>
    <row r="37" spans="1:30" x14ac:dyDescent="0.25">
      <c r="B37" s="1"/>
      <c r="C37" s="13" t="s">
        <v>33</v>
      </c>
      <c r="D37" s="1"/>
      <c r="E37" s="1"/>
      <c r="F37" s="1"/>
      <c r="G37" s="1"/>
      <c r="H37" s="1"/>
      <c r="I37" s="1"/>
      <c r="J37" s="58" t="s">
        <v>23</v>
      </c>
      <c r="K37" s="124">
        <v>5</v>
      </c>
      <c r="L37" s="1"/>
      <c r="M37" s="1"/>
      <c r="N37" s="102">
        <f>N36*K37</f>
        <v>3000</v>
      </c>
      <c r="O37" s="1"/>
      <c r="P37" s="114"/>
      <c r="Q37" s="114"/>
      <c r="R37" s="114"/>
      <c r="S37" s="114"/>
      <c r="T37" s="114"/>
      <c r="U37" s="114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30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14"/>
      <c r="Q38" s="114"/>
      <c r="R38" s="114"/>
      <c r="S38" s="114"/>
      <c r="T38" s="114"/>
      <c r="U38" s="114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30" ht="28.2" x14ac:dyDescent="0.5">
      <c r="B39" s="15" t="s">
        <v>13</v>
      </c>
      <c r="C39" s="114"/>
      <c r="E39" s="16" t="s">
        <v>16</v>
      </c>
      <c r="F39" s="11"/>
      <c r="G39" s="11"/>
      <c r="H39" s="11"/>
      <c r="I39" s="11"/>
      <c r="J39" s="11"/>
      <c r="K39" s="1"/>
      <c r="L39" s="1"/>
      <c r="M39" s="1"/>
      <c r="N39" s="1"/>
      <c r="O39" s="1"/>
      <c r="P39" s="114"/>
      <c r="Q39" s="114"/>
      <c r="R39" s="114"/>
      <c r="S39" s="114"/>
      <c r="T39" s="114"/>
      <c r="U39" s="114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 ht="17.399999999999999" x14ac:dyDescent="0.3">
      <c r="B40" s="14" t="s">
        <v>24</v>
      </c>
      <c r="C40" s="1"/>
      <c r="D40" s="11"/>
      <c r="E40" s="11"/>
      <c r="F40" s="37"/>
      <c r="G40" s="37"/>
      <c r="H40" s="11"/>
      <c r="I40" s="11"/>
      <c r="J40" s="11"/>
      <c r="K40" s="1"/>
      <c r="L40" s="1"/>
      <c r="M40" s="1"/>
      <c r="N40" s="1"/>
      <c r="O40" s="1"/>
      <c r="P40" s="141" t="s">
        <v>45</v>
      </c>
      <c r="Q40" s="114"/>
      <c r="R40" s="114"/>
      <c r="S40" s="114"/>
      <c r="T40" s="114"/>
      <c r="U40" s="114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 ht="17.399999999999999" x14ac:dyDescent="0.3">
      <c r="B41" s="63" t="s">
        <v>40</v>
      </c>
      <c r="C41" s="105"/>
      <c r="D41" s="88" t="s">
        <v>21</v>
      </c>
      <c r="E41" s="36"/>
      <c r="F41" s="36"/>
      <c r="G41" s="36"/>
      <c r="H41" s="37"/>
      <c r="I41" s="37"/>
      <c r="J41" s="37"/>
      <c r="K41" s="93" t="s">
        <v>35</v>
      </c>
      <c r="L41" s="52"/>
      <c r="M41" s="52"/>
      <c r="N41" s="52"/>
      <c r="O41" s="85"/>
      <c r="P41" s="114"/>
      <c r="Q41" s="114"/>
      <c r="R41" s="114"/>
      <c r="S41" s="114"/>
      <c r="T41" s="114"/>
      <c r="U41" s="114"/>
      <c r="V41" s="136"/>
      <c r="W41" s="136"/>
      <c r="X41" s="136"/>
      <c r="Y41" s="136"/>
      <c r="Z41" s="136"/>
      <c r="AA41" s="136"/>
      <c r="AB41" s="136"/>
      <c r="AC41" s="136"/>
      <c r="AD41" s="136"/>
    </row>
    <row r="42" spans="1:30" ht="20.399999999999999" customHeight="1" thickBot="1" x14ac:dyDescent="0.3">
      <c r="B42" s="41"/>
      <c r="C42" s="38"/>
      <c r="D42" s="31" t="s">
        <v>2</v>
      </c>
      <c r="E42" s="6"/>
      <c r="F42" s="89"/>
      <c r="G42" s="143"/>
      <c r="H42" s="144" t="s">
        <v>46</v>
      </c>
      <c r="I42" s="6"/>
      <c r="J42" s="6"/>
      <c r="K42" s="51" t="s">
        <v>6</v>
      </c>
      <c r="L42" s="53"/>
      <c r="M42" s="51" t="s">
        <v>7</v>
      </c>
      <c r="N42" s="53"/>
      <c r="O42" s="87"/>
      <c r="P42" s="114"/>
      <c r="Q42" s="140"/>
      <c r="R42" s="138"/>
      <c r="S42" s="114"/>
      <c r="T42" s="114"/>
      <c r="U42" s="114"/>
      <c r="V42" s="136"/>
      <c r="W42" s="136"/>
      <c r="X42" s="136"/>
      <c r="Y42" s="136"/>
      <c r="Z42" s="136"/>
      <c r="AA42" s="136"/>
      <c r="AB42" s="136"/>
      <c r="AC42" s="136"/>
      <c r="AD42" s="136"/>
    </row>
    <row r="43" spans="1:30" ht="22.95" customHeight="1" thickBot="1" x14ac:dyDescent="0.3">
      <c r="B43" s="98" t="s">
        <v>1</v>
      </c>
      <c r="C43" s="7" t="s">
        <v>14</v>
      </c>
      <c r="D43" s="4" t="s">
        <v>15</v>
      </c>
      <c r="E43" s="9" t="s">
        <v>4</v>
      </c>
      <c r="F43" s="89" t="s">
        <v>15</v>
      </c>
      <c r="G43" s="90" t="s">
        <v>4</v>
      </c>
      <c r="H43" s="4" t="s">
        <v>20</v>
      </c>
      <c r="I43" s="9" t="s">
        <v>19</v>
      </c>
      <c r="J43" s="49" t="s">
        <v>28</v>
      </c>
      <c r="K43" s="45" t="s">
        <v>15</v>
      </c>
      <c r="L43" s="49" t="s">
        <v>4</v>
      </c>
      <c r="M43" s="45" t="s">
        <v>11</v>
      </c>
      <c r="N43" s="50" t="s">
        <v>19</v>
      </c>
      <c r="O43" s="86" t="s">
        <v>44</v>
      </c>
      <c r="P43" s="138"/>
      <c r="Q43" s="137"/>
      <c r="R43" s="114"/>
      <c r="S43" s="114"/>
      <c r="T43" s="114"/>
      <c r="U43" s="114"/>
      <c r="V43" s="136"/>
      <c r="W43" s="136"/>
      <c r="X43" s="136"/>
      <c r="Y43" s="136"/>
      <c r="Z43" s="136"/>
      <c r="AA43" s="136"/>
      <c r="AB43" s="136"/>
      <c r="AC43" s="136"/>
      <c r="AD43" s="136"/>
    </row>
    <row r="44" spans="1:30" x14ac:dyDescent="0.25">
      <c r="B44" s="29" t="s">
        <v>36</v>
      </c>
      <c r="C44" s="115"/>
      <c r="D44" s="106">
        <v>0.4</v>
      </c>
      <c r="E44" s="20">
        <f>D44</f>
        <v>0.4</v>
      </c>
      <c r="F44" s="23">
        <f>D44*C41</f>
        <v>0</v>
      </c>
      <c r="G44" s="21">
        <f>F44</f>
        <v>0</v>
      </c>
      <c r="H44" s="116"/>
      <c r="I44" s="22">
        <f>F44*H44</f>
        <v>0</v>
      </c>
      <c r="J44" s="113"/>
      <c r="K44" s="108"/>
      <c r="L44" s="48">
        <f>K44</f>
        <v>0</v>
      </c>
      <c r="M44" s="110">
        <v>2</v>
      </c>
      <c r="N44" s="78">
        <f>K44*M44</f>
        <v>0</v>
      </c>
      <c r="O44" s="118"/>
      <c r="P44" s="114"/>
      <c r="Q44" s="114"/>
      <c r="R44" s="139"/>
      <c r="S44" s="114"/>
      <c r="T44" s="114"/>
      <c r="U44" s="114"/>
      <c r="V44" s="136"/>
      <c r="W44" s="136"/>
      <c r="X44" s="136"/>
      <c r="Y44" s="136"/>
      <c r="Z44" s="136"/>
      <c r="AA44" s="136"/>
      <c r="AB44" s="136"/>
      <c r="AC44" s="136"/>
      <c r="AD44" s="136"/>
    </row>
    <row r="45" spans="1:30" x14ac:dyDescent="0.25">
      <c r="B45" s="30" t="s">
        <v>37</v>
      </c>
      <c r="C45" s="115"/>
      <c r="D45" s="106">
        <v>0.2</v>
      </c>
      <c r="E45" s="20">
        <f>D44 + D45</f>
        <v>0.60000000000000009</v>
      </c>
      <c r="F45" s="23">
        <f>C41*D45</f>
        <v>0</v>
      </c>
      <c r="G45" s="21">
        <f>F44 + F45</f>
        <v>0</v>
      </c>
      <c r="H45" s="116"/>
      <c r="I45" s="22">
        <f>F45*H45</f>
        <v>0</v>
      </c>
      <c r="J45" s="113"/>
      <c r="K45" s="108"/>
      <c r="L45" s="48">
        <f xml:space="preserve"> K45+K44</f>
        <v>0</v>
      </c>
      <c r="M45" s="110">
        <v>2.1</v>
      </c>
      <c r="N45" s="78">
        <f>K45*M45</f>
        <v>0</v>
      </c>
      <c r="O45" s="118"/>
      <c r="P45" s="114"/>
      <c r="Q45" s="114"/>
      <c r="R45" s="114"/>
      <c r="S45" s="114"/>
      <c r="T45" s="114"/>
      <c r="U45" s="114"/>
      <c r="V45" s="136"/>
      <c r="W45" s="136"/>
      <c r="X45" s="136"/>
      <c r="Y45" s="136"/>
      <c r="Z45" s="136"/>
      <c r="AA45" s="136"/>
      <c r="AB45" s="136"/>
      <c r="AC45" s="136"/>
      <c r="AD45" s="136"/>
    </row>
    <row r="46" spans="1:30" x14ac:dyDescent="0.25">
      <c r="B46" s="29" t="s">
        <v>38</v>
      </c>
      <c r="C46" s="115"/>
      <c r="D46" s="106">
        <v>0.2</v>
      </c>
      <c r="E46" s="20">
        <f>E45 + D46</f>
        <v>0.8</v>
      </c>
      <c r="F46" s="23">
        <f xml:space="preserve"> C41*D46</f>
        <v>0</v>
      </c>
      <c r="G46" s="21">
        <f>G45+F46</f>
        <v>0</v>
      </c>
      <c r="H46" s="116"/>
      <c r="I46" s="22">
        <f>F46*H46</f>
        <v>0</v>
      </c>
      <c r="J46" s="113"/>
      <c r="K46" s="108"/>
      <c r="L46" s="48">
        <f>K46+L45</f>
        <v>0</v>
      </c>
      <c r="M46" s="110">
        <v>2</v>
      </c>
      <c r="N46" s="78">
        <f>K46*M46</f>
        <v>0</v>
      </c>
      <c r="O46" s="118"/>
      <c r="P46" s="114"/>
      <c r="Q46" s="114"/>
      <c r="R46" s="114"/>
      <c r="S46" s="114"/>
      <c r="T46" s="114"/>
      <c r="U46" s="114"/>
      <c r="V46" s="136"/>
      <c r="W46" s="136"/>
      <c r="X46" s="136"/>
      <c r="Y46" s="136"/>
      <c r="Z46" s="136"/>
      <c r="AA46" s="136"/>
      <c r="AB46" s="136"/>
      <c r="AC46" s="136"/>
      <c r="AD46" s="136"/>
    </row>
    <row r="47" spans="1:30" x14ac:dyDescent="0.25">
      <c r="B47" s="29" t="s">
        <v>42</v>
      </c>
      <c r="C47" s="115"/>
      <c r="D47" s="106">
        <v>0.1</v>
      </c>
      <c r="E47" s="27">
        <f>E46 + D47</f>
        <v>0.9</v>
      </c>
      <c r="F47" s="23">
        <f>C41*D47</f>
        <v>0</v>
      </c>
      <c r="G47" s="28">
        <f>G46+F47</f>
        <v>0</v>
      </c>
      <c r="H47" s="116"/>
      <c r="I47" s="22">
        <f>F47*H47</f>
        <v>0</v>
      </c>
      <c r="J47" s="113"/>
      <c r="K47" s="108"/>
      <c r="L47" s="48">
        <f xml:space="preserve"> K47 + L46</f>
        <v>0</v>
      </c>
      <c r="M47" s="110">
        <v>3</v>
      </c>
      <c r="N47" s="78">
        <f>K47*M47</f>
        <v>0</v>
      </c>
      <c r="O47" s="119"/>
      <c r="P47" s="114"/>
      <c r="Q47" s="114"/>
      <c r="R47" s="114"/>
      <c r="S47" s="138"/>
      <c r="T47" s="114"/>
      <c r="U47" s="114"/>
      <c r="V47" s="136"/>
      <c r="W47" s="136"/>
      <c r="X47" s="136"/>
      <c r="Y47" s="136"/>
      <c r="Z47" s="136"/>
      <c r="AA47" s="136"/>
      <c r="AB47" s="136"/>
      <c r="AC47" s="136"/>
      <c r="AD47" s="136"/>
    </row>
    <row r="48" spans="1:30" x14ac:dyDescent="0.25">
      <c r="B48" s="29" t="s">
        <v>39</v>
      </c>
      <c r="C48" s="125"/>
      <c r="D48" s="107">
        <v>0.1</v>
      </c>
      <c r="E48" s="20">
        <f>D48 + E47</f>
        <v>1</v>
      </c>
      <c r="F48" s="26">
        <f>C41*D48</f>
        <v>0</v>
      </c>
      <c r="G48" s="21">
        <f>G47+F48</f>
        <v>0</v>
      </c>
      <c r="H48" s="117"/>
      <c r="I48" s="22">
        <f>F48*H48</f>
        <v>0</v>
      </c>
      <c r="J48" s="111"/>
      <c r="K48" s="119"/>
      <c r="L48" s="94">
        <f>K48+L47</f>
        <v>0</v>
      </c>
      <c r="M48" s="111">
        <v>2.2999999999999998</v>
      </c>
      <c r="N48" s="47">
        <f>K48*M48</f>
        <v>0</v>
      </c>
      <c r="O48" s="118"/>
      <c r="P48" s="114"/>
      <c r="Q48" s="114"/>
      <c r="R48" s="114"/>
      <c r="S48" s="114"/>
      <c r="T48" s="114"/>
      <c r="U48" s="114"/>
      <c r="V48" s="136"/>
      <c r="W48" s="136"/>
      <c r="X48" s="136"/>
      <c r="Y48" s="136"/>
      <c r="Z48" s="136"/>
      <c r="AA48" s="136"/>
      <c r="AB48" s="136"/>
      <c r="AC48" s="136"/>
      <c r="AD48" s="136"/>
    </row>
    <row r="49" spans="2:30" x14ac:dyDescent="0.25">
      <c r="B49" s="1" t="s">
        <v>17</v>
      </c>
      <c r="C49" s="34"/>
      <c r="D49" s="43">
        <f>SUM(D44:D48)</f>
        <v>1</v>
      </c>
      <c r="E49" s="39"/>
      <c r="F49" s="60">
        <f>SUM(F44:F48)</f>
        <v>0</v>
      </c>
      <c r="G49" s="7"/>
      <c r="H49" s="72"/>
      <c r="I49" s="59">
        <f xml:space="preserve"> I44 + I45 + I46 + I47 + I48</f>
        <v>0</v>
      </c>
      <c r="J49" s="73"/>
      <c r="K49" s="96">
        <f xml:space="preserve"> K44 + K45 + K46 +K47 + K48</f>
        <v>0</v>
      </c>
      <c r="L49" s="48">
        <f>L48</f>
        <v>0</v>
      </c>
      <c r="M49" s="72"/>
      <c r="N49" s="46">
        <f xml:space="preserve"> N44 + N45 + N46 + N47 + N48</f>
        <v>0</v>
      </c>
      <c r="O49" s="56"/>
      <c r="P49" s="114"/>
      <c r="Q49" s="114"/>
      <c r="R49" s="114"/>
      <c r="S49" s="114"/>
      <c r="T49" s="114"/>
      <c r="U49" s="114"/>
      <c r="V49" s="136"/>
      <c r="W49" s="136"/>
      <c r="X49" s="136"/>
      <c r="Y49" s="136"/>
      <c r="Z49" s="136"/>
      <c r="AA49" s="136"/>
      <c r="AB49" s="136"/>
      <c r="AC49" s="136"/>
      <c r="AD49" s="136"/>
    </row>
    <row r="50" spans="2:30" x14ac:dyDescent="0.25">
      <c r="B50" s="1"/>
      <c r="C50" s="39"/>
      <c r="D50" s="70"/>
      <c r="E50" s="39"/>
      <c r="G50" s="7"/>
      <c r="H50" s="72"/>
      <c r="I50" s="69"/>
      <c r="J50" s="73"/>
      <c r="K50" s="79"/>
      <c r="L50" s="74"/>
      <c r="M50" s="72"/>
      <c r="N50" s="73"/>
      <c r="O50" s="56"/>
      <c r="P50" s="114"/>
      <c r="Q50" s="114"/>
      <c r="R50" s="114"/>
      <c r="S50" s="114"/>
      <c r="T50" s="114"/>
      <c r="U50" s="114"/>
      <c r="V50" s="136"/>
      <c r="W50" s="136"/>
      <c r="X50" s="136"/>
      <c r="Y50" s="136"/>
      <c r="Z50" s="136"/>
      <c r="AA50" s="136"/>
      <c r="AB50" s="136"/>
      <c r="AC50" s="136"/>
      <c r="AD50" s="136"/>
    </row>
    <row r="51" spans="2:30" ht="13.8" thickBot="1" x14ac:dyDescent="0.3">
      <c r="B51" s="11"/>
      <c r="C51" s="1"/>
      <c r="D51" s="1"/>
      <c r="G51" s="148"/>
      <c r="H51" s="8"/>
      <c r="I51" s="24"/>
      <c r="K51" s="13"/>
      <c r="M51" s="13"/>
      <c r="O51" s="1"/>
      <c r="P51" s="138"/>
      <c r="Q51" s="114"/>
      <c r="R51" s="138"/>
      <c r="S51" s="114"/>
      <c r="T51" s="114"/>
      <c r="U51" s="114"/>
      <c r="V51" s="136"/>
      <c r="W51" s="136"/>
      <c r="X51" s="136"/>
      <c r="Y51" s="136"/>
      <c r="Z51" s="136"/>
      <c r="AA51" s="136"/>
      <c r="AB51" s="136"/>
      <c r="AC51" s="136"/>
      <c r="AD51" s="136"/>
    </row>
    <row r="52" spans="2:30" ht="13.8" thickBot="1" x14ac:dyDescent="0.3">
      <c r="B52" s="63" t="s">
        <v>26</v>
      </c>
      <c r="C52" s="1"/>
      <c r="E52" s="121"/>
      <c r="F52" s="11" t="s">
        <v>41</v>
      </c>
      <c r="G52" s="1"/>
      <c r="H52" s="8"/>
      <c r="I52" s="18"/>
      <c r="J52" s="24" t="s">
        <v>0</v>
      </c>
      <c r="L52" s="149" t="s">
        <v>9</v>
      </c>
      <c r="M52" s="25"/>
      <c r="N52" s="149" t="s">
        <v>12</v>
      </c>
      <c r="O52" s="1"/>
      <c r="P52" s="114"/>
      <c r="Q52" s="114"/>
      <c r="R52" s="114"/>
      <c r="S52" s="114"/>
      <c r="T52" s="114"/>
      <c r="U52" s="114"/>
      <c r="V52" s="136"/>
      <c r="W52" s="136"/>
      <c r="X52" s="136"/>
      <c r="Y52" s="136"/>
      <c r="Z52" s="136"/>
      <c r="AA52" s="136"/>
      <c r="AB52" s="136"/>
      <c r="AC52" s="136"/>
      <c r="AD52" s="136"/>
    </row>
    <row r="53" spans="2:30" x14ac:dyDescent="0.25">
      <c r="C53" s="1"/>
      <c r="D53" s="13" t="s">
        <v>8</v>
      </c>
      <c r="F53" s="1"/>
      <c r="G53" s="1"/>
      <c r="H53" s="1"/>
      <c r="I53" s="1"/>
      <c r="J53" s="122"/>
      <c r="K53" s="25" t="s">
        <v>10</v>
      </c>
      <c r="L53" s="123"/>
      <c r="M53" s="1"/>
      <c r="N53" s="60">
        <f xml:space="preserve"> J53*L53</f>
        <v>0</v>
      </c>
      <c r="O53" s="1" t="s">
        <v>41</v>
      </c>
      <c r="P53" s="114"/>
      <c r="Q53" s="146"/>
      <c r="R53" s="114"/>
      <c r="S53" s="114"/>
      <c r="T53" s="114"/>
      <c r="U53" s="114"/>
      <c r="V53" s="136"/>
      <c r="W53" s="136"/>
      <c r="X53" s="136"/>
      <c r="Y53" s="136"/>
      <c r="Z53" s="136"/>
      <c r="AA53" s="136"/>
      <c r="AB53" s="136"/>
      <c r="AC53" s="136"/>
      <c r="AD53" s="136"/>
    </row>
    <row r="54" spans="2:30" x14ac:dyDescent="0.25">
      <c r="C54" s="1"/>
      <c r="D54" s="32" t="s">
        <v>30</v>
      </c>
      <c r="F54" s="1"/>
      <c r="G54" s="1"/>
      <c r="H54" s="1"/>
      <c r="I54" s="1"/>
      <c r="J54" s="1"/>
      <c r="K54" s="5"/>
      <c r="L54" s="1"/>
      <c r="M54" s="18"/>
      <c r="N54" s="23">
        <f>L46</f>
        <v>0</v>
      </c>
      <c r="O54" s="11" t="s">
        <v>41</v>
      </c>
      <c r="P54" s="114"/>
      <c r="Q54" s="114"/>
      <c r="R54" s="114"/>
      <c r="S54" s="114"/>
      <c r="T54" s="114"/>
      <c r="U54" s="114"/>
      <c r="V54" s="136"/>
      <c r="W54" s="136"/>
      <c r="X54" s="136"/>
      <c r="Y54" s="136"/>
      <c r="Z54" s="136"/>
      <c r="AA54" s="136"/>
      <c r="AB54" s="136"/>
      <c r="AC54" s="136"/>
      <c r="AD54" s="136"/>
    </row>
    <row r="55" spans="2:30" x14ac:dyDescent="0.25">
      <c r="D55" s="32" t="s">
        <v>31</v>
      </c>
      <c r="E55" s="2"/>
      <c r="F55" s="11"/>
      <c r="G55" s="11"/>
      <c r="H55" s="1"/>
      <c r="I55" s="58"/>
      <c r="L55" s="8"/>
      <c r="M55" s="103">
        <f>N54-N53</f>
        <v>0</v>
      </c>
      <c r="N55" s="101">
        <f>IF(M55&gt;=0,M55,0)</f>
        <v>0</v>
      </c>
      <c r="O55" s="11" t="s">
        <v>41</v>
      </c>
      <c r="P55" s="114"/>
      <c r="Q55" s="114"/>
      <c r="R55" s="114"/>
      <c r="S55" s="114"/>
      <c r="T55" s="114"/>
      <c r="U55" s="114"/>
      <c r="V55" s="136"/>
      <c r="W55" s="136"/>
      <c r="X55" s="136"/>
      <c r="Y55" s="136"/>
      <c r="Z55" s="136"/>
      <c r="AA55" s="136"/>
      <c r="AB55" s="136"/>
      <c r="AC55" s="136"/>
      <c r="AD55" s="136"/>
    </row>
    <row r="56" spans="2:30" x14ac:dyDescent="0.25">
      <c r="C56" s="32" t="s">
        <v>33</v>
      </c>
      <c r="E56" s="2"/>
      <c r="F56" s="11"/>
      <c r="G56" s="11"/>
      <c r="H56" s="1"/>
      <c r="I56" s="58"/>
      <c r="J56" s="58" t="s">
        <v>23</v>
      </c>
      <c r="K56" s="124"/>
      <c r="L56" s="8"/>
      <c r="M56" s="18"/>
      <c r="N56" s="102">
        <f>N55*K56</f>
        <v>0</v>
      </c>
      <c r="O56" s="1"/>
      <c r="P56" s="114"/>
      <c r="Q56" s="114"/>
      <c r="R56" s="114"/>
      <c r="S56" s="114"/>
      <c r="T56" s="114"/>
      <c r="U56" s="114"/>
      <c r="V56" s="136"/>
      <c r="W56" s="136"/>
      <c r="X56" s="136"/>
      <c r="Y56" s="136"/>
      <c r="Z56" s="136"/>
      <c r="AA56" s="136"/>
      <c r="AB56" s="136"/>
      <c r="AC56" s="136"/>
      <c r="AD56" s="136"/>
    </row>
    <row r="57" spans="2:30" x14ac:dyDescent="0.25">
      <c r="C57" s="32"/>
      <c r="E57" s="2"/>
      <c r="F57" s="11"/>
      <c r="G57" s="11"/>
      <c r="H57" s="1"/>
      <c r="I57" s="58"/>
      <c r="J57" s="58"/>
      <c r="K57" s="65"/>
      <c r="L57" s="8"/>
      <c r="M57" s="18"/>
      <c r="N57" s="65"/>
      <c r="O57" s="1"/>
      <c r="P57" s="114"/>
      <c r="Q57" s="114"/>
      <c r="R57" s="114"/>
      <c r="S57" s="114"/>
      <c r="T57" s="114"/>
      <c r="U57" s="114"/>
      <c r="V57" s="136"/>
      <c r="W57" s="136"/>
      <c r="X57" s="136"/>
      <c r="Y57" s="136"/>
      <c r="Z57" s="136"/>
      <c r="AA57" s="136"/>
      <c r="AB57" s="136"/>
      <c r="AC57" s="136"/>
      <c r="AD57" s="136"/>
    </row>
    <row r="58" spans="2:30" x14ac:dyDescent="0.25">
      <c r="C58" s="1"/>
      <c r="D58" s="32"/>
      <c r="E58" s="2"/>
      <c r="F58" s="11"/>
      <c r="G58" s="11"/>
      <c r="H58" s="1"/>
      <c r="I58" s="58"/>
      <c r="J58" s="58"/>
      <c r="K58" s="65"/>
      <c r="L58" s="8"/>
      <c r="M58" s="18"/>
      <c r="N58" s="65"/>
      <c r="O58" s="1"/>
      <c r="P58" s="114"/>
      <c r="Q58" s="114"/>
      <c r="R58" s="114"/>
      <c r="S58" s="114"/>
      <c r="T58" s="114"/>
      <c r="U58" s="114"/>
      <c r="V58" s="136"/>
      <c r="W58" s="136"/>
      <c r="X58" s="136"/>
      <c r="Y58" s="136"/>
      <c r="Z58" s="136"/>
      <c r="AA58" s="136"/>
      <c r="AB58" s="136"/>
      <c r="AC58" s="136"/>
      <c r="AD58" s="136"/>
    </row>
    <row r="59" spans="2:30" ht="17.399999999999999" x14ac:dyDescent="0.3">
      <c r="B59" s="14" t="s">
        <v>24</v>
      </c>
      <c r="C59" s="1"/>
      <c r="D59" s="11"/>
      <c r="E59" s="12"/>
      <c r="F59" s="37"/>
      <c r="G59" s="37"/>
      <c r="H59" s="11"/>
      <c r="I59" s="11"/>
      <c r="J59" s="11"/>
      <c r="K59" s="1"/>
      <c r="L59" s="1"/>
      <c r="M59" s="1"/>
      <c r="N59" s="1"/>
      <c r="O59" s="1"/>
      <c r="P59" s="114"/>
      <c r="Q59" s="114"/>
      <c r="R59" s="114"/>
      <c r="S59" s="114"/>
      <c r="T59" s="114"/>
      <c r="U59" s="114"/>
      <c r="V59" s="136"/>
      <c r="W59" s="136"/>
      <c r="X59" s="136"/>
      <c r="Y59" s="136"/>
      <c r="Z59" s="136"/>
      <c r="AA59" s="136"/>
      <c r="AB59" s="136"/>
      <c r="AC59" s="136"/>
      <c r="AD59" s="136"/>
    </row>
    <row r="60" spans="2:30" ht="17.399999999999999" x14ac:dyDescent="0.3">
      <c r="B60" s="63" t="s">
        <v>40</v>
      </c>
      <c r="C60" s="105"/>
      <c r="D60" s="88" t="s">
        <v>21</v>
      </c>
      <c r="E60" s="36"/>
      <c r="F60" s="36"/>
      <c r="G60" s="36"/>
      <c r="H60" s="37"/>
      <c r="I60" s="37"/>
      <c r="J60" s="37"/>
      <c r="K60" s="93" t="s">
        <v>22</v>
      </c>
      <c r="L60" s="54"/>
      <c r="M60" s="52"/>
      <c r="N60" s="52"/>
      <c r="O60" s="84"/>
      <c r="P60" s="140"/>
      <c r="Q60" s="114"/>
      <c r="R60" s="114"/>
      <c r="S60" s="140"/>
      <c r="T60" s="114"/>
      <c r="U60" s="114"/>
      <c r="V60" s="136"/>
      <c r="W60" s="136"/>
      <c r="X60" s="136"/>
      <c r="Y60" s="136"/>
      <c r="Z60" s="136"/>
      <c r="AA60" s="136"/>
      <c r="AB60" s="136"/>
      <c r="AC60" s="136"/>
      <c r="AD60" s="136"/>
    </row>
    <row r="61" spans="2:30" ht="24.6" customHeight="1" thickBot="1" x14ac:dyDescent="0.3">
      <c r="B61" s="35"/>
      <c r="C61" s="17"/>
      <c r="D61" s="31" t="s">
        <v>2</v>
      </c>
      <c r="E61" s="6"/>
      <c r="F61" s="143"/>
      <c r="G61" s="92"/>
      <c r="H61" s="144" t="s">
        <v>46</v>
      </c>
      <c r="I61" s="147"/>
      <c r="J61" s="6"/>
      <c r="K61" s="51" t="s">
        <v>6</v>
      </c>
      <c r="L61" s="53"/>
      <c r="M61" s="51" t="s">
        <v>7</v>
      </c>
      <c r="N61" s="53"/>
      <c r="O61" s="87"/>
      <c r="P61" s="114"/>
      <c r="Q61" s="114"/>
      <c r="R61" s="114"/>
      <c r="S61" s="114"/>
      <c r="T61" s="114"/>
      <c r="U61" s="114"/>
      <c r="V61" s="136"/>
      <c r="W61" s="136"/>
      <c r="X61" s="136"/>
      <c r="Y61" s="136"/>
      <c r="Z61" s="136"/>
      <c r="AA61" s="136"/>
      <c r="AB61" s="136"/>
      <c r="AC61" s="136"/>
      <c r="AD61" s="136"/>
    </row>
    <row r="62" spans="2:30" ht="25.2" customHeight="1" thickBot="1" x14ac:dyDescent="0.3">
      <c r="B62" s="98" t="s">
        <v>1</v>
      </c>
      <c r="C62" s="8" t="s">
        <v>14</v>
      </c>
      <c r="D62" s="4" t="s">
        <v>3</v>
      </c>
      <c r="E62" s="9" t="s">
        <v>4</v>
      </c>
      <c r="F62" s="89" t="s">
        <v>3</v>
      </c>
      <c r="G62" s="9" t="s">
        <v>4</v>
      </c>
      <c r="H62" s="4" t="s">
        <v>3</v>
      </c>
      <c r="I62" s="9" t="s">
        <v>19</v>
      </c>
      <c r="J62" s="104" t="s">
        <v>28</v>
      </c>
      <c r="K62" s="45" t="s">
        <v>15</v>
      </c>
      <c r="L62" s="49" t="s">
        <v>4</v>
      </c>
      <c r="M62" s="45" t="s">
        <v>11</v>
      </c>
      <c r="N62" s="49" t="s">
        <v>19</v>
      </c>
      <c r="O62" s="91" t="s">
        <v>44</v>
      </c>
      <c r="P62" s="114"/>
      <c r="Q62" s="137"/>
      <c r="R62" s="114"/>
      <c r="S62" s="114"/>
      <c r="T62" s="114"/>
      <c r="U62" s="114"/>
      <c r="V62" s="136"/>
      <c r="W62" s="136"/>
      <c r="X62" s="136"/>
      <c r="Y62" s="136"/>
      <c r="Z62" s="136"/>
      <c r="AA62" s="136"/>
      <c r="AB62" s="136"/>
      <c r="AC62" s="136"/>
      <c r="AD62" s="136"/>
    </row>
    <row r="63" spans="2:30" x14ac:dyDescent="0.25">
      <c r="B63" s="29" t="s">
        <v>36</v>
      </c>
      <c r="C63" s="115"/>
      <c r="D63" s="106">
        <v>0.2</v>
      </c>
      <c r="E63" s="20">
        <f>D63</f>
        <v>0.2</v>
      </c>
      <c r="F63" s="23">
        <f>D63*C60</f>
        <v>0</v>
      </c>
      <c r="G63" s="21">
        <f>F63</f>
        <v>0</v>
      </c>
      <c r="H63" s="126"/>
      <c r="I63" s="22">
        <f>F63*H63</f>
        <v>0</v>
      </c>
      <c r="J63" s="134"/>
      <c r="K63" s="108"/>
      <c r="L63" s="48">
        <f>K63</f>
        <v>0</v>
      </c>
      <c r="M63" s="113">
        <v>5</v>
      </c>
      <c r="N63" s="46">
        <f>K63*M63</f>
        <v>0</v>
      </c>
      <c r="O63" s="118"/>
      <c r="P63" s="114"/>
      <c r="Q63" s="114"/>
      <c r="R63" s="114"/>
      <c r="S63" s="114"/>
      <c r="T63" s="114"/>
      <c r="U63" s="114"/>
      <c r="V63" s="136"/>
      <c r="W63" s="136"/>
      <c r="X63" s="136"/>
      <c r="Y63" s="136"/>
      <c r="Z63" s="136"/>
      <c r="AA63" s="136"/>
      <c r="AB63" s="136"/>
      <c r="AC63" s="136"/>
      <c r="AD63" s="136"/>
    </row>
    <row r="64" spans="2:30" x14ac:dyDescent="0.25">
      <c r="B64" s="30" t="s">
        <v>37</v>
      </c>
      <c r="C64" s="115"/>
      <c r="D64" s="106">
        <v>0.2</v>
      </c>
      <c r="E64" s="20">
        <f>D63 + D64</f>
        <v>0.4</v>
      </c>
      <c r="F64" s="23">
        <f>C60*D64</f>
        <v>0</v>
      </c>
      <c r="G64" s="21">
        <f>F63 + F64</f>
        <v>0</v>
      </c>
      <c r="H64" s="126"/>
      <c r="I64" s="22">
        <f>F64*H64</f>
        <v>0</v>
      </c>
      <c r="J64" s="113"/>
      <c r="K64" s="108"/>
      <c r="L64" s="48">
        <f xml:space="preserve"> K64+K63</f>
        <v>0</v>
      </c>
      <c r="M64" s="113">
        <v>5.0999999999999996</v>
      </c>
      <c r="N64" s="46">
        <f>K64*M64</f>
        <v>0</v>
      </c>
      <c r="O64" s="118"/>
      <c r="P64" s="114"/>
      <c r="Q64" s="114"/>
      <c r="R64" s="114"/>
      <c r="S64" s="114"/>
      <c r="T64" s="114"/>
      <c r="U64" s="114"/>
      <c r="V64" s="136"/>
      <c r="W64" s="136"/>
      <c r="X64" s="136"/>
      <c r="Y64" s="136"/>
      <c r="Z64" s="136"/>
      <c r="AA64" s="136"/>
      <c r="AB64" s="136"/>
      <c r="AC64" s="136"/>
      <c r="AD64" s="136"/>
    </row>
    <row r="65" spans="2:30" x14ac:dyDescent="0.25">
      <c r="B65" s="29" t="s">
        <v>38</v>
      </c>
      <c r="C65" s="115"/>
      <c r="D65" s="106">
        <v>0.2</v>
      </c>
      <c r="E65" s="20">
        <f>E64 + D65</f>
        <v>0.60000000000000009</v>
      </c>
      <c r="F65" s="23">
        <f xml:space="preserve"> C60*D65</f>
        <v>0</v>
      </c>
      <c r="G65" s="21">
        <f>G64+F65</f>
        <v>0</v>
      </c>
      <c r="H65" s="126"/>
      <c r="I65" s="22">
        <f>F65*H65</f>
        <v>0</v>
      </c>
      <c r="J65" s="113"/>
      <c r="K65" s="108"/>
      <c r="L65" s="48">
        <f>K65+L64</f>
        <v>0</v>
      </c>
      <c r="M65" s="113">
        <v>4.9000000000000004</v>
      </c>
      <c r="N65" s="46">
        <f>K65*M65</f>
        <v>0</v>
      </c>
      <c r="O65" s="118"/>
      <c r="P65" s="114"/>
      <c r="Q65" s="114"/>
      <c r="R65" s="114"/>
      <c r="S65" s="114"/>
      <c r="T65" s="114"/>
      <c r="U65" s="114"/>
      <c r="V65" s="136"/>
      <c r="W65" s="136"/>
      <c r="X65" s="136"/>
      <c r="Y65" s="136"/>
      <c r="Z65" s="136"/>
      <c r="AA65" s="136"/>
      <c r="AB65" s="136"/>
      <c r="AC65" s="136"/>
      <c r="AD65" s="136"/>
    </row>
    <row r="66" spans="2:30" x14ac:dyDescent="0.25">
      <c r="B66" s="29" t="s">
        <v>42</v>
      </c>
      <c r="C66" s="125"/>
      <c r="D66" s="106">
        <v>0.3</v>
      </c>
      <c r="E66" s="27">
        <f>E65 + D66</f>
        <v>0.90000000000000013</v>
      </c>
      <c r="F66" s="23">
        <f>C60*D66</f>
        <v>0</v>
      </c>
      <c r="G66" s="28">
        <f>G65+F66</f>
        <v>0</v>
      </c>
      <c r="H66" s="127"/>
      <c r="I66" s="22">
        <f>F66*H66</f>
        <v>0</v>
      </c>
      <c r="J66" s="128"/>
      <c r="K66" s="129"/>
      <c r="L66" s="48">
        <f>K66+L65</f>
        <v>0</v>
      </c>
      <c r="M66" s="128">
        <v>4.5999999999999996</v>
      </c>
      <c r="N66" s="46">
        <f>K66*M66</f>
        <v>0</v>
      </c>
      <c r="O66" s="118"/>
      <c r="P66" s="114"/>
      <c r="Q66" s="114"/>
      <c r="R66" s="114"/>
      <c r="S66" s="114"/>
      <c r="T66" s="114"/>
      <c r="U66" s="114"/>
      <c r="V66" s="136"/>
      <c r="W66" s="136"/>
      <c r="X66" s="136"/>
      <c r="Y66" s="136"/>
      <c r="Z66" s="136"/>
      <c r="AA66" s="136"/>
      <c r="AB66" s="136"/>
      <c r="AC66" s="136"/>
      <c r="AD66" s="136"/>
    </row>
    <row r="67" spans="2:30" x14ac:dyDescent="0.25">
      <c r="B67" s="29" t="s">
        <v>39</v>
      </c>
      <c r="C67" s="125"/>
      <c r="D67" s="107">
        <v>0.1</v>
      </c>
      <c r="E67" s="20">
        <f>D67 + E66</f>
        <v>1.0000000000000002</v>
      </c>
      <c r="F67" s="26">
        <f>C60*D67</f>
        <v>0</v>
      </c>
      <c r="G67" s="21">
        <f>G66+F67</f>
        <v>0</v>
      </c>
      <c r="H67" s="117"/>
      <c r="I67" s="82">
        <f>F67*H67</f>
        <v>0</v>
      </c>
      <c r="J67" s="111"/>
      <c r="K67" s="129"/>
      <c r="L67" s="94">
        <f>L66 + K67</f>
        <v>0</v>
      </c>
      <c r="M67" s="111">
        <v>5.2</v>
      </c>
      <c r="N67" s="55">
        <f>K67*M67</f>
        <v>0</v>
      </c>
      <c r="O67" s="118"/>
      <c r="P67" s="114"/>
      <c r="Q67" s="114"/>
      <c r="R67" s="114"/>
      <c r="S67" s="114"/>
      <c r="T67" s="114"/>
      <c r="U67" s="114"/>
      <c r="V67" s="136"/>
      <c r="W67" s="136"/>
      <c r="X67" s="136"/>
      <c r="Y67" s="136"/>
      <c r="Z67" s="136"/>
      <c r="AA67" s="136"/>
      <c r="AB67" s="136"/>
      <c r="AC67" s="136"/>
      <c r="AD67" s="136"/>
    </row>
    <row r="68" spans="2:30" x14ac:dyDescent="0.25">
      <c r="B68" s="39" t="s">
        <v>17</v>
      </c>
      <c r="C68" s="42"/>
      <c r="D68" s="43">
        <f>SUM(D63:D67)</f>
        <v>1.0000000000000002</v>
      </c>
      <c r="E68" s="72"/>
      <c r="F68" s="60">
        <f>SUM(F63:F67)</f>
        <v>0</v>
      </c>
      <c r="G68" s="7"/>
      <c r="H68" s="72"/>
      <c r="I68" s="151">
        <f>I63+I64+I65+I66+I67</f>
        <v>0</v>
      </c>
      <c r="J68" s="72"/>
      <c r="K68" s="95">
        <f xml:space="preserve"> K63 + K64 +K65 +K66 +K67</f>
        <v>0</v>
      </c>
      <c r="L68" s="48">
        <f>L67</f>
        <v>0</v>
      </c>
      <c r="M68" s="72"/>
      <c r="N68" s="46">
        <f xml:space="preserve"> N63 + N64 + N65 + N66 + N67</f>
        <v>0</v>
      </c>
      <c r="O68" s="19"/>
      <c r="P68" s="114"/>
      <c r="Q68" s="114"/>
      <c r="R68" s="114"/>
      <c r="S68" s="114"/>
      <c r="T68" s="114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</row>
    <row r="69" spans="2:30" x14ac:dyDescent="0.25">
      <c r="B69" s="39"/>
      <c r="C69" s="75"/>
      <c r="D69" s="70"/>
      <c r="E69" s="72"/>
      <c r="F69" s="40"/>
      <c r="G69" s="7"/>
      <c r="H69" s="72"/>
      <c r="I69" s="12"/>
      <c r="J69" s="12"/>
      <c r="K69" s="71"/>
      <c r="L69" s="74"/>
      <c r="M69" s="72"/>
      <c r="N69" s="73"/>
      <c r="O69" s="1"/>
      <c r="P69" s="138"/>
      <c r="Q69" s="114"/>
      <c r="R69" s="114"/>
      <c r="S69" s="114"/>
      <c r="T69" s="114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</row>
    <row r="70" spans="2:30" ht="13.8" thickBot="1" x14ac:dyDescent="0.3">
      <c r="B70" s="1"/>
      <c r="C70" s="1"/>
      <c r="D70" s="1"/>
      <c r="E70" s="8"/>
      <c r="G70" s="10"/>
      <c r="H70" s="8"/>
      <c r="I70" s="24"/>
      <c r="K70" s="33"/>
      <c r="M70" s="44"/>
      <c r="O70" s="1"/>
      <c r="P70" s="114"/>
      <c r="Q70" s="114"/>
      <c r="R70" s="114"/>
      <c r="S70" s="114"/>
      <c r="T70" s="114"/>
      <c r="U70" s="114"/>
      <c r="V70" s="136"/>
      <c r="W70" s="136"/>
      <c r="X70" s="136"/>
      <c r="Y70" s="136"/>
      <c r="Z70" s="136"/>
      <c r="AA70" s="136"/>
      <c r="AB70" s="136"/>
      <c r="AC70" s="136"/>
      <c r="AD70" s="136"/>
    </row>
    <row r="71" spans="2:30" ht="13.8" thickBot="1" x14ac:dyDescent="0.3">
      <c r="B71" s="64" t="s">
        <v>26</v>
      </c>
      <c r="C71" s="1"/>
      <c r="E71" s="135"/>
      <c r="F71" s="11" t="s">
        <v>41</v>
      </c>
      <c r="G71" s="1"/>
      <c r="I71" s="67"/>
      <c r="J71" s="24" t="s">
        <v>0</v>
      </c>
      <c r="L71" s="149" t="s">
        <v>9</v>
      </c>
      <c r="M71" s="1"/>
      <c r="N71" s="149" t="s">
        <v>12</v>
      </c>
      <c r="O71" s="1"/>
      <c r="P71" s="114"/>
      <c r="Q71" s="140"/>
      <c r="R71" s="114"/>
      <c r="S71" s="114"/>
      <c r="T71" s="114"/>
      <c r="U71" s="114"/>
      <c r="V71" s="136"/>
      <c r="W71" s="136"/>
      <c r="X71" s="136"/>
      <c r="Y71" s="136"/>
      <c r="Z71" s="136"/>
      <c r="AA71" s="136"/>
      <c r="AB71" s="136"/>
      <c r="AC71" s="136"/>
      <c r="AD71" s="136"/>
    </row>
    <row r="72" spans="2:30" x14ac:dyDescent="0.25">
      <c r="C72" s="1"/>
      <c r="D72" s="13" t="s">
        <v>29</v>
      </c>
      <c r="F72" s="1"/>
      <c r="G72" s="1"/>
      <c r="H72" s="1"/>
      <c r="I72" s="1"/>
      <c r="J72" s="133"/>
      <c r="K72" s="68" t="s">
        <v>27</v>
      </c>
      <c r="L72" s="122"/>
      <c r="M72" s="1"/>
      <c r="N72" s="60">
        <f>J72*L72</f>
        <v>0</v>
      </c>
      <c r="O72" s="1" t="s">
        <v>41</v>
      </c>
      <c r="P72" s="114"/>
      <c r="Q72" s="114"/>
      <c r="R72" s="114"/>
      <c r="S72" s="114"/>
      <c r="T72" s="114"/>
      <c r="U72" s="114"/>
      <c r="V72" s="136"/>
      <c r="W72" s="136"/>
      <c r="X72" s="136"/>
      <c r="Y72" s="136"/>
      <c r="Z72" s="136"/>
      <c r="AA72" s="136"/>
      <c r="AB72" s="136"/>
      <c r="AC72" s="136"/>
      <c r="AD72" s="136"/>
    </row>
    <row r="73" spans="2:30" x14ac:dyDescent="0.25">
      <c r="B73" s="1"/>
      <c r="C73" s="1"/>
      <c r="D73" s="13" t="s">
        <v>30</v>
      </c>
      <c r="F73" s="1"/>
      <c r="G73" s="1"/>
      <c r="H73" s="1"/>
      <c r="I73" s="1"/>
      <c r="J73" s="114"/>
      <c r="K73" s="5"/>
      <c r="L73" s="1"/>
      <c r="M73" s="1"/>
      <c r="N73" s="23">
        <f>L65</f>
        <v>0</v>
      </c>
      <c r="O73" s="11" t="s">
        <v>41</v>
      </c>
      <c r="P73" s="114"/>
      <c r="Q73" s="114"/>
      <c r="R73" s="114"/>
      <c r="S73" s="114"/>
      <c r="T73" s="114"/>
      <c r="U73" s="114"/>
      <c r="V73" s="136"/>
      <c r="W73" s="136"/>
      <c r="X73" s="136"/>
      <c r="Y73" s="136"/>
      <c r="Z73" s="136"/>
      <c r="AA73" s="136"/>
      <c r="AB73" s="136"/>
      <c r="AC73" s="136"/>
      <c r="AD73" s="136"/>
    </row>
    <row r="74" spans="2:30" x14ac:dyDescent="0.25">
      <c r="B74" s="1"/>
      <c r="D74" s="13" t="s">
        <v>31</v>
      </c>
      <c r="E74" s="2"/>
      <c r="F74" s="1"/>
      <c r="G74" s="1"/>
      <c r="H74" s="1"/>
      <c r="I74" s="58"/>
      <c r="J74" s="100"/>
      <c r="K74" s="99"/>
      <c r="L74" s="5"/>
      <c r="M74" s="103">
        <f>N73-N72</f>
        <v>0</v>
      </c>
      <c r="N74" s="101">
        <f>IF(M74&gt;=0,M74,0)</f>
        <v>0</v>
      </c>
      <c r="O74" s="11" t="s">
        <v>41</v>
      </c>
      <c r="P74" s="114"/>
      <c r="Q74" s="114"/>
      <c r="R74" s="114"/>
      <c r="S74" s="114"/>
      <c r="T74" s="114"/>
      <c r="U74" s="114"/>
      <c r="V74" s="136"/>
      <c r="W74" s="136"/>
      <c r="X74" s="136"/>
      <c r="Y74" s="136"/>
      <c r="Z74" s="136"/>
      <c r="AA74" s="136"/>
      <c r="AB74" s="136"/>
      <c r="AC74" s="136"/>
      <c r="AD74" s="136"/>
    </row>
    <row r="75" spans="2:30" x14ac:dyDescent="0.25">
      <c r="B75" s="1"/>
      <c r="C75" s="13" t="s">
        <v>32</v>
      </c>
      <c r="D75" s="1"/>
      <c r="E75" s="1"/>
      <c r="F75" s="1"/>
      <c r="G75" s="1"/>
      <c r="H75" s="1"/>
      <c r="I75" s="1"/>
      <c r="J75" s="58" t="s">
        <v>23</v>
      </c>
      <c r="K75" s="124"/>
      <c r="L75" s="1"/>
      <c r="M75" s="1"/>
      <c r="N75" s="102">
        <f>N74*K75</f>
        <v>0</v>
      </c>
      <c r="O75" s="1"/>
      <c r="P75" s="114"/>
      <c r="Q75" s="114"/>
      <c r="R75" s="114"/>
      <c r="S75" s="114"/>
      <c r="T75" s="114"/>
      <c r="U75" s="114"/>
      <c r="V75" s="136"/>
      <c r="W75" s="136"/>
      <c r="X75" s="136"/>
      <c r="Y75" s="136"/>
      <c r="Z75" s="136"/>
      <c r="AA75" s="136"/>
      <c r="AB75" s="136"/>
      <c r="AC75" s="136"/>
      <c r="AD75" s="136"/>
    </row>
    <row r="76" spans="2:30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14"/>
      <c r="Q76" s="114"/>
      <c r="R76" s="114"/>
      <c r="S76" s="114"/>
      <c r="T76" s="114"/>
      <c r="U76" s="114"/>
      <c r="V76" s="136"/>
      <c r="W76" s="136"/>
      <c r="X76" s="136"/>
      <c r="Y76" s="136"/>
      <c r="Z76" s="136"/>
      <c r="AA76" s="136"/>
      <c r="AB76" s="136"/>
      <c r="AC76" s="136"/>
      <c r="AD76" s="136"/>
    </row>
    <row r="77" spans="2:30" x14ac:dyDescent="0.25">
      <c r="B77" s="1"/>
      <c r="C77" s="1"/>
      <c r="D77" s="1"/>
      <c r="E77" s="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30" ht="17.399999999999999" x14ac:dyDescent="0.3">
      <c r="B78" s="1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30" x14ac:dyDescent="0.25">
      <c r="B79" s="1"/>
      <c r="C79" s="18"/>
      <c r="D79" s="1"/>
      <c r="E79" s="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30" x14ac:dyDescent="0.25">
      <c r="B80" s="1"/>
      <c r="C80" s="1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x14ac:dyDescent="0.25">
      <c r="B300" s="1"/>
      <c r="C300" s="1"/>
      <c r="D300" s="1"/>
      <c r="E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</sheetData>
  <sheetProtection password="CAB3" sheet="1" objects="1" scenarios="1"/>
  <phoneticPr fontId="0" type="noConversion"/>
  <printOptions horizontalCentered="1" verticalCentered="1"/>
  <pageMargins left="0.26" right="0.25" top="0" bottom="0.75" header="0" footer="0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Agricultural Economics</dc:creator>
  <cp:lastModifiedBy>Aniket Gupta</cp:lastModifiedBy>
  <cp:lastPrinted>2002-03-20T21:34:27Z</cp:lastPrinted>
  <dcterms:created xsi:type="dcterms:W3CDTF">1999-11-30T17:12:06Z</dcterms:created>
  <dcterms:modified xsi:type="dcterms:W3CDTF">2024-02-03T22:30:06Z</dcterms:modified>
</cp:coreProperties>
</file>