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E837C30-FBD4-42A5-9F99-A0B5BB5C4E94}" xr6:coauthVersionLast="47" xr6:coauthVersionMax="47" xr10:uidLastSave="{00000000-0000-0000-0000-000000000000}"/>
  <bookViews>
    <workbookView xWindow="3348" yWindow="3348" windowWidth="17280" windowHeight="88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7" i="2"/>
  <c r="G7" i="2"/>
  <c r="J7" i="2"/>
  <c r="G9" i="2"/>
  <c r="J9" i="2"/>
  <c r="C18" i="2"/>
  <c r="C8" i="2" s="1"/>
  <c r="H7" i="2"/>
  <c r="H9" i="2"/>
  <c r="M29" i="2"/>
  <c r="C22" i="2"/>
  <c r="G17" i="1"/>
  <c r="I17" i="1"/>
  <c r="H17" i="1"/>
  <c r="F18" i="1"/>
  <c r="H18" i="1" s="1"/>
  <c r="H20" i="1" s="1"/>
  <c r="H22" i="1" s="1"/>
  <c r="D18" i="1"/>
  <c r="I18" i="1" s="1"/>
  <c r="G18" i="1"/>
  <c r="G19" i="1"/>
  <c r="I19" i="1"/>
  <c r="H19" i="1"/>
  <c r="I21" i="1"/>
  <c r="H8" i="2" l="1"/>
  <c r="H11" i="2" s="1"/>
  <c r="H13" i="2" s="1"/>
  <c r="J8" i="2"/>
  <c r="M33" i="2"/>
  <c r="I20" i="1"/>
  <c r="I22" i="1" s="1"/>
  <c r="J19" i="1"/>
  <c r="J18" i="1"/>
  <c r="J17" i="1"/>
  <c r="J11" i="2"/>
  <c r="J13" i="2" s="1"/>
  <c r="M9" i="2" s="1"/>
  <c r="K9" i="2" l="1"/>
  <c r="N9" i="2" s="1"/>
  <c r="M25" i="2" s="1"/>
  <c r="K7" i="2"/>
  <c r="K17" i="1"/>
  <c r="K19" i="1"/>
  <c r="K18" i="1"/>
  <c r="L18" i="1" s="1"/>
  <c r="I27" i="1" s="1"/>
  <c r="J27" i="1" s="1"/>
  <c r="L27" i="1" s="1"/>
  <c r="L19" i="1"/>
  <c r="I29" i="1" s="1"/>
  <c r="M8" i="2"/>
  <c r="J21" i="1"/>
  <c r="K8" i="2"/>
  <c r="N8" i="2" s="1"/>
  <c r="M21" i="2" s="1"/>
  <c r="M32" i="2" s="1"/>
  <c r="M34" i="2" s="1"/>
  <c r="M7" i="2"/>
  <c r="M18" i="2" l="1"/>
  <c r="M19" i="2" s="1"/>
  <c r="M10" i="2"/>
  <c r="K21" i="1"/>
  <c r="L17" i="1"/>
  <c r="I26" i="1" s="1"/>
  <c r="N7" i="2"/>
  <c r="K10" i="2"/>
  <c r="L21" i="1"/>
  <c r="J25" i="1" l="1"/>
  <c r="L25" i="1" s="1"/>
  <c r="I28" i="1"/>
  <c r="M23" i="2"/>
  <c r="M28" i="2"/>
  <c r="M30" i="2" s="1"/>
</calcChain>
</file>

<file path=xl/comments1.xml><?xml version="1.0" encoding="utf-8"?>
<comments xmlns="http://schemas.openxmlformats.org/spreadsheetml/2006/main">
  <authors>
    <author>James A. Files</author>
  </authors>
  <commentList>
    <comment ref="H21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Given in problem.</t>
        </r>
      </text>
    </comment>
    <comment ref="I21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Direct Labor   $12,480
Fact O/H        $  8,320
Total              $20,800</t>
        </r>
      </text>
    </comment>
    <comment ref="J21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Total cost of materials added this period.</t>
        </r>
      </text>
    </comment>
    <comment ref="K21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Total conversion costs added this period.</t>
        </r>
      </text>
    </comment>
    <comment ref="L21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Total costs added this period.</t>
        </r>
      </text>
    </comment>
    <comment ref="I25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This is the amount given from the problem.</t>
        </r>
      </text>
    </comment>
    <comment ref="I26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Cost of conversion to complete these units this period.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James A. Files:</t>
        </r>
        <r>
          <rPr>
            <sz val="8"/>
            <color indexed="81"/>
            <rFont val="Tahoma"/>
          </rPr>
          <t xml:space="preserve">
Total cost of units started and completed this period.</t>
        </r>
      </text>
    </comment>
  </commentList>
</comments>
</file>

<file path=xl/comments2.xml><?xml version="1.0" encoding="utf-8"?>
<comments xmlns="http://schemas.openxmlformats.org/spreadsheetml/2006/main">
  <authors>
    <author>jafiles</author>
    <author>Information Technology</author>
  </authors>
  <commentList>
    <comment ref="C8" authorId="0" shapeId="0">
      <text>
        <r>
          <rPr>
            <b/>
            <sz val="8"/>
            <color indexed="81"/>
            <rFont val="Tahoma"/>
          </rPr>
          <t>jafiles:</t>
        </r>
        <r>
          <rPr>
            <sz val="8"/>
            <color indexed="81"/>
            <rFont val="Tahoma"/>
          </rPr>
          <t xml:space="preserve">
see calcualtion below.</t>
        </r>
      </text>
    </comment>
    <comment ref="K10" authorId="0" shapeId="0">
      <text>
        <r>
          <rPr>
            <b/>
            <sz val="8"/>
            <color indexed="81"/>
            <rFont val="Tahoma"/>
          </rPr>
          <t>jafiles:</t>
        </r>
        <r>
          <rPr>
            <sz val="8"/>
            <color indexed="81"/>
            <rFont val="Tahoma"/>
          </rPr>
          <t xml:space="preserve">
Use this as a check figure.
It should equal the total cost of materials added this period.</t>
        </r>
      </text>
    </comment>
    <comment ref="M10" authorId="0" shapeId="0">
      <text>
        <r>
          <rPr>
            <b/>
            <sz val="8"/>
            <color indexed="81"/>
            <rFont val="Tahoma"/>
          </rPr>
          <t>jafiles:</t>
        </r>
        <r>
          <rPr>
            <sz val="8"/>
            <color indexed="81"/>
            <rFont val="Tahoma"/>
          </rPr>
          <t xml:space="preserve">
Use this as a check figure.
It should equal the total conversion cost for the period.</t>
        </r>
      </text>
    </comment>
    <comment ref="C16" authorId="1" shapeId="0">
      <text>
        <r>
          <rPr>
            <b/>
            <sz val="8"/>
            <color indexed="81"/>
            <rFont val="Tahoma"/>
          </rPr>
          <t>Information Technology:</t>
        </r>
        <r>
          <rPr>
            <sz val="8"/>
            <color indexed="81"/>
            <rFont val="Tahoma"/>
          </rPr>
          <t xml:space="preserve">
Total Transferred In
</t>
        </r>
      </text>
    </comment>
    <comment ref="M17" authorId="0" shapeId="0">
      <text>
        <r>
          <rPr>
            <b/>
            <sz val="8"/>
            <color indexed="81"/>
            <rFont val="Tahoma"/>
          </rPr>
          <t>jafiles:</t>
        </r>
        <r>
          <rPr>
            <sz val="8"/>
            <color indexed="81"/>
            <rFont val="Tahoma"/>
          </rPr>
          <t xml:space="preserve">
This is given in the problem.
</t>
        </r>
      </text>
    </comment>
  </commentList>
</comments>
</file>

<file path=xl/sharedStrings.xml><?xml version="1.0" encoding="utf-8"?>
<sst xmlns="http://schemas.openxmlformats.org/spreadsheetml/2006/main" count="105" uniqueCount="74">
  <si>
    <t xml:space="preserve">Example of a Process Cost problem for test </t>
  </si>
  <si>
    <t>b.</t>
  </si>
  <si>
    <t>Cost of units completed during the period</t>
  </si>
  <si>
    <t>c.</t>
  </si>
  <si>
    <t>Cost of units in ending inventory</t>
  </si>
  <si>
    <t>Solution:</t>
  </si>
  <si>
    <t>Beginning WIP</t>
  </si>
  <si>
    <t>Started &amp; Completed</t>
  </si>
  <si>
    <t>Ending WIP</t>
  </si>
  <si>
    <t>Units</t>
  </si>
  <si>
    <t>%</t>
  </si>
  <si>
    <t>complete</t>
  </si>
  <si>
    <t>Equivalent Units</t>
  </si>
  <si>
    <t>Materials</t>
  </si>
  <si>
    <t>Conversion</t>
  </si>
  <si>
    <t>Costs Added</t>
  </si>
  <si>
    <t>Total EU</t>
  </si>
  <si>
    <t>Total Cost</t>
  </si>
  <si>
    <t>Cost/EU</t>
  </si>
  <si>
    <t>Total</t>
  </si>
  <si>
    <t>Cost of units</t>
  </si>
  <si>
    <t>Cost to complete Beginning WIP</t>
  </si>
  <si>
    <t>Cost of goods transferred out</t>
  </si>
  <si>
    <t>Cost of ending inventory</t>
  </si>
  <si>
    <t>d.</t>
  </si>
  <si>
    <t>Equivalent units of production for materials and conversion</t>
  </si>
  <si>
    <t>Cost per Equivalent Unit of materials and conversion</t>
  </si>
  <si>
    <t>(a)</t>
  </si>
  <si>
    <t>(b)</t>
  </si>
  <si>
    <t>a.</t>
  </si>
  <si>
    <t>Department A had 2,000 units in Work in Process that were 60% completed at the beginning of the</t>
  </si>
  <si>
    <t>period at a cost of $8,750.  5,000 units of direct materials were added during the period at a cost of</t>
  </si>
  <si>
    <t>$10,500.  6,000 units were completed during the period, and 1,000 units were 40% completed at the</t>
  </si>
  <si>
    <t>end of the period.  All materials are added at the beginning of the process.  Direct labor was $12,480</t>
  </si>
  <si>
    <t>Required: Prepare a cost of production report that includes the following.</t>
  </si>
  <si>
    <t xml:space="preserve">factory overhead was $8,320. </t>
  </si>
  <si>
    <t>Equivalent Units %</t>
  </si>
  <si>
    <t>Whole</t>
  </si>
  <si>
    <t>Beg. Env.</t>
  </si>
  <si>
    <t>Complete</t>
  </si>
  <si>
    <t>Material</t>
  </si>
  <si>
    <t>End. Inv</t>
  </si>
  <si>
    <t>EU Work Added</t>
  </si>
  <si>
    <t xml:space="preserve">Total Added </t>
  </si>
  <si>
    <t>Less Ending Inv.</t>
  </si>
  <si>
    <t>Total Transferred Out</t>
  </si>
  <si>
    <t>Less: Beg. Inv</t>
  </si>
  <si>
    <t>% Work Added</t>
  </si>
  <si>
    <t>Cost Added</t>
  </si>
  <si>
    <t>Added</t>
  </si>
  <si>
    <t>Process Cost Example:</t>
  </si>
  <si>
    <t>Started &amp; Completed Computation:</t>
  </si>
  <si>
    <t>Allocation of Costs to WIP</t>
  </si>
  <si>
    <t>Costs added to complete Beg. WIP</t>
  </si>
  <si>
    <t>Total Cost of completed Beg WIP</t>
  </si>
  <si>
    <t>Started and Completed</t>
  </si>
  <si>
    <t>Total Costs transferred to next department</t>
  </si>
  <si>
    <t>Cost of Beginning WIP</t>
  </si>
  <si>
    <t>Cost of Ending Inventory</t>
  </si>
  <si>
    <t>Total Cost of Beginning Inventory</t>
  </si>
  <si>
    <t>Number of Units</t>
  </si>
  <si>
    <t>Total Cost per unit</t>
  </si>
  <si>
    <t>Total Cost of Started And Completed</t>
  </si>
  <si>
    <t>I urge you to use this template to work other problems to see how all this goes together.  Good Luck.</t>
  </si>
  <si>
    <t>Data from Chapter 2 Illustration.</t>
  </si>
  <si>
    <t>tons</t>
  </si>
  <si>
    <t>&lt;------- These are given in the problem</t>
  </si>
  <si>
    <t>Given Information</t>
  </si>
  <si>
    <t>WIP - Sifting Dept</t>
  </si>
  <si>
    <t>WIP - Milling Dept</t>
  </si>
  <si>
    <t>WIP - Sifting</t>
  </si>
  <si>
    <t>WIP -Packaging</t>
  </si>
  <si>
    <t>Wages Payable</t>
  </si>
  <si>
    <t>Factory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</si>
</sst>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sz val="10"/>
      <color indexed="10"/>
      <name val="Arial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1" xfId="0" applyNumberFormat="1" applyFont="1" applyBorder="1"/>
    <xf numFmtId="0" fontId="2" fillId="0" borderId="0" xfId="0" applyFont="1" applyAlignment="1">
      <alignment horizontal="right"/>
    </xf>
    <xf numFmtId="42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9" fontId="5" fillId="0" borderId="0" xfId="0" applyNumberFormat="1" applyFont="1"/>
    <xf numFmtId="42" fontId="5" fillId="0" borderId="0" xfId="0" applyNumberFormat="1" applyFont="1"/>
    <xf numFmtId="3" fontId="5" fillId="0" borderId="2" xfId="0" applyNumberFormat="1" applyFont="1" applyBorder="1"/>
    <xf numFmtId="42" fontId="5" fillId="0" borderId="2" xfId="0" applyNumberFormat="1" applyFont="1" applyBorder="1"/>
    <xf numFmtId="2" fontId="5" fillId="0" borderId="0" xfId="0" applyNumberFormat="1" applyFont="1"/>
    <xf numFmtId="1" fontId="0" fillId="0" borderId="0" xfId="0" applyNumberFormat="1"/>
    <xf numFmtId="0" fontId="0" fillId="0" borderId="3" xfId="0" applyBorder="1"/>
    <xf numFmtId="10" fontId="0" fillId="0" borderId="4" xfId="0" applyNumberFormat="1" applyBorder="1"/>
    <xf numFmtId="0" fontId="6" fillId="0" borderId="0" xfId="0" applyFont="1"/>
    <xf numFmtId="0" fontId="2" fillId="0" borderId="0" xfId="0" applyFont="1" applyFill="1" applyBorder="1"/>
    <xf numFmtId="0" fontId="0" fillId="0" borderId="0" xfId="0" applyBorder="1"/>
    <xf numFmtId="1" fontId="0" fillId="0" borderId="0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44" fontId="0" fillId="0" borderId="5" xfId="1" applyFont="1" applyBorder="1"/>
    <xf numFmtId="3" fontId="0" fillId="0" borderId="0" xfId="0" applyNumberFormat="1" applyBorder="1"/>
    <xf numFmtId="0" fontId="0" fillId="0" borderId="6" xfId="0" applyBorder="1"/>
    <xf numFmtId="0" fontId="2" fillId="0" borderId="7" xfId="0" applyFont="1" applyFill="1" applyBorder="1" applyAlignment="1">
      <alignment horizontal="center"/>
    </xf>
    <xf numFmtId="0" fontId="0" fillId="0" borderId="8" xfId="0" applyBorder="1"/>
    <xf numFmtId="42" fontId="0" fillId="0" borderId="9" xfId="1" applyNumberFormat="1" applyFont="1" applyBorder="1"/>
    <xf numFmtId="42" fontId="0" fillId="0" borderId="0" xfId="1" applyNumberFormat="1" applyFont="1" applyBorder="1"/>
    <xf numFmtId="42" fontId="0" fillId="0" borderId="10" xfId="1" applyNumberFormat="1" applyFont="1" applyBorder="1"/>
    <xf numFmtId="42" fontId="0" fillId="0" borderId="11" xfId="1" applyNumberFormat="1" applyFont="1" applyBorder="1"/>
    <xf numFmtId="42" fontId="0" fillId="0" borderId="12" xfId="1" applyNumberFormat="1" applyFont="1" applyBorder="1"/>
    <xf numFmtId="42" fontId="0" fillId="0" borderId="13" xfId="1" applyNumberFormat="1" applyFont="1" applyBorder="1"/>
    <xf numFmtId="42" fontId="0" fillId="0" borderId="14" xfId="1" applyNumberFormat="1" applyFont="1" applyBorder="1"/>
    <xf numFmtId="42" fontId="0" fillId="0" borderId="2" xfId="1" applyNumberFormat="1" applyFont="1" applyBorder="1"/>
    <xf numFmtId="42" fontId="0" fillId="0" borderId="15" xfId="1" applyNumberFormat="1" applyFont="1" applyBorder="1"/>
    <xf numFmtId="1" fontId="0" fillId="0" borderId="6" xfId="0" applyNumberFormat="1" applyBorder="1"/>
    <xf numFmtId="1" fontId="2" fillId="0" borderId="7" xfId="0" applyNumberFormat="1" applyFont="1" applyBorder="1" applyAlignment="1">
      <alignment horizontal="center"/>
    </xf>
    <xf numFmtId="0" fontId="2" fillId="0" borderId="8" xfId="0" applyFont="1" applyBorder="1"/>
    <xf numFmtId="3" fontId="0" fillId="0" borderId="10" xfId="0" applyNumberFormat="1" applyBorder="1"/>
    <xf numFmtId="0" fontId="0" fillId="0" borderId="10" xfId="0" applyBorder="1"/>
    <xf numFmtId="10" fontId="0" fillId="0" borderId="6" xfId="0" applyNumberFormat="1" applyBorder="1"/>
    <xf numFmtId="10" fontId="2" fillId="0" borderId="16" xfId="0" applyNumberFormat="1" applyFont="1" applyBorder="1" applyAlignment="1">
      <alignment horizontal="center"/>
    </xf>
    <xf numFmtId="10" fontId="2" fillId="0" borderId="9" xfId="0" applyNumberFormat="1" applyFont="1" applyBorder="1"/>
    <xf numFmtId="10" fontId="0" fillId="0" borderId="10" xfId="0" applyNumberFormat="1" applyBorder="1"/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0" borderId="12" xfId="0" applyNumberFormat="1" applyFont="1" applyBorder="1"/>
    <xf numFmtId="10" fontId="0" fillId="0" borderId="13" xfId="0" applyNumberForma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6" fillId="0" borderId="10" xfId="0" applyNumberFormat="1" applyFont="1" applyBorder="1"/>
    <xf numFmtId="0" fontId="0" fillId="0" borderId="9" xfId="0" applyBorder="1"/>
    <xf numFmtId="9" fontId="2" fillId="0" borderId="10" xfId="0" applyNumberFormat="1" applyFont="1" applyBorder="1"/>
    <xf numFmtId="9" fontId="6" fillId="0" borderId="13" xfId="0" applyNumberFormat="1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" fontId="2" fillId="0" borderId="9" xfId="0" applyNumberFormat="1" applyFont="1" applyBorder="1"/>
    <xf numFmtId="3" fontId="0" fillId="0" borderId="9" xfId="0" applyNumberFormat="1" applyBorder="1"/>
    <xf numFmtId="1" fontId="0" fillId="0" borderId="9" xfId="0" applyNumberFormat="1" applyBorder="1"/>
    <xf numFmtId="3" fontId="2" fillId="0" borderId="7" xfId="0" applyNumberFormat="1" applyFont="1" applyBorder="1"/>
    <xf numFmtId="3" fontId="0" fillId="0" borderId="14" xfId="0" applyNumberFormat="1" applyBorder="1"/>
    <xf numFmtId="3" fontId="0" fillId="0" borderId="2" xfId="0" applyNumberFormat="1" applyBorder="1"/>
    <xf numFmtId="3" fontId="0" fillId="0" borderId="15" xfId="0" applyNumberFormat="1" applyBorder="1"/>
    <xf numFmtId="44" fontId="0" fillId="0" borderId="1" xfId="1" applyFont="1" applyBorder="1"/>
    <xf numFmtId="0" fontId="2" fillId="0" borderId="20" xfId="0" applyFont="1" applyBorder="1"/>
    <xf numFmtId="1" fontId="0" fillId="0" borderId="20" xfId="0" applyNumberFormat="1" applyBorder="1"/>
    <xf numFmtId="1" fontId="0" fillId="0" borderId="21" xfId="0" applyNumberFormat="1" applyBorder="1"/>
    <xf numFmtId="0" fontId="0" fillId="0" borderId="22" xfId="0" applyBorder="1"/>
    <xf numFmtId="0" fontId="2" fillId="0" borderId="23" xfId="0" applyFont="1" applyBorder="1"/>
    <xf numFmtId="0" fontId="0" fillId="0" borderId="7" xfId="0" applyBorder="1"/>
    <xf numFmtId="0" fontId="5" fillId="0" borderId="0" xfId="0" applyFont="1" applyFill="1" applyBorder="1"/>
    <xf numFmtId="42" fontId="0" fillId="0" borderId="0" xfId="0" applyNumberFormat="1"/>
    <xf numFmtId="42" fontId="0" fillId="0" borderId="24" xfId="0" applyNumberFormat="1" applyBorder="1"/>
    <xf numFmtId="0" fontId="2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0" xfId="0" applyFill="1" applyBorder="1"/>
    <xf numFmtId="42" fontId="0" fillId="0" borderId="2" xfId="0" applyNumberFormat="1" applyBorder="1"/>
    <xf numFmtId="42" fontId="0" fillId="0" borderId="1" xfId="0" applyNumberFormat="1" applyBorder="1"/>
    <xf numFmtId="0" fontId="7" fillId="0" borderId="25" xfId="0" applyFont="1" applyBorder="1"/>
    <xf numFmtId="42" fontId="6" fillId="0" borderId="0" xfId="1" applyNumberFormat="1" applyFont="1" applyBorder="1"/>
    <xf numFmtId="42" fontId="6" fillId="0" borderId="3" xfId="1" applyNumberFormat="1" applyFont="1" applyBorder="1"/>
    <xf numFmtId="42" fontId="0" fillId="0" borderId="17" xfId="1" applyNumberFormat="1" applyFont="1" applyBorder="1"/>
    <xf numFmtId="42" fontId="0" fillId="0" borderId="18" xfId="1" applyNumberFormat="1" applyFont="1" applyBorder="1"/>
    <xf numFmtId="42" fontId="0" fillId="0" borderId="19" xfId="1" applyNumberFormat="1" applyFont="1" applyBorder="1"/>
    <xf numFmtId="164" fontId="6" fillId="0" borderId="0" xfId="0" applyNumberFormat="1" applyFont="1"/>
    <xf numFmtId="1" fontId="0" fillId="0" borderId="7" xfId="0" applyNumberFormat="1" applyBorder="1"/>
    <xf numFmtId="42" fontId="0" fillId="0" borderId="8" xfId="0" applyNumberFormat="1" applyBorder="1"/>
    <xf numFmtId="44" fontId="0" fillId="0" borderId="26" xfId="1" applyFont="1" applyBorder="1"/>
    <xf numFmtId="0" fontId="0" fillId="0" borderId="9" xfId="0" applyFill="1" applyBorder="1"/>
    <xf numFmtId="42" fontId="0" fillId="0" borderId="10" xfId="0" applyNumberFormat="1" applyBorder="1"/>
    <xf numFmtId="0" fontId="0" fillId="0" borderId="11" xfId="0" applyBorder="1"/>
    <xf numFmtId="1" fontId="0" fillId="0" borderId="12" xfId="0" applyNumberFormat="1" applyBorder="1"/>
    <xf numFmtId="0" fontId="0" fillId="0" borderId="12" xfId="0" applyBorder="1"/>
    <xf numFmtId="0" fontId="0" fillId="0" borderId="13" xfId="0" applyBorder="1"/>
    <xf numFmtId="3" fontId="0" fillId="2" borderId="0" xfId="0" applyNumberFormat="1" applyFill="1" applyBorder="1"/>
    <xf numFmtId="3" fontId="0" fillId="2" borderId="1" xfId="0" applyNumberFormat="1" applyFill="1" applyBorder="1"/>
    <xf numFmtId="3" fontId="1" fillId="0" borderId="11" xfId="0" applyNumberFormat="1" applyFont="1" applyBorder="1"/>
    <xf numFmtId="3" fontId="1" fillId="0" borderId="9" xfId="0" applyNumberFormat="1" applyFont="1" applyBorder="1"/>
    <xf numFmtId="3" fontId="0" fillId="0" borderId="0" xfId="0" applyNumberFormat="1"/>
    <xf numFmtId="0" fontId="0" fillId="0" borderId="9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29</xdr:row>
      <xdr:rowOff>106680</xdr:rowOff>
    </xdr:from>
    <xdr:to>
      <xdr:col>13</xdr:col>
      <xdr:colOff>685800</xdr:colOff>
      <xdr:row>29</xdr:row>
      <xdr:rowOff>106680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B19E80D7-47BB-A8C9-B879-02E48084258D}"/>
            </a:ext>
          </a:extLst>
        </xdr:cNvPr>
        <xdr:cNvSpPr>
          <a:spLocks noChangeShapeType="1"/>
        </xdr:cNvSpPr>
      </xdr:nvSpPr>
      <xdr:spPr bwMode="auto">
        <a:xfrm>
          <a:off x="7284720" y="50673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106680</xdr:rowOff>
    </xdr:from>
    <xdr:to>
      <xdr:col>13</xdr:col>
      <xdr:colOff>685800</xdr:colOff>
      <xdr:row>33</xdr:row>
      <xdr:rowOff>38100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03E515F3-9470-84E3-10D8-7858B9F8B50D}"/>
            </a:ext>
          </a:extLst>
        </xdr:cNvPr>
        <xdr:cNvSpPr>
          <a:spLocks noChangeShapeType="1"/>
        </xdr:cNvSpPr>
      </xdr:nvSpPr>
      <xdr:spPr bwMode="auto">
        <a:xfrm flipH="1">
          <a:off x="7284720" y="5067300"/>
          <a:ext cx="685800" cy="617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H9" sqref="H9"/>
    </sheetView>
  </sheetViews>
  <sheetFormatPr defaultColWidth="9.109375" defaultRowHeight="13.2" x14ac:dyDescent="0.25"/>
  <cols>
    <col min="1" max="1" width="3.5546875" style="7" customWidth="1"/>
    <col min="2" max="3" width="9.109375" style="7"/>
    <col min="4" max="4" width="8.109375" style="7" customWidth="1"/>
    <col min="5" max="5" width="9.44140625" style="7" bestFit="1" customWidth="1"/>
    <col min="6" max="6" width="11.5546875" style="7" customWidth="1"/>
    <col min="7" max="7" width="11.109375" style="7" bestFit="1" customWidth="1"/>
    <col min="8" max="8" width="18.5546875" style="7" customWidth="1"/>
    <col min="9" max="9" width="13" style="7" customWidth="1"/>
    <col min="10" max="10" width="13.44140625" style="7" customWidth="1"/>
    <col min="11" max="11" width="17.44140625" style="7" customWidth="1"/>
    <col min="12" max="12" width="13.5546875" style="7" customWidth="1"/>
    <col min="13" max="16384" width="9.109375" style="7"/>
  </cols>
  <sheetData>
    <row r="1" spans="1:12" x14ac:dyDescent="0.25">
      <c r="A1" s="1" t="s">
        <v>0</v>
      </c>
    </row>
    <row r="3" spans="1:12" x14ac:dyDescent="0.25">
      <c r="A3" s="7" t="s">
        <v>30</v>
      </c>
    </row>
    <row r="4" spans="1:12" x14ac:dyDescent="0.25">
      <c r="A4" s="7" t="s">
        <v>31</v>
      </c>
    </row>
    <row r="5" spans="1:12" x14ac:dyDescent="0.25">
      <c r="A5" s="7" t="s">
        <v>32</v>
      </c>
    </row>
    <row r="6" spans="1:12" x14ac:dyDescent="0.25">
      <c r="A6" s="7" t="s">
        <v>33</v>
      </c>
    </row>
    <row r="7" spans="1:12" x14ac:dyDescent="0.25">
      <c r="A7" s="7" t="s">
        <v>35</v>
      </c>
    </row>
    <row r="9" spans="1:12" x14ac:dyDescent="0.25">
      <c r="A9" s="7" t="s">
        <v>34</v>
      </c>
    </row>
    <row r="10" spans="1:12" x14ac:dyDescent="0.25">
      <c r="A10" s="8" t="s">
        <v>29</v>
      </c>
      <c r="B10" s="7" t="s">
        <v>25</v>
      </c>
    </row>
    <row r="11" spans="1:12" x14ac:dyDescent="0.25">
      <c r="A11" s="8" t="s">
        <v>1</v>
      </c>
      <c r="B11" s="7" t="s">
        <v>26</v>
      </c>
    </row>
    <row r="12" spans="1:12" x14ac:dyDescent="0.25">
      <c r="A12" s="8" t="s">
        <v>3</v>
      </c>
      <c r="B12" s="7" t="s">
        <v>2</v>
      </c>
    </row>
    <row r="13" spans="1:12" x14ac:dyDescent="0.25">
      <c r="A13" s="8" t="s">
        <v>24</v>
      </c>
      <c r="B13" s="7" t="s">
        <v>4</v>
      </c>
    </row>
    <row r="15" spans="1:12" x14ac:dyDescent="0.25">
      <c r="A15" s="1" t="s">
        <v>5</v>
      </c>
      <c r="B15" s="1"/>
      <c r="C15" s="1"/>
      <c r="D15" s="2" t="s">
        <v>37</v>
      </c>
      <c r="E15" s="2" t="s">
        <v>10</v>
      </c>
      <c r="F15" s="1" t="s">
        <v>36</v>
      </c>
      <c r="G15" s="2"/>
      <c r="H15" s="1" t="s">
        <v>12</v>
      </c>
      <c r="J15" s="1" t="s">
        <v>15</v>
      </c>
      <c r="K15" s="1"/>
    </row>
    <row r="16" spans="1:12" x14ac:dyDescent="0.25">
      <c r="A16" s="1"/>
      <c r="B16" s="1"/>
      <c r="C16" s="1"/>
      <c r="D16" s="2" t="s">
        <v>9</v>
      </c>
      <c r="E16" s="2" t="s">
        <v>11</v>
      </c>
      <c r="F16" s="1" t="s">
        <v>13</v>
      </c>
      <c r="G16" s="1" t="s">
        <v>14</v>
      </c>
      <c r="H16" s="1" t="s">
        <v>13</v>
      </c>
      <c r="I16" s="1" t="s">
        <v>14</v>
      </c>
      <c r="J16" s="1" t="s">
        <v>13</v>
      </c>
      <c r="K16" s="1" t="s">
        <v>14</v>
      </c>
      <c r="L16" s="1" t="s">
        <v>19</v>
      </c>
    </row>
    <row r="17" spans="1:12" x14ac:dyDescent="0.25">
      <c r="B17" s="7" t="s">
        <v>6</v>
      </c>
      <c r="D17" s="9">
        <v>2000</v>
      </c>
      <c r="E17" s="10">
        <v>0.6</v>
      </c>
      <c r="F17" s="10"/>
      <c r="G17" s="10">
        <f>100%-E17</f>
        <v>0.4</v>
      </c>
      <c r="H17" s="9">
        <f>+F17*D17</f>
        <v>0</v>
      </c>
      <c r="I17" s="9">
        <f>+G17*D17</f>
        <v>800</v>
      </c>
      <c r="J17" s="11">
        <f t="shared" ref="J17:K19" si="0">+H$22*H17</f>
        <v>0</v>
      </c>
      <c r="K17" s="11">
        <f t="shared" si="0"/>
        <v>3200</v>
      </c>
      <c r="L17" s="11">
        <f>+J17+K17</f>
        <v>3200</v>
      </c>
    </row>
    <row r="18" spans="1:12" x14ac:dyDescent="0.25">
      <c r="B18" s="7" t="s">
        <v>7</v>
      </c>
      <c r="D18" s="9">
        <f>6000-2000</f>
        <v>4000</v>
      </c>
      <c r="E18" s="10">
        <v>1</v>
      </c>
      <c r="F18" s="10">
        <f>E18</f>
        <v>1</v>
      </c>
      <c r="G18" s="10">
        <f>E18</f>
        <v>1</v>
      </c>
      <c r="H18" s="9">
        <f>+F18*D18</f>
        <v>4000</v>
      </c>
      <c r="I18" s="9">
        <f>+G18*D18</f>
        <v>4000</v>
      </c>
      <c r="J18" s="11">
        <f t="shared" si="0"/>
        <v>8400</v>
      </c>
      <c r="K18" s="11">
        <f t="shared" si="0"/>
        <v>16000</v>
      </c>
      <c r="L18" s="11">
        <f>+J18+K18</f>
        <v>24400</v>
      </c>
    </row>
    <row r="19" spans="1:12" x14ac:dyDescent="0.25">
      <c r="B19" s="7" t="s">
        <v>8</v>
      </c>
      <c r="D19" s="9">
        <v>1000</v>
      </c>
      <c r="E19" s="10">
        <v>0.4</v>
      </c>
      <c r="F19" s="10">
        <v>1</v>
      </c>
      <c r="G19" s="10">
        <f>E19</f>
        <v>0.4</v>
      </c>
      <c r="H19" s="12">
        <f>+F19*D19</f>
        <v>1000</v>
      </c>
      <c r="I19" s="12">
        <f>+G19*D19</f>
        <v>400</v>
      </c>
      <c r="J19" s="13">
        <f t="shared" si="0"/>
        <v>2100</v>
      </c>
      <c r="K19" s="13">
        <f t="shared" si="0"/>
        <v>1600</v>
      </c>
      <c r="L19" s="13">
        <f>+J19+K19</f>
        <v>3700</v>
      </c>
    </row>
    <row r="20" spans="1:12" x14ac:dyDescent="0.25">
      <c r="D20" s="5" t="s">
        <v>27</v>
      </c>
      <c r="E20" s="7" t="s">
        <v>16</v>
      </c>
      <c r="H20" s="3">
        <f>SUM(H17:H19)</f>
        <v>5000</v>
      </c>
      <c r="I20" s="3">
        <f>SUM(I17:I19)</f>
        <v>5200</v>
      </c>
    </row>
    <row r="21" spans="1:12" x14ac:dyDescent="0.25">
      <c r="E21" s="7" t="s">
        <v>17</v>
      </c>
      <c r="H21" s="13">
        <v>10500</v>
      </c>
      <c r="I21" s="13">
        <f>12480+8320</f>
        <v>20800</v>
      </c>
      <c r="J21" s="11">
        <f>SUM(J17:J19)</f>
        <v>10500</v>
      </c>
      <c r="K21" s="11">
        <f>SUM(K17:K19)</f>
        <v>20800</v>
      </c>
      <c r="L21" s="11">
        <f>+J21+K21</f>
        <v>31300</v>
      </c>
    </row>
    <row r="22" spans="1:12" ht="13.8" thickBot="1" x14ac:dyDescent="0.3">
      <c r="D22" s="5" t="s">
        <v>28</v>
      </c>
      <c r="E22" s="7" t="s">
        <v>18</v>
      </c>
      <c r="H22" s="4">
        <f>+H21/H20</f>
        <v>2.1</v>
      </c>
      <c r="I22" s="4">
        <f>+I21/I20</f>
        <v>4</v>
      </c>
    </row>
    <row r="23" spans="1:12" ht="13.8" thickTop="1" x14ac:dyDescent="0.25"/>
    <row r="24" spans="1:12" x14ac:dyDescent="0.25">
      <c r="A24" s="7" t="s">
        <v>20</v>
      </c>
    </row>
    <row r="25" spans="1:12" x14ac:dyDescent="0.25">
      <c r="B25" s="7" t="s">
        <v>6</v>
      </c>
      <c r="I25" s="11">
        <v>8750</v>
      </c>
      <c r="J25" s="11">
        <f>+I25+I26</f>
        <v>11950</v>
      </c>
      <c r="K25" s="7">
        <v>2000</v>
      </c>
      <c r="L25" s="7">
        <f>+J25/K25</f>
        <v>5.9749999999999996</v>
      </c>
    </row>
    <row r="26" spans="1:12" x14ac:dyDescent="0.25">
      <c r="B26" s="7" t="s">
        <v>21</v>
      </c>
      <c r="I26" s="11">
        <f>+L17</f>
        <v>3200</v>
      </c>
    </row>
    <row r="27" spans="1:12" x14ac:dyDescent="0.25">
      <c r="B27" s="7" t="s">
        <v>7</v>
      </c>
      <c r="I27" s="13">
        <f>+L18</f>
        <v>24400</v>
      </c>
      <c r="J27" s="11">
        <f>+I27</f>
        <v>24400</v>
      </c>
      <c r="K27" s="7">
        <v>4000</v>
      </c>
      <c r="L27" s="14">
        <f>+J27/K27</f>
        <v>6.1</v>
      </c>
    </row>
    <row r="28" spans="1:12" x14ac:dyDescent="0.25">
      <c r="A28" s="5" t="s">
        <v>3</v>
      </c>
      <c r="B28" s="1" t="s">
        <v>22</v>
      </c>
      <c r="I28" s="6">
        <f>SUM(I25:I27)</f>
        <v>36350</v>
      </c>
    </row>
    <row r="29" spans="1:12" x14ac:dyDescent="0.25">
      <c r="A29" s="5" t="s">
        <v>24</v>
      </c>
      <c r="B29" s="1" t="s">
        <v>23</v>
      </c>
      <c r="I29" s="6">
        <f>+L19</f>
        <v>3700</v>
      </c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tabSelected="1" topLeftCell="A3" zoomScale="90" workbookViewId="0">
      <selection activeCell="K8" sqref="K8"/>
    </sheetView>
  </sheetViews>
  <sheetFormatPr defaultRowHeight="13.2" x14ac:dyDescent="0.25"/>
  <cols>
    <col min="1" max="1" width="0.88671875" customWidth="1"/>
    <col min="2" max="2" width="20" bestFit="1" customWidth="1"/>
    <col min="3" max="3" width="8.33203125" bestFit="1" customWidth="1"/>
    <col min="4" max="4" width="9.44140625" bestFit="1" customWidth="1"/>
    <col min="5" max="5" width="9.33203125" style="23" bestFit="1" customWidth="1"/>
    <col min="6" max="6" width="0.88671875" style="23" customWidth="1"/>
    <col min="7" max="7" width="10.5546875" style="20" customWidth="1"/>
    <col min="8" max="8" width="10.5546875" style="21" bestFit="1" customWidth="1"/>
    <col min="9" max="9" width="0.6640625" style="21" customWidth="1"/>
    <col min="10" max="10" width="11.5546875" style="20" bestFit="1" customWidth="1"/>
    <col min="11" max="11" width="11.5546875" customWidth="1"/>
    <col min="12" max="12" width="0.88671875" customWidth="1"/>
    <col min="13" max="13" width="11.5546875" bestFit="1" customWidth="1"/>
    <col min="14" max="14" width="10.33203125" customWidth="1"/>
  </cols>
  <sheetData>
    <row r="1" spans="2:15" x14ac:dyDescent="0.25">
      <c r="B1" s="1" t="s">
        <v>50</v>
      </c>
      <c r="E1" s="17"/>
      <c r="G1" s="16"/>
      <c r="H1" s="15"/>
      <c r="I1" s="15"/>
      <c r="J1" s="16"/>
    </row>
    <row r="2" spans="2:15" x14ac:dyDescent="0.25">
      <c r="B2" t="s">
        <v>64</v>
      </c>
      <c r="E2" s="17"/>
      <c r="G2" s="16"/>
      <c r="H2" s="15"/>
      <c r="I2" s="15"/>
      <c r="J2" s="16"/>
    </row>
    <row r="3" spans="2:15" x14ac:dyDescent="0.25">
      <c r="B3" t="s">
        <v>63</v>
      </c>
      <c r="E3" s="17"/>
      <c r="G3" s="16"/>
      <c r="H3" s="15"/>
      <c r="I3" s="15"/>
      <c r="J3" s="16"/>
    </row>
    <row r="4" spans="2:15" ht="13.8" thickBot="1" x14ac:dyDescent="0.3">
      <c r="E4" s="17"/>
      <c r="G4" s="16"/>
      <c r="H4" s="15"/>
      <c r="I4" s="15"/>
      <c r="J4" s="16"/>
    </row>
    <row r="5" spans="2:15" x14ac:dyDescent="0.25">
      <c r="C5" s="51" t="s">
        <v>37</v>
      </c>
      <c r="D5" s="52" t="s">
        <v>10</v>
      </c>
      <c r="E5" s="43"/>
      <c r="F5" s="44" t="s">
        <v>47</v>
      </c>
      <c r="G5" s="40"/>
      <c r="H5" s="38"/>
      <c r="I5" s="39" t="s">
        <v>42</v>
      </c>
      <c r="J5" s="40"/>
      <c r="K5" s="26"/>
      <c r="L5" s="27" t="s">
        <v>48</v>
      </c>
      <c r="M5" s="28"/>
      <c r="N5" s="40" t="s">
        <v>17</v>
      </c>
    </row>
    <row r="6" spans="2:15" ht="13.8" thickBot="1" x14ac:dyDescent="0.3">
      <c r="C6" s="60" t="s">
        <v>9</v>
      </c>
      <c r="D6" s="61" t="s">
        <v>39</v>
      </c>
      <c r="E6" s="62" t="s">
        <v>40</v>
      </c>
      <c r="F6" s="63"/>
      <c r="G6" s="61" t="s">
        <v>14</v>
      </c>
      <c r="H6" s="64" t="s">
        <v>40</v>
      </c>
      <c r="I6" s="65"/>
      <c r="J6" s="61" t="s">
        <v>14</v>
      </c>
      <c r="K6" s="64" t="s">
        <v>40</v>
      </c>
      <c r="L6" s="65"/>
      <c r="M6" s="61" t="s">
        <v>14</v>
      </c>
      <c r="N6" s="66" t="s">
        <v>49</v>
      </c>
    </row>
    <row r="7" spans="2:15" x14ac:dyDescent="0.25">
      <c r="B7" s="57" t="s">
        <v>38</v>
      </c>
      <c r="C7" s="115">
        <f>+C21</f>
        <v>0</v>
      </c>
      <c r="D7" s="53"/>
      <c r="E7" s="45">
        <v>0</v>
      </c>
      <c r="F7" s="22"/>
      <c r="G7" s="46">
        <f>1-D7</f>
        <v>1</v>
      </c>
      <c r="H7" s="67">
        <f>+C7*E7</f>
        <v>0</v>
      </c>
      <c r="I7" s="70"/>
      <c r="J7" s="41">
        <f>+G7*C7</f>
        <v>0</v>
      </c>
      <c r="K7" s="117" t="e">
        <f>+H7*-H13</f>
        <v>#DIV/0!</v>
      </c>
      <c r="L7" s="30"/>
      <c r="M7" s="31" t="e">
        <f>+J7*J13</f>
        <v>#DIV/0!</v>
      </c>
      <c r="N7" s="99" t="e">
        <f>+K7+M7</f>
        <v>#DIV/0!</v>
      </c>
    </row>
    <row r="8" spans="2:15" x14ac:dyDescent="0.25">
      <c r="B8" s="58" t="s">
        <v>7</v>
      </c>
      <c r="C8" s="68">
        <f>+C18</f>
        <v>0</v>
      </c>
      <c r="D8" s="55">
        <v>1</v>
      </c>
      <c r="E8" s="45">
        <v>1</v>
      </c>
      <c r="F8" s="22"/>
      <c r="G8" s="47">
        <v>1</v>
      </c>
      <c r="H8" s="68">
        <f>+E8*C8</f>
        <v>0</v>
      </c>
      <c r="I8" s="25"/>
      <c r="J8" s="41">
        <f>+G8*C8</f>
        <v>0</v>
      </c>
      <c r="K8" s="29" t="e">
        <f>+H8*H13</f>
        <v>#DIV/0!</v>
      </c>
      <c r="L8" s="30"/>
      <c r="M8" s="31" t="e">
        <f>+J8*J13</f>
        <v>#DIV/0!</v>
      </c>
      <c r="N8" s="100" t="e">
        <f>+K8+M8</f>
        <v>#DIV/0!</v>
      </c>
    </row>
    <row r="9" spans="2:15" ht="13.8" thickBot="1" x14ac:dyDescent="0.3">
      <c r="B9" s="59" t="s">
        <v>41</v>
      </c>
      <c r="C9" s="114">
        <f>+C17</f>
        <v>0</v>
      </c>
      <c r="D9" s="56"/>
      <c r="E9" s="48">
        <v>1</v>
      </c>
      <c r="F9" s="49"/>
      <c r="G9" s="50">
        <f>+D9</f>
        <v>0</v>
      </c>
      <c r="H9" s="71">
        <f>+E9*C9</f>
        <v>0</v>
      </c>
      <c r="I9" s="72"/>
      <c r="J9" s="73">
        <f>+G9*C9</f>
        <v>0</v>
      </c>
      <c r="K9" s="35" t="e">
        <f>+H9*H13</f>
        <v>#DIV/0!</v>
      </c>
      <c r="L9" s="36"/>
      <c r="M9" s="37" t="e">
        <f>+J9*J13</f>
        <v>#DIV/0!</v>
      </c>
      <c r="N9" s="101" t="e">
        <f>+K9+M9</f>
        <v>#DIV/0!</v>
      </c>
    </row>
    <row r="10" spans="2:15" ht="13.8" thickBot="1" x14ac:dyDescent="0.3">
      <c r="B10" s="1"/>
      <c r="D10" s="80"/>
      <c r="H10" s="69"/>
      <c r="J10" s="42"/>
      <c r="K10" s="32" t="e">
        <f>SUM(K7:K9)</f>
        <v>#DIV/0!</v>
      </c>
      <c r="L10" s="33"/>
      <c r="M10" s="34" t="e">
        <f>SUM(M7:M9)</f>
        <v>#DIV/0!</v>
      </c>
    </row>
    <row r="11" spans="2:15" ht="13.8" thickBot="1" x14ac:dyDescent="0.3">
      <c r="D11" s="20"/>
      <c r="G11" s="75" t="s">
        <v>16</v>
      </c>
      <c r="H11" s="76">
        <f>SUM(H7:H10)</f>
        <v>0</v>
      </c>
      <c r="I11" s="77"/>
      <c r="J11" s="78">
        <f>SUM(J7:J10)</f>
        <v>0</v>
      </c>
    </row>
    <row r="12" spans="2:15" x14ac:dyDescent="0.25">
      <c r="D12" s="20"/>
      <c r="G12" s="57" t="s">
        <v>17</v>
      </c>
      <c r="H12" s="97"/>
      <c r="I12" s="97"/>
      <c r="J12" s="98"/>
      <c r="K12" s="18" t="s">
        <v>66</v>
      </c>
      <c r="L12" s="18"/>
      <c r="M12" s="18"/>
      <c r="N12" s="18"/>
      <c r="O12" s="18"/>
    </row>
    <row r="13" spans="2:15" ht="13.8" thickBot="1" x14ac:dyDescent="0.3">
      <c r="D13" s="20"/>
      <c r="G13" s="79" t="s">
        <v>18</v>
      </c>
      <c r="H13" s="74" t="e">
        <f>+H12/H11</f>
        <v>#DIV/0!</v>
      </c>
      <c r="I13" s="74"/>
      <c r="J13" s="24" t="e">
        <f>+J12/J11</f>
        <v>#DIV/0!</v>
      </c>
    </row>
    <row r="14" spans="2:15" ht="13.8" thickBot="1" x14ac:dyDescent="0.3">
      <c r="B14" s="96" t="s">
        <v>67</v>
      </c>
    </row>
    <row r="15" spans="2:15" x14ac:dyDescent="0.25">
      <c r="B15" s="84" t="s">
        <v>51</v>
      </c>
      <c r="C15" s="85"/>
      <c r="D15" s="86"/>
    </row>
    <row r="16" spans="2:15" x14ac:dyDescent="0.25">
      <c r="B16" s="87" t="s">
        <v>43</v>
      </c>
      <c r="C16" s="112"/>
      <c r="D16" s="88" t="s">
        <v>65</v>
      </c>
      <c r="G16" s="19" t="s">
        <v>52</v>
      </c>
    </row>
    <row r="17" spans="2:13" x14ac:dyDescent="0.25">
      <c r="B17" s="87" t="s">
        <v>44</v>
      </c>
      <c r="C17" s="112"/>
      <c r="D17" s="88" t="s">
        <v>65</v>
      </c>
      <c r="G17" s="81" t="s">
        <v>57</v>
      </c>
      <c r="M17" s="102"/>
    </row>
    <row r="18" spans="2:13" ht="13.8" thickBot="1" x14ac:dyDescent="0.3">
      <c r="B18" s="87" t="s">
        <v>7</v>
      </c>
      <c r="C18" s="113">
        <f>+C16-C17</f>
        <v>0</v>
      </c>
      <c r="D18" s="88" t="s">
        <v>65</v>
      </c>
      <c r="G18" s="81" t="s">
        <v>53</v>
      </c>
      <c r="M18" s="82" t="e">
        <f>+M7</f>
        <v>#DIV/0!</v>
      </c>
    </row>
    <row r="19" spans="2:13" ht="13.8" thickTop="1" x14ac:dyDescent="0.25">
      <c r="B19" s="89"/>
      <c r="C19" s="112"/>
      <c r="D19" s="88"/>
      <c r="G19" s="81" t="s">
        <v>54</v>
      </c>
      <c r="M19" s="83" t="e">
        <f>+M17+M18</f>
        <v>#DIV/0!</v>
      </c>
    </row>
    <row r="20" spans="2:13" x14ac:dyDescent="0.25">
      <c r="B20" s="87" t="s">
        <v>45</v>
      </c>
      <c r="C20" s="112"/>
      <c r="D20" s="88" t="s">
        <v>65</v>
      </c>
    </row>
    <row r="21" spans="2:13" x14ac:dyDescent="0.25">
      <c r="B21" s="87" t="s">
        <v>46</v>
      </c>
      <c r="C21" s="112"/>
      <c r="D21" s="88" t="s">
        <v>65</v>
      </c>
      <c r="G21" s="93" t="s">
        <v>55</v>
      </c>
      <c r="M21" s="94" t="e">
        <f>+N8</f>
        <v>#DIV/0!</v>
      </c>
    </row>
    <row r="22" spans="2:13" ht="13.8" thickBot="1" x14ac:dyDescent="0.3">
      <c r="B22" s="87" t="s">
        <v>7</v>
      </c>
      <c r="C22" s="113">
        <f>+C20-C21</f>
        <v>0</v>
      </c>
      <c r="D22" s="88" t="s">
        <v>65</v>
      </c>
    </row>
    <row r="23" spans="2:13" ht="14.4" thickTop="1" thickBot="1" x14ac:dyDescent="0.3">
      <c r="B23" s="90"/>
      <c r="C23" s="91"/>
      <c r="D23" s="92"/>
      <c r="G23" s="93" t="s">
        <v>56</v>
      </c>
      <c r="M23" s="95" t="e">
        <f>+M19+M21</f>
        <v>#DIV/0!</v>
      </c>
    </row>
    <row r="25" spans="2:13" x14ac:dyDescent="0.25">
      <c r="G25" s="20" t="s">
        <v>58</v>
      </c>
      <c r="M25" s="82" t="e">
        <f>+N9</f>
        <v>#DIV/0!</v>
      </c>
    </row>
    <row r="27" spans="2:13" ht="13.8" thickBot="1" x14ac:dyDescent="0.3"/>
    <row r="28" spans="2:13" x14ac:dyDescent="0.25">
      <c r="G28" s="26" t="s">
        <v>59</v>
      </c>
      <c r="H28" s="103"/>
      <c r="I28" s="103"/>
      <c r="J28" s="80"/>
      <c r="K28" s="80"/>
      <c r="L28" s="80"/>
      <c r="M28" s="104" t="e">
        <f>+M19</f>
        <v>#DIV/0!</v>
      </c>
    </row>
    <row r="29" spans="2:13" x14ac:dyDescent="0.25">
      <c r="G29" s="54" t="s">
        <v>60</v>
      </c>
      <c r="K29" s="20"/>
      <c r="L29" s="20"/>
      <c r="M29" s="42">
        <f>+C21</f>
        <v>0</v>
      </c>
    </row>
    <row r="30" spans="2:13" ht="13.8" thickBot="1" x14ac:dyDescent="0.3">
      <c r="G30" s="54" t="s">
        <v>61</v>
      </c>
      <c r="K30" s="20"/>
      <c r="L30" s="20"/>
      <c r="M30" s="105" t="e">
        <f>+M28/M29</f>
        <v>#DIV/0!</v>
      </c>
    </row>
    <row r="31" spans="2:13" ht="13.8" thickTop="1" x14ac:dyDescent="0.25">
      <c r="G31" s="54"/>
      <c r="K31" s="20"/>
      <c r="L31" s="20"/>
      <c r="M31" s="42"/>
    </row>
    <row r="32" spans="2:13" x14ac:dyDescent="0.25">
      <c r="G32" s="106" t="s">
        <v>62</v>
      </c>
      <c r="K32" s="20"/>
      <c r="L32" s="20"/>
      <c r="M32" s="107" t="e">
        <f>+M21</f>
        <v>#DIV/0!</v>
      </c>
    </row>
    <row r="33" spans="1:13" x14ac:dyDescent="0.25">
      <c r="G33" s="54" t="s">
        <v>60</v>
      </c>
      <c r="K33" s="20"/>
      <c r="L33" s="20"/>
      <c r="M33" s="42">
        <f>+C8</f>
        <v>0</v>
      </c>
    </row>
    <row r="34" spans="1:13" ht="13.8" thickBot="1" x14ac:dyDescent="0.3">
      <c r="G34" s="54" t="s">
        <v>61</v>
      </c>
      <c r="K34" s="20"/>
      <c r="L34" s="20"/>
      <c r="M34" s="105" t="e">
        <f>+M32/M33</f>
        <v>#DIV/0!</v>
      </c>
    </row>
    <row r="35" spans="1:13" ht="14.4" thickTop="1" thickBot="1" x14ac:dyDescent="0.3">
      <c r="G35" s="108"/>
      <c r="H35" s="109"/>
      <c r="I35" s="109"/>
      <c r="J35" s="110"/>
      <c r="K35" s="110"/>
      <c r="L35" s="110"/>
      <c r="M35" s="111"/>
    </row>
    <row r="37" spans="1:13" x14ac:dyDescent="0.25">
      <c r="C37" s="116"/>
      <c r="D37" s="116"/>
    </row>
    <row r="38" spans="1:13" x14ac:dyDescent="0.25">
      <c r="A38" t="s">
        <v>68</v>
      </c>
      <c r="C38" s="116">
        <v>736000</v>
      </c>
      <c r="D38" s="116"/>
    </row>
    <row r="39" spans="1:13" x14ac:dyDescent="0.25">
      <c r="B39" t="s">
        <v>69</v>
      </c>
      <c r="C39" s="116"/>
      <c r="D39" s="116">
        <v>736000</v>
      </c>
    </row>
    <row r="40" spans="1:13" x14ac:dyDescent="0.25">
      <c r="C40" s="116"/>
      <c r="D40" s="116"/>
    </row>
    <row r="41" spans="1:13" x14ac:dyDescent="0.25">
      <c r="A41" t="s">
        <v>70</v>
      </c>
      <c r="C41" s="116">
        <v>241148</v>
      </c>
      <c r="D41" s="116"/>
    </row>
    <row r="42" spans="1:13" x14ac:dyDescent="0.25">
      <c r="B42" t="s">
        <v>72</v>
      </c>
      <c r="C42" s="116"/>
      <c r="D42" s="116">
        <v>148742</v>
      </c>
    </row>
    <row r="43" spans="1:13" x14ac:dyDescent="0.25">
      <c r="B43" t="s">
        <v>73</v>
      </c>
      <c r="C43" s="116"/>
      <c r="D43" s="116">
        <v>92406</v>
      </c>
    </row>
    <row r="44" spans="1:13" x14ac:dyDescent="0.25">
      <c r="C44" s="116"/>
      <c r="D44" s="116"/>
    </row>
    <row r="45" spans="1:13" x14ac:dyDescent="0.25">
      <c r="A45" t="s">
        <v>71</v>
      </c>
      <c r="C45" s="116">
        <v>996177</v>
      </c>
      <c r="D45" s="116"/>
    </row>
    <row r="46" spans="1:13" x14ac:dyDescent="0.25">
      <c r="B46" t="s">
        <v>70</v>
      </c>
      <c r="C46" s="116"/>
      <c r="D46" s="116">
        <v>996177</v>
      </c>
    </row>
    <row r="47" spans="1:13" x14ac:dyDescent="0.25">
      <c r="C47" s="116"/>
      <c r="D47" s="116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A. Files</dc:creator>
  <cp:lastModifiedBy>Aniket Gupta</cp:lastModifiedBy>
  <cp:lastPrinted>2004-02-12T16:44:45Z</cp:lastPrinted>
  <dcterms:created xsi:type="dcterms:W3CDTF">2001-02-23T01:31:22Z</dcterms:created>
  <dcterms:modified xsi:type="dcterms:W3CDTF">2024-02-03T22:30:30Z</dcterms:modified>
</cp:coreProperties>
</file>