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embeddings/oleObject3.bin" ContentType="application/vnd.openxmlformats-officedocument.oleObject"/>
  <Override PartName="/xl/drawings/drawing3.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C28A0120-5E24-4BF5-895D-2DD221395802}" xr6:coauthVersionLast="47" xr6:coauthVersionMax="47" xr10:uidLastSave="{00000000-0000-0000-0000-000000000000}"/>
  <bookViews>
    <workbookView xWindow="768" yWindow="768" windowWidth="17280" windowHeight="8880"/>
  </bookViews>
  <sheets>
    <sheet name="Introduction" sheetId="4" r:id="rId1"/>
    <sheet name="1 aggregation - indirect measur" sheetId="2" r:id="rId2"/>
    <sheet name="2 aggregation - direct measur" sheetId="1" r:id="rId3"/>
    <sheet name="3 aggregated uncertainty" sheetId="5" r:id="rId4"/>
    <sheet name="IPPC Uncertainty Data"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2" l="1"/>
  <c r="K19" i="2"/>
  <c r="N19" i="2" s="1"/>
  <c r="O19" i="2" s="1"/>
  <c r="L19" i="2"/>
  <c r="M19" i="2"/>
  <c r="J21" i="2"/>
  <c r="K21" i="2"/>
  <c r="L21" i="2"/>
  <c r="M21" i="2"/>
  <c r="N21" i="2"/>
  <c r="O21" i="2" s="1"/>
  <c r="J22" i="2"/>
  <c r="K22" i="2"/>
  <c r="N22" i="2" s="1"/>
  <c r="O22" i="2" s="1"/>
  <c r="L22" i="2"/>
  <c r="M22" i="2"/>
  <c r="J23" i="2"/>
  <c r="K23" i="2" s="1"/>
  <c r="L23" i="2"/>
  <c r="M23" i="2"/>
  <c r="J24" i="2"/>
  <c r="K24" i="2"/>
  <c r="N24" i="2" s="1"/>
  <c r="O24" i="2" s="1"/>
  <c r="L24" i="2"/>
  <c r="M24" i="2" s="1"/>
  <c r="J25" i="2"/>
  <c r="K25" i="2"/>
  <c r="L25" i="2"/>
  <c r="M25" i="2"/>
  <c r="N25" i="2"/>
  <c r="O25" i="2" s="1"/>
  <c r="J26" i="2"/>
  <c r="K26" i="2"/>
  <c r="L26" i="2"/>
  <c r="M26" i="2"/>
  <c r="N26" i="2"/>
  <c r="O26" i="2"/>
  <c r="J27" i="2"/>
  <c r="K27" i="2" s="1"/>
  <c r="N27" i="2" s="1"/>
  <c r="O27" i="2" s="1"/>
  <c r="L27" i="2"/>
  <c r="M27" i="2"/>
  <c r="J28" i="2"/>
  <c r="K28" i="2"/>
  <c r="N28" i="2" s="1"/>
  <c r="O28" i="2" s="1"/>
  <c r="L28" i="2"/>
  <c r="M28" i="2" s="1"/>
  <c r="J29" i="2"/>
  <c r="K29" i="2"/>
  <c r="L29" i="2"/>
  <c r="M29" i="2"/>
  <c r="N29" i="2"/>
  <c r="O29" i="2" s="1"/>
  <c r="J30" i="2"/>
  <c r="K30" i="2"/>
  <c r="L30" i="2"/>
  <c r="M30" i="2"/>
  <c r="N30" i="2"/>
  <c r="O30" i="2"/>
  <c r="J31" i="2"/>
  <c r="K31" i="2" s="1"/>
  <c r="N31" i="2" s="1"/>
  <c r="O31" i="2" s="1"/>
  <c r="L31" i="2"/>
  <c r="M31" i="2"/>
  <c r="J32" i="2"/>
  <c r="K32" i="2"/>
  <c r="N32" i="2" s="1"/>
  <c r="O32" i="2" s="1"/>
  <c r="L32" i="2"/>
  <c r="M32" i="2" s="1"/>
  <c r="J33" i="2"/>
  <c r="K33" i="2"/>
  <c r="L33" i="2"/>
  <c r="M33" i="2"/>
  <c r="N33" i="2"/>
  <c r="O33" i="2" s="1"/>
  <c r="J34" i="2"/>
  <c r="K34" i="2"/>
  <c r="L34" i="2"/>
  <c r="M34" i="2"/>
  <c r="N34" i="2"/>
  <c r="O34" i="2"/>
  <c r="J35" i="2"/>
  <c r="K35" i="2" s="1"/>
  <c r="N35" i="2" s="1"/>
  <c r="O35" i="2" s="1"/>
  <c r="L35" i="2"/>
  <c r="M35" i="2"/>
  <c r="J36" i="2"/>
  <c r="K36" i="2"/>
  <c r="N36" i="2" s="1"/>
  <c r="O36" i="2" s="1"/>
  <c r="L36" i="2"/>
  <c r="M36" i="2" s="1"/>
  <c r="J37" i="2"/>
  <c r="K37" i="2"/>
  <c r="L37" i="2"/>
  <c r="M37" i="2"/>
  <c r="N37" i="2"/>
  <c r="O37" i="2" s="1"/>
  <c r="J38" i="2"/>
  <c r="K38" i="2"/>
  <c r="L38" i="2"/>
  <c r="M38" i="2"/>
  <c r="N38" i="2"/>
  <c r="O38" i="2"/>
  <c r="J39" i="2"/>
  <c r="K39" i="2" s="1"/>
  <c r="N39" i="2" s="1"/>
  <c r="O39" i="2" s="1"/>
  <c r="L39" i="2"/>
  <c r="M39" i="2"/>
  <c r="J40" i="2"/>
  <c r="K40" i="2"/>
  <c r="N40" i="2" s="1"/>
  <c r="O40" i="2" s="1"/>
  <c r="L40" i="2"/>
  <c r="M40" i="2" s="1"/>
  <c r="J41" i="2"/>
  <c r="K41" i="2"/>
  <c r="L41" i="2"/>
  <c r="M41" i="2"/>
  <c r="N41" i="2"/>
  <c r="O41" i="2" s="1"/>
  <c r="J42" i="2"/>
  <c r="K42" i="2"/>
  <c r="L42" i="2"/>
  <c r="M42" i="2"/>
  <c r="N42" i="2"/>
  <c r="O42" i="2"/>
  <c r="J43" i="2"/>
  <c r="K43" i="2" s="1"/>
  <c r="N43" i="2" s="1"/>
  <c r="O43" i="2" s="1"/>
  <c r="L43" i="2"/>
  <c r="M43" i="2"/>
  <c r="J44" i="2"/>
  <c r="K44" i="2"/>
  <c r="N44" i="2" s="1"/>
  <c r="O44" i="2" s="1"/>
  <c r="L44" i="2"/>
  <c r="M44" i="2" s="1"/>
  <c r="G19" i="1"/>
  <c r="H19" i="1"/>
  <c r="I19" i="1" s="1"/>
  <c r="G20" i="1"/>
  <c r="H20" i="1"/>
  <c r="I20" i="1"/>
  <c r="G22" i="1"/>
  <c r="H22" i="1"/>
  <c r="I22" i="1"/>
  <c r="F49" i="1" s="1"/>
  <c r="G49" i="1" s="1"/>
  <c r="G23" i="1"/>
  <c r="H23" i="1"/>
  <c r="I23" i="1"/>
  <c r="G24" i="1"/>
  <c r="H24" i="1"/>
  <c r="I24" i="1"/>
  <c r="G25" i="1"/>
  <c r="H25" i="1"/>
  <c r="I25" i="1" s="1"/>
  <c r="G26" i="1"/>
  <c r="H26" i="1"/>
  <c r="I26" i="1" s="1"/>
  <c r="G27" i="1"/>
  <c r="H27" i="1"/>
  <c r="I27" i="1"/>
  <c r="G28" i="1"/>
  <c r="H28" i="1"/>
  <c r="I28" i="1" s="1"/>
  <c r="G29" i="1"/>
  <c r="H29" i="1"/>
  <c r="I29" i="1"/>
  <c r="G30" i="1"/>
  <c r="H30" i="1"/>
  <c r="I30" i="1"/>
  <c r="G31" i="1"/>
  <c r="H31" i="1"/>
  <c r="I31" i="1"/>
  <c r="G32" i="1"/>
  <c r="H32" i="1"/>
  <c r="I32" i="1"/>
  <c r="G33" i="1"/>
  <c r="H33" i="1"/>
  <c r="I33" i="1" s="1"/>
  <c r="G34" i="1"/>
  <c r="H34" i="1"/>
  <c r="I34" i="1" s="1"/>
  <c r="G35" i="1"/>
  <c r="H35" i="1"/>
  <c r="I35" i="1"/>
  <c r="G36" i="1"/>
  <c r="H36" i="1"/>
  <c r="I36" i="1" s="1"/>
  <c r="G37" i="1"/>
  <c r="H37" i="1"/>
  <c r="I37" i="1"/>
  <c r="G38" i="1"/>
  <c r="H38" i="1"/>
  <c r="I38" i="1"/>
  <c r="G39" i="1"/>
  <c r="H39" i="1"/>
  <c r="I39" i="1"/>
  <c r="G40" i="1"/>
  <c r="H40" i="1"/>
  <c r="I40" i="1"/>
  <c r="G41" i="1"/>
  <c r="H41" i="1"/>
  <c r="I41" i="1" s="1"/>
  <c r="G42" i="1"/>
  <c r="H42" i="1"/>
  <c r="I42" i="1" s="1"/>
  <c r="G43" i="1"/>
  <c r="H43" i="1"/>
  <c r="I43" i="1"/>
  <c r="G44" i="1"/>
  <c r="H44" i="1"/>
  <c r="I44" i="1" s="1"/>
  <c r="G45" i="1"/>
  <c r="H45" i="1"/>
  <c r="I45" i="1"/>
  <c r="D47" i="1"/>
  <c r="N23" i="2" l="1"/>
  <c r="O23" i="2" s="1"/>
  <c r="K46" i="2"/>
  <c r="J46" i="2"/>
  <c r="C6" i="5" l="1"/>
  <c r="D6" i="5" s="1"/>
  <c r="L48" i="2"/>
  <c r="M48" i="2" s="1"/>
</calcChain>
</file>

<file path=xl/sharedStrings.xml><?xml version="1.0" encoding="utf-8"?>
<sst xmlns="http://schemas.openxmlformats.org/spreadsheetml/2006/main" count="122" uniqueCount="96">
  <si>
    <t>A</t>
  </si>
  <si>
    <t>B</t>
  </si>
  <si>
    <t>C</t>
  </si>
  <si>
    <t>D</t>
  </si>
  <si>
    <t>User entry: Physical units</t>
  </si>
  <si>
    <t>Auto calculated value:</t>
  </si>
  <si>
    <t>E</t>
  </si>
  <si>
    <t>F</t>
  </si>
  <si>
    <t>Example: Source 1</t>
  </si>
  <si>
    <t>GJ</t>
  </si>
  <si>
    <t>kg CO2 / GJ</t>
  </si>
  <si>
    <t>Source description</t>
  </si>
  <si>
    <t>Activity Data
(e.g. Quantity of fuel used)</t>
  </si>
  <si>
    <t>Unit used to measure Activity Data</t>
  </si>
  <si>
    <t>User entry: estimtated uncertainties (95% confidence interval)</t>
  </si>
  <si>
    <t>GHG emission factor</t>
  </si>
  <si>
    <t>Uncertainty of calculated emissions</t>
  </si>
  <si>
    <t>Certainty Ranking</t>
  </si>
  <si>
    <t>User entry: Source description</t>
  </si>
  <si>
    <t>User entry:  emission factor/activity data values</t>
  </si>
  <si>
    <t>Uncertainty of activity data (a)
(Confidence interval expressed in ± percent)</t>
  </si>
  <si>
    <t>Uncertainty of activity data 
(Confidence interval expressed in ± percent)</t>
  </si>
  <si>
    <t>Uncertainties due to emission Factors and Activity Data</t>
  </si>
  <si>
    <t>Gas</t>
  </si>
  <si>
    <t>Source category</t>
  </si>
  <si>
    <t>Emission factor</t>
  </si>
  <si>
    <t>Activity data</t>
  </si>
  <si>
    <t>Overall uncertainty</t>
  </si>
  <si>
    <t>Energy</t>
  </si>
  <si>
    <t>Industrial Processes</t>
  </si>
  <si>
    <t>Land Use Change
 and Forrestry</t>
  </si>
  <si>
    <t>Biomass Burning</t>
  </si>
  <si>
    <t>Oil and Nat. Gas Activities</t>
  </si>
  <si>
    <t xml:space="preserve">Rice cultivation </t>
  </si>
  <si>
    <t>Waste</t>
  </si>
  <si>
    <t>Animals</t>
  </si>
  <si>
    <t>Animal waste</t>
  </si>
  <si>
    <t>Agricultural Soils</t>
  </si>
  <si>
    <t>2 orders of magnitude</t>
  </si>
  <si>
    <t>Note: Individual uncertainties that appear to be greater than ± 60% are not shown. Instead judgement as to the relative 
importance of emissions factor and activity data uncertainties are shown as fractions which sum to one</t>
  </si>
  <si>
    <r>
      <t>N</t>
    </r>
    <r>
      <rPr>
        <vertAlign val="subscript"/>
        <sz val="10"/>
        <rFont val="Arial"/>
        <family val="2"/>
      </rPr>
      <t>2</t>
    </r>
    <r>
      <rPr>
        <sz val="10"/>
        <rFont val="Arial"/>
      </rPr>
      <t>0</t>
    </r>
  </si>
  <si>
    <r>
      <t>CH</t>
    </r>
    <r>
      <rPr>
        <vertAlign val="subscript"/>
        <sz val="10"/>
        <rFont val="Arial"/>
        <family val="2"/>
      </rPr>
      <t>4</t>
    </r>
  </si>
  <si>
    <r>
      <t>CO</t>
    </r>
    <r>
      <rPr>
        <vertAlign val="subscript"/>
        <sz val="10"/>
        <rFont val="Arial"/>
        <family val="2"/>
      </rPr>
      <t>2</t>
    </r>
  </si>
  <si>
    <t xml:space="preserve">Source: </t>
  </si>
  <si>
    <t>Revised 1996 IPCC Guidelines for National Greenhouse Gas
Inventories: Reporting Instructions</t>
  </si>
  <si>
    <t>Uncertainty data from the IPCC</t>
  </si>
  <si>
    <t xml:space="preserve">The following table has been generated by the IPCC for the uncertainty assessment of national Inventory data.  As the uncertainties for several categories are quite high, it is recommended to apply these data only if the collcection of site specific data is not possible. </t>
  </si>
  <si>
    <t>G</t>
  </si>
  <si>
    <t>H</t>
  </si>
  <si>
    <t>I</t>
  </si>
  <si>
    <t>J</t>
  </si>
  <si>
    <t>K</t>
  </si>
  <si>
    <t>L</t>
  </si>
  <si>
    <t xml:space="preserve"> A * D</t>
  </si>
  <si>
    <t>G/1000</t>
  </si>
  <si>
    <t>(H*I)</t>
  </si>
  <si>
    <t xml:space="preserve"> Auxiliary Variable 1</t>
  </si>
  <si>
    <t>Auxiliary Variable 2</t>
  </si>
  <si>
    <r>
      <t>K</t>
    </r>
    <r>
      <rPr>
        <vertAlign val="superscript"/>
        <sz val="10"/>
        <rFont val="Arial"/>
        <family val="2"/>
      </rPr>
      <t>2</t>
    </r>
  </si>
  <si>
    <r>
      <t xml:space="preserve"> Sum CO</t>
    </r>
    <r>
      <rPr>
        <b/>
        <vertAlign val="subscript"/>
        <sz val="10"/>
        <rFont val="Arial"/>
        <family val="2"/>
      </rPr>
      <t>2</t>
    </r>
    <r>
      <rPr>
        <b/>
        <sz val="10"/>
        <rFont val="Arial"/>
        <family val="2"/>
      </rPr>
      <t xml:space="preserve"> emissions (M): </t>
    </r>
  </si>
  <si>
    <t>Step 3</t>
  </si>
  <si>
    <t>Estimated Uncertainty of calculated emissions</t>
  </si>
  <si>
    <t xml:space="preserve"> Sum CO2 emissions (M):</t>
  </si>
  <si>
    <t>Estimation from directly 
measured data</t>
  </si>
  <si>
    <t>Estimated GHG emissions in kg</t>
  </si>
  <si>
    <t>Purpose and domain of this tool</t>
  </si>
  <si>
    <t>User entry: Estimtated uncertainties per source (95% confidence interval)</t>
  </si>
  <si>
    <t xml:space="preserve">User entry: Estimated emissions per source </t>
  </si>
  <si>
    <t>Auto calculated values:</t>
  </si>
  <si>
    <t>Calculation and ranking of uncertainties of indirectly 
measured emissions</t>
  </si>
  <si>
    <t>Calculation and ranking of uncertainties of directly 
measured emissions</t>
  </si>
  <si>
    <t>Note: For individual uncertainties greater than 60%, the results of the tool are not valid</t>
  </si>
  <si>
    <t>Example: Source 2</t>
  </si>
  <si>
    <r>
      <t>CO</t>
    </r>
    <r>
      <rPr>
        <vertAlign val="subscript"/>
        <sz val="10"/>
        <rFont val="Arial"/>
        <family val="2"/>
      </rPr>
      <t>2</t>
    </r>
    <r>
      <rPr>
        <sz val="10"/>
        <rFont val="Arial"/>
      </rPr>
      <t xml:space="preserve"> emissions in metric tonnes </t>
    </r>
  </si>
  <si>
    <t>(G*H)</t>
  </si>
  <si>
    <t>Unit of GHG emission factor
(for kg CO2!)</t>
  </si>
  <si>
    <t>For Non-CO2 GHG's the conversion factor has to be integrated in the emission factor!</t>
  </si>
  <si>
    <t>Automated uncertainty ranking</t>
  </si>
  <si>
    <t>Step 4</t>
  </si>
  <si>
    <t>Step 1+2</t>
  </si>
  <si>
    <t>Steps 1-3</t>
  </si>
  <si>
    <r>
      <t>J</t>
    </r>
    <r>
      <rPr>
        <vertAlign val="superscript"/>
        <sz val="10"/>
        <rFont val="Arial"/>
        <family val="2"/>
      </rPr>
      <t>2</t>
    </r>
  </si>
  <si>
    <t>Uncertainty
 Ranking</t>
  </si>
  <si>
    <t>Aggregated 
Uncertainty</t>
  </si>
  <si>
    <t>Automated uncertainty ranking:</t>
  </si>
  <si>
    <t>Uncertainty Aggregation
 from the Worksheets 1 and 2</t>
  </si>
  <si>
    <t>CO2 emissions in kg</t>
  </si>
  <si>
    <t>Step 4: Cumulated Uncertainty:</t>
  </si>
  <si>
    <t xml:space="preserve">
Aggregated 
Certainty Ranking</t>
  </si>
  <si>
    <t xml:space="preserve">Certainty Ranking
</t>
  </si>
  <si>
    <t xml:space="preserve"> 
Aggregated 
Certainty Ranking</t>
  </si>
  <si>
    <r>
      <t xml:space="preserve">Step 4: Aggregated Uncertainty 
</t>
    </r>
    <r>
      <rPr>
        <sz val="12"/>
        <rFont val="Arial"/>
        <family val="2"/>
      </rPr>
      <t xml:space="preserve">for the total of all directly and indirectly measured emissions </t>
    </r>
  </si>
  <si>
    <t>Aggregating statistical parameter uncertainty in GHG inventories</t>
  </si>
  <si>
    <t>Calculation worksheets September 2003</t>
  </si>
  <si>
    <t xml:space="preserve">Important: The calculation and ranking of statistical parameter uncertainties is only one - though important - step in order to ensure a high inventory quality. A good ranking of the uncertainty of emission data does not automatically mean that the overall data quality is good! 
In order to assure good quality for the data provided in your inventory, please refer to the chapter 8 "managing inventory quality" of the corporate accounting Standard of the GHG Protocol. </t>
  </si>
  <si>
    <t xml:space="preserve">This tool intends to facilitate the aggregation and ranking of statistical parameter uncertainties due to random errors related with calculation of GHG emissions. It uses the first order propagation (Gaussian) method. This requires that that the distribution of measurement data converges to a normal distribution and that the individual uncertainties are smaller than 60% of the expected mean. 
 This document is to be used in conjunction with two additional documents:
1) ‘GHG Protocol guidance on uncertainty assessment in GHG inventories and calculating statistical parameter uncertainty’, and
2) Chapter on 'Managing Inventory Quality' from the GHG Protocol Corporate Accounting and Reporting Standard, 2nd edition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</si>
</sst>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3" formatCode="&quot;+/- &quot;0.0%"/>
  </numFmts>
  <fonts count="18" x14ac:knownFonts="1">
    <font>
      <sz val="10"/>
      <name val="Arial"/>
    </font>
    <font>
      <b/>
      <sz val="10"/>
      <name val="Arial"/>
      <family val="2"/>
    </font>
    <font>
      <sz val="8"/>
      <name val="Arial"/>
      <family val="2"/>
    </font>
    <font>
      <sz val="10"/>
      <name val="Arial"/>
      <family val="2"/>
    </font>
    <font>
      <sz val="10"/>
      <color indexed="47"/>
      <name val="Arial"/>
      <family val="2"/>
    </font>
    <font>
      <b/>
      <sz val="10"/>
      <name val="Arial"/>
    </font>
    <font>
      <vertAlign val="subscript"/>
      <sz val="10"/>
      <name val="Arial"/>
      <family val="2"/>
    </font>
    <font>
      <sz val="10"/>
      <color indexed="9"/>
      <name val="Arial"/>
      <family val="2"/>
    </font>
    <font>
      <b/>
      <sz val="10"/>
      <color indexed="9"/>
      <name val="Arial"/>
      <family val="2"/>
    </font>
    <font>
      <sz val="12"/>
      <name val="Arial"/>
      <family val="2"/>
    </font>
    <font>
      <b/>
      <sz val="12"/>
      <name val="Arial"/>
      <family val="2"/>
    </font>
    <font>
      <b/>
      <vertAlign val="subscript"/>
      <sz val="10"/>
      <name val="Arial"/>
      <family val="2"/>
    </font>
    <font>
      <b/>
      <sz val="14"/>
      <name val="Arial"/>
      <family val="2"/>
    </font>
    <font>
      <vertAlign val="superscript"/>
      <sz val="10"/>
      <name val="Arial"/>
      <family val="2"/>
    </font>
    <font>
      <sz val="10"/>
      <name val="Times New Roman"/>
      <family val="1"/>
    </font>
    <font>
      <sz val="14"/>
      <name val="Arial"/>
      <family val="2"/>
    </font>
    <font>
      <b/>
      <u/>
      <sz val="10"/>
      <name val="Arial"/>
      <family val="2"/>
    </font>
    <font>
      <b/>
      <sz val="10"/>
      <color indexed="10"/>
      <name val="Arial"/>
      <family val="2"/>
    </font>
  </fonts>
  <fills count="12">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2"/>
        <bgColor indexed="64"/>
      </patternFill>
    </fill>
    <fill>
      <patternFill patternType="solid">
        <fgColor indexed="44"/>
        <bgColor indexed="64"/>
      </patternFill>
    </fill>
    <fill>
      <patternFill patternType="solid">
        <fgColor indexed="8"/>
        <bgColor indexed="64"/>
      </patternFill>
    </fill>
    <fill>
      <patternFill patternType="solid">
        <fgColor indexed="41"/>
        <bgColor indexed="64"/>
      </patternFill>
    </fill>
    <fill>
      <patternFill patternType="solid">
        <fgColor indexed="9"/>
        <bgColor indexed="64"/>
      </patternFill>
    </fill>
    <fill>
      <patternFill patternType="solid">
        <fgColor indexed="45"/>
        <bgColor indexed="64"/>
      </patternFill>
    </fill>
    <fill>
      <patternFill patternType="solid">
        <fgColor indexed="1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60">
    <xf numFmtId="0" fontId="0" fillId="0" borderId="0" xfId="0"/>
    <xf numFmtId="0" fontId="0" fillId="0" borderId="0" xfId="0" applyFill="1"/>
    <xf numFmtId="2" fontId="0" fillId="2" borderId="1" xfId="0" applyNumberFormat="1" applyFill="1" applyBorder="1"/>
    <xf numFmtId="2" fontId="0" fillId="0" borderId="0" xfId="0" applyNumberFormat="1" applyFill="1" applyBorder="1"/>
    <xf numFmtId="0" fontId="0" fillId="0" borderId="0" xfId="0" applyFill="1" applyBorder="1"/>
    <xf numFmtId="0" fontId="0" fillId="0" borderId="0" xfId="0" applyFill="1" applyBorder="1" applyAlignment="1">
      <alignment horizontal="left"/>
    </xf>
    <xf numFmtId="2" fontId="0" fillId="3" borderId="1" xfId="0" applyNumberFormat="1" applyFill="1" applyBorder="1"/>
    <xf numFmtId="2" fontId="0" fillId="4" borderId="1" xfId="0" applyNumberFormat="1" applyFill="1" applyBorder="1"/>
    <xf numFmtId="2" fontId="4" fillId="5" borderId="1" xfId="0" applyNumberFormat="1" applyFont="1" applyFill="1" applyBorder="1"/>
    <xf numFmtId="2" fontId="4" fillId="0" borderId="0" xfId="0" applyNumberFormat="1" applyFont="1" applyFill="1" applyBorder="1"/>
    <xf numFmtId="0" fontId="0" fillId="6" borderId="2" xfId="0" applyFill="1" applyBorder="1"/>
    <xf numFmtId="0" fontId="0" fillId="6" borderId="3" xfId="0" applyFill="1" applyBorder="1"/>
    <xf numFmtId="2" fontId="0" fillId="6" borderId="3" xfId="0" applyNumberFormat="1" applyFill="1" applyBorder="1"/>
    <xf numFmtId="0" fontId="0" fillId="6" borderId="4" xfId="0" applyFill="1" applyBorder="1"/>
    <xf numFmtId="0" fontId="0" fillId="6" borderId="5" xfId="0" applyFill="1" applyBorder="1"/>
    <xf numFmtId="0" fontId="0" fillId="6" borderId="0" xfId="0" applyFill="1" applyBorder="1"/>
    <xf numFmtId="4" fontId="5" fillId="6" borderId="6" xfId="0" applyNumberFormat="1" applyFont="1" applyFill="1" applyBorder="1" applyAlignment="1">
      <alignment horizontal="center" vertical="center"/>
    </xf>
    <xf numFmtId="2" fontId="5" fillId="0" borderId="1" xfId="0" applyNumberFormat="1" applyFont="1" applyFill="1" applyBorder="1" applyAlignment="1">
      <alignment horizontal="center" vertical="center"/>
    </xf>
    <xf numFmtId="4" fontId="5" fillId="0" borderId="1" xfId="0" applyNumberFormat="1" applyFont="1" applyFill="1" applyBorder="1" applyAlignment="1">
      <alignment horizontal="center" vertical="center"/>
    </xf>
    <xf numFmtId="4" fontId="5" fillId="0" borderId="7" xfId="0" applyNumberFormat="1" applyFont="1" applyFill="1" applyBorder="1" applyAlignment="1">
      <alignment horizontal="center" vertical="center"/>
    </xf>
    <xf numFmtId="4" fontId="5" fillId="0" borderId="7" xfId="0" applyNumberFormat="1" applyFont="1" applyFill="1" applyBorder="1" applyAlignment="1">
      <alignment horizontal="center" vertical="center" wrapText="1"/>
    </xf>
    <xf numFmtId="4" fontId="5" fillId="0" borderId="1" xfId="0" applyNumberFormat="1" applyFont="1" applyFill="1" applyBorder="1" applyAlignment="1">
      <alignment horizontal="center" vertical="center" wrapText="1"/>
    </xf>
    <xf numFmtId="4" fontId="5" fillId="6" borderId="6" xfId="0" applyNumberFormat="1" applyFont="1" applyFill="1" applyBorder="1" applyAlignment="1">
      <alignment horizontal="center" vertical="center" wrapText="1"/>
    </xf>
    <xf numFmtId="0" fontId="0" fillId="6" borderId="5" xfId="0" applyFill="1" applyBorder="1" applyAlignment="1">
      <alignment wrapText="1"/>
    </xf>
    <xf numFmtId="0" fontId="0" fillId="6" borderId="0" xfId="0" applyFill="1" applyBorder="1" applyAlignment="1">
      <alignment wrapText="1"/>
    </xf>
    <xf numFmtId="2" fontId="0" fillId="0" borderId="8" xfId="0" applyNumberFormat="1" applyFill="1" applyBorder="1" applyAlignment="1">
      <alignment horizontal="center" vertical="center" wrapText="1"/>
    </xf>
    <xf numFmtId="4" fontId="0" fillId="0" borderId="8" xfId="0" applyNumberFormat="1" applyFill="1" applyBorder="1" applyAlignment="1">
      <alignment horizontal="center" vertical="center" wrapText="1"/>
    </xf>
    <xf numFmtId="4" fontId="0" fillId="0" borderId="1" xfId="0" applyNumberFormat="1" applyFill="1" applyBorder="1" applyAlignment="1">
      <alignment horizontal="center" vertical="center" wrapText="1"/>
    </xf>
    <xf numFmtId="4" fontId="0" fillId="6" borderId="6" xfId="0" applyNumberFormat="1" applyFill="1" applyBorder="1" applyAlignment="1">
      <alignment horizontal="center" vertical="center" wrapText="1"/>
    </xf>
    <xf numFmtId="2" fontId="0" fillId="0" borderId="1" xfId="0" applyNumberFormat="1" applyFont="1" applyFill="1" applyBorder="1" applyAlignment="1">
      <alignment horizontal="center" vertical="center" wrapText="1"/>
    </xf>
    <xf numFmtId="4" fontId="0" fillId="0"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2" fontId="0" fillId="6" borderId="1" xfId="0" applyNumberFormat="1" applyFont="1" applyFill="1" applyBorder="1" applyAlignment="1">
      <alignment horizontal="center" vertical="center" wrapText="1"/>
    </xf>
    <xf numFmtId="2" fontId="0" fillId="6" borderId="1" xfId="0" applyNumberFormat="1" applyFill="1" applyBorder="1" applyAlignment="1">
      <alignment horizontal="center" vertical="center" wrapText="1"/>
    </xf>
    <xf numFmtId="3" fontId="0" fillId="6" borderId="6" xfId="0" applyNumberFormat="1" applyFont="1" applyFill="1" applyBorder="1" applyAlignment="1">
      <alignment horizontal="center" vertical="center" wrapText="1"/>
    </xf>
    <xf numFmtId="0" fontId="7" fillId="6" borderId="5" xfId="0" applyFont="1" applyFill="1" applyBorder="1"/>
    <xf numFmtId="0" fontId="8" fillId="7" borderId="1" xfId="0" applyFont="1" applyFill="1" applyBorder="1" applyAlignment="1">
      <alignment horizontal="center" vertical="center"/>
    </xf>
    <xf numFmtId="2" fontId="7" fillId="7" borderId="1" xfId="0" applyNumberFormat="1"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8" xfId="0" applyFont="1" applyFill="1" applyBorder="1" applyAlignment="1">
      <alignment horizontal="center" vertical="center" wrapText="1"/>
    </xf>
    <xf numFmtId="2" fontId="7" fillId="7" borderId="8" xfId="0" applyNumberFormat="1" applyFont="1" applyFill="1" applyBorder="1" applyAlignment="1">
      <alignment horizontal="center" vertical="center" wrapText="1"/>
    </xf>
    <xf numFmtId="2" fontId="7" fillId="6" borderId="6" xfId="0" applyNumberFormat="1" applyFont="1" applyFill="1" applyBorder="1" applyAlignment="1">
      <alignment horizontal="center" vertical="center" wrapText="1"/>
    </xf>
    <xf numFmtId="4" fontId="0" fillId="5" borderId="1" xfId="0" applyNumberFormat="1" applyFont="1" applyFill="1" applyBorder="1" applyAlignment="1">
      <alignment horizontal="center" vertical="center" wrapText="1"/>
    </xf>
    <xf numFmtId="2" fontId="0" fillId="6" borderId="6" xfId="0" applyNumberFormat="1" applyFont="1" applyFill="1" applyBorder="1" applyAlignment="1">
      <alignment horizontal="center" vertical="center" wrapText="1"/>
    </xf>
    <xf numFmtId="0" fontId="9" fillId="6" borderId="5" xfId="0" applyFont="1" applyFill="1" applyBorder="1"/>
    <xf numFmtId="0" fontId="9" fillId="6" borderId="0" xfId="0" applyFont="1" applyFill="1" applyBorder="1"/>
    <xf numFmtId="2" fontId="9" fillId="6" borderId="0" xfId="0" applyNumberFormat="1" applyFont="1" applyFill="1" applyBorder="1"/>
    <xf numFmtId="0" fontId="10" fillId="6" borderId="0" xfId="0" applyFont="1" applyFill="1" applyBorder="1"/>
    <xf numFmtId="0" fontId="10" fillId="6" borderId="6" xfId="0" applyFont="1" applyFill="1" applyBorder="1"/>
    <xf numFmtId="4" fontId="1" fillId="5" borderId="1" xfId="0" applyNumberFormat="1" applyFont="1" applyFill="1" applyBorder="1" applyAlignment="1">
      <alignment horizontal="center" vertical="center"/>
    </xf>
    <xf numFmtId="0" fontId="0" fillId="6" borderId="9" xfId="0" applyFill="1" applyBorder="1"/>
    <xf numFmtId="0" fontId="0" fillId="6" borderId="10" xfId="0" applyFill="1" applyBorder="1"/>
    <xf numFmtId="2" fontId="0" fillId="6" borderId="10" xfId="0" applyNumberFormat="1" applyFill="1" applyBorder="1"/>
    <xf numFmtId="0" fontId="0" fillId="6" borderId="11" xfId="0" applyFill="1" applyBorder="1"/>
    <xf numFmtId="2" fontId="0" fillId="0" borderId="1" xfId="0" applyNumberFormat="1" applyFill="1" applyBorder="1" applyAlignment="1">
      <alignment horizontal="center" vertical="center" wrapText="1"/>
    </xf>
    <xf numFmtId="2" fontId="0" fillId="8" borderId="1" xfId="0" applyNumberFormat="1" applyFill="1" applyBorder="1"/>
    <xf numFmtId="4" fontId="5" fillId="0" borderId="12" xfId="0" applyNumberFormat="1" applyFont="1" applyFill="1" applyBorder="1" applyAlignment="1">
      <alignment horizontal="center" vertical="center" wrapText="1"/>
    </xf>
    <xf numFmtId="4" fontId="0" fillId="0" borderId="12" xfId="0" applyNumberFormat="1" applyFill="1" applyBorder="1" applyAlignment="1">
      <alignment horizontal="center" vertical="center" wrapText="1"/>
    </xf>
    <xf numFmtId="3" fontId="0" fillId="0" borderId="12" xfId="0" applyNumberFormat="1" applyFill="1" applyBorder="1" applyAlignment="1">
      <alignment horizontal="center" vertical="center" wrapText="1"/>
    </xf>
    <xf numFmtId="2" fontId="7" fillId="7" borderId="12" xfId="0" applyNumberFormat="1" applyFont="1" applyFill="1" applyBorder="1" applyAlignment="1">
      <alignment horizontal="center" vertical="center" wrapText="1"/>
    </xf>
    <xf numFmtId="4" fontId="0" fillId="5" borderId="12" xfId="0" applyNumberFormat="1" applyFont="1" applyFill="1" applyBorder="1" applyAlignment="1">
      <alignment horizontal="center" vertical="center" wrapText="1"/>
    </xf>
    <xf numFmtId="173" fontId="0" fillId="5" borderId="12" xfId="0" applyNumberFormat="1" applyFont="1" applyFill="1" applyBorder="1" applyAlignment="1">
      <alignment horizontal="center" vertical="center" wrapText="1"/>
    </xf>
    <xf numFmtId="0" fontId="10" fillId="6" borderId="13" xfId="0" applyFont="1" applyFill="1" applyBorder="1"/>
    <xf numFmtId="4" fontId="1" fillId="6" borderId="0" xfId="0" applyNumberFormat="1" applyFont="1" applyFill="1" applyBorder="1" applyAlignment="1">
      <alignment horizontal="center" vertical="center"/>
    </xf>
    <xf numFmtId="2" fontId="0" fillId="6" borderId="0" xfId="0" applyNumberFormat="1" applyFill="1" applyBorder="1"/>
    <xf numFmtId="0" fontId="0" fillId="6" borderId="6" xfId="0" applyFill="1" applyBorder="1"/>
    <xf numFmtId="0" fontId="12" fillId="0" borderId="0" xfId="0" applyFont="1" applyAlignment="1"/>
    <xf numFmtId="2" fontId="7" fillId="7" borderId="0" xfId="0" applyNumberFormat="1" applyFont="1" applyFill="1" applyBorder="1" applyAlignment="1">
      <alignment horizontal="center" vertical="center" wrapText="1"/>
    </xf>
    <xf numFmtId="4" fontId="0" fillId="6" borderId="0" xfId="0" applyNumberFormat="1" applyFont="1" applyFill="1" applyBorder="1" applyAlignment="1">
      <alignment horizontal="center" vertical="center" wrapText="1"/>
    </xf>
    <xf numFmtId="173" fontId="12" fillId="5" borderId="1" xfId="0" applyNumberFormat="1" applyFont="1" applyFill="1" applyBorder="1" applyAlignment="1">
      <alignment horizontal="center" vertical="center"/>
    </xf>
    <xf numFmtId="0" fontId="0" fillId="0" borderId="1" xfId="0" applyBorder="1" applyAlignment="1">
      <alignment horizontal="center"/>
    </xf>
    <xf numFmtId="9" fontId="0" fillId="0" borderId="1" xfId="0" applyNumberFormat="1" applyBorder="1" applyAlignment="1">
      <alignment horizontal="center"/>
    </xf>
    <xf numFmtId="0" fontId="0" fillId="0" borderId="1" xfId="0" applyBorder="1" applyAlignment="1">
      <alignment horizontal="center" wrapText="1"/>
    </xf>
    <xf numFmtId="1" fontId="0" fillId="0" borderId="1" xfId="0" applyNumberFormat="1" applyBorder="1" applyAlignment="1">
      <alignment horizontal="center" vertical="center"/>
    </xf>
    <xf numFmtId="0" fontId="1" fillId="0" borderId="1" xfId="0" applyFont="1" applyBorder="1" applyAlignment="1">
      <alignment horizontal="center"/>
    </xf>
    <xf numFmtId="0" fontId="2" fillId="6" borderId="0" xfId="0" applyFont="1" applyFill="1" applyBorder="1"/>
    <xf numFmtId="173" fontId="0" fillId="6" borderId="1" xfId="0" applyNumberFormat="1" applyFill="1" applyBorder="1" applyAlignment="1">
      <alignment horizontal="center" vertical="center" wrapText="1"/>
    </xf>
    <xf numFmtId="4" fontId="0" fillId="6" borderId="1" xfId="0" applyNumberFormat="1" applyFont="1" applyFill="1" applyBorder="1" applyAlignment="1">
      <alignment horizontal="center" vertical="center" wrapText="1"/>
    </xf>
    <xf numFmtId="4" fontId="0" fillId="6" borderId="12" xfId="0" applyNumberFormat="1" applyFont="1" applyFill="1" applyBorder="1" applyAlignment="1">
      <alignment horizontal="center" vertical="center" wrapText="1"/>
    </xf>
    <xf numFmtId="173" fontId="0" fillId="6" borderId="12" xfId="0" applyNumberFormat="1" applyFont="1" applyFill="1" applyBorder="1" applyAlignment="1">
      <alignment horizontal="center" vertical="center" wrapText="1"/>
    </xf>
    <xf numFmtId="0" fontId="0" fillId="9" borderId="0" xfId="0" applyFill="1"/>
    <xf numFmtId="4" fontId="0" fillId="9" borderId="0" xfId="0" applyNumberFormat="1" applyFill="1" applyBorder="1" applyAlignment="1">
      <alignment horizontal="center"/>
    </xf>
    <xf numFmtId="0" fontId="0" fillId="7" borderId="1" xfId="0" applyFill="1" applyBorder="1" applyAlignment="1">
      <alignment horizontal="center"/>
    </xf>
    <xf numFmtId="9" fontId="0" fillId="7" borderId="1" xfId="0" applyNumberFormat="1" applyFill="1" applyBorder="1" applyAlignment="1">
      <alignment horizontal="center"/>
    </xf>
    <xf numFmtId="0" fontId="0" fillId="7" borderId="1" xfId="0" applyFill="1" applyBorder="1" applyAlignment="1">
      <alignment horizontal="center" wrapText="1"/>
    </xf>
    <xf numFmtId="4" fontId="5" fillId="0" borderId="14" xfId="0" applyNumberFormat="1" applyFont="1" applyFill="1" applyBorder="1" applyAlignment="1">
      <alignment horizontal="center" vertical="center"/>
    </xf>
    <xf numFmtId="0" fontId="14" fillId="0" borderId="0" xfId="0" applyFont="1"/>
    <xf numFmtId="0" fontId="14" fillId="6" borderId="0" xfId="0" applyFont="1" applyFill="1"/>
    <xf numFmtId="0" fontId="0" fillId="6" borderId="0" xfId="0" applyFill="1"/>
    <xf numFmtId="173" fontId="0" fillId="8" borderId="12" xfId="0" applyNumberFormat="1" applyFont="1" applyFill="1" applyBorder="1" applyAlignment="1" applyProtection="1">
      <alignment horizontal="center" vertical="center" wrapText="1"/>
      <protection locked="0"/>
    </xf>
    <xf numFmtId="0" fontId="0" fillId="2" borderId="1" xfId="0" applyFill="1" applyBorder="1" applyAlignment="1" applyProtection="1">
      <alignment horizontal="center" vertical="center"/>
      <protection locked="0"/>
    </xf>
    <xf numFmtId="2" fontId="0" fillId="3" borderId="1" xfId="0" applyNumberFormat="1" applyFill="1" applyBorder="1" applyAlignment="1" applyProtection="1">
      <alignment horizontal="center" vertical="center" wrapText="1"/>
      <protection locked="0"/>
    </xf>
    <xf numFmtId="2" fontId="0" fillId="4" borderId="1" xfId="0" applyNumberFormat="1" applyFill="1" applyBorder="1" applyAlignment="1" applyProtection="1">
      <alignment horizontal="center" vertical="center" wrapText="1"/>
      <protection locked="0"/>
    </xf>
    <xf numFmtId="173" fontId="0" fillId="8" borderId="1" xfId="0" applyNumberFormat="1" applyFill="1" applyBorder="1" applyAlignment="1" applyProtection="1">
      <alignment horizontal="center" vertical="center" wrapText="1"/>
      <protection locked="0"/>
    </xf>
    <xf numFmtId="4" fontId="0" fillId="3" borderId="1" xfId="0" applyNumberFormat="1" applyFill="1" applyBorder="1" applyAlignment="1" applyProtection="1">
      <alignment horizontal="center" vertical="center"/>
      <protection locked="0"/>
    </xf>
    <xf numFmtId="4" fontId="0" fillId="4" borderId="1" xfId="0" applyNumberFormat="1" applyFill="1" applyBorder="1" applyAlignment="1" applyProtection="1">
      <alignment horizontal="center" vertical="center"/>
      <protection locked="0"/>
    </xf>
    <xf numFmtId="173" fontId="0" fillId="8" borderId="1" xfId="0" applyNumberFormat="1" applyFill="1" applyBorder="1" applyAlignment="1" applyProtection="1">
      <alignment horizontal="center" vertical="center"/>
      <protection locked="0"/>
    </xf>
    <xf numFmtId="0" fontId="1" fillId="0" borderId="0" xfId="0" applyFont="1" applyBorder="1" applyAlignment="1">
      <alignment horizontal="center"/>
    </xf>
    <xf numFmtId="4" fontId="5" fillId="0" borderId="15" xfId="0" applyNumberFormat="1" applyFont="1" applyFill="1" applyBorder="1" applyAlignment="1">
      <alignment horizontal="center" vertical="center" wrapText="1"/>
    </xf>
    <xf numFmtId="4" fontId="5" fillId="6" borderId="16" xfId="0" applyNumberFormat="1" applyFont="1" applyFill="1" applyBorder="1" applyAlignment="1">
      <alignment horizontal="center" vertical="center"/>
    </xf>
    <xf numFmtId="0" fontId="15" fillId="0" borderId="0" xfId="0" applyFont="1"/>
    <xf numFmtId="0" fontId="16" fillId="0" borderId="0" xfId="0" applyFon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4" fontId="0" fillId="5" borderId="1" xfId="0" applyNumberFormat="1" applyFill="1" applyBorder="1" applyAlignment="1">
      <alignment horizontal="center" vertical="center" wrapText="1"/>
    </xf>
    <xf numFmtId="4" fontId="0" fillId="6" borderId="1" xfId="0" applyNumberFormat="1" applyFill="1" applyBorder="1" applyAlignment="1">
      <alignment horizontal="center" vertical="center" wrapText="1"/>
    </xf>
    <xf numFmtId="0" fontId="0" fillId="6" borderId="1" xfId="0" applyFill="1" applyBorder="1"/>
    <xf numFmtId="0" fontId="0" fillId="6" borderId="1" xfId="0" applyFill="1" applyBorder="1" applyAlignment="1">
      <alignment horizontal="left"/>
    </xf>
    <xf numFmtId="4" fontId="0" fillId="10" borderId="1" xfId="0" applyNumberFormat="1" applyFont="1" applyFill="1" applyBorder="1" applyAlignment="1">
      <alignment horizontal="center" vertical="center" wrapText="1"/>
    </xf>
    <xf numFmtId="2" fontId="4" fillId="10" borderId="1" xfId="0" applyNumberFormat="1" applyFont="1" applyFill="1" applyBorder="1"/>
    <xf numFmtId="4" fontId="12" fillId="10" borderId="1" xfId="0" applyNumberFormat="1" applyFont="1" applyFill="1" applyBorder="1" applyAlignment="1">
      <alignment horizontal="center" vertical="center" wrapText="1"/>
    </xf>
    <xf numFmtId="3" fontId="3" fillId="0" borderId="1" xfId="0" applyNumberFormat="1" applyFont="1" applyFill="1" applyBorder="1" applyAlignment="1">
      <alignment horizontal="center" vertical="center" wrapText="1"/>
    </xf>
    <xf numFmtId="4" fontId="1" fillId="5" borderId="12" xfId="0" applyNumberFormat="1" applyFont="1" applyFill="1" applyBorder="1" applyAlignment="1">
      <alignment horizontal="center" vertical="center"/>
    </xf>
    <xf numFmtId="4" fontId="1" fillId="5" borderId="14" xfId="0" applyNumberFormat="1" applyFont="1" applyFill="1" applyBorder="1" applyAlignment="1">
      <alignment horizontal="center" vertical="center"/>
    </xf>
    <xf numFmtId="173" fontId="10" fillId="5" borderId="1" xfId="0" applyNumberFormat="1" applyFont="1" applyFill="1" applyBorder="1" applyAlignment="1">
      <alignment horizontal="center" vertical="center"/>
    </xf>
    <xf numFmtId="0" fontId="12" fillId="10" borderId="1" xfId="0" applyFont="1" applyFill="1" applyBorder="1" applyAlignment="1">
      <alignment horizontal="center" vertical="center"/>
    </xf>
    <xf numFmtId="0" fontId="10" fillId="0" borderId="0" xfId="0" applyFont="1" applyFill="1" applyBorder="1" applyAlignment="1">
      <alignment vertical="center" wrapText="1"/>
    </xf>
    <xf numFmtId="0" fontId="0" fillId="6" borderId="1" xfId="0" applyFill="1" applyBorder="1" applyAlignment="1">
      <alignment horizontal="center" vertical="center" wrapText="1"/>
    </xf>
    <xf numFmtId="0" fontId="15"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wrapText="1"/>
    </xf>
    <xf numFmtId="0" fontId="17" fillId="11" borderId="0" xfId="0" applyFont="1" applyFill="1" applyAlignment="1">
      <alignment horizontal="left" vertical="top" wrapText="1"/>
    </xf>
    <xf numFmtId="0" fontId="17" fillId="11" borderId="0" xfId="0" applyFont="1" applyFill="1" applyAlignment="1">
      <alignment wrapText="1"/>
    </xf>
    <xf numFmtId="4" fontId="5" fillId="0" borderId="12" xfId="0" applyNumberFormat="1" applyFont="1" applyFill="1" applyBorder="1" applyAlignment="1">
      <alignment horizontal="center" vertical="center"/>
    </xf>
    <xf numFmtId="4" fontId="5" fillId="0" borderId="17" xfId="0" applyNumberFormat="1" applyFont="1" applyFill="1" applyBorder="1" applyAlignment="1">
      <alignment horizontal="center" vertical="center"/>
    </xf>
    <xf numFmtId="0" fontId="1" fillId="6" borderId="0"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3" fillId="0" borderId="0" xfId="0" applyFont="1" applyFill="1" applyBorder="1" applyAlignment="1">
      <alignment horizontal="left"/>
    </xf>
    <xf numFmtId="0" fontId="0" fillId="0" borderId="0" xfId="0" applyFill="1" applyBorder="1" applyAlignment="1">
      <alignment horizontal="left"/>
    </xf>
    <xf numFmtId="0" fontId="12" fillId="0" borderId="0" xfId="0" applyFont="1" applyAlignment="1">
      <alignment horizontal="center" wrapText="1"/>
    </xf>
    <xf numFmtId="0" fontId="12" fillId="9" borderId="0" xfId="0" applyFont="1" applyFill="1" applyBorder="1" applyAlignment="1">
      <alignment horizontal="center" vertical="center"/>
    </xf>
    <xf numFmtId="0" fontId="1" fillId="9" borderId="0" xfId="0" applyFont="1" applyFill="1" applyBorder="1" applyAlignment="1">
      <alignment horizontal="center" vertical="center"/>
    </xf>
    <xf numFmtId="0" fontId="1" fillId="0" borderId="12" xfId="0" applyNumberFormat="1" applyFont="1" applyFill="1" applyBorder="1" applyAlignment="1">
      <alignment horizontal="center" vertical="center"/>
    </xf>
    <xf numFmtId="0" fontId="1" fillId="0" borderId="17" xfId="0" applyNumberFormat="1" applyFont="1" applyFill="1" applyBorder="1" applyAlignment="1">
      <alignment horizontal="center" vertical="center"/>
    </xf>
    <xf numFmtId="4" fontId="5" fillId="0" borderId="14" xfId="0" applyNumberFormat="1" applyFont="1" applyFill="1" applyBorder="1" applyAlignment="1">
      <alignment horizontal="center" vertical="center"/>
    </xf>
    <xf numFmtId="0" fontId="10" fillId="0" borderId="0" xfId="0" applyFont="1" applyAlignment="1">
      <alignment horizontal="center"/>
    </xf>
    <xf numFmtId="0" fontId="0" fillId="0" borderId="0" xfId="0" applyAlignment="1">
      <alignment horizontal="center"/>
    </xf>
    <xf numFmtId="4" fontId="0" fillId="0" borderId="12" xfId="0" applyNumberFormat="1" applyFill="1" applyBorder="1" applyAlignment="1">
      <alignment horizontal="center" vertical="center" wrapText="1"/>
    </xf>
    <xf numFmtId="4" fontId="0" fillId="0" borderId="14" xfId="0" applyNumberFormat="1" applyFill="1" applyBorder="1" applyAlignment="1">
      <alignment horizontal="center" vertical="center" wrapText="1"/>
    </xf>
    <xf numFmtId="4" fontId="0" fillId="6" borderId="12" xfId="0" applyNumberFormat="1" applyFont="1" applyFill="1" applyBorder="1" applyAlignment="1">
      <alignment horizontal="center" vertical="center" wrapText="1"/>
    </xf>
    <xf numFmtId="4" fontId="0" fillId="6" borderId="14" xfId="0" applyNumberFormat="1" applyFont="1" applyFill="1" applyBorder="1" applyAlignment="1">
      <alignment horizontal="center" vertical="center" wrapText="1"/>
    </xf>
    <xf numFmtId="4" fontId="0" fillId="6" borderId="12" xfId="0" applyNumberFormat="1" applyFill="1" applyBorder="1" applyAlignment="1">
      <alignment horizontal="center" vertical="center" wrapText="1"/>
    </xf>
    <xf numFmtId="4" fontId="0" fillId="6" borderId="14" xfId="0" applyNumberFormat="1" applyFill="1" applyBorder="1" applyAlignment="1">
      <alignment horizontal="center" vertical="center" wrapText="1"/>
    </xf>
    <xf numFmtId="4" fontId="0" fillId="3" borderId="12" xfId="0" applyNumberFormat="1" applyFont="1" applyFill="1" applyBorder="1" applyAlignment="1" applyProtection="1">
      <alignment horizontal="center" vertical="center" wrapText="1"/>
      <protection locked="0"/>
    </xf>
    <xf numFmtId="4" fontId="0" fillId="3" borderId="14" xfId="0" applyNumberFormat="1" applyFont="1" applyFill="1" applyBorder="1" applyAlignment="1" applyProtection="1">
      <alignment horizontal="center" vertical="center" wrapText="1"/>
      <protection locked="0"/>
    </xf>
    <xf numFmtId="4" fontId="0" fillId="3" borderId="12" xfId="0" applyNumberFormat="1" applyFill="1" applyBorder="1" applyAlignment="1" applyProtection="1">
      <alignment horizontal="center" vertical="center" wrapText="1"/>
      <protection locked="0"/>
    </xf>
    <xf numFmtId="4" fontId="0" fillId="3" borderId="14" xfId="0" applyNumberFormat="1" applyFill="1" applyBorder="1" applyAlignment="1" applyProtection="1">
      <alignment horizontal="center" vertical="center" wrapText="1"/>
      <protection locked="0"/>
    </xf>
    <xf numFmtId="4" fontId="5" fillId="0" borderId="12" xfId="0" applyNumberFormat="1" applyFont="1" applyFill="1" applyBorder="1" applyAlignment="1">
      <alignment horizontal="center" vertical="center" wrapText="1"/>
    </xf>
    <xf numFmtId="4" fontId="5" fillId="0" borderId="14" xfId="0" applyNumberFormat="1" applyFont="1" applyFill="1" applyBorder="1" applyAlignment="1">
      <alignment horizontal="center" vertical="center" wrapText="1"/>
    </xf>
    <xf numFmtId="0" fontId="12" fillId="9" borderId="0" xfId="0" applyFont="1" applyFill="1" applyBorder="1" applyAlignment="1">
      <alignment horizontal="left" vertical="center"/>
    </xf>
    <xf numFmtId="0" fontId="1" fillId="9" borderId="0" xfId="0" applyFont="1" applyFill="1" applyBorder="1" applyAlignment="1">
      <alignment horizontal="left" vertical="center"/>
    </xf>
    <xf numFmtId="0" fontId="10" fillId="0" borderId="0" xfId="0" applyFont="1" applyAlignment="1">
      <alignment horizontal="center" wrapText="1"/>
    </xf>
    <xf numFmtId="0" fontId="1" fillId="0" borderId="1" xfId="0" applyFont="1" applyBorder="1" applyAlignment="1">
      <alignment horizontal="center"/>
    </xf>
    <xf numFmtId="0" fontId="2" fillId="0" borderId="1" xfId="0" applyFont="1" applyBorder="1" applyAlignment="1">
      <alignment horizontal="center" wrapText="1"/>
    </xf>
    <xf numFmtId="0" fontId="2" fillId="6" borderId="0" xfId="0" applyFont="1" applyFill="1" applyBorder="1" applyAlignment="1">
      <alignment horizontal="left" vertical="top" wrapText="1"/>
    </xf>
    <xf numFmtId="0" fontId="2" fillId="6" borderId="6" xfId="0" applyFont="1" applyFill="1" applyBorder="1" applyAlignment="1">
      <alignment horizontal="left" vertical="top" wrapText="1"/>
    </xf>
    <xf numFmtId="0" fontId="12" fillId="0" borderId="0" xfId="0" applyFont="1" applyAlignment="1"/>
    <xf numFmtId="0" fontId="10" fillId="4"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182880</xdr:colOff>
          <xdr:row>47</xdr:row>
          <xdr:rowOff>114300</xdr:rowOff>
        </xdr:from>
        <xdr:to>
          <xdr:col>10</xdr:col>
          <xdr:colOff>929640</xdr:colOff>
          <xdr:row>47</xdr:row>
          <xdr:rowOff>922020</xdr:rowOff>
        </xdr:to>
        <xdr:sp macro="" textlink="">
          <xdr:nvSpPr>
            <xdr:cNvPr id="1025" name="Object 1" hidden="1">
              <a:extLst>
                <a:ext uri="{63B3BB69-23CF-44E3-9099-C40C66FF867C}">
                  <a14:compatExt spid="_x0000_s1025"/>
                </a:ext>
                <a:ext uri="{FF2B5EF4-FFF2-40B4-BE49-F238E27FC236}">
                  <a16:creationId xmlns:a16="http://schemas.microsoft.com/office/drawing/2014/main" id="{582BEE4A-6BDB-BAAD-0900-CC9329CD7C7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175260</xdr:colOff>
          <xdr:row>16</xdr:row>
          <xdr:rowOff>662940</xdr:rowOff>
        </xdr:from>
        <xdr:to>
          <xdr:col>11</xdr:col>
          <xdr:colOff>1203960</xdr:colOff>
          <xdr:row>18</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4DBF26D5-24DA-839C-A401-652AC7BD32F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3147060</xdr:colOff>
          <xdr:row>48</xdr:row>
          <xdr:rowOff>76200</xdr:rowOff>
        </xdr:from>
        <xdr:to>
          <xdr:col>3</xdr:col>
          <xdr:colOff>510540</xdr:colOff>
          <xdr:row>48</xdr:row>
          <xdr:rowOff>655320</xdr:rowOff>
        </xdr:to>
        <xdr:sp macro="" textlink="">
          <xdr:nvSpPr>
            <xdr:cNvPr id="3074" name="Object 2" hidden="1">
              <a:extLst>
                <a:ext uri="{63B3BB69-23CF-44E3-9099-C40C66FF867C}">
                  <a14:compatExt spid="_x0000_s3074"/>
                </a:ext>
                <a:ext uri="{FF2B5EF4-FFF2-40B4-BE49-F238E27FC236}">
                  <a16:creationId xmlns:a16="http://schemas.microsoft.com/office/drawing/2014/main" id="{655B9858-092C-1AA1-39A1-8D14963AB29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548640</xdr:colOff>
          <xdr:row>18</xdr:row>
          <xdr:rowOff>22860</xdr:rowOff>
        </xdr:from>
        <xdr:to>
          <xdr:col>4</xdr:col>
          <xdr:colOff>784860</xdr:colOff>
          <xdr:row>18</xdr:row>
          <xdr:rowOff>312420</xdr:rowOff>
        </xdr:to>
        <xdr:sp macro="" textlink="">
          <xdr:nvSpPr>
            <xdr:cNvPr id="2049" name="Object 1" hidden="1">
              <a:extLst>
                <a:ext uri="{63B3BB69-23CF-44E3-9099-C40C66FF867C}">
                  <a14:compatExt spid="_x0000_s2049"/>
                </a:ext>
                <a:ext uri="{FF2B5EF4-FFF2-40B4-BE49-F238E27FC236}">
                  <a16:creationId xmlns:a16="http://schemas.microsoft.com/office/drawing/2014/main" id="{5CD82990-79C5-F0D3-F13A-539EE892D6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571500</xdr:colOff>
          <xdr:row>18</xdr:row>
          <xdr:rowOff>7620</xdr:rowOff>
        </xdr:from>
        <xdr:to>
          <xdr:col>5</xdr:col>
          <xdr:colOff>807720</xdr:colOff>
          <xdr:row>19</xdr:row>
          <xdr:rowOff>0</xdr:rowOff>
        </xdr:to>
        <xdr:sp macro="" textlink="">
          <xdr:nvSpPr>
            <xdr:cNvPr id="2052" name="Object 4" hidden="1">
              <a:extLst>
                <a:ext uri="{63B3BB69-23CF-44E3-9099-C40C66FF867C}">
                  <a14:compatExt spid="_x0000_s2052"/>
                </a:ext>
                <a:ext uri="{FF2B5EF4-FFF2-40B4-BE49-F238E27FC236}">
                  <a16:creationId xmlns:a16="http://schemas.microsoft.com/office/drawing/2014/main" id="{1BA15E8F-0E1D-E1FE-FB80-FF57F3C691D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533400</xdr:colOff>
          <xdr:row>19</xdr:row>
          <xdr:rowOff>7620</xdr:rowOff>
        </xdr:from>
        <xdr:to>
          <xdr:col>4</xdr:col>
          <xdr:colOff>769620</xdr:colOff>
          <xdr:row>19</xdr:row>
          <xdr:rowOff>312420</xdr:rowOff>
        </xdr:to>
        <xdr:sp macro="" textlink="">
          <xdr:nvSpPr>
            <xdr:cNvPr id="2053" name="Object 5" hidden="1">
              <a:extLst>
                <a:ext uri="{63B3BB69-23CF-44E3-9099-C40C66FF867C}">
                  <a14:compatExt spid="_x0000_s2053"/>
                </a:ext>
                <a:ext uri="{FF2B5EF4-FFF2-40B4-BE49-F238E27FC236}">
                  <a16:creationId xmlns:a16="http://schemas.microsoft.com/office/drawing/2014/main" id="{AC47252B-59CF-2AD5-53C1-F175FC3BDE5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510540</xdr:colOff>
          <xdr:row>19</xdr:row>
          <xdr:rowOff>7620</xdr:rowOff>
        </xdr:from>
        <xdr:to>
          <xdr:col>5</xdr:col>
          <xdr:colOff>746760</xdr:colOff>
          <xdr:row>19</xdr:row>
          <xdr:rowOff>312420</xdr:rowOff>
        </xdr:to>
        <xdr:sp macro="" textlink="">
          <xdr:nvSpPr>
            <xdr:cNvPr id="2054" name="Object 6" hidden="1">
              <a:extLst>
                <a:ext uri="{63B3BB69-23CF-44E3-9099-C40C66FF867C}">
                  <a14:compatExt spid="_x0000_s2054"/>
                </a:ext>
                <a:ext uri="{FF2B5EF4-FFF2-40B4-BE49-F238E27FC236}">
                  <a16:creationId xmlns:a16="http://schemas.microsoft.com/office/drawing/2014/main" id="{3A819325-D3DE-B9E6-9541-BC773A76FF1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3.vml"/><Relationship Id="rId7" Type="http://schemas.openxmlformats.org/officeDocument/2006/relationships/image" Target="../media/image4.w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oleObject" Target="../embeddings/oleObject5.bin"/><Relationship Id="rId11" Type="http://schemas.openxmlformats.org/officeDocument/2006/relationships/image" Target="../media/image6.wmf"/><Relationship Id="rId5" Type="http://schemas.openxmlformats.org/officeDocument/2006/relationships/image" Target="../media/image3.wmf"/><Relationship Id="rId10" Type="http://schemas.openxmlformats.org/officeDocument/2006/relationships/oleObject" Target="../embeddings/oleObject7.bin"/><Relationship Id="rId4" Type="http://schemas.openxmlformats.org/officeDocument/2006/relationships/oleObject" Target="../embeddings/oleObject4.bin"/><Relationship Id="rId9" Type="http://schemas.openxmlformats.org/officeDocument/2006/relationships/image" Target="../media/image5.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8"/>
  <sheetViews>
    <sheetView tabSelected="1" topLeftCell="A2" workbookViewId="0">
      <selection activeCell="E19" sqref="E19"/>
    </sheetView>
  </sheetViews>
  <sheetFormatPr defaultColWidth="9.109375" defaultRowHeight="13.2" x14ac:dyDescent="0.25"/>
  <cols>
    <col min="1" max="1" width="9.109375" customWidth="1"/>
    <col min="2" max="2" width="63.33203125" customWidth="1"/>
  </cols>
  <sheetData>
    <row r="2" spans="2:7" ht="17.399999999999999" x14ac:dyDescent="0.25">
      <c r="B2" s="119" t="s">
        <v>92</v>
      </c>
      <c r="C2" s="119"/>
      <c r="D2" s="119"/>
      <c r="E2" s="119"/>
      <c r="F2" s="119"/>
      <c r="G2" s="120"/>
    </row>
    <row r="3" spans="2:7" ht="17.399999999999999" x14ac:dyDescent="0.3">
      <c r="B3" s="100" t="s">
        <v>93</v>
      </c>
    </row>
    <row r="5" spans="2:7" x14ac:dyDescent="0.25">
      <c r="B5" s="101" t="s">
        <v>65</v>
      </c>
    </row>
    <row r="7" spans="2:7" x14ac:dyDescent="0.25">
      <c r="B7" s="121" t="s">
        <v>95</v>
      </c>
      <c r="C7" s="121"/>
      <c r="D7" s="121"/>
      <c r="E7" s="121"/>
      <c r="F7" s="121"/>
      <c r="G7" s="122"/>
    </row>
    <row r="8" spans="2:7" x14ac:dyDescent="0.25">
      <c r="B8" s="121"/>
      <c r="C8" s="121"/>
      <c r="D8" s="121"/>
      <c r="E8" s="121"/>
      <c r="F8" s="121"/>
      <c r="G8" s="122"/>
    </row>
    <row r="9" spans="2:7" x14ac:dyDescent="0.25">
      <c r="B9" s="121"/>
      <c r="C9" s="121"/>
      <c r="D9" s="121"/>
      <c r="E9" s="121"/>
      <c r="F9" s="121"/>
      <c r="G9" s="122"/>
    </row>
    <row r="10" spans="2:7" x14ac:dyDescent="0.25">
      <c r="B10" s="121"/>
      <c r="C10" s="121"/>
      <c r="D10" s="121"/>
      <c r="E10" s="121"/>
      <c r="F10" s="121"/>
      <c r="G10" s="122"/>
    </row>
    <row r="11" spans="2:7" x14ac:dyDescent="0.25">
      <c r="B11" s="121"/>
      <c r="C11" s="121"/>
      <c r="D11" s="121"/>
      <c r="E11" s="121"/>
      <c r="F11" s="121"/>
      <c r="G11" s="122"/>
    </row>
    <row r="12" spans="2:7" ht="39" customHeight="1" x14ac:dyDescent="0.25">
      <c r="B12" s="121"/>
      <c r="C12" s="121"/>
      <c r="D12" s="121"/>
      <c r="E12" s="121"/>
      <c r="F12" s="121"/>
      <c r="G12" s="122"/>
    </row>
    <row r="13" spans="2:7" x14ac:dyDescent="0.25">
      <c r="B13" s="102"/>
      <c r="C13" s="102"/>
      <c r="D13" s="102"/>
      <c r="E13" s="102"/>
      <c r="F13" s="102"/>
      <c r="G13" s="103"/>
    </row>
    <row r="14" spans="2:7" ht="85.5" customHeight="1" x14ac:dyDescent="0.25">
      <c r="B14" s="123" t="s">
        <v>94</v>
      </c>
      <c r="C14" s="124"/>
      <c r="D14" s="124"/>
      <c r="E14" s="124"/>
      <c r="F14" s="124"/>
      <c r="G14" s="124"/>
    </row>
    <row r="15" spans="2:7" x14ac:dyDescent="0.25">
      <c r="B15" s="104"/>
      <c r="C15" s="104"/>
      <c r="D15" s="104"/>
      <c r="E15" s="104"/>
    </row>
    <row r="17" spans="2:2" x14ac:dyDescent="0.25">
      <c r="B17" s="101"/>
    </row>
    <row r="18" spans="2:2" x14ac:dyDescent="0.25">
      <c r="B18" s="101"/>
    </row>
  </sheetData>
  <sheetProtection sheet="1" objects="1" scenarios="1"/>
  <mergeCells count="3">
    <mergeCell ref="B2:G2"/>
    <mergeCell ref="B7:G12"/>
    <mergeCell ref="B14:G14"/>
  </mergeCells>
  <pageMargins left="0.75" right="0.75" top="1" bottom="1" header="0.5" footer="0.5"/>
  <pageSetup paperSize="9"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5"/>
  <sheetViews>
    <sheetView topLeftCell="G23" zoomScale="75" workbookViewId="0">
      <selection activeCell="F11" sqref="F11"/>
    </sheetView>
  </sheetViews>
  <sheetFormatPr defaultColWidth="9.109375" defaultRowHeight="13.2" x14ac:dyDescent="0.25"/>
  <cols>
    <col min="1" max="1" width="5.88671875" customWidth="1"/>
    <col min="2" max="2" width="6.6640625" customWidth="1"/>
    <col min="3" max="3" width="44.44140625" customWidth="1"/>
    <col min="4" max="5" width="16.33203125" customWidth="1"/>
    <col min="6" max="6" width="22" customWidth="1"/>
    <col min="7" max="7" width="24.6640625" customWidth="1"/>
    <col min="8" max="8" width="23.44140625" customWidth="1"/>
    <col min="9" max="9" width="24.44140625" customWidth="1"/>
    <col min="10" max="10" width="18.33203125" customWidth="1"/>
    <col min="11" max="12" width="19.5546875" customWidth="1"/>
    <col min="13" max="13" width="18.44140625" customWidth="1"/>
    <col min="14" max="14" width="8.109375" customWidth="1"/>
    <col min="15" max="15" width="10.44140625" customWidth="1"/>
  </cols>
  <sheetData>
    <row r="1" spans="1:17" x14ac:dyDescent="0.25">
      <c r="A1" s="131" t="s">
        <v>69</v>
      </c>
      <c r="B1" s="131"/>
      <c r="C1" s="131"/>
      <c r="D1" s="131"/>
    </row>
    <row r="2" spans="1:17" x14ac:dyDescent="0.25">
      <c r="A2" s="131"/>
      <c r="B2" s="131"/>
      <c r="C2" s="131"/>
      <c r="D2" s="131"/>
    </row>
    <row r="3" spans="1:17" x14ac:dyDescent="0.25">
      <c r="A3" s="131"/>
      <c r="B3" s="131"/>
      <c r="C3" s="131"/>
      <c r="D3" s="131"/>
    </row>
    <row r="5" spans="1:17" ht="15.6" x14ac:dyDescent="0.3">
      <c r="F5" s="137" t="s">
        <v>76</v>
      </c>
      <c r="G5" s="138"/>
      <c r="H5" s="138"/>
      <c r="I5" s="138"/>
    </row>
    <row r="7" spans="1:17" x14ac:dyDescent="0.25">
      <c r="A7" s="1"/>
      <c r="B7" s="129" t="s">
        <v>18</v>
      </c>
      <c r="C7" s="129"/>
      <c r="D7" s="2"/>
      <c r="E7" s="3"/>
      <c r="F7" s="3"/>
      <c r="G7" s="4"/>
      <c r="H7" s="4"/>
      <c r="I7" s="4"/>
      <c r="J7" s="4"/>
      <c r="K7" s="4"/>
      <c r="L7" s="4"/>
      <c r="M7" s="4"/>
      <c r="N7" s="4"/>
      <c r="O7" s="4"/>
      <c r="P7" s="4"/>
      <c r="Q7" s="4"/>
    </row>
    <row r="8" spans="1:17" x14ac:dyDescent="0.25">
      <c r="A8" s="1"/>
      <c r="B8" s="130" t="s">
        <v>19</v>
      </c>
      <c r="C8" s="130"/>
      <c r="D8" s="6"/>
      <c r="E8" s="3"/>
      <c r="F8" s="3"/>
      <c r="G8" s="4"/>
      <c r="H8" s="4"/>
      <c r="I8" s="4"/>
      <c r="J8" s="4"/>
      <c r="K8" s="4"/>
      <c r="L8" s="4"/>
      <c r="M8" s="4"/>
      <c r="N8" s="4"/>
      <c r="O8" s="4"/>
      <c r="P8" s="4"/>
      <c r="Q8" s="4"/>
    </row>
    <row r="9" spans="1:17" x14ac:dyDescent="0.25">
      <c r="A9" s="1"/>
      <c r="B9" s="130" t="s">
        <v>4</v>
      </c>
      <c r="C9" s="130"/>
      <c r="D9" s="7"/>
      <c r="E9" s="3"/>
      <c r="F9" s="3"/>
      <c r="G9" s="4"/>
      <c r="H9" s="4"/>
      <c r="I9" s="4"/>
      <c r="J9" s="4"/>
      <c r="K9" s="4"/>
      <c r="L9" s="4"/>
      <c r="M9" s="4"/>
      <c r="N9" s="4"/>
      <c r="O9" s="4"/>
      <c r="P9" s="4"/>
      <c r="Q9" s="4"/>
    </row>
    <row r="10" spans="1:17" x14ac:dyDescent="0.25">
      <c r="A10" s="1"/>
      <c r="B10" s="130" t="s">
        <v>14</v>
      </c>
      <c r="C10" s="130"/>
      <c r="D10" s="55"/>
      <c r="E10" s="3"/>
      <c r="F10" s="3"/>
      <c r="G10" s="4"/>
      <c r="H10" s="4"/>
      <c r="I10" s="4"/>
      <c r="J10" s="4"/>
      <c r="K10" s="4"/>
      <c r="L10" s="4"/>
      <c r="M10" s="4"/>
      <c r="N10" s="4"/>
      <c r="O10" s="4"/>
      <c r="P10" s="4"/>
      <c r="Q10" s="4"/>
    </row>
    <row r="11" spans="1:17" x14ac:dyDescent="0.25">
      <c r="A11" s="1"/>
      <c r="B11" s="130" t="s">
        <v>5</v>
      </c>
      <c r="C11" s="130"/>
      <c r="D11" s="8"/>
      <c r="E11" s="3"/>
      <c r="F11" s="3"/>
      <c r="G11" s="4"/>
      <c r="H11" s="4"/>
      <c r="I11" s="4"/>
      <c r="J11" s="4"/>
      <c r="K11" s="4"/>
      <c r="L11" s="4"/>
      <c r="M11" s="4"/>
      <c r="N11" s="4"/>
      <c r="O11" s="4"/>
      <c r="P11" s="4"/>
      <c r="Q11" s="4"/>
    </row>
    <row r="12" spans="1:17" x14ac:dyDescent="0.25">
      <c r="A12" s="1"/>
      <c r="B12" s="130" t="s">
        <v>77</v>
      </c>
      <c r="C12" s="130"/>
      <c r="D12" s="110"/>
      <c r="E12" s="3"/>
      <c r="F12" s="3"/>
      <c r="G12" s="4"/>
      <c r="H12" s="4"/>
      <c r="I12" s="4"/>
      <c r="J12" s="4"/>
      <c r="K12" s="4"/>
      <c r="L12" s="4"/>
      <c r="M12" s="4"/>
      <c r="N12" s="4"/>
      <c r="O12" s="4"/>
      <c r="P12" s="4"/>
      <c r="Q12" s="4"/>
    </row>
    <row r="13" spans="1:17" ht="13.8" thickBot="1" x14ac:dyDescent="0.3">
      <c r="A13" s="1"/>
      <c r="B13" s="5"/>
      <c r="C13" s="5"/>
      <c r="D13" s="9"/>
      <c r="E13" s="3"/>
      <c r="F13" s="3"/>
      <c r="G13" s="4"/>
      <c r="H13" s="4"/>
      <c r="I13" s="4"/>
      <c r="J13" s="4"/>
      <c r="K13" s="4"/>
      <c r="L13" s="4"/>
      <c r="M13" s="4"/>
      <c r="N13" s="4"/>
      <c r="O13" s="4"/>
      <c r="P13" s="4"/>
      <c r="Q13" s="4"/>
    </row>
    <row r="14" spans="1:17" ht="13.8" thickTop="1" x14ac:dyDescent="0.25">
      <c r="A14" s="1"/>
      <c r="B14" s="10"/>
      <c r="C14" s="11"/>
      <c r="D14" s="12"/>
      <c r="E14" s="12"/>
      <c r="F14" s="12"/>
      <c r="G14" s="11"/>
      <c r="H14" s="11"/>
      <c r="I14" s="11"/>
      <c r="J14" s="11"/>
      <c r="K14" s="11"/>
      <c r="L14" s="11"/>
      <c r="M14" s="11"/>
      <c r="N14" s="11"/>
      <c r="O14" s="11"/>
      <c r="P14" s="13"/>
      <c r="Q14" s="4"/>
    </row>
    <row r="15" spans="1:17" x14ac:dyDescent="0.25">
      <c r="A15" s="1"/>
      <c r="B15" s="14"/>
      <c r="C15" s="15"/>
      <c r="D15" s="125" t="s">
        <v>79</v>
      </c>
      <c r="E15" s="126"/>
      <c r="F15" s="126"/>
      <c r="G15" s="126"/>
      <c r="H15" s="126"/>
      <c r="I15" s="136"/>
      <c r="J15" s="125" t="s">
        <v>60</v>
      </c>
      <c r="K15" s="126"/>
      <c r="L15" s="126"/>
      <c r="M15" s="85"/>
      <c r="N15" s="18"/>
      <c r="O15" s="18"/>
      <c r="P15" s="16"/>
      <c r="Q15" s="4"/>
    </row>
    <row r="16" spans="1:17" x14ac:dyDescent="0.25">
      <c r="A16" s="1"/>
      <c r="B16" s="14"/>
      <c r="C16" s="15"/>
      <c r="D16" s="17" t="s">
        <v>0</v>
      </c>
      <c r="E16" s="17" t="s">
        <v>1</v>
      </c>
      <c r="F16" s="17" t="s">
        <v>2</v>
      </c>
      <c r="G16" s="18" t="s">
        <v>3</v>
      </c>
      <c r="H16" s="19" t="s">
        <v>6</v>
      </c>
      <c r="I16" s="19" t="s">
        <v>7</v>
      </c>
      <c r="J16" s="20" t="s">
        <v>47</v>
      </c>
      <c r="K16" s="56" t="s">
        <v>48</v>
      </c>
      <c r="L16" s="56" t="s">
        <v>49</v>
      </c>
      <c r="M16" s="21" t="s">
        <v>50</v>
      </c>
      <c r="N16" s="21" t="s">
        <v>51</v>
      </c>
      <c r="O16" s="21" t="s">
        <v>52</v>
      </c>
      <c r="P16" s="22"/>
      <c r="Q16" s="4"/>
    </row>
    <row r="17" spans="1:17" ht="52.8" x14ac:dyDescent="0.25">
      <c r="A17" s="1"/>
      <c r="B17" s="23"/>
      <c r="C17" s="24"/>
      <c r="D17" s="25" t="s">
        <v>12</v>
      </c>
      <c r="E17" s="25" t="s">
        <v>13</v>
      </c>
      <c r="F17" s="25" t="s">
        <v>20</v>
      </c>
      <c r="G17" s="26" t="s">
        <v>15</v>
      </c>
      <c r="H17" s="26" t="s">
        <v>75</v>
      </c>
      <c r="I17" s="26" t="s">
        <v>21</v>
      </c>
      <c r="J17" s="26" t="s">
        <v>86</v>
      </c>
      <c r="K17" s="57" t="s">
        <v>73</v>
      </c>
      <c r="L17" s="57" t="s">
        <v>16</v>
      </c>
      <c r="M17" s="27" t="s">
        <v>89</v>
      </c>
      <c r="N17" s="27" t="s">
        <v>56</v>
      </c>
      <c r="O17" s="27" t="s">
        <v>57</v>
      </c>
      <c r="P17" s="28"/>
      <c r="Q17" s="4"/>
    </row>
    <row r="18" spans="1:17" ht="15.6" x14ac:dyDescent="0.25">
      <c r="A18" s="1"/>
      <c r="B18" s="14"/>
      <c r="C18" s="15"/>
      <c r="D18" s="54"/>
      <c r="E18" s="29"/>
      <c r="F18" s="54"/>
      <c r="G18" s="27"/>
      <c r="H18" s="30"/>
      <c r="I18" s="27"/>
      <c r="J18" s="27" t="s">
        <v>53</v>
      </c>
      <c r="K18" s="58" t="s">
        <v>54</v>
      </c>
      <c r="M18" s="31"/>
      <c r="N18" s="31" t="s">
        <v>55</v>
      </c>
      <c r="O18" s="31" t="s">
        <v>58</v>
      </c>
      <c r="P18" s="28"/>
      <c r="Q18" s="4"/>
    </row>
    <row r="19" spans="1:17" x14ac:dyDescent="0.25">
      <c r="A19" s="1"/>
      <c r="B19" s="14"/>
      <c r="C19" s="15" t="s">
        <v>8</v>
      </c>
      <c r="D19" s="32">
        <v>1000</v>
      </c>
      <c r="E19" s="33" t="s">
        <v>9</v>
      </c>
      <c r="F19" s="76">
        <v>0.05</v>
      </c>
      <c r="G19" s="32">
        <v>56.1</v>
      </c>
      <c r="H19" s="33" t="s">
        <v>10</v>
      </c>
      <c r="I19" s="76">
        <v>0.1</v>
      </c>
      <c r="J19" s="77">
        <f>D19*G19</f>
        <v>56100</v>
      </c>
      <c r="K19" s="78">
        <f t="shared" ref="K19:K32" si="0">J19/1000</f>
        <v>56.1</v>
      </c>
      <c r="L19" s="79">
        <f t="shared" ref="L19:L32" si="1">SQRT((F19*F19)+(I19*I19))</f>
        <v>0.1118033988749895</v>
      </c>
      <c r="M19" s="77" t="str">
        <f>IF(I19&lt;=0.0504,"High",IF(I19&lt;=0.1504,"Good",IF(I19&gt;0.304,"Poor","Fair")))</f>
        <v>Good</v>
      </c>
      <c r="N19" s="77">
        <f>K19*L19</f>
        <v>6.272170676886911</v>
      </c>
      <c r="O19" s="77">
        <f>N19^2</f>
        <v>39.340125000000015</v>
      </c>
      <c r="P19" s="34"/>
      <c r="Q19" s="4"/>
    </row>
    <row r="20" spans="1:17" x14ac:dyDescent="0.25">
      <c r="A20" s="1"/>
      <c r="B20" s="35"/>
      <c r="C20" s="36" t="s">
        <v>11</v>
      </c>
      <c r="D20" s="37"/>
      <c r="E20" s="37"/>
      <c r="F20" s="37"/>
      <c r="G20" s="38"/>
      <c r="H20" s="39"/>
      <c r="I20" s="39"/>
      <c r="J20" s="40"/>
      <c r="K20" s="59"/>
      <c r="L20" s="59"/>
      <c r="M20" s="37"/>
      <c r="N20" s="67"/>
      <c r="O20" s="37"/>
      <c r="P20" s="41"/>
      <c r="Q20" s="4"/>
    </row>
    <row r="21" spans="1:17" x14ac:dyDescent="0.25">
      <c r="A21" s="1"/>
      <c r="B21" s="14"/>
      <c r="C21" s="90"/>
      <c r="D21" s="91">
        <v>10</v>
      </c>
      <c r="E21" s="92" t="s">
        <v>9</v>
      </c>
      <c r="F21" s="93">
        <v>0.1</v>
      </c>
      <c r="G21" s="94">
        <v>54.33</v>
      </c>
      <c r="H21" s="95" t="s">
        <v>10</v>
      </c>
      <c r="I21" s="96">
        <v>0.1</v>
      </c>
      <c r="J21" s="42">
        <f t="shared" ref="J21:J32" si="2">D21*G21</f>
        <v>543.29999999999995</v>
      </c>
      <c r="K21" s="60">
        <f t="shared" si="0"/>
        <v>0.54330000000000001</v>
      </c>
      <c r="L21" s="61">
        <f t="shared" si="1"/>
        <v>0.14142135623730953</v>
      </c>
      <c r="M21" s="109" t="str">
        <f t="shared" ref="M21:M32" si="3">IF(L21&lt;=0.0504,"High",IF(L21&lt;=0.1504,"Good",IF(L21&gt;0.304,"Poor","Fair")))</f>
        <v>Good</v>
      </c>
      <c r="N21" s="42">
        <f t="shared" ref="N21:N44" si="4">K21*L21</f>
        <v>7.6834222843730274E-2</v>
      </c>
      <c r="O21" s="42">
        <f t="shared" ref="O21:O44" si="5">N21^2</f>
        <v>5.9034978000000026E-3</v>
      </c>
      <c r="P21" s="43"/>
      <c r="Q21" s="4"/>
    </row>
    <row r="22" spans="1:17" x14ac:dyDescent="0.25">
      <c r="A22" s="1"/>
      <c r="B22" s="14"/>
      <c r="C22" s="90"/>
      <c r="D22" s="91"/>
      <c r="E22" s="92"/>
      <c r="F22" s="93"/>
      <c r="G22" s="94"/>
      <c r="H22" s="95"/>
      <c r="I22" s="96"/>
      <c r="J22" s="42">
        <f t="shared" si="2"/>
        <v>0</v>
      </c>
      <c r="K22" s="60">
        <f t="shared" si="0"/>
        <v>0</v>
      </c>
      <c r="L22" s="61">
        <f t="shared" si="1"/>
        <v>0</v>
      </c>
      <c r="M22" s="109" t="str">
        <f t="shared" si="3"/>
        <v>High</v>
      </c>
      <c r="N22" s="42">
        <f t="shared" si="4"/>
        <v>0</v>
      </c>
      <c r="O22" s="42">
        <f t="shared" si="5"/>
        <v>0</v>
      </c>
      <c r="P22" s="43"/>
      <c r="Q22" s="4"/>
    </row>
    <row r="23" spans="1:17" x14ac:dyDescent="0.25">
      <c r="A23" s="1"/>
      <c r="B23" s="14"/>
      <c r="C23" s="90"/>
      <c r="D23" s="91"/>
      <c r="E23" s="92"/>
      <c r="F23" s="93"/>
      <c r="G23" s="94"/>
      <c r="H23" s="95"/>
      <c r="I23" s="96"/>
      <c r="J23" s="42">
        <f t="shared" si="2"/>
        <v>0</v>
      </c>
      <c r="K23" s="60">
        <f>J23/1000</f>
        <v>0</v>
      </c>
      <c r="L23" s="61">
        <f t="shared" si="1"/>
        <v>0</v>
      </c>
      <c r="M23" s="109" t="str">
        <f t="shared" si="3"/>
        <v>High</v>
      </c>
      <c r="N23" s="42">
        <f t="shared" si="4"/>
        <v>0</v>
      </c>
      <c r="O23" s="42">
        <f t="shared" si="5"/>
        <v>0</v>
      </c>
      <c r="P23" s="43"/>
      <c r="Q23" s="4"/>
    </row>
    <row r="24" spans="1:17" x14ac:dyDescent="0.25">
      <c r="A24" s="1"/>
      <c r="B24" s="14"/>
      <c r="C24" s="90"/>
      <c r="D24" s="91"/>
      <c r="E24" s="92"/>
      <c r="F24" s="93"/>
      <c r="G24" s="94"/>
      <c r="H24" s="95"/>
      <c r="I24" s="96"/>
      <c r="J24" s="42">
        <f t="shared" si="2"/>
        <v>0</v>
      </c>
      <c r="K24" s="60">
        <f t="shared" si="0"/>
        <v>0</v>
      </c>
      <c r="L24" s="61">
        <f t="shared" si="1"/>
        <v>0</v>
      </c>
      <c r="M24" s="109" t="str">
        <f t="shared" si="3"/>
        <v>High</v>
      </c>
      <c r="N24" s="42">
        <f t="shared" si="4"/>
        <v>0</v>
      </c>
      <c r="O24" s="42">
        <f t="shared" si="5"/>
        <v>0</v>
      </c>
      <c r="P24" s="43"/>
      <c r="Q24" s="4"/>
    </row>
    <row r="25" spans="1:17" x14ac:dyDescent="0.25">
      <c r="A25" s="1"/>
      <c r="B25" s="14"/>
      <c r="C25" s="90"/>
      <c r="D25" s="91"/>
      <c r="E25" s="92"/>
      <c r="F25" s="93"/>
      <c r="G25" s="94"/>
      <c r="H25" s="95"/>
      <c r="I25" s="96"/>
      <c r="J25" s="42">
        <f t="shared" si="2"/>
        <v>0</v>
      </c>
      <c r="K25" s="60">
        <f t="shared" si="0"/>
        <v>0</v>
      </c>
      <c r="L25" s="61">
        <f t="shared" si="1"/>
        <v>0</v>
      </c>
      <c r="M25" s="109" t="str">
        <f t="shared" si="3"/>
        <v>High</v>
      </c>
      <c r="N25" s="42">
        <f t="shared" si="4"/>
        <v>0</v>
      </c>
      <c r="O25" s="42">
        <f t="shared" si="5"/>
        <v>0</v>
      </c>
      <c r="P25" s="43"/>
      <c r="Q25" s="4"/>
    </row>
    <row r="26" spans="1:17" x14ac:dyDescent="0.25">
      <c r="A26" s="1"/>
      <c r="B26" s="14"/>
      <c r="C26" s="90"/>
      <c r="D26" s="91"/>
      <c r="E26" s="92"/>
      <c r="F26" s="93"/>
      <c r="G26" s="94"/>
      <c r="H26" s="95"/>
      <c r="I26" s="96"/>
      <c r="J26" s="42">
        <f t="shared" si="2"/>
        <v>0</v>
      </c>
      <c r="K26" s="60">
        <f t="shared" si="0"/>
        <v>0</v>
      </c>
      <c r="L26" s="61">
        <f t="shared" si="1"/>
        <v>0</v>
      </c>
      <c r="M26" s="109" t="str">
        <f t="shared" si="3"/>
        <v>High</v>
      </c>
      <c r="N26" s="42">
        <f t="shared" si="4"/>
        <v>0</v>
      </c>
      <c r="O26" s="42">
        <f t="shared" si="5"/>
        <v>0</v>
      </c>
      <c r="P26" s="43"/>
      <c r="Q26" s="4"/>
    </row>
    <row r="27" spans="1:17" x14ac:dyDescent="0.25">
      <c r="A27" s="1"/>
      <c r="B27" s="14"/>
      <c r="C27" s="90"/>
      <c r="D27" s="91"/>
      <c r="E27" s="92"/>
      <c r="F27" s="93"/>
      <c r="G27" s="94"/>
      <c r="H27" s="95"/>
      <c r="I27" s="96"/>
      <c r="J27" s="42">
        <f t="shared" si="2"/>
        <v>0</v>
      </c>
      <c r="K27" s="60">
        <f t="shared" si="0"/>
        <v>0</v>
      </c>
      <c r="L27" s="61">
        <f t="shared" si="1"/>
        <v>0</v>
      </c>
      <c r="M27" s="109" t="str">
        <f t="shared" si="3"/>
        <v>High</v>
      </c>
      <c r="N27" s="42">
        <f t="shared" si="4"/>
        <v>0</v>
      </c>
      <c r="O27" s="42">
        <f t="shared" si="5"/>
        <v>0</v>
      </c>
      <c r="P27" s="43"/>
      <c r="Q27" s="4"/>
    </row>
    <row r="28" spans="1:17" x14ac:dyDescent="0.25">
      <c r="A28" s="1"/>
      <c r="B28" s="14"/>
      <c r="C28" s="90"/>
      <c r="D28" s="91"/>
      <c r="E28" s="92"/>
      <c r="F28" s="93"/>
      <c r="G28" s="94"/>
      <c r="H28" s="95"/>
      <c r="I28" s="96"/>
      <c r="J28" s="42">
        <f t="shared" si="2"/>
        <v>0</v>
      </c>
      <c r="K28" s="60">
        <f t="shared" si="0"/>
        <v>0</v>
      </c>
      <c r="L28" s="61">
        <f t="shared" si="1"/>
        <v>0</v>
      </c>
      <c r="M28" s="109" t="str">
        <f t="shared" si="3"/>
        <v>High</v>
      </c>
      <c r="N28" s="42">
        <f t="shared" si="4"/>
        <v>0</v>
      </c>
      <c r="O28" s="42">
        <f t="shared" si="5"/>
        <v>0</v>
      </c>
      <c r="P28" s="43"/>
      <c r="Q28" s="4"/>
    </row>
    <row r="29" spans="1:17" x14ac:dyDescent="0.25">
      <c r="A29" s="1"/>
      <c r="B29" s="14"/>
      <c r="C29" s="90"/>
      <c r="D29" s="91"/>
      <c r="E29" s="92"/>
      <c r="F29" s="93"/>
      <c r="G29" s="94"/>
      <c r="H29" s="95"/>
      <c r="I29" s="96"/>
      <c r="J29" s="42">
        <f t="shared" si="2"/>
        <v>0</v>
      </c>
      <c r="K29" s="60">
        <f t="shared" si="0"/>
        <v>0</v>
      </c>
      <c r="L29" s="61">
        <f t="shared" si="1"/>
        <v>0</v>
      </c>
      <c r="M29" s="109" t="str">
        <f t="shared" si="3"/>
        <v>High</v>
      </c>
      <c r="N29" s="42">
        <f t="shared" si="4"/>
        <v>0</v>
      </c>
      <c r="O29" s="42">
        <f t="shared" si="5"/>
        <v>0</v>
      </c>
      <c r="P29" s="43"/>
      <c r="Q29" s="4"/>
    </row>
    <row r="30" spans="1:17" x14ac:dyDescent="0.25">
      <c r="A30" s="1"/>
      <c r="B30" s="14"/>
      <c r="C30" s="90"/>
      <c r="D30" s="91"/>
      <c r="E30" s="92"/>
      <c r="F30" s="93"/>
      <c r="G30" s="94"/>
      <c r="H30" s="95"/>
      <c r="I30" s="96"/>
      <c r="J30" s="42">
        <f t="shared" si="2"/>
        <v>0</v>
      </c>
      <c r="K30" s="60">
        <f t="shared" si="0"/>
        <v>0</v>
      </c>
      <c r="L30" s="61">
        <f t="shared" si="1"/>
        <v>0</v>
      </c>
      <c r="M30" s="109" t="str">
        <f t="shared" si="3"/>
        <v>High</v>
      </c>
      <c r="N30" s="42">
        <f t="shared" si="4"/>
        <v>0</v>
      </c>
      <c r="O30" s="42">
        <f t="shared" si="5"/>
        <v>0</v>
      </c>
      <c r="P30" s="43"/>
      <c r="Q30" s="4"/>
    </row>
    <row r="31" spans="1:17" x14ac:dyDescent="0.25">
      <c r="A31" s="1"/>
      <c r="B31" s="14"/>
      <c r="C31" s="90"/>
      <c r="D31" s="91"/>
      <c r="E31" s="92"/>
      <c r="F31" s="93"/>
      <c r="G31" s="94"/>
      <c r="H31" s="95"/>
      <c r="I31" s="96"/>
      <c r="J31" s="42">
        <f t="shared" si="2"/>
        <v>0</v>
      </c>
      <c r="K31" s="60">
        <f t="shared" si="0"/>
        <v>0</v>
      </c>
      <c r="L31" s="61">
        <f t="shared" si="1"/>
        <v>0</v>
      </c>
      <c r="M31" s="109" t="str">
        <f t="shared" si="3"/>
        <v>High</v>
      </c>
      <c r="N31" s="42">
        <f t="shared" si="4"/>
        <v>0</v>
      </c>
      <c r="O31" s="42">
        <f t="shared" si="5"/>
        <v>0</v>
      </c>
      <c r="P31" s="43"/>
      <c r="Q31" s="4"/>
    </row>
    <row r="32" spans="1:17" x14ac:dyDescent="0.25">
      <c r="A32" s="1"/>
      <c r="B32" s="14"/>
      <c r="C32" s="90"/>
      <c r="D32" s="91"/>
      <c r="E32" s="92"/>
      <c r="F32" s="93"/>
      <c r="G32" s="94"/>
      <c r="H32" s="95"/>
      <c r="I32" s="96"/>
      <c r="J32" s="42">
        <f t="shared" si="2"/>
        <v>0</v>
      </c>
      <c r="K32" s="60">
        <f t="shared" si="0"/>
        <v>0</v>
      </c>
      <c r="L32" s="61">
        <f t="shared" si="1"/>
        <v>0</v>
      </c>
      <c r="M32" s="109" t="str">
        <f t="shared" si="3"/>
        <v>High</v>
      </c>
      <c r="N32" s="42">
        <f t="shared" si="4"/>
        <v>0</v>
      </c>
      <c r="O32" s="42">
        <f t="shared" si="5"/>
        <v>0</v>
      </c>
      <c r="P32" s="43"/>
      <c r="Q32" s="4"/>
    </row>
    <row r="33" spans="1:17" x14ac:dyDescent="0.25">
      <c r="A33" s="1"/>
      <c r="B33" s="14"/>
      <c r="C33" s="90"/>
      <c r="D33" s="91"/>
      <c r="E33" s="92"/>
      <c r="F33" s="93"/>
      <c r="G33" s="94"/>
      <c r="H33" s="95"/>
      <c r="I33" s="96"/>
      <c r="J33" s="42">
        <f t="shared" ref="J33:J38" si="6">D33*G33</f>
        <v>0</v>
      </c>
      <c r="K33" s="60">
        <f t="shared" ref="K33:K38" si="7">J33/1000</f>
        <v>0</v>
      </c>
      <c r="L33" s="61">
        <f t="shared" ref="L33:L38" si="8">SQRT((F33*F33)+(I33*I33))</f>
        <v>0</v>
      </c>
      <c r="M33" s="109" t="str">
        <f t="shared" ref="M33:M38" si="9">IF(L33&lt;=0.0504,"High",IF(L33&lt;=0.1504,"Good",IF(L33&gt;0.304,"Poor","Fair")))</f>
        <v>High</v>
      </c>
      <c r="N33" s="42">
        <f t="shared" si="4"/>
        <v>0</v>
      </c>
      <c r="O33" s="42">
        <f t="shared" si="5"/>
        <v>0</v>
      </c>
      <c r="P33" s="43"/>
      <c r="Q33" s="4"/>
    </row>
    <row r="34" spans="1:17" x14ac:dyDescent="0.25">
      <c r="A34" s="1"/>
      <c r="B34" s="14"/>
      <c r="C34" s="90"/>
      <c r="D34" s="91"/>
      <c r="E34" s="92"/>
      <c r="F34" s="93"/>
      <c r="G34" s="94"/>
      <c r="H34" s="95"/>
      <c r="I34" s="96"/>
      <c r="J34" s="42">
        <f t="shared" si="6"/>
        <v>0</v>
      </c>
      <c r="K34" s="60">
        <f t="shared" si="7"/>
        <v>0</v>
      </c>
      <c r="L34" s="61">
        <f t="shared" si="8"/>
        <v>0</v>
      </c>
      <c r="M34" s="109" t="str">
        <f t="shared" si="9"/>
        <v>High</v>
      </c>
      <c r="N34" s="42">
        <f t="shared" si="4"/>
        <v>0</v>
      </c>
      <c r="O34" s="42">
        <f t="shared" si="5"/>
        <v>0</v>
      </c>
      <c r="P34" s="43"/>
      <c r="Q34" s="4"/>
    </row>
    <row r="35" spans="1:17" x14ac:dyDescent="0.25">
      <c r="A35" s="1"/>
      <c r="B35" s="14"/>
      <c r="C35" s="90"/>
      <c r="D35" s="91"/>
      <c r="E35" s="92"/>
      <c r="F35" s="93"/>
      <c r="G35" s="94"/>
      <c r="H35" s="95"/>
      <c r="I35" s="96"/>
      <c r="J35" s="42">
        <f t="shared" si="6"/>
        <v>0</v>
      </c>
      <c r="K35" s="60">
        <f t="shared" si="7"/>
        <v>0</v>
      </c>
      <c r="L35" s="61">
        <f t="shared" si="8"/>
        <v>0</v>
      </c>
      <c r="M35" s="109" t="str">
        <f t="shared" si="9"/>
        <v>High</v>
      </c>
      <c r="N35" s="42">
        <f t="shared" si="4"/>
        <v>0</v>
      </c>
      <c r="O35" s="42">
        <f t="shared" si="5"/>
        <v>0</v>
      </c>
      <c r="P35" s="43"/>
      <c r="Q35" s="4"/>
    </row>
    <row r="36" spans="1:17" x14ac:dyDescent="0.25">
      <c r="A36" s="1"/>
      <c r="B36" s="14"/>
      <c r="C36" s="90"/>
      <c r="D36" s="91"/>
      <c r="E36" s="92"/>
      <c r="F36" s="93"/>
      <c r="G36" s="94"/>
      <c r="H36" s="95"/>
      <c r="I36" s="96"/>
      <c r="J36" s="42">
        <f t="shared" si="6"/>
        <v>0</v>
      </c>
      <c r="K36" s="60">
        <f t="shared" si="7"/>
        <v>0</v>
      </c>
      <c r="L36" s="61">
        <f t="shared" si="8"/>
        <v>0</v>
      </c>
      <c r="M36" s="109" t="str">
        <f t="shared" si="9"/>
        <v>High</v>
      </c>
      <c r="N36" s="42">
        <f t="shared" si="4"/>
        <v>0</v>
      </c>
      <c r="O36" s="42">
        <f t="shared" si="5"/>
        <v>0</v>
      </c>
      <c r="P36" s="43"/>
      <c r="Q36" s="4"/>
    </row>
    <row r="37" spans="1:17" x14ac:dyDescent="0.25">
      <c r="A37" s="1"/>
      <c r="B37" s="14"/>
      <c r="C37" s="90"/>
      <c r="D37" s="91"/>
      <c r="E37" s="92"/>
      <c r="F37" s="93"/>
      <c r="G37" s="94"/>
      <c r="H37" s="95"/>
      <c r="I37" s="96"/>
      <c r="J37" s="42">
        <f t="shared" si="6"/>
        <v>0</v>
      </c>
      <c r="K37" s="60">
        <f t="shared" si="7"/>
        <v>0</v>
      </c>
      <c r="L37" s="61">
        <f t="shared" si="8"/>
        <v>0</v>
      </c>
      <c r="M37" s="109" t="str">
        <f t="shared" si="9"/>
        <v>High</v>
      </c>
      <c r="N37" s="42">
        <f t="shared" si="4"/>
        <v>0</v>
      </c>
      <c r="O37" s="42">
        <f t="shared" si="5"/>
        <v>0</v>
      </c>
      <c r="P37" s="43"/>
      <c r="Q37" s="4"/>
    </row>
    <row r="38" spans="1:17" x14ac:dyDescent="0.25">
      <c r="A38" s="1"/>
      <c r="B38" s="14"/>
      <c r="C38" s="90"/>
      <c r="D38" s="91"/>
      <c r="E38" s="92"/>
      <c r="F38" s="93"/>
      <c r="G38" s="94"/>
      <c r="H38" s="95"/>
      <c r="I38" s="96"/>
      <c r="J38" s="42">
        <f t="shared" si="6"/>
        <v>0</v>
      </c>
      <c r="K38" s="60">
        <f t="shared" si="7"/>
        <v>0</v>
      </c>
      <c r="L38" s="61">
        <f t="shared" si="8"/>
        <v>0</v>
      </c>
      <c r="M38" s="109" t="str">
        <f t="shared" si="9"/>
        <v>High</v>
      </c>
      <c r="N38" s="42">
        <f t="shared" si="4"/>
        <v>0</v>
      </c>
      <c r="O38" s="42">
        <f t="shared" si="5"/>
        <v>0</v>
      </c>
      <c r="P38" s="43"/>
      <c r="Q38" s="4"/>
    </row>
    <row r="39" spans="1:17" x14ac:dyDescent="0.25">
      <c r="A39" s="1"/>
      <c r="B39" s="14"/>
      <c r="C39" s="90"/>
      <c r="D39" s="91"/>
      <c r="E39" s="92"/>
      <c r="F39" s="93"/>
      <c r="G39" s="94"/>
      <c r="H39" s="95"/>
      <c r="I39" s="96"/>
      <c r="J39" s="42">
        <f t="shared" ref="J39:J44" si="10">D39*G39</f>
        <v>0</v>
      </c>
      <c r="K39" s="60">
        <f t="shared" ref="K39:K44" si="11">J39/1000</f>
        <v>0</v>
      </c>
      <c r="L39" s="61">
        <f t="shared" ref="L39:L44" si="12">SQRT((F39*F39)+(I39*I39))</f>
        <v>0</v>
      </c>
      <c r="M39" s="109" t="str">
        <f>IF(L39&lt;=0.0504,"High",IF(L39&lt;=0.1504,"Good",IF(L39&gt;0.304,"Poor","Fair")))</f>
        <v>High</v>
      </c>
      <c r="N39" s="42">
        <f t="shared" si="4"/>
        <v>0</v>
      </c>
      <c r="O39" s="42">
        <f t="shared" si="5"/>
        <v>0</v>
      </c>
      <c r="P39" s="43"/>
      <c r="Q39" s="4"/>
    </row>
    <row r="40" spans="1:17" x14ac:dyDescent="0.25">
      <c r="A40" s="1"/>
      <c r="B40" s="14"/>
      <c r="C40" s="90"/>
      <c r="D40" s="91"/>
      <c r="E40" s="92"/>
      <c r="F40" s="93"/>
      <c r="G40" s="94"/>
      <c r="H40" s="95"/>
      <c r="I40" s="96"/>
      <c r="J40" s="42">
        <f t="shared" si="10"/>
        <v>0</v>
      </c>
      <c r="K40" s="60">
        <f t="shared" si="11"/>
        <v>0</v>
      </c>
      <c r="L40" s="61">
        <f t="shared" si="12"/>
        <v>0</v>
      </c>
      <c r="M40" s="109" t="str">
        <f>IF(L40&lt;=0.0504,"High",IF(L40&lt;=0.1504,"Good",IF(L40&gt;0.304,"Poor","Fair")))</f>
        <v>High</v>
      </c>
      <c r="N40" s="42">
        <f t="shared" si="4"/>
        <v>0</v>
      </c>
      <c r="O40" s="42">
        <f t="shared" si="5"/>
        <v>0</v>
      </c>
      <c r="P40" s="43"/>
      <c r="Q40" s="4"/>
    </row>
    <row r="41" spans="1:17" x14ac:dyDescent="0.25">
      <c r="A41" s="1"/>
      <c r="B41" s="14"/>
      <c r="C41" s="90"/>
      <c r="D41" s="91"/>
      <c r="E41" s="92"/>
      <c r="F41" s="93"/>
      <c r="G41" s="94"/>
      <c r="H41" s="95"/>
      <c r="I41" s="96"/>
      <c r="J41" s="42">
        <f t="shared" si="10"/>
        <v>0</v>
      </c>
      <c r="K41" s="60">
        <f t="shared" si="11"/>
        <v>0</v>
      </c>
      <c r="L41" s="61">
        <f t="shared" si="12"/>
        <v>0</v>
      </c>
      <c r="M41" s="109" t="str">
        <f>IF(L41&lt;=0.0504,"High",IF(L41&lt;=0.1504,"Good",IF(L41&gt;0.304,"Poor","Fair")))</f>
        <v>High</v>
      </c>
      <c r="N41" s="42">
        <f t="shared" si="4"/>
        <v>0</v>
      </c>
      <c r="O41" s="42">
        <f t="shared" si="5"/>
        <v>0</v>
      </c>
      <c r="P41" s="43"/>
      <c r="Q41" s="4"/>
    </row>
    <row r="42" spans="1:17" x14ac:dyDescent="0.25">
      <c r="A42" s="1"/>
      <c r="B42" s="14"/>
      <c r="C42" s="90"/>
      <c r="D42" s="91"/>
      <c r="E42" s="92"/>
      <c r="F42" s="93"/>
      <c r="G42" s="94"/>
      <c r="H42" s="95"/>
      <c r="I42" s="96"/>
      <c r="J42" s="42">
        <f t="shared" si="10"/>
        <v>0</v>
      </c>
      <c r="K42" s="60">
        <f t="shared" si="11"/>
        <v>0</v>
      </c>
      <c r="L42" s="61">
        <f t="shared" si="12"/>
        <v>0</v>
      </c>
      <c r="M42" s="109" t="str">
        <f>IF(L42&lt;=0.0504,"High",IF(L42&lt;=0.1504,"Good",IF(L42&gt;0.304,"Poor","Fair")))</f>
        <v>High</v>
      </c>
      <c r="N42" s="42">
        <f t="shared" si="4"/>
        <v>0</v>
      </c>
      <c r="O42" s="42">
        <f t="shared" si="5"/>
        <v>0</v>
      </c>
      <c r="P42" s="43"/>
      <c r="Q42" s="4"/>
    </row>
    <row r="43" spans="1:17" x14ac:dyDescent="0.25">
      <c r="A43" s="1"/>
      <c r="B43" s="14"/>
      <c r="C43" s="90"/>
      <c r="D43" s="91"/>
      <c r="E43" s="92"/>
      <c r="F43" s="93"/>
      <c r="G43" s="94"/>
      <c r="H43" s="95"/>
      <c r="I43" s="96"/>
      <c r="J43" s="42">
        <f t="shared" si="10"/>
        <v>0</v>
      </c>
      <c r="K43" s="60">
        <f t="shared" si="11"/>
        <v>0</v>
      </c>
      <c r="L43" s="61">
        <f t="shared" si="12"/>
        <v>0</v>
      </c>
      <c r="M43" s="109" t="str">
        <f>IF(L43&lt;=0.0504,"High",IF(L43&lt;=0.1504,"Good",IF(L43&gt;0.304,"Poor","Fair")))</f>
        <v>High</v>
      </c>
      <c r="N43" s="42">
        <f t="shared" si="4"/>
        <v>0</v>
      </c>
      <c r="O43" s="42">
        <f t="shared" si="5"/>
        <v>0</v>
      </c>
      <c r="P43" s="43"/>
      <c r="Q43" s="4"/>
    </row>
    <row r="44" spans="1:17" x14ac:dyDescent="0.25">
      <c r="A44" s="1"/>
      <c r="B44" s="14"/>
      <c r="C44" s="90"/>
      <c r="D44" s="91"/>
      <c r="E44" s="92"/>
      <c r="F44" s="93"/>
      <c r="G44" s="94"/>
      <c r="H44" s="95"/>
      <c r="I44" s="96"/>
      <c r="J44" s="42">
        <f t="shared" si="10"/>
        <v>0</v>
      </c>
      <c r="K44" s="60">
        <f t="shared" si="11"/>
        <v>0</v>
      </c>
      <c r="L44" s="61">
        <f t="shared" si="12"/>
        <v>0</v>
      </c>
      <c r="M44" s="109" t="str">
        <f>IF(L44&lt;=0.05,"High",IF(L44&lt;=0.15,"Good",IF(L44&gt;0.3,"Poor","Fair")))</f>
        <v>High</v>
      </c>
      <c r="N44" s="42">
        <f t="shared" si="4"/>
        <v>0</v>
      </c>
      <c r="O44" s="42">
        <f t="shared" si="5"/>
        <v>0</v>
      </c>
      <c r="P44" s="43"/>
      <c r="Q44" s="4"/>
    </row>
    <row r="45" spans="1:17" ht="39.75" customHeight="1" x14ac:dyDescent="0.3">
      <c r="A45" s="1"/>
      <c r="B45" s="44"/>
      <c r="C45" s="45"/>
      <c r="D45" s="46"/>
      <c r="E45" s="46"/>
      <c r="F45" s="46"/>
      <c r="G45" s="45"/>
      <c r="H45" s="45"/>
      <c r="I45" s="45"/>
      <c r="J45" s="47"/>
      <c r="K45" s="47"/>
      <c r="L45" s="62"/>
      <c r="M45" s="62"/>
      <c r="N45" s="47"/>
      <c r="O45" s="47"/>
      <c r="P45" s="48"/>
      <c r="Q45" s="4"/>
    </row>
    <row r="46" spans="1:17" ht="15.6" x14ac:dyDescent="0.3">
      <c r="A46" s="1"/>
      <c r="B46" s="44"/>
      <c r="C46" s="87" t="s">
        <v>71</v>
      </c>
      <c r="D46" s="46"/>
      <c r="E46" s="46"/>
      <c r="F46" s="46"/>
      <c r="G46" s="45"/>
      <c r="H46" s="134" t="s">
        <v>59</v>
      </c>
      <c r="I46" s="135"/>
      <c r="J46" s="49">
        <f>IF(SUM(J21:J44)&gt;0, SUM(J21:J44),0.000001)</f>
        <v>543.29999999999995</v>
      </c>
      <c r="K46" s="49">
        <f>SUM(K21:K44)</f>
        <v>0.54330000000000001</v>
      </c>
      <c r="L46" s="63"/>
      <c r="M46" s="127" t="s">
        <v>88</v>
      </c>
      <c r="N46" s="63"/>
      <c r="O46" s="63"/>
      <c r="P46" s="48"/>
      <c r="Q46" s="4"/>
    </row>
    <row r="47" spans="1:17" ht="36.75" customHeight="1" x14ac:dyDescent="0.25">
      <c r="A47" s="1"/>
      <c r="B47" s="14"/>
      <c r="C47" s="88"/>
      <c r="D47" s="64"/>
      <c r="E47" s="64"/>
      <c r="F47" s="64"/>
      <c r="G47" s="15"/>
      <c r="H47" s="15"/>
      <c r="I47" s="15"/>
      <c r="J47" s="15"/>
      <c r="K47" s="15"/>
      <c r="L47" s="15"/>
      <c r="M47" s="128"/>
      <c r="N47" s="15"/>
      <c r="O47" s="15"/>
      <c r="P47" s="65"/>
      <c r="Q47" s="4"/>
    </row>
    <row r="48" spans="1:17" ht="75" customHeight="1" x14ac:dyDescent="0.25">
      <c r="A48" s="1"/>
      <c r="B48" s="14"/>
      <c r="C48" s="15"/>
      <c r="D48" s="64"/>
      <c r="E48" s="64"/>
      <c r="F48" s="64"/>
      <c r="G48" s="15"/>
      <c r="H48" s="132" t="s">
        <v>87</v>
      </c>
      <c r="I48" s="133"/>
      <c r="J48" s="80"/>
      <c r="K48" s="81"/>
      <c r="L48" s="69">
        <f>IF(K46&gt;0,SQRT(SUM(O21:O44))/K46,0.0000000001)</f>
        <v>0.14142135623730953</v>
      </c>
      <c r="M48" s="111" t="str">
        <f>IF(L48&lt;=0.05,"High",IF(L48&lt;=0.15,"Good",IF(L48&gt;0.3,"Poor","Fair")))</f>
        <v>Good</v>
      </c>
      <c r="N48" s="68"/>
      <c r="O48" s="68"/>
      <c r="P48" s="65"/>
      <c r="Q48" s="4"/>
    </row>
    <row r="49" spans="1:17" ht="36.75" customHeight="1" thickBot="1" x14ac:dyDescent="0.3">
      <c r="A49" s="1"/>
      <c r="B49" s="50"/>
      <c r="C49" s="51"/>
      <c r="D49" s="52"/>
      <c r="E49" s="52"/>
      <c r="F49" s="52"/>
      <c r="G49" s="51"/>
      <c r="H49" s="51"/>
      <c r="I49" s="51"/>
      <c r="J49" s="51"/>
      <c r="K49" s="51"/>
      <c r="L49" s="51"/>
      <c r="M49" s="51"/>
      <c r="N49" s="51"/>
      <c r="O49" s="51"/>
      <c r="P49" s="53"/>
      <c r="Q49" s="4"/>
    </row>
    <row r="50" spans="1:17" ht="13.8" thickTop="1" x14ac:dyDescent="0.25">
      <c r="A50" s="1"/>
      <c r="B50" s="5"/>
      <c r="C50" s="5"/>
      <c r="D50" s="9"/>
      <c r="E50" s="3"/>
      <c r="F50" s="3"/>
      <c r="G50" s="4"/>
      <c r="H50" s="4"/>
      <c r="I50" s="4"/>
      <c r="J50" s="4"/>
      <c r="K50" s="4"/>
      <c r="L50" s="4"/>
      <c r="M50" s="4"/>
      <c r="N50" s="4"/>
      <c r="O50" s="4"/>
      <c r="P50" s="4"/>
      <c r="Q50" s="4"/>
    </row>
    <row r="55" spans="1:17" x14ac:dyDescent="0.25">
      <c r="C55" s="86"/>
    </row>
  </sheetData>
  <sheetProtection sheet="1" objects="1" scenarios="1"/>
  <mergeCells count="13">
    <mergeCell ref="A1:D3"/>
    <mergeCell ref="H48:I48"/>
    <mergeCell ref="H46:I46"/>
    <mergeCell ref="D15:I15"/>
    <mergeCell ref="F5:I5"/>
    <mergeCell ref="B12:C12"/>
    <mergeCell ref="J15:L15"/>
    <mergeCell ref="M46:M47"/>
    <mergeCell ref="B7:C7"/>
    <mergeCell ref="B8:C8"/>
    <mergeCell ref="B9:C9"/>
    <mergeCell ref="B11:C11"/>
    <mergeCell ref="B10:C10"/>
  </mergeCells>
  <pageMargins left="0.75" right="0.75" top="1" bottom="1" header="0.5" footer="0.5"/>
  <pageSetup paperSize="9" orientation="portrait" horizontalDpi="0" verticalDpi="0" r:id="rId1"/>
  <headerFooter alignWithMargins="0"/>
  <drawing r:id="rId2"/>
  <legacyDrawing r:id="rId3"/>
  <oleObjects>
    <mc:AlternateContent xmlns:mc="http://schemas.openxmlformats.org/markup-compatibility/2006">
      <mc:Choice Requires="x14">
        <oleObject progId="Equation.3" shapeId="1025" r:id="rId4">
          <objectPr defaultSize="0" autoPict="0" r:id="rId5">
            <anchor moveWithCells="1" sizeWithCells="1">
              <from>
                <xdr:col>9</xdr:col>
                <xdr:colOff>182880</xdr:colOff>
                <xdr:row>47</xdr:row>
                <xdr:rowOff>114300</xdr:rowOff>
              </from>
              <to>
                <xdr:col>10</xdr:col>
                <xdr:colOff>929640</xdr:colOff>
                <xdr:row>47</xdr:row>
                <xdr:rowOff>922020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sizeWithCells="1">
              <from>
                <xdr:col>11</xdr:col>
                <xdr:colOff>175260</xdr:colOff>
                <xdr:row>16</xdr:row>
                <xdr:rowOff>662940</xdr:rowOff>
              </from>
              <to>
                <xdr:col>11</xdr:col>
                <xdr:colOff>1203960</xdr:colOff>
                <xdr:row>18</xdr:row>
                <xdr:rowOff>0</xdr:rowOff>
              </to>
            </anchor>
          </objectPr>
        </oleObject>
      </mc:Choice>
      <mc:Fallback>
        <oleObject progId="Equation.3" shapeId="1026"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1"/>
  <sheetViews>
    <sheetView topLeftCell="A14" zoomScale="75" workbookViewId="0">
      <selection activeCell="F34" sqref="F34"/>
    </sheetView>
  </sheetViews>
  <sheetFormatPr defaultColWidth="9.109375" defaultRowHeight="13.2" x14ac:dyDescent="0.25"/>
  <cols>
    <col min="1" max="2" width="9.109375" customWidth="1"/>
    <col min="3" max="3" width="57" customWidth="1"/>
    <col min="4" max="4" width="15.109375" customWidth="1"/>
    <col min="5" max="5" width="0.44140625" customWidth="1"/>
    <col min="6" max="6" width="20" customWidth="1"/>
    <col min="7" max="7" width="17.5546875" customWidth="1"/>
    <col min="8" max="8" width="9.109375" customWidth="1"/>
    <col min="9" max="9" width="15.44140625" customWidth="1"/>
  </cols>
  <sheetData>
    <row r="1" spans="1:13" ht="18" customHeight="1" x14ac:dyDescent="0.25">
      <c r="A1" s="131" t="s">
        <v>70</v>
      </c>
      <c r="B1" s="131"/>
      <c r="C1" s="131"/>
    </row>
    <row r="2" spans="1:13" x14ac:dyDescent="0.25">
      <c r="A2" s="131"/>
      <c r="B2" s="131"/>
      <c r="C2" s="131"/>
    </row>
    <row r="3" spans="1:13" x14ac:dyDescent="0.25">
      <c r="A3" s="131"/>
      <c r="B3" s="131"/>
      <c r="C3" s="131"/>
    </row>
    <row r="5" spans="1:13" ht="15.6" x14ac:dyDescent="0.3">
      <c r="F5" s="137"/>
      <c r="G5" s="137"/>
      <c r="H5" s="137"/>
      <c r="I5" s="137"/>
      <c r="J5" s="137"/>
      <c r="K5" s="137"/>
      <c r="L5" s="137"/>
      <c r="M5" s="137"/>
    </row>
    <row r="6" spans="1:13" ht="12.75" customHeight="1" x14ac:dyDescent="0.25"/>
    <row r="7" spans="1:13" x14ac:dyDescent="0.25">
      <c r="B7" s="129" t="s">
        <v>18</v>
      </c>
      <c r="C7" s="129"/>
      <c r="D7" s="2"/>
      <c r="F7" s="138"/>
      <c r="G7" s="138"/>
      <c r="H7" s="138"/>
      <c r="I7" s="138"/>
      <c r="J7" s="138"/>
      <c r="K7" s="138"/>
    </row>
    <row r="8" spans="1:13" x14ac:dyDescent="0.25">
      <c r="B8" s="130" t="s">
        <v>67</v>
      </c>
      <c r="C8" s="130"/>
      <c r="D8" s="6"/>
    </row>
    <row r="9" spans="1:13" x14ac:dyDescent="0.25">
      <c r="B9" s="130" t="s">
        <v>66</v>
      </c>
      <c r="C9" s="130"/>
      <c r="D9" s="55"/>
    </row>
    <row r="10" spans="1:13" x14ac:dyDescent="0.25">
      <c r="B10" s="130" t="s">
        <v>68</v>
      </c>
      <c r="C10" s="130"/>
      <c r="D10" s="8"/>
    </row>
    <row r="11" spans="1:13" x14ac:dyDescent="0.25">
      <c r="B11" s="130" t="s">
        <v>77</v>
      </c>
      <c r="C11" s="130"/>
      <c r="D11" s="110"/>
    </row>
    <row r="13" spans="1:13" ht="13.8" thickBot="1" x14ac:dyDescent="0.3">
      <c r="D13" s="4"/>
      <c r="E13" s="4"/>
      <c r="F13" s="4"/>
      <c r="G13" s="4"/>
      <c r="H13" s="4"/>
      <c r="I13" s="4"/>
      <c r="J13" s="4"/>
    </row>
    <row r="14" spans="1:13" ht="13.8" thickTop="1" x14ac:dyDescent="0.25">
      <c r="B14" s="10"/>
      <c r="C14" s="11"/>
      <c r="D14" s="11"/>
      <c r="E14" s="11"/>
      <c r="F14" s="11"/>
      <c r="G14" s="11"/>
      <c r="H14" s="11"/>
      <c r="I14" s="11"/>
      <c r="J14" s="13"/>
    </row>
    <row r="15" spans="1:13" x14ac:dyDescent="0.25">
      <c r="B15" s="14"/>
      <c r="C15" s="15"/>
      <c r="D15" s="125" t="s">
        <v>80</v>
      </c>
      <c r="E15" s="126"/>
      <c r="F15" s="136"/>
      <c r="G15" s="85" t="s">
        <v>78</v>
      </c>
      <c r="H15" s="99"/>
      <c r="I15" s="99"/>
      <c r="J15" s="16"/>
    </row>
    <row r="16" spans="1:13" ht="22.5" customHeight="1" x14ac:dyDescent="0.25">
      <c r="B16" s="14"/>
      <c r="C16" s="15"/>
      <c r="D16" s="149" t="s">
        <v>0</v>
      </c>
      <c r="E16" s="150"/>
      <c r="F16" s="56" t="s">
        <v>1</v>
      </c>
      <c r="G16" s="21" t="s">
        <v>2</v>
      </c>
      <c r="H16" s="98" t="s">
        <v>3</v>
      </c>
      <c r="I16" s="98" t="s">
        <v>6</v>
      </c>
      <c r="J16" s="22"/>
    </row>
    <row r="17" spans="2:10" ht="66" customHeight="1" x14ac:dyDescent="0.25">
      <c r="B17" s="14"/>
      <c r="C17" s="15"/>
      <c r="D17" s="139" t="s">
        <v>64</v>
      </c>
      <c r="E17" s="140"/>
      <c r="F17" s="57" t="s">
        <v>61</v>
      </c>
      <c r="G17" s="27" t="s">
        <v>17</v>
      </c>
      <c r="H17" s="27" t="s">
        <v>56</v>
      </c>
      <c r="I17" s="27" t="s">
        <v>57</v>
      </c>
      <c r="J17" s="28"/>
    </row>
    <row r="18" spans="2:10" ht="39.6" x14ac:dyDescent="0.25">
      <c r="B18" s="14"/>
      <c r="C18" s="15"/>
      <c r="D18" s="139"/>
      <c r="E18" s="140"/>
      <c r="F18" s="72" t="s">
        <v>63</v>
      </c>
      <c r="G18" s="31"/>
      <c r="H18" s="31" t="s">
        <v>74</v>
      </c>
      <c r="I18" s="112" t="s">
        <v>81</v>
      </c>
      <c r="J18" s="28"/>
    </row>
    <row r="19" spans="2:10" x14ac:dyDescent="0.25">
      <c r="B19" s="14"/>
      <c r="C19" s="107" t="s">
        <v>8</v>
      </c>
      <c r="D19" s="143">
        <v>10000</v>
      </c>
      <c r="E19" s="144"/>
      <c r="F19" s="79">
        <v>0.1</v>
      </c>
      <c r="G19" s="77" t="str">
        <f>IF(F19&lt;=0.05,"High",IF(F19&lt;=0.15,"Good",IF(F19&gt;0.3,"Poor","Fair")))</f>
        <v>Good</v>
      </c>
      <c r="H19" s="106">
        <f>IF(N(E19)&gt;0,E19*F19,IF(N(D19)&gt;0,D19/1000*F19,0))</f>
        <v>1</v>
      </c>
      <c r="I19" s="77">
        <f>H19^2</f>
        <v>1</v>
      </c>
      <c r="J19" s="28"/>
    </row>
    <row r="20" spans="2:10" x14ac:dyDescent="0.25">
      <c r="B20" s="14"/>
      <c r="C20" s="108" t="s">
        <v>72</v>
      </c>
      <c r="D20" s="141"/>
      <c r="E20" s="142"/>
      <c r="F20" s="79">
        <v>0.05</v>
      </c>
      <c r="G20" s="77" t="str">
        <f>IF(F20&lt;=0.0504,"High",IF(F20&lt;=0.1504,"Good",IF(F20&gt;0.304,"Poor","Fair")))</f>
        <v>High</v>
      </c>
      <c r="H20" s="77">
        <f xml:space="preserve"> E20*F20</f>
        <v>0</v>
      </c>
      <c r="I20" s="77">
        <f>H20^2</f>
        <v>0</v>
      </c>
      <c r="J20" s="34"/>
    </row>
    <row r="21" spans="2:10" x14ac:dyDescent="0.25">
      <c r="B21" s="14"/>
      <c r="C21" s="36" t="s">
        <v>11</v>
      </c>
      <c r="D21" s="40"/>
      <c r="E21" s="59"/>
      <c r="F21" s="59"/>
      <c r="G21" s="37"/>
      <c r="H21" s="67"/>
      <c r="I21" s="37"/>
      <c r="J21" s="41"/>
    </row>
    <row r="22" spans="2:10" x14ac:dyDescent="0.25">
      <c r="B22" s="14"/>
      <c r="C22" s="90"/>
      <c r="D22" s="147">
        <v>100</v>
      </c>
      <c r="E22" s="148"/>
      <c r="F22" s="89">
        <v>0.1</v>
      </c>
      <c r="G22" s="109" t="str">
        <f>IF(F22&lt;=0.05,"High",IF(F22&lt;=0.15,"Good",IF(F22&gt;0.3,"Poor","Fair")))</f>
        <v>Good</v>
      </c>
      <c r="H22" s="105">
        <f t="shared" ref="H22:H45" si="0">D22*F22</f>
        <v>10</v>
      </c>
      <c r="I22" s="42">
        <f t="shared" ref="I22:I45" si="1">H22^2</f>
        <v>100</v>
      </c>
      <c r="J22" s="43"/>
    </row>
    <row r="23" spans="2:10" x14ac:dyDescent="0.25">
      <c r="B23" s="14"/>
      <c r="C23" s="90"/>
      <c r="D23" s="145"/>
      <c r="E23" s="146"/>
      <c r="F23" s="89"/>
      <c r="G23" s="109" t="str">
        <f t="shared" ref="G23:G45" si="2">IF(F23&lt;=0.0504,"High",IF(F23&lt;=0.1504,"Good",IF(F23&gt;0.304,"Poor","Fair")))</f>
        <v>High</v>
      </c>
      <c r="H23" s="105">
        <f t="shared" si="0"/>
        <v>0</v>
      </c>
      <c r="I23" s="42">
        <f t="shared" si="1"/>
        <v>0</v>
      </c>
      <c r="J23" s="43"/>
    </row>
    <row r="24" spans="2:10" x14ac:dyDescent="0.25">
      <c r="B24" s="14"/>
      <c r="C24" s="90"/>
      <c r="D24" s="147"/>
      <c r="E24" s="148"/>
      <c r="F24" s="89"/>
      <c r="G24" s="109" t="str">
        <f t="shared" si="2"/>
        <v>High</v>
      </c>
      <c r="H24" s="105">
        <f t="shared" si="0"/>
        <v>0</v>
      </c>
      <c r="I24" s="42">
        <f t="shared" si="1"/>
        <v>0</v>
      </c>
      <c r="J24" s="43"/>
    </row>
    <row r="25" spans="2:10" x14ac:dyDescent="0.25">
      <c r="B25" s="14"/>
      <c r="C25" s="90"/>
      <c r="D25" s="147"/>
      <c r="E25" s="146"/>
      <c r="F25" s="89"/>
      <c r="G25" s="109" t="str">
        <f t="shared" si="2"/>
        <v>High</v>
      </c>
      <c r="H25" s="105">
        <f t="shared" si="0"/>
        <v>0</v>
      </c>
      <c r="I25" s="42">
        <f t="shared" si="1"/>
        <v>0</v>
      </c>
      <c r="J25" s="43"/>
    </row>
    <row r="26" spans="2:10" x14ac:dyDescent="0.25">
      <c r="B26" s="14"/>
      <c r="C26" s="90"/>
      <c r="D26" s="145"/>
      <c r="E26" s="146"/>
      <c r="F26" s="89"/>
      <c r="G26" s="109" t="str">
        <f t="shared" si="2"/>
        <v>High</v>
      </c>
      <c r="H26" s="105">
        <f t="shared" si="0"/>
        <v>0</v>
      </c>
      <c r="I26" s="42">
        <f t="shared" si="1"/>
        <v>0</v>
      </c>
      <c r="J26" s="43"/>
    </row>
    <row r="27" spans="2:10" x14ac:dyDescent="0.25">
      <c r="B27" s="14"/>
      <c r="C27" s="90"/>
      <c r="D27" s="145"/>
      <c r="E27" s="146"/>
      <c r="F27" s="89"/>
      <c r="G27" s="109" t="str">
        <f t="shared" si="2"/>
        <v>High</v>
      </c>
      <c r="H27" s="105">
        <f t="shared" si="0"/>
        <v>0</v>
      </c>
      <c r="I27" s="42">
        <f t="shared" si="1"/>
        <v>0</v>
      </c>
      <c r="J27" s="43"/>
    </row>
    <row r="28" spans="2:10" x14ac:dyDescent="0.25">
      <c r="B28" s="14"/>
      <c r="C28" s="90"/>
      <c r="D28" s="147"/>
      <c r="E28" s="148"/>
      <c r="F28" s="89"/>
      <c r="G28" s="109" t="str">
        <f t="shared" si="2"/>
        <v>High</v>
      </c>
      <c r="H28" s="105">
        <f t="shared" si="0"/>
        <v>0</v>
      </c>
      <c r="I28" s="42">
        <f t="shared" si="1"/>
        <v>0</v>
      </c>
      <c r="J28" s="43"/>
    </row>
    <row r="29" spans="2:10" x14ac:dyDescent="0.25">
      <c r="B29" s="14"/>
      <c r="C29" s="90"/>
      <c r="D29" s="147"/>
      <c r="E29" s="148"/>
      <c r="F29" s="89"/>
      <c r="G29" s="109" t="str">
        <f t="shared" si="2"/>
        <v>High</v>
      </c>
      <c r="H29" s="105">
        <f t="shared" si="0"/>
        <v>0</v>
      </c>
      <c r="I29" s="42">
        <f t="shared" si="1"/>
        <v>0</v>
      </c>
      <c r="J29" s="43"/>
    </row>
    <row r="30" spans="2:10" x14ac:dyDescent="0.25">
      <c r="B30" s="14"/>
      <c r="C30" s="90"/>
      <c r="D30" s="147"/>
      <c r="E30" s="148"/>
      <c r="F30" s="89"/>
      <c r="G30" s="109" t="str">
        <f t="shared" si="2"/>
        <v>High</v>
      </c>
      <c r="H30" s="105">
        <f t="shared" si="0"/>
        <v>0</v>
      </c>
      <c r="I30" s="42">
        <f t="shared" si="1"/>
        <v>0</v>
      </c>
      <c r="J30" s="43"/>
    </row>
    <row r="31" spans="2:10" x14ac:dyDescent="0.25">
      <c r="B31" s="14"/>
      <c r="C31" s="90"/>
      <c r="D31" s="147"/>
      <c r="E31" s="148"/>
      <c r="F31" s="89"/>
      <c r="G31" s="109" t="str">
        <f t="shared" si="2"/>
        <v>High</v>
      </c>
      <c r="H31" s="105">
        <f t="shared" si="0"/>
        <v>0</v>
      </c>
      <c r="I31" s="42">
        <f t="shared" si="1"/>
        <v>0</v>
      </c>
      <c r="J31" s="43"/>
    </row>
    <row r="32" spans="2:10" x14ac:dyDescent="0.25">
      <c r="B32" s="14"/>
      <c r="C32" s="90"/>
      <c r="D32" s="145"/>
      <c r="E32" s="146"/>
      <c r="F32" s="89"/>
      <c r="G32" s="109" t="str">
        <f t="shared" si="2"/>
        <v>High</v>
      </c>
      <c r="H32" s="105">
        <f t="shared" si="0"/>
        <v>0</v>
      </c>
      <c r="I32" s="42">
        <f t="shared" si="1"/>
        <v>0</v>
      </c>
      <c r="J32" s="43"/>
    </row>
    <row r="33" spans="2:10" x14ac:dyDescent="0.25">
      <c r="B33" s="14"/>
      <c r="C33" s="90"/>
      <c r="D33" s="147"/>
      <c r="E33" s="148"/>
      <c r="F33" s="89"/>
      <c r="G33" s="109" t="str">
        <f>IF(F33&lt;=0.0504,"High",IF(F33&lt;=0.1504,"Good",IF(F33&gt;0.304,"Poor","Fair")))</f>
        <v>High</v>
      </c>
      <c r="H33" s="105">
        <f t="shared" si="0"/>
        <v>0</v>
      </c>
      <c r="I33" s="42">
        <f t="shared" si="1"/>
        <v>0</v>
      </c>
      <c r="J33" s="43"/>
    </row>
    <row r="34" spans="2:10" x14ac:dyDescent="0.25">
      <c r="B34" s="14"/>
      <c r="C34" s="90"/>
      <c r="D34" s="145"/>
      <c r="E34" s="146"/>
      <c r="F34" s="89"/>
      <c r="G34" s="109" t="str">
        <f t="shared" si="2"/>
        <v>High</v>
      </c>
      <c r="H34" s="105">
        <f t="shared" si="0"/>
        <v>0</v>
      </c>
      <c r="I34" s="42">
        <f t="shared" si="1"/>
        <v>0</v>
      </c>
      <c r="J34" s="43"/>
    </row>
    <row r="35" spans="2:10" x14ac:dyDescent="0.25">
      <c r="B35" s="14"/>
      <c r="C35" s="90"/>
      <c r="D35" s="145"/>
      <c r="E35" s="146"/>
      <c r="F35" s="89"/>
      <c r="G35" s="109" t="str">
        <f t="shared" si="2"/>
        <v>High</v>
      </c>
      <c r="H35" s="105">
        <f t="shared" si="0"/>
        <v>0</v>
      </c>
      <c r="I35" s="42">
        <f t="shared" si="1"/>
        <v>0</v>
      </c>
      <c r="J35" s="43"/>
    </row>
    <row r="36" spans="2:10" x14ac:dyDescent="0.25">
      <c r="B36" s="14"/>
      <c r="C36" s="90"/>
      <c r="D36" s="145"/>
      <c r="E36" s="146"/>
      <c r="F36" s="89"/>
      <c r="G36" s="109" t="str">
        <f t="shared" si="2"/>
        <v>High</v>
      </c>
      <c r="H36" s="105">
        <f t="shared" si="0"/>
        <v>0</v>
      </c>
      <c r="I36" s="42">
        <f t="shared" si="1"/>
        <v>0</v>
      </c>
      <c r="J36" s="43"/>
    </row>
    <row r="37" spans="2:10" x14ac:dyDescent="0.25">
      <c r="B37" s="14"/>
      <c r="C37" s="90"/>
      <c r="D37" s="147"/>
      <c r="E37" s="148"/>
      <c r="F37" s="89"/>
      <c r="G37" s="109" t="str">
        <f t="shared" si="2"/>
        <v>High</v>
      </c>
      <c r="H37" s="105">
        <f t="shared" si="0"/>
        <v>0</v>
      </c>
      <c r="I37" s="42">
        <f t="shared" si="1"/>
        <v>0</v>
      </c>
      <c r="J37" s="43"/>
    </row>
    <row r="38" spans="2:10" x14ac:dyDescent="0.25">
      <c r="B38" s="14"/>
      <c r="C38" s="90"/>
      <c r="D38" s="147"/>
      <c r="E38" s="148"/>
      <c r="F38" s="89"/>
      <c r="G38" s="109" t="str">
        <f t="shared" si="2"/>
        <v>High</v>
      </c>
      <c r="H38" s="105">
        <f t="shared" si="0"/>
        <v>0</v>
      </c>
      <c r="I38" s="42">
        <f t="shared" si="1"/>
        <v>0</v>
      </c>
      <c r="J38" s="43"/>
    </row>
    <row r="39" spans="2:10" x14ac:dyDescent="0.25">
      <c r="B39" s="14"/>
      <c r="C39" s="90"/>
      <c r="D39" s="147"/>
      <c r="E39" s="148"/>
      <c r="F39" s="89"/>
      <c r="G39" s="109" t="str">
        <f t="shared" si="2"/>
        <v>High</v>
      </c>
      <c r="H39" s="105">
        <f t="shared" si="0"/>
        <v>0</v>
      </c>
      <c r="I39" s="42">
        <f t="shared" si="1"/>
        <v>0</v>
      </c>
      <c r="J39" s="43"/>
    </row>
    <row r="40" spans="2:10" x14ac:dyDescent="0.25">
      <c r="B40" s="14"/>
      <c r="C40" s="90"/>
      <c r="D40" s="147"/>
      <c r="E40" s="148"/>
      <c r="F40" s="89"/>
      <c r="G40" s="109" t="str">
        <f t="shared" si="2"/>
        <v>High</v>
      </c>
      <c r="H40" s="105">
        <f t="shared" si="0"/>
        <v>0</v>
      </c>
      <c r="I40" s="42">
        <f t="shared" si="1"/>
        <v>0</v>
      </c>
      <c r="J40" s="43"/>
    </row>
    <row r="41" spans="2:10" x14ac:dyDescent="0.25">
      <c r="B41" s="14"/>
      <c r="C41" s="90"/>
      <c r="D41" s="145"/>
      <c r="E41" s="146"/>
      <c r="F41" s="89"/>
      <c r="G41" s="109" t="str">
        <f t="shared" si="2"/>
        <v>High</v>
      </c>
      <c r="H41" s="105">
        <f t="shared" si="0"/>
        <v>0</v>
      </c>
      <c r="I41" s="42">
        <f t="shared" si="1"/>
        <v>0</v>
      </c>
      <c r="J41" s="43"/>
    </row>
    <row r="42" spans="2:10" x14ac:dyDescent="0.25">
      <c r="B42" s="14"/>
      <c r="C42" s="90"/>
      <c r="D42" s="147"/>
      <c r="E42" s="148"/>
      <c r="F42" s="89"/>
      <c r="G42" s="109" t="str">
        <f t="shared" si="2"/>
        <v>High</v>
      </c>
      <c r="H42" s="105">
        <f t="shared" si="0"/>
        <v>0</v>
      </c>
      <c r="I42" s="42">
        <f t="shared" si="1"/>
        <v>0</v>
      </c>
      <c r="J42" s="43"/>
    </row>
    <row r="43" spans="2:10" x14ac:dyDescent="0.25">
      <c r="B43" s="14"/>
      <c r="C43" s="90"/>
      <c r="D43" s="147"/>
      <c r="E43" s="148"/>
      <c r="F43" s="89"/>
      <c r="G43" s="109" t="str">
        <f t="shared" si="2"/>
        <v>High</v>
      </c>
      <c r="H43" s="105">
        <f t="shared" si="0"/>
        <v>0</v>
      </c>
      <c r="I43" s="42">
        <f t="shared" si="1"/>
        <v>0</v>
      </c>
      <c r="J43" s="43"/>
    </row>
    <row r="44" spans="2:10" x14ac:dyDescent="0.25">
      <c r="B44" s="14"/>
      <c r="C44" s="90"/>
      <c r="D44" s="147"/>
      <c r="E44" s="148"/>
      <c r="F44" s="89"/>
      <c r="G44" s="109" t="str">
        <f t="shared" si="2"/>
        <v>High</v>
      </c>
      <c r="H44" s="105">
        <f t="shared" si="0"/>
        <v>0</v>
      </c>
      <c r="I44" s="42">
        <f t="shared" si="1"/>
        <v>0</v>
      </c>
      <c r="J44" s="43"/>
    </row>
    <row r="45" spans="2:10" x14ac:dyDescent="0.25">
      <c r="B45" s="14"/>
      <c r="C45" s="90"/>
      <c r="D45" s="147"/>
      <c r="E45" s="148"/>
      <c r="F45" s="89"/>
      <c r="G45" s="109" t="str">
        <f t="shared" si="2"/>
        <v>High</v>
      </c>
      <c r="H45" s="105">
        <f t="shared" si="0"/>
        <v>0</v>
      </c>
      <c r="I45" s="42">
        <f t="shared" si="1"/>
        <v>0</v>
      </c>
      <c r="J45" s="43"/>
    </row>
    <row r="46" spans="2:10" ht="15.6" x14ac:dyDescent="0.3">
      <c r="B46" s="14"/>
      <c r="C46" s="15"/>
      <c r="D46" s="47"/>
      <c r="E46" s="47"/>
      <c r="F46" s="62"/>
      <c r="G46" s="62"/>
      <c r="H46" s="47"/>
      <c r="I46" s="47"/>
      <c r="J46" s="48"/>
    </row>
    <row r="47" spans="2:10" ht="16.5" customHeight="1" x14ac:dyDescent="0.3">
      <c r="B47" s="14"/>
      <c r="C47" s="97" t="s">
        <v>62</v>
      </c>
      <c r="D47" s="113">
        <f>IF(SUM(D22:D45)&gt;0,SUM(D22:D45),0.00000001)</f>
        <v>100</v>
      </c>
      <c r="E47" s="114"/>
      <c r="F47" s="63"/>
      <c r="G47" s="127" t="s">
        <v>90</v>
      </c>
      <c r="H47" s="63"/>
      <c r="I47" s="63"/>
      <c r="J47" s="48"/>
    </row>
    <row r="48" spans="2:10" ht="42" customHeight="1" x14ac:dyDescent="0.25">
      <c r="B48" s="14"/>
      <c r="C48" s="15"/>
      <c r="D48" s="15"/>
      <c r="E48" s="15"/>
      <c r="F48" s="15"/>
      <c r="G48" s="128"/>
      <c r="H48" s="15"/>
      <c r="I48" s="15"/>
      <c r="J48" s="65"/>
    </row>
    <row r="49" spans="2:10" ht="54.75" customHeight="1" x14ac:dyDescent="0.25">
      <c r="B49" s="14"/>
      <c r="C49" s="151" t="s">
        <v>87</v>
      </c>
      <c r="D49" s="152"/>
      <c r="E49" s="81"/>
      <c r="F49" s="69">
        <f>IF(D47&gt;0,SQRT(SUM(I22:I45))/D47,0.0000000001)</f>
        <v>0.1</v>
      </c>
      <c r="G49" s="111" t="str">
        <f>IF(F49&lt;=0.05,"High",IF(F49&lt;=0.15,"Good",IF(F49&lt;0.3,"Poor","Fair")))</f>
        <v>Good</v>
      </c>
      <c r="H49" s="68"/>
      <c r="I49" s="68"/>
      <c r="J49" s="65"/>
    </row>
    <row r="50" spans="2:10" ht="13.8" thickBot="1" x14ac:dyDescent="0.3">
      <c r="B50" s="50"/>
      <c r="C50" s="51"/>
      <c r="D50" s="51"/>
      <c r="E50" s="51"/>
      <c r="F50" s="51"/>
      <c r="G50" s="51"/>
      <c r="H50" s="51"/>
      <c r="I50" s="51"/>
      <c r="J50" s="53"/>
    </row>
    <row r="51" spans="2:10" ht="13.8" thickTop="1" x14ac:dyDescent="0.25"/>
  </sheetData>
  <sheetProtection sheet="1" objects="1" scenarios="1"/>
  <mergeCells count="40">
    <mergeCell ref="D16:E16"/>
    <mergeCell ref="C49:D49"/>
    <mergeCell ref="F5:M5"/>
    <mergeCell ref="B11:C11"/>
    <mergeCell ref="D42:E42"/>
    <mergeCell ref="D43:E43"/>
    <mergeCell ref="D44:E44"/>
    <mergeCell ref="D45:E45"/>
    <mergeCell ref="D38:E38"/>
    <mergeCell ref="D39:E39"/>
    <mergeCell ref="D40:E40"/>
    <mergeCell ref="D41:E41"/>
    <mergeCell ref="D34:E34"/>
    <mergeCell ref="D35:E35"/>
    <mergeCell ref="D36:E36"/>
    <mergeCell ref="D37:E37"/>
    <mergeCell ref="D28:E28"/>
    <mergeCell ref="D29:E29"/>
    <mergeCell ref="D30:E30"/>
    <mergeCell ref="D31:E31"/>
    <mergeCell ref="D32:E32"/>
    <mergeCell ref="D33:E33"/>
    <mergeCell ref="D20:E20"/>
    <mergeCell ref="D19:E19"/>
    <mergeCell ref="D26:E26"/>
    <mergeCell ref="D27:E27"/>
    <mergeCell ref="D24:E24"/>
    <mergeCell ref="D25:E25"/>
    <mergeCell ref="D22:E22"/>
    <mergeCell ref="D23:E23"/>
    <mergeCell ref="A1:C3"/>
    <mergeCell ref="G47:G48"/>
    <mergeCell ref="D15:F15"/>
    <mergeCell ref="B7:C7"/>
    <mergeCell ref="B8:C8"/>
    <mergeCell ref="B9:C9"/>
    <mergeCell ref="B10:C10"/>
    <mergeCell ref="F7:K7"/>
    <mergeCell ref="D18:E18"/>
    <mergeCell ref="D17:E17"/>
  </mergeCells>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Equation.3" shapeId="3074" r:id="rId4">
          <objectPr defaultSize="0" autoPict="0" r:id="rId5">
            <anchor moveWithCells="1" sizeWithCells="1">
              <from>
                <xdr:col>2</xdr:col>
                <xdr:colOff>3147060</xdr:colOff>
                <xdr:row>48</xdr:row>
                <xdr:rowOff>76200</xdr:rowOff>
              </from>
              <to>
                <xdr:col>3</xdr:col>
                <xdr:colOff>510540</xdr:colOff>
                <xdr:row>48</xdr:row>
                <xdr:rowOff>655320</xdr:rowOff>
              </to>
            </anchor>
          </objectPr>
        </oleObject>
      </mc:Choice>
      <mc:Fallback>
        <oleObject progId="Equation.3" shapeId="3074"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 sqref="B1:C2"/>
    </sheetView>
  </sheetViews>
  <sheetFormatPr defaultRowHeight="13.2" x14ac:dyDescent="0.25"/>
  <cols>
    <col min="1" max="1" width="3.6640625" customWidth="1"/>
    <col min="2" max="2" width="37.88671875" customWidth="1"/>
    <col min="3" max="3" width="14.5546875" customWidth="1"/>
    <col min="4" max="4" width="14.88671875" customWidth="1"/>
    <col min="5" max="5" width="5" customWidth="1"/>
    <col min="6" max="256" width="11.5546875" customWidth="1"/>
  </cols>
  <sheetData>
    <row r="1" spans="1:5" x14ac:dyDescent="0.25">
      <c r="B1" s="153" t="s">
        <v>85</v>
      </c>
      <c r="C1" s="137"/>
    </row>
    <row r="2" spans="1:5" ht="21.75" customHeight="1" x14ac:dyDescent="0.25">
      <c r="B2" s="137"/>
      <c r="C2" s="137"/>
    </row>
    <row r="3" spans="1:5" ht="12" customHeight="1" thickBot="1" x14ac:dyDescent="0.3"/>
    <row r="4" spans="1:5" ht="13.8" thickTop="1" x14ac:dyDescent="0.25">
      <c r="A4" s="10"/>
      <c r="B4" s="11"/>
      <c r="C4" s="11"/>
      <c r="D4" s="11"/>
      <c r="E4" s="13"/>
    </row>
    <row r="5" spans="1:5" ht="32.25" customHeight="1" x14ac:dyDescent="0.25">
      <c r="A5" s="14"/>
      <c r="B5" s="15"/>
      <c r="C5" s="118" t="s">
        <v>83</v>
      </c>
      <c r="D5" s="118" t="s">
        <v>82</v>
      </c>
      <c r="E5" s="65"/>
    </row>
    <row r="6" spans="1:5" ht="52.5" customHeight="1" x14ac:dyDescent="0.25">
      <c r="A6" s="14"/>
      <c r="B6" s="117" t="s">
        <v>91</v>
      </c>
      <c r="C6" s="115">
        <f>SQRT((('1 aggregation - indirect measur'!J46*'1 aggregation - indirect measur'!L48)^2)+(('2 aggregation - direct measur'!D47)*'2 aggregation - direct measur'!F49)^2)/('1 aggregation - indirect measur'!J46+'2 aggregation - direct measur'!D47)</f>
        <v>0.1204449585518985</v>
      </c>
      <c r="D6" s="116" t="str">
        <f>IF(C6&lt;=0.05,"High",IF(C6&lt;=0.15,"Good",IF(C6&gt;0.3,"Poor","Fair")))</f>
        <v>Good</v>
      </c>
      <c r="E6" s="65"/>
    </row>
    <row r="7" spans="1:5" x14ac:dyDescent="0.25">
      <c r="A7" s="14"/>
      <c r="B7" s="15"/>
      <c r="C7" s="15"/>
      <c r="D7" s="15"/>
      <c r="E7" s="65"/>
    </row>
    <row r="8" spans="1:5" ht="19.5" customHeight="1" x14ac:dyDescent="0.25">
      <c r="A8" s="14"/>
      <c r="B8" s="15"/>
      <c r="C8" s="15"/>
      <c r="D8" s="15"/>
      <c r="E8" s="65"/>
    </row>
    <row r="9" spans="1:5" ht="13.8" thickBot="1" x14ac:dyDescent="0.3">
      <c r="A9" s="50"/>
      <c r="B9" s="51"/>
      <c r="C9" s="51"/>
      <c r="D9" s="51"/>
      <c r="E9" s="53"/>
    </row>
    <row r="10" spans="1:5" ht="13.8" thickTop="1" x14ac:dyDescent="0.25"/>
    <row r="12" spans="1:5" x14ac:dyDescent="0.25">
      <c r="B12" s="5" t="s">
        <v>68</v>
      </c>
      <c r="C12" s="8"/>
    </row>
    <row r="13" spans="1:5" x14ac:dyDescent="0.25">
      <c r="B13" s="5" t="s">
        <v>84</v>
      </c>
      <c r="C13" s="110"/>
    </row>
  </sheetData>
  <sheetProtection sheet="1" objects="1" scenarios="1"/>
  <mergeCells count="1">
    <mergeCell ref="B1:C2"/>
  </mergeCells>
  <pageMargins left="0.75" right="0.75" top="1" bottom="1" header="0.4921259845" footer="0.492125984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opLeftCell="A2" zoomScale="75" workbookViewId="0">
      <selection activeCell="C27" sqref="C27:G28"/>
    </sheetView>
  </sheetViews>
  <sheetFormatPr defaultColWidth="9.109375" defaultRowHeight="13.2" x14ac:dyDescent="0.25"/>
  <cols>
    <col min="1" max="3" width="9.109375" customWidth="1"/>
    <col min="4" max="4" width="23" customWidth="1"/>
    <col min="5" max="5" width="19.88671875" customWidth="1"/>
    <col min="6" max="6" width="18.88671875" customWidth="1"/>
    <col min="7" max="7" width="19.109375" customWidth="1"/>
  </cols>
  <sheetData>
    <row r="1" spans="1:8" ht="17.399999999999999" x14ac:dyDescent="0.3">
      <c r="A1" s="158" t="s">
        <v>45</v>
      </c>
      <c r="B1" s="158"/>
      <c r="C1" s="158"/>
      <c r="D1" s="158"/>
    </row>
    <row r="2" spans="1:8" ht="17.399999999999999" x14ac:dyDescent="0.3">
      <c r="A2" s="66"/>
      <c r="B2" s="66"/>
      <c r="C2" s="66"/>
      <c r="D2" s="66"/>
    </row>
    <row r="3" spans="1:8" ht="17.399999999999999" x14ac:dyDescent="0.3">
      <c r="A3" s="66"/>
      <c r="B3" s="159" t="s">
        <v>46</v>
      </c>
      <c r="C3" s="159"/>
      <c r="D3" s="159"/>
      <c r="E3" s="159"/>
      <c r="F3" s="159"/>
      <c r="G3" s="159"/>
      <c r="H3" s="159"/>
    </row>
    <row r="4" spans="1:8" ht="17.399999999999999" x14ac:dyDescent="0.3">
      <c r="A4" s="66"/>
      <c r="B4" s="159"/>
      <c r="C4" s="159"/>
      <c r="D4" s="159"/>
      <c r="E4" s="159"/>
      <c r="F4" s="159"/>
      <c r="G4" s="159"/>
      <c r="H4" s="159"/>
    </row>
    <row r="5" spans="1:8" ht="17.399999999999999" x14ac:dyDescent="0.3">
      <c r="A5" s="66"/>
      <c r="B5" s="159"/>
      <c r="C5" s="159"/>
      <c r="D5" s="159"/>
      <c r="E5" s="159"/>
      <c r="F5" s="159"/>
      <c r="G5" s="159"/>
      <c r="H5" s="159"/>
    </row>
    <row r="7" spans="1:8" ht="13.8" thickBot="1" x14ac:dyDescent="0.3"/>
    <row r="8" spans="1:8" ht="13.8" thickTop="1" x14ac:dyDescent="0.25">
      <c r="B8" s="10"/>
      <c r="C8" s="11"/>
      <c r="D8" s="11"/>
      <c r="E8" s="11"/>
      <c r="F8" s="11"/>
      <c r="G8" s="11"/>
      <c r="H8" s="13"/>
    </row>
    <row r="9" spans="1:8" x14ac:dyDescent="0.25">
      <c r="B9" s="14"/>
      <c r="C9" s="15"/>
      <c r="D9" s="15"/>
      <c r="E9" s="15"/>
      <c r="F9" s="15"/>
      <c r="G9" s="15"/>
      <c r="H9" s="65"/>
    </row>
    <row r="10" spans="1:8" x14ac:dyDescent="0.25">
      <c r="B10" s="14"/>
      <c r="C10" s="154" t="s">
        <v>22</v>
      </c>
      <c r="D10" s="154"/>
      <c r="E10" s="154"/>
      <c r="F10" s="154"/>
      <c r="G10" s="154"/>
      <c r="H10" s="65"/>
    </row>
    <row r="11" spans="1:8" x14ac:dyDescent="0.25">
      <c r="B11" s="14"/>
      <c r="C11" s="70">
        <v>1</v>
      </c>
      <c r="D11" s="70">
        <v>2</v>
      </c>
      <c r="E11" s="70">
        <v>3</v>
      </c>
      <c r="F11" s="70">
        <v>4</v>
      </c>
      <c r="G11" s="70">
        <v>5</v>
      </c>
      <c r="H11" s="65"/>
    </row>
    <row r="12" spans="1:8" x14ac:dyDescent="0.25">
      <c r="B12" s="14"/>
      <c r="C12" s="74" t="s">
        <v>23</v>
      </c>
      <c r="D12" s="74" t="s">
        <v>24</v>
      </c>
      <c r="E12" s="74" t="s">
        <v>25</v>
      </c>
      <c r="F12" s="74" t="s">
        <v>26</v>
      </c>
      <c r="G12" s="74" t="s">
        <v>27</v>
      </c>
      <c r="H12" s="65"/>
    </row>
    <row r="13" spans="1:8" ht="15.6" x14ac:dyDescent="0.35">
      <c r="B13" s="14"/>
      <c r="C13" s="70" t="s">
        <v>42</v>
      </c>
      <c r="D13" s="70" t="s">
        <v>28</v>
      </c>
      <c r="E13" s="71">
        <v>7.0000000000000007E-2</v>
      </c>
      <c r="F13" s="71">
        <v>7.0000000000000007E-2</v>
      </c>
      <c r="G13" s="71">
        <v>0.1</v>
      </c>
      <c r="H13" s="65"/>
    </row>
    <row r="14" spans="1:8" ht="15.6" x14ac:dyDescent="0.35">
      <c r="B14" s="14"/>
      <c r="C14" s="70" t="s">
        <v>42</v>
      </c>
      <c r="D14" s="70" t="s">
        <v>29</v>
      </c>
      <c r="E14" s="71">
        <v>7.0000000000000007E-2</v>
      </c>
      <c r="F14" s="71">
        <v>7.0000000000000007E-2</v>
      </c>
      <c r="G14" s="71">
        <v>0.1</v>
      </c>
      <c r="H14" s="65"/>
    </row>
    <row r="15" spans="1:8" ht="27.6" x14ac:dyDescent="0.35">
      <c r="B15" s="14"/>
      <c r="C15" s="70" t="s">
        <v>42</v>
      </c>
      <c r="D15" s="72" t="s">
        <v>30</v>
      </c>
      <c r="E15" s="71">
        <v>0.33</v>
      </c>
      <c r="F15" s="71">
        <v>0.5</v>
      </c>
      <c r="G15" s="71">
        <v>0.6</v>
      </c>
      <c r="H15" s="65"/>
    </row>
    <row r="16" spans="1:8" ht="2.25" customHeight="1" x14ac:dyDescent="0.25">
      <c r="B16" s="14"/>
      <c r="C16" s="82"/>
      <c r="D16" s="84"/>
      <c r="E16" s="83"/>
      <c r="F16" s="83"/>
      <c r="G16" s="83"/>
      <c r="H16" s="65"/>
    </row>
    <row r="17" spans="2:8" ht="15.6" x14ac:dyDescent="0.35">
      <c r="B17" s="14"/>
      <c r="C17" s="70" t="s">
        <v>41</v>
      </c>
      <c r="D17" s="70" t="s">
        <v>31</v>
      </c>
      <c r="E17" s="71">
        <v>0.5</v>
      </c>
      <c r="F17" s="71">
        <v>0.5</v>
      </c>
      <c r="G17" s="71">
        <v>1</v>
      </c>
      <c r="H17" s="65"/>
    </row>
    <row r="18" spans="2:8" ht="15.6" x14ac:dyDescent="0.35">
      <c r="B18" s="14"/>
      <c r="C18" s="70" t="s">
        <v>41</v>
      </c>
      <c r="D18" s="70" t="s">
        <v>32</v>
      </c>
      <c r="E18" s="71">
        <v>0.55000000000000004</v>
      </c>
      <c r="F18" s="71">
        <v>0.2</v>
      </c>
      <c r="G18" s="71">
        <v>0.6</v>
      </c>
      <c r="H18" s="65"/>
    </row>
    <row r="19" spans="2:8" ht="24.75" customHeight="1" x14ac:dyDescent="0.35">
      <c r="B19" s="14"/>
      <c r="C19" s="70" t="s">
        <v>41</v>
      </c>
      <c r="D19" s="70" t="s">
        <v>33</v>
      </c>
      <c r="E19" s="70"/>
      <c r="F19" s="70"/>
      <c r="G19" s="73">
        <v>1</v>
      </c>
      <c r="H19" s="65"/>
    </row>
    <row r="20" spans="2:8" ht="25.5" customHeight="1" x14ac:dyDescent="0.35">
      <c r="B20" s="14"/>
      <c r="C20" s="70" t="s">
        <v>41</v>
      </c>
      <c r="D20" s="70" t="s">
        <v>34</v>
      </c>
      <c r="E20" s="70"/>
      <c r="F20" s="70"/>
      <c r="G20" s="73">
        <v>1</v>
      </c>
      <c r="H20" s="65"/>
    </row>
    <row r="21" spans="2:8" ht="15.6" x14ac:dyDescent="0.35">
      <c r="B21" s="14"/>
      <c r="C21" s="70" t="s">
        <v>41</v>
      </c>
      <c r="D21" s="70" t="s">
        <v>35</v>
      </c>
      <c r="E21" s="71">
        <v>0.25</v>
      </c>
      <c r="F21" s="71">
        <v>0.1</v>
      </c>
      <c r="G21" s="71">
        <v>0.2</v>
      </c>
      <c r="H21" s="65"/>
    </row>
    <row r="22" spans="2:8" ht="15.6" x14ac:dyDescent="0.35">
      <c r="B22" s="14"/>
      <c r="C22" s="70" t="s">
        <v>41</v>
      </c>
      <c r="D22" s="70" t="s">
        <v>36</v>
      </c>
      <c r="E22" s="71">
        <v>0.2</v>
      </c>
      <c r="F22" s="71">
        <v>0.1</v>
      </c>
      <c r="G22" s="71">
        <v>0.2</v>
      </c>
      <c r="H22" s="65"/>
    </row>
    <row r="23" spans="2:8" ht="2.25" customHeight="1" x14ac:dyDescent="0.25">
      <c r="B23" s="14"/>
      <c r="C23" s="82"/>
      <c r="D23" s="82"/>
      <c r="E23" s="83"/>
      <c r="F23" s="83"/>
      <c r="G23" s="83"/>
      <c r="H23" s="65"/>
    </row>
    <row r="24" spans="2:8" ht="15.6" x14ac:dyDescent="0.35">
      <c r="B24" s="14"/>
      <c r="C24" s="70" t="s">
        <v>40</v>
      </c>
      <c r="D24" s="70" t="s">
        <v>29</v>
      </c>
      <c r="E24" s="71">
        <v>0.35</v>
      </c>
      <c r="F24" s="71">
        <v>0.35</v>
      </c>
      <c r="G24" s="71">
        <v>0.5</v>
      </c>
      <c r="H24" s="65"/>
    </row>
    <row r="25" spans="2:8" ht="15.6" x14ac:dyDescent="0.35">
      <c r="B25" s="14"/>
      <c r="C25" s="70" t="s">
        <v>40</v>
      </c>
      <c r="D25" s="70" t="s">
        <v>37</v>
      </c>
      <c r="E25" s="70"/>
      <c r="F25" s="70"/>
      <c r="G25" s="71" t="s">
        <v>38</v>
      </c>
      <c r="H25" s="65"/>
    </row>
    <row r="26" spans="2:8" ht="15.6" x14ac:dyDescent="0.35">
      <c r="B26" s="14"/>
      <c r="C26" s="70" t="s">
        <v>40</v>
      </c>
      <c r="D26" s="70" t="s">
        <v>31</v>
      </c>
      <c r="E26" s="70"/>
      <c r="F26" s="70"/>
      <c r="G26" s="71">
        <v>1</v>
      </c>
      <c r="H26" s="65"/>
    </row>
    <row r="27" spans="2:8" x14ac:dyDescent="0.25">
      <c r="B27" s="14"/>
      <c r="C27" s="155" t="s">
        <v>39</v>
      </c>
      <c r="D27" s="155"/>
      <c r="E27" s="155"/>
      <c r="F27" s="155"/>
      <c r="G27" s="155"/>
      <c r="H27" s="65"/>
    </row>
    <row r="28" spans="2:8" x14ac:dyDescent="0.25">
      <c r="B28" s="14"/>
      <c r="C28" s="155"/>
      <c r="D28" s="155"/>
      <c r="E28" s="155"/>
      <c r="F28" s="155"/>
      <c r="G28" s="155"/>
      <c r="H28" s="65"/>
    </row>
    <row r="29" spans="2:8" x14ac:dyDescent="0.25">
      <c r="B29" s="14"/>
      <c r="C29" s="15"/>
      <c r="D29" s="15"/>
      <c r="E29" s="15"/>
      <c r="F29" s="15"/>
      <c r="G29" s="15"/>
      <c r="H29" s="65"/>
    </row>
    <row r="30" spans="2:8" x14ac:dyDescent="0.25">
      <c r="B30" s="14"/>
      <c r="C30" s="15"/>
      <c r="D30" s="15"/>
      <c r="E30" s="15"/>
      <c r="F30" s="75" t="s">
        <v>43</v>
      </c>
      <c r="G30" s="15"/>
      <c r="H30" s="65"/>
    </row>
    <row r="31" spans="2:8" ht="29.25" customHeight="1" x14ac:dyDescent="0.25">
      <c r="B31" s="14"/>
      <c r="C31" s="15"/>
      <c r="D31" s="15"/>
      <c r="E31" s="15"/>
      <c r="F31" s="156" t="s">
        <v>44</v>
      </c>
      <c r="G31" s="156"/>
      <c r="H31" s="157"/>
    </row>
    <row r="32" spans="2:8" ht="13.8" thickBot="1" x14ac:dyDescent="0.3">
      <c r="B32" s="50"/>
      <c r="C32" s="51"/>
      <c r="D32" s="51"/>
      <c r="E32" s="51"/>
      <c r="F32" s="51"/>
      <c r="G32" s="51"/>
      <c r="H32" s="53"/>
    </row>
    <row r="33" ht="13.8" thickTop="1" x14ac:dyDescent="0.25"/>
  </sheetData>
  <sheetProtection sheet="1" objects="1" scenarios="1"/>
  <mergeCells count="5">
    <mergeCell ref="C10:G10"/>
    <mergeCell ref="C27:G28"/>
    <mergeCell ref="F31:H31"/>
    <mergeCell ref="A1:D1"/>
    <mergeCell ref="B3:H5"/>
  </mergeCells>
  <pageMargins left="0.75" right="0.75" top="1" bottom="1" header="0.5" footer="0.5"/>
  <pageSetup paperSize="9" orientation="portrait" horizontalDpi="0" verticalDpi="0" r:id="rId1"/>
  <headerFooter alignWithMargins="0"/>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4</xdr:col>
                <xdr:colOff>548640</xdr:colOff>
                <xdr:row>18</xdr:row>
                <xdr:rowOff>22860</xdr:rowOff>
              </from>
              <to>
                <xdr:col>4</xdr:col>
                <xdr:colOff>784860</xdr:colOff>
                <xdr:row>18</xdr:row>
                <xdr:rowOff>312420</xdr:rowOff>
              </to>
            </anchor>
          </objectPr>
        </oleObject>
      </mc:Choice>
      <mc:Fallback>
        <oleObject progId="Equation.3" shapeId="2049" r:id="rId4"/>
      </mc:Fallback>
    </mc:AlternateContent>
    <mc:AlternateContent xmlns:mc="http://schemas.openxmlformats.org/markup-compatibility/2006">
      <mc:Choice Requires="x14">
        <oleObject progId="Equation.3" shapeId="2052" r:id="rId6">
          <objectPr defaultSize="0" autoPict="0" r:id="rId7">
            <anchor moveWithCells="1" sizeWithCells="1">
              <from>
                <xdr:col>5</xdr:col>
                <xdr:colOff>571500</xdr:colOff>
                <xdr:row>18</xdr:row>
                <xdr:rowOff>7620</xdr:rowOff>
              </from>
              <to>
                <xdr:col>5</xdr:col>
                <xdr:colOff>807720</xdr:colOff>
                <xdr:row>19</xdr:row>
                <xdr:rowOff>0</xdr:rowOff>
              </to>
            </anchor>
          </objectPr>
        </oleObject>
      </mc:Choice>
      <mc:Fallback>
        <oleObject progId="Equation.3" shapeId="2052" r:id="rId6"/>
      </mc:Fallback>
    </mc:AlternateContent>
    <mc:AlternateContent xmlns:mc="http://schemas.openxmlformats.org/markup-compatibility/2006">
      <mc:Choice Requires="x14">
        <oleObject progId="Equation.3" shapeId="2053" r:id="rId8">
          <objectPr defaultSize="0" autoPict="0" r:id="rId9">
            <anchor moveWithCells="1" sizeWithCells="1">
              <from>
                <xdr:col>4</xdr:col>
                <xdr:colOff>533400</xdr:colOff>
                <xdr:row>19</xdr:row>
                <xdr:rowOff>7620</xdr:rowOff>
              </from>
              <to>
                <xdr:col>4</xdr:col>
                <xdr:colOff>769620</xdr:colOff>
                <xdr:row>19</xdr:row>
                <xdr:rowOff>312420</xdr:rowOff>
              </to>
            </anchor>
          </objectPr>
        </oleObject>
      </mc:Choice>
      <mc:Fallback>
        <oleObject progId="Equation.3" shapeId="2053" r:id="rId8"/>
      </mc:Fallback>
    </mc:AlternateContent>
    <mc:AlternateContent xmlns:mc="http://schemas.openxmlformats.org/markup-compatibility/2006">
      <mc:Choice Requires="x14">
        <oleObject progId="Equation.3" shapeId="2054" r:id="rId10">
          <objectPr defaultSize="0" autoPict="0" r:id="rId11">
            <anchor moveWithCells="1" sizeWithCells="1">
              <from>
                <xdr:col>5</xdr:col>
                <xdr:colOff>510540</xdr:colOff>
                <xdr:row>19</xdr:row>
                <xdr:rowOff>7620</xdr:rowOff>
              </from>
              <to>
                <xdr:col>5</xdr:col>
                <xdr:colOff>746760</xdr:colOff>
                <xdr:row>19</xdr:row>
                <xdr:rowOff>312420</xdr:rowOff>
              </to>
            </anchor>
          </objectPr>
        </oleObject>
      </mc:Choice>
      <mc:Fallback>
        <oleObject progId="Equation.3" shapeId="2054" r:id="rId1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aggregation - indirect measur</vt:lpstr>
      <vt:lpstr>2 aggregation - direct measur</vt:lpstr>
      <vt:lpstr>3 aggregated uncertainty</vt:lpstr>
      <vt:lpstr>IPPC Uncertainty Data</vt:lpstr>
    </vt:vector>
  </TitlesOfParts>
  <Company>WBC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Ohndorf, WBCSD</dc:creator>
  <cp:lastModifiedBy>Aniket Gupta</cp:lastModifiedBy>
  <cp:lastPrinted>2003-03-22T15:34:49Z</cp:lastPrinted>
  <dcterms:created xsi:type="dcterms:W3CDTF">2002-04-30T13:39:05Z</dcterms:created>
  <dcterms:modified xsi:type="dcterms:W3CDTF">2024-02-03T22:30:42Z</dcterms:modified>
</cp:coreProperties>
</file>