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55C55DD5-B971-44C5-8130-166AA570B663}" xr6:coauthVersionLast="47" xr6:coauthVersionMax="47" xr10:uidLastSave="{00000000-0000-0000-0000-000000000000}"/>
  <bookViews>
    <workbookView xWindow="768" yWindow="768" windowWidth="17280" windowHeight="8880" tabRatio="602" activeTab="5"/>
  </bookViews>
  <sheets>
    <sheet name="CHARGEBACKS (FY00)" sheetId="1" r:id="rId1"/>
    <sheet name="FY00" sheetId="7" state="hidden" r:id="rId2"/>
    <sheet name="FY03" sheetId="5" r:id="rId3"/>
    <sheet name="FY04" sheetId="3" r:id="rId4"/>
    <sheet name="FY05" sheetId="2" r:id="rId5"/>
    <sheet name="SUM"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U5" i="1" s="1"/>
  <c r="L5" i="1"/>
  <c r="K5" i="1"/>
  <c r="P5" i="1"/>
  <c r="N5" i="7" s="1"/>
  <c r="O5" i="1"/>
  <c r="J5" i="1"/>
  <c r="V14" i="1"/>
  <c r="V9" i="1"/>
  <c r="S24" i="1"/>
  <c r="S23" i="1"/>
  <c r="S22" i="1"/>
  <c r="S21" i="1"/>
  <c r="S20" i="1"/>
  <c r="S19" i="1"/>
  <c r="S18" i="1"/>
  <c r="S17" i="1"/>
  <c r="S16" i="1"/>
  <c r="Q16" i="1"/>
  <c r="S9" i="1"/>
  <c r="S10" i="1"/>
  <c r="S11" i="1"/>
  <c r="S12" i="1"/>
  <c r="S13" i="1"/>
  <c r="S14" i="1"/>
  <c r="S15" i="1"/>
  <c r="S8" i="1"/>
  <c r="T15" i="1"/>
  <c r="U15" i="1"/>
  <c r="V15" i="1"/>
  <c r="T16" i="1"/>
  <c r="U16" i="1"/>
  <c r="V16" i="1"/>
  <c r="T17" i="1"/>
  <c r="U17" i="1"/>
  <c r="V17" i="1"/>
  <c r="T18" i="1"/>
  <c r="U18" i="1"/>
  <c r="V18" i="1"/>
  <c r="T19" i="1"/>
  <c r="T25" i="1" s="1"/>
  <c r="U19" i="1"/>
  <c r="V19" i="1"/>
  <c r="T20" i="1"/>
  <c r="U20" i="1"/>
  <c r="V20" i="1"/>
  <c r="T21" i="1"/>
  <c r="U21" i="1"/>
  <c r="V21" i="1"/>
  <c r="T22" i="1"/>
  <c r="U22" i="1"/>
  <c r="V22" i="1"/>
  <c r="T23" i="1"/>
  <c r="U23" i="1"/>
  <c r="V23" i="1"/>
  <c r="T24" i="1"/>
  <c r="U24" i="1"/>
  <c r="V24" i="1"/>
  <c r="V13" i="1"/>
  <c r="U14" i="1"/>
  <c r="U13" i="1"/>
  <c r="T14" i="1"/>
  <c r="T13" i="1"/>
  <c r="V12" i="1"/>
  <c r="U12" i="1"/>
  <c r="T12" i="1"/>
  <c r="V11" i="1"/>
  <c r="V25" i="1" s="1"/>
  <c r="H20" i="6" s="1"/>
  <c r="U11" i="1"/>
  <c r="T11" i="1"/>
  <c r="V10" i="1"/>
  <c r="U10" i="1"/>
  <c r="T10" i="1"/>
  <c r="U9" i="1"/>
  <c r="U25" i="1" s="1"/>
  <c r="K20" i="6" s="1"/>
  <c r="N20" i="6" s="1"/>
  <c r="Q20" i="6" s="1"/>
  <c r="T9" i="1"/>
  <c r="T8" i="1"/>
  <c r="U8" i="1"/>
  <c r="V8" i="1"/>
  <c r="L25" i="1"/>
  <c r="K25" i="1"/>
  <c r="O5" i="7"/>
  <c r="S5" i="7" s="1"/>
  <c r="H64" i="6" s="1"/>
  <c r="H65" i="6" s="1"/>
  <c r="N25" i="7"/>
  <c r="S7" i="7"/>
  <c r="T7" i="7" s="1"/>
  <c r="S8" i="7"/>
  <c r="T8" i="7" s="1"/>
  <c r="S9" i="7"/>
  <c r="T9" i="7" s="1"/>
  <c r="S10" i="7"/>
  <c r="T10" i="7"/>
  <c r="S11" i="7"/>
  <c r="T11" i="7" s="1"/>
  <c r="S12" i="7"/>
  <c r="T12" i="7" s="1"/>
  <c r="S13" i="7"/>
  <c r="T13" i="7" s="1"/>
  <c r="S14" i="7"/>
  <c r="T14" i="7"/>
  <c r="S15" i="7"/>
  <c r="T15" i="7" s="1"/>
  <c r="K5" i="7"/>
  <c r="G18" i="6" s="1"/>
  <c r="S6" i="7"/>
  <c r="T6" i="7"/>
  <c r="S16" i="7"/>
  <c r="T16" i="7"/>
  <c r="S17" i="7"/>
  <c r="T17" i="7"/>
  <c r="S18" i="7"/>
  <c r="T18" i="7"/>
  <c r="S19" i="7"/>
  <c r="T19" i="7"/>
  <c r="S20" i="7"/>
  <c r="T20" i="7"/>
  <c r="S21" i="7"/>
  <c r="T21" i="7"/>
  <c r="S22" i="7"/>
  <c r="T22" i="7"/>
  <c r="S23" i="7"/>
  <c r="T23" i="7"/>
  <c r="S24" i="7"/>
  <c r="T24" i="7"/>
  <c r="R6" i="7"/>
  <c r="R7" i="7"/>
  <c r="R25" i="7" s="1"/>
  <c r="R8" i="7"/>
  <c r="R9" i="7"/>
  <c r="R10" i="7"/>
  <c r="R11" i="7"/>
  <c r="R12" i="7"/>
  <c r="R13" i="7"/>
  <c r="R14" i="7"/>
  <c r="R15" i="7"/>
  <c r="R16" i="7"/>
  <c r="R17" i="7"/>
  <c r="R18" i="7"/>
  <c r="R19" i="7"/>
  <c r="R20" i="7"/>
  <c r="R21" i="7"/>
  <c r="R22" i="7"/>
  <c r="R23" i="7"/>
  <c r="R24" i="7"/>
  <c r="O25" i="7"/>
  <c r="K25" i="7"/>
  <c r="B4" i="7"/>
  <c r="B3" i="7"/>
  <c r="B2" i="7"/>
  <c r="L26" i="5"/>
  <c r="S26" i="5" s="1"/>
  <c r="O8" i="5"/>
  <c r="O25" i="5" s="1"/>
  <c r="N27" i="5" s="1"/>
  <c r="R27" i="5" s="1"/>
  <c r="O9" i="5"/>
  <c r="S9" i="5" s="1"/>
  <c r="L25" i="5"/>
  <c r="L5" i="5"/>
  <c r="L5" i="3" s="1"/>
  <c r="N5" i="5"/>
  <c r="O5" i="5"/>
  <c r="S5" i="5" s="1"/>
  <c r="N25" i="5"/>
  <c r="Q28" i="5"/>
  <c r="Q29" i="5"/>
  <c r="Q30" i="5"/>
  <c r="Q31" i="5"/>
  <c r="Q32" i="5"/>
  <c r="Q33" i="5"/>
  <c r="Q34" i="5"/>
  <c r="Q35" i="5"/>
  <c r="Q36" i="5"/>
  <c r="Q37" i="5"/>
  <c r="Q38" i="5"/>
  <c r="Q39" i="5"/>
  <c r="Q40" i="5"/>
  <c r="Q41" i="5"/>
  <c r="Q42" i="5"/>
  <c r="Q43" i="5"/>
  <c r="Q44" i="5"/>
  <c r="Q27" i="5"/>
  <c r="Q8" i="5"/>
  <c r="Q9" i="5"/>
  <c r="Q10" i="5"/>
  <c r="Q11" i="5"/>
  <c r="Q12" i="5"/>
  <c r="Q13" i="5"/>
  <c r="Q14" i="5"/>
  <c r="Q15" i="5"/>
  <c r="Q16" i="5"/>
  <c r="Q17" i="5"/>
  <c r="Q18" i="5"/>
  <c r="Q19" i="5"/>
  <c r="Q20" i="5"/>
  <c r="Q21" i="5"/>
  <c r="Q22" i="5"/>
  <c r="Q23" i="5"/>
  <c r="Q24" i="5"/>
  <c r="Q7"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6" i="5"/>
  <c r="T6" i="5" s="1"/>
  <c r="S7" i="5"/>
  <c r="T7" i="5" s="1"/>
  <c r="S8" i="5"/>
  <c r="T8" i="5" s="1"/>
  <c r="S10" i="5"/>
  <c r="T10" i="5" s="1"/>
  <c r="S11" i="5"/>
  <c r="T11" i="5" s="1"/>
  <c r="S12" i="5"/>
  <c r="T12" i="5" s="1"/>
  <c r="S13" i="5"/>
  <c r="T13" i="5"/>
  <c r="S14" i="5"/>
  <c r="T14" i="5" s="1"/>
  <c r="S15" i="5"/>
  <c r="T15" i="5" s="1"/>
  <c r="S16" i="5"/>
  <c r="T16" i="5" s="1"/>
  <c r="S17" i="5"/>
  <c r="T17" i="5"/>
  <c r="S18" i="5"/>
  <c r="T18" i="5" s="1"/>
  <c r="S19" i="5"/>
  <c r="T19" i="5" s="1"/>
  <c r="S20" i="5"/>
  <c r="T20" i="5" s="1"/>
  <c r="S21" i="5"/>
  <c r="T21" i="5"/>
  <c r="S22" i="5"/>
  <c r="T22" i="5" s="1"/>
  <c r="S23" i="5"/>
  <c r="T23" i="5" s="1"/>
  <c r="S24" i="5"/>
  <c r="T24" i="5" s="1"/>
  <c r="R26" i="5"/>
  <c r="R45" i="5" s="1"/>
  <c r="P31" i="6" s="1"/>
  <c r="R41" i="5"/>
  <c r="R42" i="5"/>
  <c r="R44" i="5"/>
  <c r="R31" i="5"/>
  <c r="R32" i="5"/>
  <c r="R33" i="5"/>
  <c r="R34" i="5"/>
  <c r="R35" i="5"/>
  <c r="R36" i="5"/>
  <c r="R37" i="5"/>
  <c r="R38" i="5"/>
  <c r="R39" i="5"/>
  <c r="R40" i="5"/>
  <c r="R29" i="5"/>
  <c r="R30" i="5"/>
  <c r="R43" i="5"/>
  <c r="R11" i="5"/>
  <c r="R12" i="5"/>
  <c r="R13" i="5"/>
  <c r="R14" i="5"/>
  <c r="R15" i="5"/>
  <c r="R16" i="5"/>
  <c r="R17" i="5"/>
  <c r="R18" i="5"/>
  <c r="R19" i="5"/>
  <c r="R20" i="5"/>
  <c r="R21" i="5"/>
  <c r="R22" i="5"/>
  <c r="R23" i="5"/>
  <c r="R24" i="5"/>
  <c r="R6" i="5"/>
  <c r="B4" i="5"/>
  <c r="B3" i="5"/>
  <c r="B2" i="5"/>
  <c r="R7" i="5"/>
  <c r="R8" i="5"/>
  <c r="R25" i="5" s="1"/>
  <c r="R9" i="5"/>
  <c r="R10" i="5"/>
  <c r="K25" i="5"/>
  <c r="R28" i="5"/>
  <c r="O45" i="5"/>
  <c r="K5" i="3"/>
  <c r="N5" i="3"/>
  <c r="O25" i="3"/>
  <c r="N25" i="3"/>
  <c r="L25" i="3"/>
  <c r="R27" i="3"/>
  <c r="R28" i="3"/>
  <c r="R29" i="3"/>
  <c r="R30" i="3"/>
  <c r="Q29" i="3"/>
  <c r="Q30" i="3"/>
  <c r="Q31" i="3"/>
  <c r="Q32" i="3"/>
  <c r="Q33" i="3"/>
  <c r="Q34" i="3"/>
  <c r="Q35" i="3"/>
  <c r="Q36" i="3"/>
  <c r="Q37" i="3"/>
  <c r="Q38" i="3"/>
  <c r="Q39" i="3"/>
  <c r="Q40" i="3"/>
  <c r="Q41" i="3"/>
  <c r="Q42" i="3"/>
  <c r="Q43" i="3"/>
  <c r="Q44" i="3"/>
  <c r="Q28" i="3"/>
  <c r="Q27" i="3"/>
  <c r="Q8" i="3"/>
  <c r="Q9" i="3"/>
  <c r="Q10" i="3"/>
  <c r="Q11" i="3"/>
  <c r="Q12" i="3"/>
  <c r="Q13" i="3"/>
  <c r="Q14" i="3"/>
  <c r="Q15" i="3"/>
  <c r="Q16" i="3"/>
  <c r="Q17" i="3"/>
  <c r="Q18" i="3"/>
  <c r="Q19" i="3"/>
  <c r="Q20" i="3"/>
  <c r="Q21" i="3"/>
  <c r="Q22" i="3"/>
  <c r="Q23" i="3"/>
  <c r="Q24" i="3"/>
  <c r="Q7" i="3"/>
  <c r="S26" i="3"/>
  <c r="T26" i="3"/>
  <c r="S27" i="3"/>
  <c r="T27" i="3" s="1"/>
  <c r="S28" i="3"/>
  <c r="T28" i="3" s="1"/>
  <c r="S29" i="3"/>
  <c r="T29" i="3" s="1"/>
  <c r="S30" i="3"/>
  <c r="T30" i="3"/>
  <c r="S31" i="3"/>
  <c r="T31" i="3" s="1"/>
  <c r="S32" i="3"/>
  <c r="T32" i="3" s="1"/>
  <c r="S33" i="3"/>
  <c r="T33" i="3" s="1"/>
  <c r="S34" i="3"/>
  <c r="T34" i="3"/>
  <c r="S35" i="3"/>
  <c r="T35" i="3" s="1"/>
  <c r="S36" i="3"/>
  <c r="T36" i="3" s="1"/>
  <c r="S37" i="3"/>
  <c r="T37" i="3" s="1"/>
  <c r="S38" i="3"/>
  <c r="T38" i="3"/>
  <c r="S39" i="3"/>
  <c r="T39" i="3" s="1"/>
  <c r="S40" i="3"/>
  <c r="T40" i="3" s="1"/>
  <c r="S41" i="3"/>
  <c r="T41" i="3" s="1"/>
  <c r="S42" i="3"/>
  <c r="T42" i="3"/>
  <c r="S43" i="3"/>
  <c r="T43" i="3" s="1"/>
  <c r="S44" i="3"/>
  <c r="T44" i="3" s="1"/>
  <c r="S6" i="3"/>
  <c r="T6" i="3"/>
  <c r="S7" i="3"/>
  <c r="S25" i="3" s="1"/>
  <c r="N26" i="6" s="1"/>
  <c r="T7" i="3"/>
  <c r="T8" i="3"/>
  <c r="T9" i="3"/>
  <c r="T10" i="3"/>
  <c r="S11" i="3"/>
  <c r="T11" i="3" s="1"/>
  <c r="S12" i="3"/>
  <c r="T12" i="3"/>
  <c r="S13" i="3"/>
  <c r="T13" i="3" s="1"/>
  <c r="S14" i="3"/>
  <c r="T14" i="3" s="1"/>
  <c r="S15" i="3"/>
  <c r="T15" i="3" s="1"/>
  <c r="S16" i="3"/>
  <c r="T16" i="3"/>
  <c r="S17" i="3"/>
  <c r="T17" i="3" s="1"/>
  <c r="S18" i="3"/>
  <c r="T18" i="3" s="1"/>
  <c r="S19" i="3"/>
  <c r="T19" i="3" s="1"/>
  <c r="S20" i="3"/>
  <c r="T20" i="3"/>
  <c r="S21" i="3"/>
  <c r="T21" i="3" s="1"/>
  <c r="S22" i="3"/>
  <c r="T22" i="3" s="1"/>
  <c r="S23" i="3"/>
  <c r="T23" i="3" s="1"/>
  <c r="S24" i="3"/>
  <c r="T24" i="3"/>
  <c r="R11" i="3"/>
  <c r="R12" i="3"/>
  <c r="R13" i="3"/>
  <c r="R14" i="3"/>
  <c r="R15" i="3"/>
  <c r="R16" i="3"/>
  <c r="R17" i="3"/>
  <c r="R18" i="3"/>
  <c r="R19" i="3"/>
  <c r="R20" i="3"/>
  <c r="R21" i="3"/>
  <c r="R22" i="3"/>
  <c r="R23" i="3"/>
  <c r="R24" i="3"/>
  <c r="R6" i="3"/>
  <c r="R25" i="3" s="1"/>
  <c r="M26" i="6" s="1"/>
  <c r="R31" i="3"/>
  <c r="R45" i="3" s="1"/>
  <c r="R32" i="3"/>
  <c r="R33" i="3"/>
  <c r="R34" i="3"/>
  <c r="R35" i="3"/>
  <c r="R36" i="3"/>
  <c r="R37" i="3"/>
  <c r="R38" i="3"/>
  <c r="R39" i="3"/>
  <c r="R40" i="3"/>
  <c r="R41" i="3"/>
  <c r="R42" i="3"/>
  <c r="R43" i="3"/>
  <c r="R44" i="3"/>
  <c r="R26" i="3"/>
  <c r="B4" i="3"/>
  <c r="B3" i="3"/>
  <c r="B2" i="3"/>
  <c r="O45" i="3"/>
  <c r="K25" i="3"/>
  <c r="K5" i="2"/>
  <c r="N5" i="2" s="1"/>
  <c r="R27" i="2"/>
  <c r="R28" i="2"/>
  <c r="R29" i="2"/>
  <c r="N25" i="2"/>
  <c r="R7" i="2"/>
  <c r="R8" i="2"/>
  <c r="R25" i="2" s="1"/>
  <c r="R9" i="2"/>
  <c r="R10" i="2"/>
  <c r="L25" i="2"/>
  <c r="Q31" i="2"/>
  <c r="Q32" i="2"/>
  <c r="Q33" i="2"/>
  <c r="Q34" i="2"/>
  <c r="Q35" i="2"/>
  <c r="Q36" i="2"/>
  <c r="Q37" i="2"/>
  <c r="Q38" i="2"/>
  <c r="Q39" i="2"/>
  <c r="Q40" i="2"/>
  <c r="Q41" i="2"/>
  <c r="Q42" i="2"/>
  <c r="Q43" i="2"/>
  <c r="Q44" i="2"/>
  <c r="Q28" i="2"/>
  <c r="Q29" i="2"/>
  <c r="Q30" i="2"/>
  <c r="Q8" i="2"/>
  <c r="Q9" i="2"/>
  <c r="Q10" i="2"/>
  <c r="Q11" i="2"/>
  <c r="Q12" i="2"/>
  <c r="Q13" i="2"/>
  <c r="Q14" i="2"/>
  <c r="Q15" i="2"/>
  <c r="Q16" i="2"/>
  <c r="Q17" i="2"/>
  <c r="Q18" i="2"/>
  <c r="Q19" i="2"/>
  <c r="Q20" i="2"/>
  <c r="Q21" i="2"/>
  <c r="Q22" i="2"/>
  <c r="Q23" i="2"/>
  <c r="Q24" i="2"/>
  <c r="Q27" i="2"/>
  <c r="Q7" i="2"/>
  <c r="S6" i="2"/>
  <c r="T6" i="2" s="1"/>
  <c r="T25" i="2" s="1"/>
  <c r="S26" i="2"/>
  <c r="T26" i="2" s="1"/>
  <c r="S27" i="2"/>
  <c r="T27" i="2" s="1"/>
  <c r="S28" i="2"/>
  <c r="T28" i="2" s="1"/>
  <c r="S29" i="2"/>
  <c r="T29" i="2" s="1"/>
  <c r="S30" i="2"/>
  <c r="T30" i="2" s="1"/>
  <c r="S31" i="2"/>
  <c r="T31" i="2"/>
  <c r="S32" i="2"/>
  <c r="T32" i="2" s="1"/>
  <c r="S33" i="2"/>
  <c r="T33" i="2" s="1"/>
  <c r="S34" i="2"/>
  <c r="T34" i="2" s="1"/>
  <c r="S35" i="2"/>
  <c r="T35" i="2"/>
  <c r="S36" i="2"/>
  <c r="T36" i="2" s="1"/>
  <c r="S37" i="2"/>
  <c r="T37" i="2" s="1"/>
  <c r="S38" i="2"/>
  <c r="T38" i="2" s="1"/>
  <c r="S39" i="2"/>
  <c r="T39" i="2"/>
  <c r="S40" i="2"/>
  <c r="T40" i="2" s="1"/>
  <c r="S41" i="2"/>
  <c r="T41" i="2" s="1"/>
  <c r="S42" i="2"/>
  <c r="T42" i="2" s="1"/>
  <c r="S43" i="2"/>
  <c r="T43" i="2"/>
  <c r="S44" i="2"/>
  <c r="T44" i="2" s="1"/>
  <c r="S7" i="2"/>
  <c r="T7" i="2"/>
  <c r="S8" i="2"/>
  <c r="T8" i="2"/>
  <c r="S9" i="2"/>
  <c r="T9" i="2"/>
  <c r="S10" i="2"/>
  <c r="T10" i="2"/>
  <c r="S11" i="2"/>
  <c r="T11" i="2"/>
  <c r="S12" i="2"/>
  <c r="T12" i="2"/>
  <c r="S19" i="2"/>
  <c r="T19" i="2"/>
  <c r="S20" i="2"/>
  <c r="T20" i="2"/>
  <c r="S21" i="2"/>
  <c r="T21" i="2"/>
  <c r="S22" i="2"/>
  <c r="T22" i="2"/>
  <c r="S23" i="2"/>
  <c r="T23" i="2"/>
  <c r="S24" i="2"/>
  <c r="T24" i="2"/>
  <c r="S13" i="2"/>
  <c r="T13" i="2"/>
  <c r="S14" i="2"/>
  <c r="T14" i="2"/>
  <c r="S15" i="2"/>
  <c r="T15" i="2"/>
  <c r="S16" i="2"/>
  <c r="T16" i="2"/>
  <c r="S17" i="2"/>
  <c r="T17" i="2"/>
  <c r="S18" i="2"/>
  <c r="T18" i="2"/>
  <c r="R31" i="2"/>
  <c r="R13" i="2"/>
  <c r="R14" i="2"/>
  <c r="R15" i="2"/>
  <c r="R16" i="2"/>
  <c r="R17" i="2"/>
  <c r="R18" i="2"/>
  <c r="R32" i="2"/>
  <c r="R33" i="2"/>
  <c r="R34" i="2"/>
  <c r="R35" i="2"/>
  <c r="R45" i="2" s="1"/>
  <c r="R36" i="2"/>
  <c r="R37" i="2"/>
  <c r="R38" i="2"/>
  <c r="R39" i="2"/>
  <c r="R40" i="2"/>
  <c r="R41" i="2"/>
  <c r="R42" i="2"/>
  <c r="R43" i="2"/>
  <c r="R44" i="2"/>
  <c r="R26" i="2"/>
  <c r="R11" i="2"/>
  <c r="R12" i="2"/>
  <c r="R19" i="2"/>
  <c r="R20" i="2"/>
  <c r="R21" i="2"/>
  <c r="R22" i="2"/>
  <c r="R23" i="2"/>
  <c r="R24" i="2"/>
  <c r="R6" i="2"/>
  <c r="B4" i="2"/>
  <c r="B3" i="2"/>
  <c r="B2" i="2"/>
  <c r="S45" i="2"/>
  <c r="N29" i="6" s="1"/>
  <c r="Q29" i="6" s="1"/>
  <c r="R30" i="2"/>
  <c r="O45" i="2"/>
  <c r="O25" i="2"/>
  <c r="K25" i="2"/>
  <c r="K18" i="6"/>
  <c r="J18" i="6"/>
  <c r="J25" i="6"/>
  <c r="H18" i="6"/>
  <c r="B10" i="6"/>
  <c r="E8" i="6"/>
  <c r="E7" i="6"/>
  <c r="E6" i="6"/>
  <c r="P65" i="6"/>
  <c r="M65" i="6"/>
  <c r="J65" i="6"/>
  <c r="G65" i="6"/>
  <c r="Q56" i="6"/>
  <c r="N56" i="6"/>
  <c r="K56" i="6"/>
  <c r="H56" i="6"/>
  <c r="M18" i="6"/>
  <c r="P25" i="6" l="1"/>
  <c r="M25" i="6"/>
  <c r="T45" i="3"/>
  <c r="N30" i="6" s="1"/>
  <c r="T25" i="5"/>
  <c r="T25" i="7"/>
  <c r="H24" i="6" s="1"/>
  <c r="H33" i="6" s="1"/>
  <c r="H38" i="6" s="1"/>
  <c r="H46" i="6" s="1"/>
  <c r="H58" i="6" s="1"/>
  <c r="H60" i="6" s="1"/>
  <c r="L5" i="2"/>
  <c r="O5" i="2" s="1"/>
  <c r="O5" i="3"/>
  <c r="S45" i="5"/>
  <c r="T26" i="5"/>
  <c r="T45" i="5" s="1"/>
  <c r="Q31" i="6" s="1"/>
  <c r="P29" i="6"/>
  <c r="M29" i="6"/>
  <c r="J29" i="6"/>
  <c r="T45" i="2"/>
  <c r="K29" i="6" s="1"/>
  <c r="T9" i="5"/>
  <c r="S25" i="5"/>
  <c r="P20" i="6"/>
  <c r="M20" i="6"/>
  <c r="J20" i="6"/>
  <c r="J33" i="6" s="1"/>
  <c r="G20" i="6"/>
  <c r="G33" i="6" s="1"/>
  <c r="P30" i="6"/>
  <c r="M30" i="6"/>
  <c r="T25" i="3"/>
  <c r="J24" i="6"/>
  <c r="G24" i="6"/>
  <c r="S45" i="3"/>
  <c r="Q30" i="6" s="1"/>
  <c r="S25" i="2"/>
  <c r="N25" i="6" s="1"/>
  <c r="Q25" i="6" s="1"/>
  <c r="S25" i="7"/>
  <c r="K24" i="6" s="1"/>
  <c r="N24" i="6" s="1"/>
  <c r="Q24" i="6" s="1"/>
  <c r="P18" i="6"/>
  <c r="S5" i="2" l="1"/>
  <c r="Q18" i="6"/>
  <c r="Q33" i="6" s="1"/>
  <c r="Q38" i="6" s="1"/>
  <c r="Q46" i="6" s="1"/>
  <c r="Q58" i="6" s="1"/>
  <c r="Q60" i="6" s="1"/>
  <c r="S5" i="3"/>
  <c r="N18" i="6"/>
  <c r="N33" i="6" s="1"/>
  <c r="N38" i="6" s="1"/>
  <c r="N46" i="6" s="1"/>
  <c r="N58" i="6" s="1"/>
  <c r="N60" i="6" s="1"/>
  <c r="K33" i="6"/>
  <c r="K38" i="6" s="1"/>
  <c r="K46" i="6" s="1"/>
  <c r="K58" i="6" s="1"/>
  <c r="K60" i="6" s="1"/>
  <c r="P24" i="6"/>
  <c r="P33" i="6" s="1"/>
  <c r="M24" i="6"/>
  <c r="M33" i="6" s="1"/>
</calcChain>
</file>

<file path=xl/comments1.xml><?xml version="1.0" encoding="utf-8"?>
<comments xmlns="http://schemas.openxmlformats.org/spreadsheetml/2006/main">
  <authors>
    <author>Susan ADy</author>
  </authors>
  <commentList>
    <comment ref="K5" authorId="0" shapeId="0">
      <text>
        <r>
          <rPr>
            <b/>
            <sz val="8"/>
            <color indexed="81"/>
            <rFont val="Tahoma"/>
          </rPr>
          <t>Susan ADy:</t>
        </r>
        <r>
          <rPr>
            <sz val="8"/>
            <color indexed="81"/>
            <rFont val="Tahoma"/>
          </rPr>
          <t xml:space="preserve">
OSD Rent System 4th Qtr 00 MINUS:
Advanced Research Projects Agency, American Forces Info Service, Ballistic Missile Defense Organization, Comm on Vets Transition Assistance, Court of Military Appeals, Defense Office of Hearing and Appeals, Def Security COOP Agency, Electronic &amp; Telecommunications Eval Ctr, Gulf War Task Force, Human Resources Sercie Center (HRSC), ISSO, JCS, Joint Adv Strike Tech (JAST), JTAMDO, Nt'l Security Study Group, Office of Dependents Schools, Office of Economic Adjust, Office of the Inspector General, POW/MIA. Pres Comm/Infrastructure, Security Policy Board, Soutcom, Special Oversight/Gulf War, Strategic Studies Group, Task Force/Perm Duty Travel Eng, Tricare Mgmt Activity, </t>
        </r>
      </text>
    </comment>
    <comment ref="L5" authorId="0" shapeId="0">
      <text>
        <r>
          <rPr>
            <b/>
            <sz val="8"/>
            <color indexed="81"/>
            <rFont val="Tahoma"/>
          </rPr>
          <t xml:space="preserve">Susan ADy:
OSD Rent System 4th Qtr 00 MINUS:
Advanced Research Projects Agency, American Forces Info Service, Ballistic Missile Defense Organization, Comm on Vets Transition Assistance, Court of Military Appeals, Defense Office of Hearing and Appeals, Def Security COOP Agency, Electronic &amp; Telecommunications Eval Ctr, Gulf War Task Force, Human Resources Sercie Center (HRSC), ISSO, JCS, Joint Adv Strike Tech (JAST), JTAMDO, Nt'l Security Study Group, Office of Dependents Schools, Office of Economic Adjust, Office of the Inspector General, POW/MIA. Pres Comm/Infrastructure, Security Policy Board, Soutcom, Special Oversight/Gulf War, Strategic Studies Group, Task Force/Perm Duty Travel Eng, Tricare Mgmt Activity, </t>
        </r>
      </text>
    </comment>
  </commentList>
</comments>
</file>

<file path=xl/comments2.xml><?xml version="1.0" encoding="utf-8"?>
<comments xmlns="http://schemas.openxmlformats.org/spreadsheetml/2006/main">
  <authors>
    <author>EOP</author>
  </authors>
  <commentList>
    <comment ref="D21" authorId="0" shapeId="0">
      <text>
        <r>
          <rPr>
            <b/>
            <sz val="8"/>
            <color indexed="81"/>
            <rFont val="Tahoma"/>
          </rPr>
          <t>EOP:</t>
        </r>
        <r>
          <rPr>
            <sz val="8"/>
            <color indexed="81"/>
            <rFont val="Tahoma"/>
          </rPr>
          <t xml:space="preserve">
Adjustments not related to anticipated inventory adjustments or programmatic changes (e.g., space type adjustments).</t>
        </r>
      </text>
    </comment>
    <comment ref="D22" authorId="0" shapeId="0">
      <text>
        <r>
          <rPr>
            <b/>
            <sz val="8"/>
            <color indexed="81"/>
            <rFont val="Tahoma"/>
          </rPr>
          <t>EOP:</t>
        </r>
        <r>
          <rPr>
            <sz val="8"/>
            <color indexed="81"/>
            <rFont val="Tahoma"/>
          </rPr>
          <t xml:space="preserve">
Public Law citation must be forwarded.
</t>
        </r>
      </text>
    </comment>
  </commentList>
</comments>
</file>

<file path=xl/sharedStrings.xml><?xml version="1.0" encoding="utf-8"?>
<sst xmlns="http://schemas.openxmlformats.org/spreadsheetml/2006/main" count="366" uniqueCount="131">
  <si>
    <t>CBR*</t>
  </si>
  <si>
    <t>Rentable</t>
  </si>
  <si>
    <t>Rent</t>
  </si>
  <si>
    <t>Project</t>
  </si>
  <si>
    <t>No</t>
  </si>
  <si>
    <t>Name</t>
  </si>
  <si>
    <t>City</t>
  </si>
  <si>
    <t>State</t>
  </si>
  <si>
    <t xml:space="preserve"> Rent </t>
  </si>
  <si>
    <t xml:space="preserve">Rent </t>
  </si>
  <si>
    <t>Annual Change</t>
  </si>
  <si>
    <t>New</t>
  </si>
  <si>
    <t>Subtotal:</t>
  </si>
  <si>
    <t>New Space</t>
  </si>
  <si>
    <t>FY 2002 Only</t>
  </si>
  <si>
    <t>(obligations in thousands of dollars)</t>
  </si>
  <si>
    <t>Bureau</t>
  </si>
  <si>
    <t>GSA Bureau Code</t>
  </si>
  <si>
    <t>FY 2000</t>
  </si>
  <si>
    <t>Sq. Ft.</t>
  </si>
  <si>
    <t>OMB approved inflation factor:</t>
  </si>
  <si>
    <t>PART 1:  RENTAL PAYMENTS TO GSA</t>
  </si>
  <si>
    <t>Planned changes to inventory:</t>
  </si>
  <si>
    <t>FY2000</t>
  </si>
  <si>
    <t>Requested program changes:</t>
  </si>
  <si>
    <t>Funded by direct appropriations:</t>
  </si>
  <si>
    <t>Acct. 1</t>
  </si>
  <si>
    <t>Acct. 2</t>
  </si>
  <si>
    <t>Acct. 3</t>
  </si>
  <si>
    <t>Acct. 4</t>
  </si>
  <si>
    <t>Acct. 5</t>
  </si>
  <si>
    <t>Acct. 6</t>
  </si>
  <si>
    <t>Acct. 7</t>
  </si>
  <si>
    <t>Acct. 8</t>
  </si>
  <si>
    <t>Subtotal, direct appropriations</t>
  </si>
  <si>
    <t>Funded by other sources:</t>
  </si>
  <si>
    <t>Subtotal, other funding sources</t>
  </si>
  <si>
    <t>Total funding sources (object class 23.1)</t>
  </si>
  <si>
    <t>PART 2:  RENTAL PAYMENTS TO OTHERS</t>
  </si>
  <si>
    <t>GSA</t>
  </si>
  <si>
    <t>Region No</t>
  </si>
  <si>
    <t>Building</t>
  </si>
  <si>
    <t>PROPERTY IDENTIFICATION</t>
  </si>
  <si>
    <t>AGENCY INFORMATION</t>
  </si>
  <si>
    <t>DIFFERENCES</t>
  </si>
  <si>
    <t>GSA BILLING INFORMATION</t>
  </si>
  <si>
    <t>EffectiveDate</t>
  </si>
  <si>
    <t>Effective Date</t>
  </si>
  <si>
    <t>Part-Year Change</t>
  </si>
  <si>
    <t>SF Change</t>
  </si>
  <si>
    <t>SF</t>
  </si>
  <si>
    <t>of                Change</t>
  </si>
  <si>
    <t>Agency Name:</t>
  </si>
  <si>
    <t xml:space="preserve"> GSA Bureau Code:</t>
  </si>
  <si>
    <t>Bureau Name:</t>
  </si>
  <si>
    <t>and resolved or unresolved chargebacks.</t>
  </si>
  <si>
    <t>I.  AGENCY IDENTIFICATION</t>
  </si>
  <si>
    <t>III.  AGENCY ADJUSTMENTS TO THE BILL</t>
  </si>
  <si>
    <t>III.  PLANNED CHANGES IN INVENTORY</t>
  </si>
  <si>
    <t>IV.  REQUESTED PROGRAM CHANGES IN INVENTORY</t>
  </si>
  <si>
    <t>I. AGENCY IDENTIFICATION</t>
  </si>
  <si>
    <t>II.  PLANNED CHANGES IN INVENTORY</t>
  </si>
  <si>
    <t>III.  REQUESTED PROGRAM CHANGES IN INVENTORY</t>
  </si>
  <si>
    <t>Part-Year</t>
  </si>
  <si>
    <t>Part year</t>
  </si>
  <si>
    <t>RENTAL PAYMENTS FOR SPACE AND LAND</t>
  </si>
  <si>
    <t>Other adjustments</t>
  </si>
  <si>
    <t>Statutorily imposed rent caps</t>
  </si>
  <si>
    <t>Total, net rental payments to GSA</t>
  </si>
  <si>
    <t>Account title and ID code:</t>
  </si>
  <si>
    <t>Non-Federal sources (object class 23.2)</t>
  </si>
  <si>
    <t>Federal sources (object class 25.3)</t>
  </si>
  <si>
    <t>GSA rent estimate</t>
  </si>
  <si>
    <t>Agency adjustments to the bill:</t>
  </si>
  <si>
    <t>Account title and ID Code:</t>
  </si>
  <si>
    <t>Control difference</t>
  </si>
  <si>
    <t>$</t>
  </si>
  <si>
    <t>Space Budget Justification</t>
  </si>
  <si>
    <t>Total rental payments to others</t>
  </si>
  <si>
    <t xml:space="preserve">EXHIBIT 54 </t>
  </si>
  <si>
    <t>Date</t>
  </si>
  <si>
    <t>Explanation</t>
  </si>
  <si>
    <t>FUNDING SOURCES FOR RENTAL PAYMENTS to GSA</t>
  </si>
  <si>
    <t xml:space="preserve">No of </t>
  </si>
  <si>
    <t>Parking Change</t>
  </si>
  <si>
    <t>Rentable**</t>
  </si>
  <si>
    <t>No of</t>
  </si>
  <si>
    <t>Effective</t>
  </si>
  <si>
    <t>Real</t>
  </si>
  <si>
    <t>Property ID</t>
  </si>
  <si>
    <r>
      <t>*CBR:</t>
    </r>
    <r>
      <rPr>
        <sz val="10"/>
        <rFont val="Arial"/>
        <family val="2"/>
      </rPr>
      <t xml:space="preserve">  Client Billing Record is the agency 's space assignment in a building.</t>
    </r>
  </si>
  <si>
    <r>
      <t>**Note:</t>
    </r>
    <r>
      <rPr>
        <sz val="10"/>
        <rFont val="Arial"/>
        <family val="2"/>
      </rPr>
      <t xml:space="preserve">  GSA has changed its space measurement from usable to rentable square feet. Therefore, the total rentable square feet will be higher than the total usable square feet.  However, this has no impact on the total dollar amount. </t>
    </r>
  </si>
  <si>
    <r>
      <t xml:space="preserve">*CBR: </t>
    </r>
    <r>
      <rPr>
        <sz val="10"/>
        <rFont val="Arial"/>
        <family val="2"/>
      </rPr>
      <t xml:space="preserve"> Client Billing Record is the agency 's space assignment in a building.</t>
    </r>
  </si>
  <si>
    <r>
      <t>*CBR:</t>
    </r>
    <r>
      <rPr>
        <sz val="10"/>
        <rFont val="Arial"/>
        <family val="2"/>
      </rPr>
      <t xml:space="preserve">  Client Billing Record is the agency's space assignment in a building.</t>
    </r>
  </si>
  <si>
    <t>Parking Spaces</t>
  </si>
  <si>
    <t>Annual***</t>
  </si>
  <si>
    <r>
      <t>***Annual Rent:</t>
    </r>
    <r>
      <rPr>
        <sz val="10"/>
        <rFont val="Arial"/>
        <family val="2"/>
      </rPr>
      <t xml:space="preserve">  Information required for out year calculations.</t>
    </r>
  </si>
  <si>
    <t>II.  JULY 2000 GSA BILL (Annual Rental Cost)</t>
  </si>
  <si>
    <t>Based on FY 2000 actual inventory changes</t>
  </si>
  <si>
    <t>From 7/15/00 to 9/14/00</t>
  </si>
  <si>
    <t>FY 2003 Projects in the Pipeline Only</t>
  </si>
  <si>
    <t>FY 2003</t>
  </si>
  <si>
    <t>Chargebacks: (FY2000 only)</t>
  </si>
  <si>
    <t>FY2003</t>
  </si>
  <si>
    <t>FY2001 Only</t>
  </si>
  <si>
    <t>FY 2003 Only</t>
  </si>
  <si>
    <t>Agency Name:  OSD</t>
  </si>
  <si>
    <t>9700 DoD inside NCA</t>
  </si>
  <si>
    <t>WHS-O&amp;M</t>
  </si>
  <si>
    <t>OSD-WHS 97*0100.2020</t>
  </si>
  <si>
    <t>Operations and Protective Service</t>
  </si>
  <si>
    <t>4850 Mark Center, Alexandria</t>
  </si>
  <si>
    <t>Crystal Gateway North</t>
  </si>
  <si>
    <t>White House Military Office (WHMO) Parking Garage</t>
  </si>
  <si>
    <t>901 N. Stuart</t>
  </si>
  <si>
    <t>Crystal Gateway 4</t>
  </si>
  <si>
    <t>Crystall Mall 3</t>
  </si>
  <si>
    <t>1401-1421 S. Fern St.</t>
  </si>
  <si>
    <t>GSA Rent has a 6%  increase for FY03.</t>
  </si>
  <si>
    <t>.</t>
  </si>
  <si>
    <t>From  10/01/03 to 9/30/04</t>
  </si>
  <si>
    <t>The GSA projected rent increase of 3.5% for FY04.</t>
  </si>
  <si>
    <t>II.  GSA FY2004 BUDGET ESTIMATE (as the base)</t>
  </si>
  <si>
    <t>From 10/01/04 to 9/30/05</t>
  </si>
  <si>
    <t>FY2004</t>
  </si>
  <si>
    <t>FY2005</t>
  </si>
  <si>
    <t>FY 2004</t>
  </si>
  <si>
    <t>FY 2005</t>
  </si>
  <si>
    <t>II.  GSA FY2005 BUDGET ESTIMATE (as the base)</t>
  </si>
  <si>
    <t>97 DoD Inside NCA</t>
  </si>
  <si>
    <t>Agency: WHS-OSD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</si>
</sst>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mm/dd/yy"/>
    <numFmt numFmtId="167" formatCode="_(* #,##0_);_(* \(#,##0\);_(* &quot;-&quot;??_);_(@_)"/>
    <numFmt numFmtId="168" formatCode="&quot;$&quot;#,##0"/>
    <numFmt numFmtId="172" formatCode="_(&quot;$&quot;* #,##0_);[Red]\(&quot;$&quot;* \(#,##0\);_(&quot;$&quot;* &quot;-&quot;_);_(@_)"/>
    <numFmt numFmtId="174" formatCode="\-\(&quot;$&quot;#,##0_);[Red]\(&quot;$&quot;#,##0\)"/>
    <numFmt numFmtId="175" formatCode="mmmm\ d\,\ yyyy"/>
  </numFmts>
  <fonts count="35">
    <font>
      <sz val="10"/>
      <name val="Arial"/>
    </font>
    <font>
      <sz val="10"/>
      <name val="Arial"/>
    </font>
    <font>
      <sz val="10"/>
      <name val="MS Sans Serif"/>
    </font>
    <font>
      <b/>
      <sz val="8"/>
      <color indexed="81"/>
      <name val="Tahoma"/>
    </font>
    <font>
      <sz val="8"/>
      <color indexed="81"/>
      <name val="Tahoma"/>
    </font>
    <font>
      <b/>
      <sz val="10"/>
      <name val="Arial"/>
      <family val="2"/>
    </font>
    <font>
      <b/>
      <sz val="12"/>
      <color indexed="8"/>
      <name val="Univers"/>
      <family val="2"/>
    </font>
    <font>
      <sz val="12"/>
      <name val="Univers"/>
      <family val="2"/>
    </font>
    <font>
      <sz val="10"/>
      <name val="Univers"/>
      <family val="2"/>
    </font>
    <font>
      <u/>
      <sz val="10"/>
      <name val="Univers"/>
      <family val="2"/>
    </font>
    <font>
      <u/>
      <sz val="10"/>
      <color indexed="8"/>
      <name val="Univers"/>
      <family val="2"/>
    </font>
    <font>
      <b/>
      <sz val="18"/>
      <color indexed="8"/>
      <name val="Univers"/>
      <family val="2"/>
    </font>
    <font>
      <b/>
      <sz val="14"/>
      <color indexed="8"/>
      <name val="Univers"/>
      <family val="2"/>
    </font>
    <font>
      <sz val="10"/>
      <color indexed="8"/>
      <name val="Univers"/>
      <family val="2"/>
    </font>
    <font>
      <sz val="12"/>
      <color indexed="8"/>
      <name val="Univers"/>
      <family val="2"/>
    </font>
    <font>
      <sz val="14"/>
      <color indexed="8"/>
      <name val="Univers"/>
      <family val="2"/>
    </font>
    <font>
      <sz val="10"/>
      <color indexed="12"/>
      <name val="Univers"/>
      <family val="2"/>
    </font>
    <font>
      <i/>
      <sz val="10"/>
      <name val="Univers"/>
      <family val="2"/>
    </font>
    <font>
      <b/>
      <sz val="12"/>
      <name val="Univers"/>
      <family val="2"/>
    </font>
    <font>
      <sz val="14"/>
      <name val="Univers"/>
      <family val="2"/>
    </font>
    <font>
      <sz val="14"/>
      <name val="Arial"/>
    </font>
    <font>
      <sz val="16"/>
      <name val="Univers"/>
      <family val="2"/>
    </font>
    <font>
      <i/>
      <sz val="12"/>
      <name val="Univers"/>
      <family val="2"/>
    </font>
    <font>
      <sz val="12"/>
      <color indexed="39"/>
      <name val="Univers"/>
      <family val="2"/>
    </font>
    <font>
      <sz val="12"/>
      <color indexed="12"/>
      <name val="Univers"/>
      <family val="2"/>
    </font>
    <font>
      <b/>
      <sz val="26"/>
      <color indexed="8"/>
      <name val="Univers"/>
      <family val="2"/>
    </font>
    <font>
      <sz val="20"/>
      <name val="Univers"/>
      <family val="2"/>
    </font>
    <font>
      <sz val="20"/>
      <name val="Arial"/>
    </font>
    <font>
      <b/>
      <sz val="14"/>
      <name val="Univers"/>
      <family val="2"/>
    </font>
    <font>
      <b/>
      <sz val="10"/>
      <name val="Arial"/>
    </font>
    <font>
      <sz val="10"/>
      <name val="Arial"/>
    </font>
    <font>
      <sz val="10"/>
      <name val="Arial"/>
      <family val="2"/>
    </font>
    <font>
      <sz val="10"/>
      <name val="Arial"/>
    </font>
    <font>
      <sz val="10"/>
      <color indexed="8"/>
      <name val="Univers"/>
      <family val="2"/>
      <charset val="238"/>
    </font>
    <font>
      <sz val="10"/>
      <name val="Arial MT"/>
    </font>
  </fonts>
  <fills count="8">
    <fill>
      <patternFill patternType="none"/>
    </fill>
    <fill>
      <patternFill patternType="gray125"/>
    </fill>
    <fill>
      <patternFill patternType="solid">
        <fgColor indexed="26"/>
        <bgColor indexed="64"/>
      </patternFill>
    </fill>
    <fill>
      <patternFill patternType="solid">
        <fgColor indexed="47"/>
        <bgColor indexed="64"/>
      </patternFill>
    </fill>
    <fill>
      <patternFill patternType="solid">
        <fgColor indexed="27"/>
        <bgColor indexed="64"/>
      </patternFill>
    </fill>
    <fill>
      <patternFill patternType="solid">
        <fgColor indexed="41"/>
        <bgColor indexed="64"/>
      </patternFill>
    </fill>
    <fill>
      <patternFill patternType="solid">
        <fgColor indexed="42"/>
        <bgColor indexed="64"/>
      </patternFill>
    </fill>
    <fill>
      <patternFill patternType="solid">
        <fgColor indexed="49"/>
        <bgColor indexed="64"/>
      </patternFill>
    </fill>
  </fills>
  <borders count="35">
    <border>
      <left/>
      <right/>
      <top/>
      <bottom/>
      <diagonal/>
    </border>
    <border>
      <left/>
      <right/>
      <top/>
      <bottom style="medium">
        <color indexed="64"/>
      </bottom>
      <diagonal/>
    </border>
    <border>
      <left/>
      <right/>
      <top/>
      <bottom style="thin">
        <color indexed="8"/>
      </bottom>
      <diagonal/>
    </border>
    <border>
      <left/>
      <right/>
      <top style="thin">
        <color indexed="8"/>
      </top>
      <bottom style="thin">
        <color indexed="8"/>
      </bottom>
      <diagonal/>
    </border>
    <border>
      <left/>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right/>
      <top style="medium">
        <color indexed="64"/>
      </top>
      <bottom/>
      <diagonal/>
    </border>
    <border>
      <left/>
      <right/>
      <top/>
      <bottom style="dotted">
        <color indexed="64"/>
      </bottom>
      <diagonal/>
    </border>
    <border>
      <left/>
      <right/>
      <top style="dotted">
        <color indexed="64"/>
      </top>
      <bottom style="dotted">
        <color indexed="64"/>
      </bottom>
      <diagonal/>
    </border>
    <border>
      <left/>
      <right/>
      <top style="dotted">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double">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top style="thick">
        <color indexed="64"/>
      </top>
      <bottom style="thin">
        <color indexed="8"/>
      </bottom>
      <diagonal/>
    </border>
    <border>
      <left/>
      <right/>
      <top style="thick">
        <color indexed="64"/>
      </top>
      <bottom style="thin">
        <color indexed="64"/>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cellStyleXfs>
  <cellXfs count="474">
    <xf numFmtId="0" fontId="0" fillId="0" borderId="0" xfId="0"/>
    <xf numFmtId="0" fontId="5" fillId="0" borderId="1" xfId="0" applyFont="1" applyBorder="1" applyProtection="1">
      <protection locked="0"/>
    </xf>
    <xf numFmtId="0" fontId="8" fillId="0" borderId="0" xfId="0" applyFont="1" applyProtection="1"/>
    <xf numFmtId="6" fontId="8" fillId="0" borderId="0" xfId="0" applyNumberFormat="1" applyFont="1" applyProtection="1"/>
    <xf numFmtId="0" fontId="9" fillId="0" borderId="0" xfId="0" applyFont="1" applyProtection="1"/>
    <xf numFmtId="0" fontId="10" fillId="0" borderId="0" xfId="0" applyFont="1" applyProtection="1"/>
    <xf numFmtId="0" fontId="11" fillId="0" borderId="0" xfId="0" applyFont="1" applyAlignment="1" applyProtection="1">
      <alignment horizontal="centerContinuous"/>
    </xf>
    <xf numFmtId="0" fontId="12" fillId="0" borderId="0" xfId="0" applyFont="1" applyAlignment="1" applyProtection="1">
      <alignment horizontal="centerContinuous"/>
    </xf>
    <xf numFmtId="6" fontId="12" fillId="0" borderId="0" xfId="0" applyNumberFormat="1" applyFont="1" applyAlignment="1" applyProtection="1">
      <alignment horizontal="centerContinuous"/>
    </xf>
    <xf numFmtId="0" fontId="13" fillId="0" borderId="0" xfId="0" applyFont="1" applyProtection="1"/>
    <xf numFmtId="0" fontId="8" fillId="0" borderId="2" xfId="0" applyNumberFormat="1" applyFont="1" applyBorder="1" applyProtection="1"/>
    <xf numFmtId="0" fontId="7" fillId="0" borderId="0" xfId="0" applyFont="1" applyProtection="1"/>
    <xf numFmtId="6" fontId="16" fillId="0" borderId="0" xfId="0" applyNumberFormat="1" applyFont="1" applyBorder="1" applyProtection="1"/>
    <xf numFmtId="0" fontId="16" fillId="0" borderId="0" xfId="0" applyNumberFormat="1" applyFont="1" applyBorder="1" applyAlignment="1" applyProtection="1">
      <alignment horizontal="left"/>
    </xf>
    <xf numFmtId="10" fontId="8" fillId="0" borderId="0" xfId="0" applyNumberFormat="1" applyFont="1" applyBorder="1" applyProtection="1"/>
    <xf numFmtId="10" fontId="17" fillId="0" borderId="0" xfId="0" applyNumberFormat="1" applyFont="1" applyBorder="1" applyAlignment="1" applyProtection="1">
      <alignment horizontal="right"/>
    </xf>
    <xf numFmtId="38" fontId="8" fillId="0" borderId="0" xfId="0" applyNumberFormat="1" applyFont="1" applyBorder="1" applyProtection="1"/>
    <xf numFmtId="6" fontId="8" fillId="0" borderId="0" xfId="0" applyNumberFormat="1" applyFont="1" applyBorder="1" applyProtection="1"/>
    <xf numFmtId="0" fontId="7" fillId="0" borderId="0" xfId="0" applyFont="1" applyFill="1" applyProtection="1"/>
    <xf numFmtId="0" fontId="18" fillId="0" borderId="0" xfId="0" applyFont="1" applyFill="1" applyProtection="1"/>
    <xf numFmtId="0" fontId="8" fillId="0" borderId="0" xfId="0" applyFont="1" applyBorder="1" applyProtection="1"/>
    <xf numFmtId="0" fontId="7" fillId="0" borderId="0" xfId="0" applyFont="1" applyBorder="1" applyProtection="1"/>
    <xf numFmtId="0" fontId="8" fillId="0" borderId="3" xfId="0" applyNumberFormat="1" applyFont="1" applyBorder="1" applyAlignment="1" applyProtection="1">
      <alignment horizontal="left"/>
    </xf>
    <xf numFmtId="6" fontId="7" fillId="0" borderId="0" xfId="0" applyNumberFormat="1" applyFont="1" applyProtection="1"/>
    <xf numFmtId="6" fontId="7" fillId="0" borderId="2" xfId="0" applyNumberFormat="1" applyFont="1" applyBorder="1" applyProtection="1"/>
    <xf numFmtId="6" fontId="7" fillId="0" borderId="4" xfId="0" applyNumberFormat="1" applyFont="1" applyBorder="1" applyProtection="1"/>
    <xf numFmtId="0" fontId="14" fillId="0" borderId="0" xfId="0" applyFont="1" applyProtection="1"/>
    <xf numFmtId="6" fontId="7" fillId="0" borderId="3" xfId="0" applyNumberFormat="1" applyFont="1" applyBorder="1" applyProtection="1"/>
    <xf numFmtId="38" fontId="7" fillId="0" borderId="0" xfId="0" applyNumberFormat="1" applyFont="1" applyProtection="1"/>
    <xf numFmtId="6" fontId="19" fillId="0" borderId="0" xfId="0" applyNumberFormat="1" applyFont="1" applyProtection="1"/>
    <xf numFmtId="38" fontId="19" fillId="0" borderId="0" xfId="0" applyNumberFormat="1" applyFont="1" applyProtection="1"/>
    <xf numFmtId="0" fontId="19" fillId="0" borderId="0" xfId="0" applyFont="1" applyProtection="1"/>
    <xf numFmtId="0" fontId="14" fillId="0" borderId="0" xfId="0" applyFont="1" applyBorder="1" applyAlignment="1" applyProtection="1">
      <alignment horizontal="centerContinuous"/>
    </xf>
    <xf numFmtId="6" fontId="14" fillId="0" borderId="0" xfId="0" applyNumberFormat="1" applyFont="1" applyBorder="1" applyAlignment="1" applyProtection="1">
      <alignment horizontal="centerContinuous"/>
    </xf>
    <xf numFmtId="6" fontId="7" fillId="0" borderId="0" xfId="0" applyNumberFormat="1" applyFont="1" applyBorder="1" applyProtection="1"/>
    <xf numFmtId="38" fontId="7" fillId="0" borderId="0" xfId="0" applyNumberFormat="1" applyFont="1" applyBorder="1" applyProtection="1"/>
    <xf numFmtId="6" fontId="13" fillId="0" borderId="0" xfId="0" applyNumberFormat="1" applyFont="1" applyBorder="1" applyProtection="1"/>
    <xf numFmtId="38" fontId="13" fillId="0" borderId="0" xfId="0" applyNumberFormat="1" applyFont="1" applyBorder="1" applyProtection="1"/>
    <xf numFmtId="0" fontId="7" fillId="0" borderId="0" xfId="0" applyFont="1" applyFill="1" applyBorder="1"/>
    <xf numFmtId="6" fontId="7" fillId="0" borderId="0" xfId="0" applyNumberFormat="1" applyFont="1" applyFill="1" applyBorder="1"/>
    <xf numFmtId="0" fontId="14" fillId="0" borderId="0" xfId="0" applyFont="1" applyBorder="1" applyProtection="1"/>
    <xf numFmtId="6" fontId="14" fillId="0" borderId="0" xfId="0" applyNumberFormat="1" applyFont="1" applyBorder="1" applyProtection="1"/>
    <xf numFmtId="6" fontId="14" fillId="0" borderId="0" xfId="0" applyNumberFormat="1" applyFont="1" applyBorder="1" applyAlignment="1" applyProtection="1">
      <alignment horizontal="right"/>
    </xf>
    <xf numFmtId="38" fontId="14" fillId="0" borderId="5" xfId="0" applyNumberFormat="1" applyFont="1" applyBorder="1" applyAlignment="1" applyProtection="1">
      <alignment horizontal="center"/>
    </xf>
    <xf numFmtId="6" fontId="14" fillId="0" borderId="6" xfId="0" applyNumberFormat="1" applyFont="1" applyBorder="1" applyAlignment="1" applyProtection="1">
      <alignment horizontal="center"/>
    </xf>
    <xf numFmtId="10" fontId="7" fillId="0" borderId="0" xfId="0" applyNumberFormat="1" applyFont="1" applyBorder="1" applyProtection="1"/>
    <xf numFmtId="10" fontId="22" fillId="0" borderId="0" xfId="0" applyNumberFormat="1" applyFont="1" applyBorder="1" applyAlignment="1" applyProtection="1">
      <alignment horizontal="right"/>
    </xf>
    <xf numFmtId="6" fontId="6" fillId="0" borderId="7" xfId="0" applyNumberFormat="1" applyFont="1" applyBorder="1" applyProtection="1"/>
    <xf numFmtId="6" fontId="14" fillId="0" borderId="7" xfId="0" applyNumberFormat="1" applyFont="1" applyBorder="1" applyProtection="1"/>
    <xf numFmtId="38" fontId="14" fillId="0" borderId="7" xfId="0" applyNumberFormat="1" applyFont="1" applyBorder="1" applyProtection="1"/>
    <xf numFmtId="38" fontId="7" fillId="0" borderId="0" xfId="0" applyNumberFormat="1" applyFont="1" applyFill="1" applyBorder="1" applyProtection="1"/>
    <xf numFmtId="6" fontId="7" fillId="0" borderId="0" xfId="0" applyNumberFormat="1" applyFont="1" applyFill="1" applyBorder="1" applyProtection="1"/>
    <xf numFmtId="6" fontId="14" fillId="0" borderId="8" xfId="0" applyNumberFormat="1" applyFont="1" applyBorder="1" applyProtection="1"/>
    <xf numFmtId="6" fontId="14" fillId="2" borderId="0" xfId="0" applyNumberFormat="1" applyFont="1" applyFill="1" applyBorder="1" applyProtection="1"/>
    <xf numFmtId="6" fontId="14" fillId="2" borderId="9" xfId="0" applyNumberFormat="1" applyFont="1" applyFill="1" applyBorder="1" applyProtection="1"/>
    <xf numFmtId="38" fontId="23" fillId="2" borderId="0" xfId="0" applyNumberFormat="1" applyFont="1" applyFill="1" applyBorder="1" applyProtection="1">
      <protection locked="0"/>
    </xf>
    <xf numFmtId="6" fontId="24" fillId="2" borderId="0" xfId="0" applyNumberFormat="1" applyFont="1" applyFill="1" applyBorder="1" applyProtection="1">
      <protection locked="0"/>
    </xf>
    <xf numFmtId="6" fontId="14" fillId="2" borderId="0" xfId="0" applyNumberFormat="1" applyFont="1" applyFill="1" applyBorder="1" applyProtection="1">
      <protection locked="0"/>
    </xf>
    <xf numFmtId="6" fontId="23" fillId="2" borderId="0" xfId="0" applyNumberFormat="1" applyFont="1" applyFill="1" applyBorder="1" applyProtection="1">
      <protection locked="0"/>
    </xf>
    <xf numFmtId="38" fontId="14" fillId="2" borderId="0" xfId="0" applyNumberFormat="1" applyFont="1" applyFill="1" applyBorder="1" applyProtection="1">
      <protection locked="0"/>
    </xf>
    <xf numFmtId="38" fontId="14" fillId="0" borderId="0" xfId="0" applyNumberFormat="1" applyFont="1" applyBorder="1" applyAlignment="1" applyProtection="1">
      <alignment horizontal="right"/>
    </xf>
    <xf numFmtId="38" fontId="14" fillId="0" borderId="0" xfId="0" applyNumberFormat="1" applyFont="1" applyBorder="1" applyProtection="1"/>
    <xf numFmtId="6" fontId="14" fillId="0" borderId="0" xfId="0" applyNumberFormat="1" applyFont="1" applyFill="1" applyBorder="1" applyProtection="1"/>
    <xf numFmtId="38" fontId="14" fillId="0" borderId="0" xfId="0" applyNumberFormat="1" applyFont="1" applyFill="1" applyBorder="1" applyProtection="1"/>
    <xf numFmtId="6" fontId="14" fillId="0" borderId="0" xfId="0" applyNumberFormat="1" applyFont="1" applyFill="1" applyBorder="1" applyAlignment="1" applyProtection="1">
      <alignment horizontal="right"/>
    </xf>
    <xf numFmtId="0" fontId="14" fillId="0" borderId="0" xfId="0" applyNumberFormat="1" applyFont="1" applyBorder="1" applyProtection="1"/>
    <xf numFmtId="49" fontId="14" fillId="0" borderId="8" xfId="0" applyNumberFormat="1" applyFont="1" applyBorder="1" applyProtection="1"/>
    <xf numFmtId="0" fontId="14" fillId="0" borderId="0" xfId="0" applyFont="1" applyBorder="1" applyAlignment="1" applyProtection="1">
      <alignment horizontal="right"/>
    </xf>
    <xf numFmtId="0" fontId="7" fillId="0" borderId="0" xfId="0" applyFont="1" applyBorder="1"/>
    <xf numFmtId="38" fontId="7" fillId="0" borderId="0" xfId="0" applyNumberFormat="1" applyFont="1" applyBorder="1"/>
    <xf numFmtId="6" fontId="14" fillId="0" borderId="0" xfId="0" applyNumberFormat="1" applyFont="1" applyProtection="1"/>
    <xf numFmtId="6" fontId="7" fillId="0" borderId="0" xfId="0" applyNumberFormat="1" applyFont="1" applyBorder="1"/>
    <xf numFmtId="38" fontId="14" fillId="0" borderId="0" xfId="0" applyNumberFormat="1" applyFont="1" applyProtection="1"/>
    <xf numFmtId="6" fontId="14" fillId="0" borderId="10" xfId="0" applyNumberFormat="1" applyFont="1" applyBorder="1" applyProtection="1"/>
    <xf numFmtId="0" fontId="7" fillId="0" borderId="0" xfId="0" applyFont="1" applyFill="1" applyBorder="1" applyProtection="1"/>
    <xf numFmtId="0" fontId="7" fillId="0" borderId="0" xfId="0" applyNumberFormat="1" applyFont="1" applyFill="1" applyBorder="1" applyProtection="1"/>
    <xf numFmtId="6" fontId="7" fillId="0" borderId="0" xfId="0" applyNumberFormat="1" applyFont="1" applyFill="1" applyBorder="1" applyAlignment="1" applyProtection="1">
      <alignment horizontal="right"/>
    </xf>
    <xf numFmtId="49" fontId="14" fillId="0" borderId="0" xfId="0" applyNumberFormat="1" applyFont="1" applyBorder="1" applyProtection="1"/>
    <xf numFmtId="6" fontId="6" fillId="0" borderId="11" xfId="0" applyNumberFormat="1" applyFont="1" applyFill="1" applyBorder="1" applyProtection="1"/>
    <xf numFmtId="0" fontId="6" fillId="0" borderId="11" xfId="0" applyFont="1" applyFill="1" applyBorder="1" applyProtection="1"/>
    <xf numFmtId="167" fontId="18" fillId="0" borderId="11" xfId="1" applyNumberFormat="1" applyFont="1" applyFill="1" applyBorder="1"/>
    <xf numFmtId="6" fontId="18" fillId="0" borderId="11" xfId="0" applyNumberFormat="1" applyFont="1" applyFill="1" applyBorder="1"/>
    <xf numFmtId="6" fontId="6" fillId="0" borderId="11" xfId="0" applyNumberFormat="1" applyFont="1" applyFill="1" applyBorder="1" applyAlignment="1" applyProtection="1">
      <alignment horizontal="right"/>
    </xf>
    <xf numFmtId="38" fontId="6" fillId="0" borderId="11" xfId="0" applyNumberFormat="1" applyFont="1" applyFill="1" applyBorder="1" applyProtection="1"/>
    <xf numFmtId="6" fontId="6" fillId="0" borderId="12" xfId="0" applyNumberFormat="1" applyFont="1" applyFill="1" applyBorder="1" applyAlignment="1" applyProtection="1">
      <alignment horizontal="right"/>
    </xf>
    <xf numFmtId="0" fontId="6" fillId="0" borderId="0" xfId="0" applyFont="1" applyFill="1" applyProtection="1"/>
    <xf numFmtId="6" fontId="6" fillId="0" borderId="0" xfId="0" applyNumberFormat="1" applyFont="1" applyFill="1" applyBorder="1" applyProtection="1"/>
    <xf numFmtId="0" fontId="6" fillId="0" borderId="0" xfId="0" applyFont="1" applyFill="1" applyBorder="1" applyProtection="1"/>
    <xf numFmtId="167" fontId="18" fillId="0" borderId="0" xfId="1" applyNumberFormat="1" applyFont="1" applyFill="1" applyBorder="1"/>
    <xf numFmtId="6" fontId="18" fillId="0" borderId="0" xfId="0" applyNumberFormat="1" applyFont="1" applyFill="1" applyBorder="1"/>
    <xf numFmtId="6" fontId="6" fillId="0" borderId="0" xfId="0" applyNumberFormat="1" applyFont="1" applyFill="1" applyBorder="1" applyAlignment="1" applyProtection="1">
      <alignment horizontal="right"/>
    </xf>
    <xf numFmtId="38" fontId="6" fillId="0" borderId="0" xfId="0" applyNumberFormat="1" applyFont="1" applyFill="1" applyBorder="1" applyProtection="1"/>
    <xf numFmtId="0" fontId="6" fillId="0" borderId="0" xfId="0" applyFont="1" applyBorder="1" applyProtection="1"/>
    <xf numFmtId="0" fontId="14" fillId="0" borderId="0" xfId="0" applyFont="1" applyBorder="1" applyProtection="1">
      <protection locked="0"/>
    </xf>
    <xf numFmtId="0" fontId="23" fillId="2" borderId="0" xfId="0" applyNumberFormat="1" applyFont="1" applyFill="1" applyBorder="1" applyProtection="1">
      <protection locked="0"/>
    </xf>
    <xf numFmtId="6" fontId="14" fillId="2" borderId="0" xfId="0" applyNumberFormat="1" applyFont="1" applyFill="1" applyBorder="1" applyAlignment="1" applyProtection="1">
      <alignment horizontal="right"/>
      <protection locked="0"/>
    </xf>
    <xf numFmtId="6" fontId="24" fillId="2" borderId="0" xfId="0" applyNumberFormat="1" applyFont="1" applyFill="1" applyBorder="1" applyAlignment="1" applyProtection="1">
      <alignment horizontal="right"/>
      <protection locked="0"/>
    </xf>
    <xf numFmtId="0" fontId="14" fillId="0" borderId="0" xfId="0" applyFont="1" applyProtection="1">
      <protection locked="0"/>
    </xf>
    <xf numFmtId="0" fontId="7" fillId="0" borderId="0" xfId="0" applyFont="1" applyProtection="1">
      <protection locked="0"/>
    </xf>
    <xf numFmtId="0" fontId="23" fillId="2" borderId="8" xfId="0" applyNumberFormat="1" applyFont="1" applyFill="1" applyBorder="1" applyProtection="1">
      <protection locked="0"/>
    </xf>
    <xf numFmtId="6" fontId="14" fillId="2" borderId="8" xfId="0" applyNumberFormat="1" applyFont="1" applyFill="1" applyBorder="1" applyProtection="1">
      <protection locked="0"/>
    </xf>
    <xf numFmtId="0" fontId="23" fillId="2" borderId="9" xfId="0" applyNumberFormat="1" applyFont="1" applyFill="1" applyBorder="1" applyProtection="1">
      <protection locked="0"/>
    </xf>
    <xf numFmtId="6" fontId="14" fillId="2" borderId="9" xfId="0" applyNumberFormat="1" applyFont="1" applyFill="1" applyBorder="1" applyProtection="1">
      <protection locked="0"/>
    </xf>
    <xf numFmtId="38" fontId="14" fillId="2" borderId="2" xfId="0" applyNumberFormat="1" applyFont="1" applyFill="1" applyBorder="1" applyProtection="1">
      <protection locked="0"/>
    </xf>
    <xf numFmtId="6" fontId="24" fillId="2" borderId="4" xfId="0" applyNumberFormat="1" applyFont="1" applyFill="1" applyBorder="1" applyProtection="1">
      <protection locked="0"/>
    </xf>
    <xf numFmtId="6" fontId="14" fillId="2" borderId="2" xfId="0" applyNumberFormat="1" applyFont="1" applyFill="1" applyBorder="1" applyAlignment="1" applyProtection="1">
      <alignment horizontal="right"/>
      <protection locked="0"/>
    </xf>
    <xf numFmtId="6" fontId="14" fillId="2" borderId="2" xfId="0" applyNumberFormat="1" applyFont="1" applyFill="1" applyBorder="1" applyProtection="1">
      <protection locked="0"/>
    </xf>
    <xf numFmtId="6" fontId="14" fillId="2" borderId="4" xfId="0" applyNumberFormat="1" applyFont="1" applyFill="1" applyBorder="1" applyAlignment="1" applyProtection="1">
      <alignment horizontal="right"/>
      <protection locked="0"/>
    </xf>
    <xf numFmtId="6" fontId="24" fillId="2" borderId="4" xfId="0" applyNumberFormat="1" applyFont="1" applyFill="1" applyBorder="1" applyAlignment="1" applyProtection="1">
      <alignment horizontal="right"/>
      <protection locked="0"/>
    </xf>
    <xf numFmtId="0" fontId="7" fillId="0" borderId="0" xfId="0" applyNumberFormat="1" applyFont="1" applyBorder="1" applyProtection="1"/>
    <xf numFmtId="6" fontId="7" fillId="0" borderId="9" xfId="0" applyNumberFormat="1" applyFont="1" applyBorder="1" applyProtection="1"/>
    <xf numFmtId="6" fontId="7" fillId="0" borderId="0" xfId="0" applyNumberFormat="1" applyFont="1" applyBorder="1" applyAlignment="1" applyProtection="1">
      <alignment horizontal="right"/>
    </xf>
    <xf numFmtId="0" fontId="24" fillId="0" borderId="0" xfId="0" applyFont="1" applyBorder="1" applyProtection="1"/>
    <xf numFmtId="0" fontId="24" fillId="2" borderId="0" xfId="0" applyNumberFormat="1" applyFont="1" applyFill="1" applyBorder="1" applyProtection="1">
      <protection locked="0"/>
    </xf>
    <xf numFmtId="0" fontId="7" fillId="0" borderId="0" xfId="0" applyFont="1" applyBorder="1" applyProtection="1">
      <protection locked="0"/>
    </xf>
    <xf numFmtId="0" fontId="14" fillId="0" borderId="0" xfId="0" applyFont="1" applyFill="1" applyBorder="1" applyProtection="1"/>
    <xf numFmtId="0" fontId="24" fillId="0" borderId="0" xfId="0" applyNumberFormat="1" applyFont="1" applyFill="1" applyBorder="1" applyProtection="1"/>
    <xf numFmtId="6" fontId="14" fillId="0" borderId="9" xfId="0" applyNumberFormat="1" applyFont="1" applyFill="1" applyBorder="1" applyProtection="1"/>
    <xf numFmtId="38" fontId="14" fillId="0" borderId="13" xfId="0" applyNumberFormat="1" applyFont="1" applyFill="1" applyBorder="1" applyProtection="1"/>
    <xf numFmtId="6" fontId="6" fillId="0" borderId="13" xfId="0" applyNumberFormat="1" applyFont="1" applyFill="1" applyBorder="1" applyAlignment="1" applyProtection="1">
      <alignment horizontal="right"/>
    </xf>
    <xf numFmtId="6" fontId="14" fillId="0" borderId="13" xfId="0" applyNumberFormat="1" applyFont="1" applyFill="1" applyBorder="1" applyAlignment="1" applyProtection="1">
      <alignment horizontal="right"/>
    </xf>
    <xf numFmtId="6" fontId="14" fillId="0" borderId="13" xfId="0" applyNumberFormat="1" applyFont="1" applyFill="1" applyBorder="1" applyProtection="1"/>
    <xf numFmtId="6" fontId="14" fillId="0" borderId="11" xfId="0" applyNumberFormat="1" applyFont="1" applyFill="1" applyBorder="1" applyProtection="1"/>
    <xf numFmtId="0" fontId="14" fillId="0" borderId="11" xfId="0" applyNumberFormat="1" applyFont="1" applyFill="1" applyBorder="1" applyProtection="1"/>
    <xf numFmtId="38" fontId="14" fillId="0" borderId="11" xfId="0" applyNumberFormat="1" applyFont="1" applyFill="1" applyBorder="1" applyProtection="1"/>
    <xf numFmtId="6" fontId="14" fillId="0" borderId="11" xfId="0" applyNumberFormat="1" applyFont="1" applyFill="1" applyBorder="1" applyAlignment="1" applyProtection="1">
      <alignment horizontal="right"/>
    </xf>
    <xf numFmtId="38" fontId="14" fillId="0" borderId="11" xfId="0" applyNumberFormat="1" applyFont="1" applyFill="1" applyBorder="1" applyAlignment="1" applyProtection="1">
      <alignment horizontal="right"/>
    </xf>
    <xf numFmtId="0" fontId="14" fillId="0" borderId="0" xfId="0" applyNumberFormat="1" applyFont="1" applyFill="1" applyBorder="1" applyProtection="1"/>
    <xf numFmtId="38" fontId="14" fillId="0" borderId="0" xfId="0" applyNumberFormat="1" applyFont="1" applyFill="1" applyBorder="1" applyAlignment="1" applyProtection="1">
      <alignment horizontal="right"/>
    </xf>
    <xf numFmtId="0" fontId="18" fillId="3" borderId="0" xfId="0" applyFont="1" applyFill="1" applyBorder="1" applyProtection="1"/>
    <xf numFmtId="0" fontId="7" fillId="3" borderId="0" xfId="0" applyFont="1" applyFill="1" applyBorder="1" applyProtection="1"/>
    <xf numFmtId="167" fontId="7" fillId="3" borderId="0" xfId="0" applyNumberFormat="1" applyFont="1" applyFill="1" applyBorder="1" applyProtection="1"/>
    <xf numFmtId="168" fontId="7" fillId="3" borderId="0" xfId="0" applyNumberFormat="1" applyFont="1" applyFill="1" applyBorder="1" applyProtection="1"/>
    <xf numFmtId="0" fontId="14" fillId="0" borderId="7" xfId="0" applyFont="1" applyBorder="1" applyProtection="1"/>
    <xf numFmtId="6" fontId="14" fillId="0" borderId="7" xfId="0" applyNumberFormat="1" applyFont="1" applyBorder="1" applyAlignment="1" applyProtection="1">
      <alignment horizontal="right"/>
    </xf>
    <xf numFmtId="38" fontId="14" fillId="0" borderId="7" xfId="0" applyNumberFormat="1" applyFont="1" applyBorder="1" applyAlignment="1" applyProtection="1">
      <alignment horizontal="right"/>
    </xf>
    <xf numFmtId="38" fontId="24" fillId="2" borderId="0" xfId="0" applyNumberFormat="1" applyFont="1" applyFill="1" applyBorder="1" applyProtection="1">
      <protection locked="0"/>
    </xf>
    <xf numFmtId="6" fontId="24" fillId="2" borderId="0" xfId="0" applyNumberFormat="1" applyFont="1" applyFill="1" applyBorder="1" applyAlignment="1" applyProtection="1">
      <protection locked="0"/>
    </xf>
    <xf numFmtId="38" fontId="24" fillId="2" borderId="14" xfId="0" applyNumberFormat="1" applyFont="1" applyFill="1" applyBorder="1" applyProtection="1">
      <protection locked="0"/>
    </xf>
    <xf numFmtId="6" fontId="24" fillId="2" borderId="14" xfId="0" applyNumberFormat="1" applyFont="1" applyFill="1" applyBorder="1" applyAlignment="1" applyProtection="1">
      <alignment horizontal="right"/>
      <protection locked="0"/>
    </xf>
    <xf numFmtId="6" fontId="24" fillId="2" borderId="14" xfId="0" applyNumberFormat="1" applyFont="1" applyFill="1" applyBorder="1" applyProtection="1">
      <protection locked="0"/>
    </xf>
    <xf numFmtId="6" fontId="6" fillId="0" borderId="0" xfId="0" applyNumberFormat="1" applyFont="1" applyBorder="1" applyProtection="1"/>
    <xf numFmtId="6" fontId="14" fillId="2" borderId="8" xfId="0" applyNumberFormat="1" applyFont="1" applyFill="1" applyBorder="1" applyProtection="1"/>
    <xf numFmtId="6" fontId="6" fillId="0" borderId="10" xfId="0" applyNumberFormat="1" applyFont="1" applyBorder="1" applyProtection="1"/>
    <xf numFmtId="6" fontId="7" fillId="0" borderId="8" xfId="0" applyNumberFormat="1" applyFont="1" applyBorder="1" applyProtection="1"/>
    <xf numFmtId="0" fontId="25" fillId="0" borderId="0" xfId="0" applyFont="1" applyAlignment="1" applyProtection="1">
      <alignment horizontal="centerContinuous"/>
    </xf>
    <xf numFmtId="6" fontId="21" fillId="0" borderId="0" xfId="0" applyNumberFormat="1" applyFont="1" applyBorder="1" applyProtection="1"/>
    <xf numFmtId="0" fontId="12" fillId="0" borderId="15" xfId="0" applyFont="1" applyBorder="1" applyAlignment="1" applyProtection="1">
      <alignment horizontal="left"/>
    </xf>
    <xf numFmtId="0" fontId="19" fillId="0" borderId="15" xfId="0" applyFont="1" applyBorder="1" applyAlignment="1">
      <alignment horizontal="right"/>
    </xf>
    <xf numFmtId="0" fontId="8" fillId="0" borderId="15" xfId="0" applyFont="1" applyBorder="1" applyProtection="1"/>
    <xf numFmtId="175" fontId="7" fillId="0" borderId="4" xfId="0" applyNumberFormat="1" applyFont="1" applyBorder="1" applyProtection="1"/>
    <xf numFmtId="0" fontId="7" fillId="0" borderId="16" xfId="0" applyFont="1" applyBorder="1" applyProtection="1"/>
    <xf numFmtId="6" fontId="21" fillId="0" borderId="17" xfId="0" applyNumberFormat="1" applyFont="1" applyBorder="1" applyProtection="1"/>
    <xf numFmtId="6" fontId="7" fillId="0" borderId="18" xfId="0" applyNumberFormat="1" applyFont="1" applyBorder="1" applyProtection="1"/>
    <xf numFmtId="0" fontId="8" fillId="0" borderId="18" xfId="0" applyNumberFormat="1" applyFont="1" applyBorder="1" applyProtection="1"/>
    <xf numFmtId="6" fontId="7" fillId="0" borderId="19" xfId="0" applyNumberFormat="1" applyFont="1" applyBorder="1" applyProtection="1"/>
    <xf numFmtId="0" fontId="6" fillId="0" borderId="17" xfId="0" applyFont="1" applyBorder="1" applyAlignment="1" applyProtection="1">
      <alignment horizontal="centerContinuous"/>
    </xf>
    <xf numFmtId="6" fontId="6" fillId="0" borderId="17" xfId="0" applyNumberFormat="1" applyFont="1" applyBorder="1" applyAlignment="1" applyProtection="1">
      <alignment horizontal="centerContinuous"/>
    </xf>
    <xf numFmtId="0" fontId="14" fillId="0" borderId="20" xfId="0" applyFont="1" applyBorder="1" applyProtection="1"/>
    <xf numFmtId="0" fontId="7" fillId="0" borderId="21" xfId="0" applyFont="1" applyBorder="1" applyProtection="1"/>
    <xf numFmtId="0" fontId="14" fillId="0" borderId="22" xfId="0" applyFont="1" applyBorder="1" applyProtection="1"/>
    <xf numFmtId="0" fontId="7" fillId="0" borderId="22" xfId="0" applyFont="1" applyBorder="1" applyProtection="1"/>
    <xf numFmtId="0" fontId="19" fillId="0" borderId="21" xfId="0" applyFont="1" applyBorder="1" applyProtection="1"/>
    <xf numFmtId="6" fontId="19" fillId="0" borderId="22" xfId="0" applyNumberFormat="1" applyFont="1" applyBorder="1" applyProtection="1"/>
    <xf numFmtId="6" fontId="7" fillId="0" borderId="22" xfId="0" applyNumberFormat="1" applyFont="1" applyBorder="1" applyProtection="1"/>
    <xf numFmtId="0" fontId="8" fillId="0" borderId="21" xfId="0" applyFont="1" applyBorder="1" applyProtection="1"/>
    <xf numFmtId="0" fontId="13" fillId="0" borderId="22" xfId="0" applyFont="1" applyBorder="1" applyProtection="1"/>
    <xf numFmtId="10" fontId="7" fillId="0" borderId="22" xfId="0" applyNumberFormat="1" applyFont="1" applyBorder="1" applyProtection="1"/>
    <xf numFmtId="10" fontId="8" fillId="0" borderId="22" xfId="0" applyNumberFormat="1" applyFont="1" applyBorder="1" applyProtection="1"/>
    <xf numFmtId="38" fontId="14" fillId="0" borderId="22" xfId="0" applyNumberFormat="1" applyFont="1" applyBorder="1" applyProtection="1"/>
    <xf numFmtId="0" fontId="7" fillId="0" borderId="21" xfId="0" applyFont="1" applyFill="1" applyBorder="1" applyProtection="1"/>
    <xf numFmtId="0" fontId="7" fillId="0" borderId="22" xfId="0" applyFont="1" applyFill="1" applyBorder="1" applyProtection="1"/>
    <xf numFmtId="0" fontId="18" fillId="0" borderId="21" xfId="0" applyFont="1" applyFill="1" applyBorder="1" applyProtection="1"/>
    <xf numFmtId="0" fontId="6" fillId="0" borderId="22" xfId="0" applyFont="1" applyFill="1" applyBorder="1" applyProtection="1"/>
    <xf numFmtId="0" fontId="7" fillId="0" borderId="21" xfId="0" applyFont="1" applyBorder="1" applyProtection="1">
      <protection locked="0"/>
    </xf>
    <xf numFmtId="0" fontId="14" fillId="0" borderId="22" xfId="0" applyFont="1" applyBorder="1" applyProtection="1">
      <protection locked="0"/>
    </xf>
    <xf numFmtId="0" fontId="7" fillId="0" borderId="22" xfId="0" applyFont="1" applyBorder="1" applyProtection="1">
      <protection locked="0"/>
    </xf>
    <xf numFmtId="0" fontId="7" fillId="0" borderId="23" xfId="0" applyFont="1" applyBorder="1" applyProtection="1"/>
    <xf numFmtId="6" fontId="6" fillId="0" borderId="15" xfId="0" applyNumberFormat="1" applyFont="1" applyBorder="1" applyProtection="1"/>
    <xf numFmtId="0" fontId="6" fillId="0" borderId="15" xfId="0" applyFont="1" applyBorder="1" applyProtection="1"/>
    <xf numFmtId="38" fontId="6" fillId="0" borderId="15" xfId="0" applyNumberFormat="1" applyFont="1" applyFill="1" applyBorder="1" applyProtection="1"/>
    <xf numFmtId="6" fontId="6" fillId="0" borderId="15" xfId="0" applyNumberFormat="1" applyFont="1" applyFill="1" applyBorder="1" applyProtection="1"/>
    <xf numFmtId="0" fontId="7" fillId="0" borderId="24" xfId="0" applyFont="1" applyBorder="1" applyProtection="1"/>
    <xf numFmtId="175" fontId="8" fillId="2" borderId="4" xfId="0" applyNumberFormat="1" applyFont="1" applyFill="1" applyBorder="1" applyAlignment="1" applyProtection="1">
      <alignment horizontal="left"/>
    </xf>
    <xf numFmtId="0" fontId="5" fillId="4" borderId="0" xfId="0" applyFont="1" applyFill="1" applyBorder="1" applyAlignment="1">
      <alignment horizontal="center" wrapText="1"/>
    </xf>
    <xf numFmtId="41" fontId="8" fillId="0" borderId="0" xfId="0" applyNumberFormat="1" applyFont="1" applyProtection="1"/>
    <xf numFmtId="0" fontId="8" fillId="0" borderId="0" xfId="0" applyFont="1" applyAlignment="1" applyProtection="1"/>
    <xf numFmtId="0" fontId="5" fillId="3" borderId="25" xfId="3" applyFont="1" applyFill="1" applyBorder="1" applyAlignment="1" applyProtection="1">
      <alignment horizontal="left"/>
      <protection locked="0"/>
    </xf>
    <xf numFmtId="0" fontId="30" fillId="3" borderId="26" xfId="0" applyFont="1" applyFill="1" applyBorder="1" applyAlignment="1" applyProtection="1">
      <alignment horizontal="left"/>
      <protection locked="0"/>
    </xf>
    <xf numFmtId="0" fontId="5" fillId="2" borderId="27" xfId="3" applyFont="1" applyFill="1" applyBorder="1" applyAlignment="1" applyProtection="1">
      <alignment horizontal="centerContinuous"/>
      <protection locked="0"/>
    </xf>
    <xf numFmtId="0" fontId="5" fillId="2" borderId="26" xfId="3" applyFont="1" applyFill="1" applyBorder="1" applyAlignment="1" applyProtection="1">
      <alignment horizontal="centerContinuous"/>
      <protection locked="0"/>
    </xf>
    <xf numFmtId="0" fontId="31" fillId="0" borderId="27" xfId="3" applyFont="1" applyBorder="1" applyAlignment="1"/>
    <xf numFmtId="0" fontId="5" fillId="3" borderId="28" xfId="3" applyFont="1" applyFill="1" applyBorder="1" applyAlignment="1">
      <alignment horizontal="left"/>
    </xf>
    <xf numFmtId="0" fontId="5" fillId="3" borderId="29" xfId="3" applyFont="1" applyFill="1" applyBorder="1" applyAlignment="1" applyProtection="1">
      <alignment horizontal="center"/>
      <protection locked="0"/>
    </xf>
    <xf numFmtId="0" fontId="5" fillId="2" borderId="0" xfId="3" applyFont="1" applyFill="1" applyBorder="1" applyAlignment="1" applyProtection="1">
      <alignment horizontal="center"/>
      <protection locked="0"/>
    </xf>
    <xf numFmtId="0" fontId="5" fillId="2" borderId="29" xfId="3" applyFont="1" applyFill="1" applyBorder="1" applyAlignment="1" applyProtection="1">
      <alignment horizontal="center"/>
      <protection locked="0"/>
    </xf>
    <xf numFmtId="0" fontId="5" fillId="5" borderId="28" xfId="3" applyFont="1" applyFill="1" applyBorder="1" applyAlignment="1" applyProtection="1">
      <alignment horizontal="center" wrapText="1"/>
      <protection locked="0"/>
    </xf>
    <xf numFmtId="165" fontId="5" fillId="5" borderId="0" xfId="3" applyNumberFormat="1" applyFont="1" applyFill="1" applyBorder="1" applyAlignment="1" applyProtection="1">
      <alignment horizontal="center" wrapText="1"/>
      <protection locked="0"/>
    </xf>
    <xf numFmtId="165" fontId="30" fillId="5" borderId="0" xfId="0" applyNumberFormat="1" applyFont="1" applyFill="1" applyBorder="1" applyAlignment="1" applyProtection="1">
      <alignment horizontal="center" wrapText="1"/>
      <protection locked="0"/>
    </xf>
    <xf numFmtId="38" fontId="5" fillId="5" borderId="0" xfId="3" applyNumberFormat="1" applyFont="1" applyFill="1" applyBorder="1" applyAlignment="1" applyProtection="1">
      <alignment horizontal="center" wrapText="1"/>
      <protection locked="0"/>
    </xf>
    <xf numFmtId="172" fontId="31" fillId="5" borderId="0" xfId="1" applyNumberFormat="1" applyFont="1" applyFill="1" applyBorder="1" applyAlignment="1" applyProtection="1">
      <alignment horizontal="center"/>
      <protection locked="0"/>
    </xf>
    <xf numFmtId="0" fontId="5" fillId="6" borderId="28" xfId="3" applyFont="1" applyFill="1" applyBorder="1" applyAlignment="1">
      <alignment horizontal="center"/>
    </xf>
    <xf numFmtId="0" fontId="5" fillId="6" borderId="0" xfId="3" applyFont="1" applyFill="1" applyBorder="1" applyAlignment="1">
      <alignment horizontal="center"/>
    </xf>
    <xf numFmtId="172" fontId="5" fillId="6" borderId="0" xfId="1" applyNumberFormat="1" applyFont="1" applyFill="1" applyBorder="1" applyAlignment="1" applyProtection="1">
      <alignment horizontal="center"/>
      <protection locked="0"/>
    </xf>
    <xf numFmtId="6" fontId="5" fillId="6" borderId="0" xfId="2" applyNumberFormat="1" applyFont="1" applyFill="1" applyBorder="1" applyAlignment="1" applyProtection="1">
      <alignment horizontal="center"/>
      <protection locked="0"/>
    </xf>
    <xf numFmtId="38" fontId="5" fillId="6" borderId="29" xfId="2" applyNumberFormat="1" applyFont="1" applyFill="1" applyBorder="1" applyAlignment="1" applyProtection="1">
      <alignment horizontal="center"/>
      <protection locked="0"/>
    </xf>
    <xf numFmtId="38" fontId="5" fillId="7" borderId="28" xfId="2" applyNumberFormat="1" applyFont="1" applyFill="1" applyBorder="1" applyAlignment="1" applyProtection="1">
      <alignment horizontal="center"/>
      <protection locked="0"/>
    </xf>
    <xf numFmtId="38" fontId="5" fillId="7" borderId="0" xfId="2" applyNumberFormat="1" applyFont="1" applyFill="1" applyBorder="1" applyAlignment="1">
      <alignment horizontal="centerContinuous" wrapText="1"/>
    </xf>
    <xf numFmtId="172" fontId="31" fillId="7" borderId="0" xfId="1" applyNumberFormat="1" applyFont="1" applyFill="1" applyBorder="1" applyAlignment="1">
      <alignment horizontal="center"/>
    </xf>
    <xf numFmtId="164" fontId="5" fillId="7" borderId="29" xfId="2" applyNumberFormat="1" applyFont="1" applyFill="1" applyBorder="1" applyAlignment="1" applyProtection="1">
      <alignment horizontal="centerContinuous" wrapText="1"/>
      <protection locked="0"/>
    </xf>
    <xf numFmtId="0" fontId="5" fillId="0" borderId="0" xfId="3" applyFont="1" applyAlignment="1">
      <alignment horizontal="center"/>
    </xf>
    <xf numFmtId="172" fontId="5" fillId="5" borderId="0" xfId="1" applyNumberFormat="1" applyFont="1" applyFill="1" applyBorder="1" applyAlignment="1" applyProtection="1">
      <alignment horizontal="center"/>
      <protection locked="0"/>
    </xf>
    <xf numFmtId="0" fontId="5" fillId="6" borderId="0" xfId="0" applyFont="1" applyFill="1" applyBorder="1" applyAlignment="1">
      <alignment horizontal="center"/>
    </xf>
    <xf numFmtId="6" fontId="5" fillId="6" borderId="0" xfId="2" applyNumberFormat="1" applyFont="1" applyFill="1" applyBorder="1" applyAlignment="1" applyProtection="1">
      <alignment horizontal="centerContinuous" wrapText="1"/>
      <protection locked="0"/>
    </xf>
    <xf numFmtId="38" fontId="5" fillId="6" borderId="29" xfId="2" applyNumberFormat="1" applyFont="1" applyFill="1" applyBorder="1" applyAlignment="1" applyProtection="1">
      <alignment horizontal="centerContinuous" wrapText="1"/>
      <protection locked="0"/>
    </xf>
    <xf numFmtId="38" fontId="5" fillId="7" borderId="28" xfId="2" applyNumberFormat="1" applyFont="1" applyFill="1" applyBorder="1" applyAlignment="1" applyProtection="1">
      <alignment horizontal="centerContinuous" wrapText="1"/>
      <protection locked="0"/>
    </xf>
    <xf numFmtId="172" fontId="5" fillId="7" borderId="0" xfId="1" applyNumberFormat="1" applyFont="1" applyFill="1" applyBorder="1" applyAlignment="1">
      <alignment horizontal="center" wrapText="1"/>
    </xf>
    <xf numFmtId="0" fontId="5" fillId="3" borderId="30" xfId="3" applyFont="1" applyFill="1" applyBorder="1" applyAlignment="1">
      <alignment horizontal="left" vertical="top"/>
    </xf>
    <xf numFmtId="0" fontId="5" fillId="3" borderId="31" xfId="3" applyFont="1" applyFill="1" applyBorder="1" applyAlignment="1" applyProtection="1">
      <alignment horizontal="center" vertical="top"/>
      <protection locked="0"/>
    </xf>
    <xf numFmtId="0" fontId="5" fillId="2" borderId="4" xfId="3" applyFont="1" applyFill="1" applyBorder="1" applyAlignment="1" applyProtection="1">
      <alignment horizontal="center" vertical="top" wrapText="1"/>
      <protection locked="0"/>
    </xf>
    <xf numFmtId="0" fontId="5" fillId="2" borderId="4" xfId="3" applyFont="1" applyFill="1" applyBorder="1" applyAlignment="1" applyProtection="1">
      <alignment horizontal="center" vertical="top"/>
      <protection locked="0"/>
    </xf>
    <xf numFmtId="0" fontId="5" fillId="2" borderId="31" xfId="3" applyFont="1" applyFill="1" applyBorder="1" applyAlignment="1" applyProtection="1">
      <alignment horizontal="center" vertical="top" textRotation="90"/>
      <protection locked="0"/>
    </xf>
    <xf numFmtId="0" fontId="5" fillId="5" borderId="30" xfId="3" applyFont="1" applyFill="1" applyBorder="1" applyAlignment="1" applyProtection="1">
      <alignment horizontal="center" vertical="top" wrapText="1"/>
      <protection locked="0"/>
    </xf>
    <xf numFmtId="165" fontId="5" fillId="5" borderId="4" xfId="3" applyNumberFormat="1" applyFont="1" applyFill="1" applyBorder="1" applyAlignment="1" applyProtection="1">
      <alignment horizontal="center" vertical="top" wrapText="1"/>
      <protection locked="0"/>
    </xf>
    <xf numFmtId="38" fontId="5" fillId="5" borderId="4" xfId="1" applyNumberFormat="1" applyFont="1" applyFill="1" applyBorder="1" applyAlignment="1" applyProtection="1">
      <alignment horizontal="center" vertical="top" wrapText="1"/>
      <protection locked="0"/>
    </xf>
    <xf numFmtId="172" fontId="5" fillId="5" borderId="4" xfId="1" applyNumberFormat="1" applyFont="1" applyFill="1" applyBorder="1" applyAlignment="1" applyProtection="1">
      <alignment horizontal="center" vertical="top"/>
      <protection locked="0"/>
    </xf>
    <xf numFmtId="0" fontId="5" fillId="6" borderId="30" xfId="3" applyFont="1" applyFill="1" applyBorder="1" applyAlignment="1">
      <alignment horizontal="center" vertical="top" wrapText="1"/>
    </xf>
    <xf numFmtId="0" fontId="5" fillId="6" borderId="4" xfId="3" applyFont="1" applyFill="1" applyBorder="1" applyAlignment="1">
      <alignment horizontal="center" vertical="top" wrapText="1"/>
    </xf>
    <xf numFmtId="172" fontId="5" fillId="6" borderId="4" xfId="1" applyNumberFormat="1" applyFont="1" applyFill="1" applyBorder="1" applyAlignment="1" applyProtection="1">
      <alignment horizontal="center" vertical="top" wrapText="1"/>
      <protection locked="0"/>
    </xf>
    <xf numFmtId="6" fontId="5" fillId="6" borderId="4" xfId="2" applyNumberFormat="1" applyFont="1" applyFill="1" applyBorder="1" applyAlignment="1" applyProtection="1">
      <alignment horizontal="center" vertical="top" wrapText="1"/>
      <protection locked="0"/>
    </xf>
    <xf numFmtId="38" fontId="5" fillId="6" borderId="31" xfId="2" applyNumberFormat="1" applyFont="1" applyFill="1" applyBorder="1" applyAlignment="1" applyProtection="1">
      <alignment horizontal="center" vertical="top" wrapText="1"/>
      <protection locked="0"/>
    </xf>
    <xf numFmtId="38" fontId="5" fillId="7" borderId="30" xfId="2" applyNumberFormat="1" applyFont="1" applyFill="1" applyBorder="1" applyAlignment="1" applyProtection="1">
      <alignment horizontal="center" vertical="top" wrapText="1"/>
      <protection locked="0"/>
    </xf>
    <xf numFmtId="38" fontId="5" fillId="7" borderId="4" xfId="2" applyNumberFormat="1" applyFont="1" applyFill="1" applyBorder="1" applyAlignment="1">
      <alignment horizontal="center" vertical="center" wrapText="1"/>
    </xf>
    <xf numFmtId="172" fontId="5" fillId="7" borderId="4" xfId="1" applyNumberFormat="1" applyFont="1" applyFill="1" applyBorder="1" applyAlignment="1">
      <alignment horizontal="center" vertical="center" wrapText="1"/>
    </xf>
    <xf numFmtId="164" fontId="5" fillId="7" borderId="31" xfId="2" applyNumberFormat="1" applyFont="1" applyFill="1" applyBorder="1" applyAlignment="1" applyProtection="1">
      <alignment horizontal="center" vertical="center" wrapText="1"/>
      <protection locked="0"/>
    </xf>
    <xf numFmtId="0" fontId="5" fillId="0" borderId="32" xfId="3" applyFont="1" applyFill="1" applyBorder="1" applyAlignment="1" applyProtection="1">
      <alignment horizontal="center"/>
      <protection locked="0"/>
    </xf>
    <xf numFmtId="0" fontId="5" fillId="0" borderId="1" xfId="3" applyFont="1" applyFill="1" applyBorder="1" applyAlignment="1" applyProtection="1">
      <alignment horizontal="center"/>
      <protection locked="0"/>
    </xf>
    <xf numFmtId="165" fontId="5" fillId="0" borderId="1" xfId="3" applyNumberFormat="1" applyFont="1" applyFill="1" applyBorder="1" applyAlignment="1" applyProtection="1">
      <alignment horizontal="center" wrapText="1"/>
      <protection locked="0"/>
    </xf>
    <xf numFmtId="38" fontId="5" fillId="0" borderId="1" xfId="1" applyNumberFormat="1" applyFont="1" applyFill="1" applyBorder="1" applyAlignment="1" applyProtection="1">
      <alignment horizontal="center"/>
      <protection locked="0"/>
    </xf>
    <xf numFmtId="172" fontId="5" fillId="0" borderId="1" xfId="1" applyNumberFormat="1" applyFont="1" applyFill="1" applyBorder="1" applyAlignment="1" applyProtection="1">
      <alignment horizontal="center"/>
      <protection locked="0"/>
    </xf>
    <xf numFmtId="172" fontId="31" fillId="0" borderId="1" xfId="1" applyNumberFormat="1" applyFont="1" applyFill="1" applyBorder="1" applyAlignment="1" applyProtection="1">
      <alignment horizontal="center"/>
      <protection locked="0"/>
    </xf>
    <xf numFmtId="6" fontId="5" fillId="0" borderId="1" xfId="2" applyNumberFormat="1" applyFont="1" applyFill="1" applyBorder="1" applyAlignment="1" applyProtection="1">
      <alignment horizontal="center"/>
      <protection locked="0"/>
    </xf>
    <xf numFmtId="38" fontId="5" fillId="0" borderId="1" xfId="2" applyNumberFormat="1" applyFont="1" applyFill="1" applyBorder="1" applyAlignment="1" applyProtection="1">
      <alignment horizontal="center"/>
      <protection locked="0"/>
    </xf>
    <xf numFmtId="38" fontId="5" fillId="0" borderId="1" xfId="2" applyNumberFormat="1" applyFont="1" applyFill="1" applyBorder="1" applyAlignment="1">
      <alignment horizontal="center"/>
    </xf>
    <xf numFmtId="172" fontId="31" fillId="0" borderId="32" xfId="1" applyNumberFormat="1" applyFont="1" applyFill="1" applyBorder="1" applyAlignment="1">
      <alignment horizontal="center"/>
    </xf>
    <xf numFmtId="164" fontId="5" fillId="0" borderId="1" xfId="2" applyNumberFormat="1" applyFont="1" applyFill="1" applyBorder="1" applyAlignment="1" applyProtection="1">
      <alignment horizontal="center"/>
      <protection locked="0"/>
    </xf>
    <xf numFmtId="0" fontId="5" fillId="0" borderId="0" xfId="3" applyFont="1" applyFill="1" applyBorder="1"/>
    <xf numFmtId="0" fontId="5" fillId="0" borderId="0" xfId="3" applyFont="1" applyFill="1" applyBorder="1" applyProtection="1">
      <protection locked="0"/>
    </xf>
    <xf numFmtId="0" fontId="31" fillId="0" borderId="0" xfId="3" applyFont="1" applyAlignment="1" applyProtection="1">
      <alignment horizontal="right"/>
      <protection locked="0"/>
    </xf>
    <xf numFmtId="0" fontId="31" fillId="0" borderId="0" xfId="3" applyFont="1" applyProtection="1">
      <protection locked="0"/>
    </xf>
    <xf numFmtId="0" fontId="31" fillId="0" borderId="0" xfId="3" applyFont="1" applyAlignment="1" applyProtection="1">
      <alignment horizontal="left"/>
      <protection locked="0"/>
    </xf>
    <xf numFmtId="0" fontId="31" fillId="0" borderId="0" xfId="0" applyFont="1" applyProtection="1">
      <protection locked="0"/>
    </xf>
    <xf numFmtId="165" fontId="31" fillId="0" borderId="0" xfId="3" applyNumberFormat="1" applyFont="1" applyProtection="1">
      <protection locked="0"/>
    </xf>
    <xf numFmtId="41" fontId="31" fillId="0" borderId="0" xfId="3" applyNumberFormat="1" applyFont="1" applyProtection="1">
      <protection locked="0"/>
    </xf>
    <xf numFmtId="167" fontId="31" fillId="0" borderId="0" xfId="1" applyNumberFormat="1" applyFont="1" applyProtection="1">
      <protection locked="0"/>
    </xf>
    <xf numFmtId="172" fontId="31" fillId="0" borderId="0" xfId="1" applyNumberFormat="1" applyFont="1" applyFill="1" applyBorder="1" applyAlignment="1" applyProtection="1">
      <alignment horizontal="center"/>
      <protection locked="0"/>
    </xf>
    <xf numFmtId="0" fontId="32" fillId="0" borderId="0" xfId="0" applyFont="1" applyProtection="1">
      <protection locked="0"/>
    </xf>
    <xf numFmtId="167" fontId="31" fillId="0" borderId="0" xfId="1" applyNumberFormat="1" applyFont="1" applyFill="1" applyBorder="1" applyAlignment="1" applyProtection="1">
      <alignment horizontal="center"/>
      <protection locked="0"/>
    </xf>
    <xf numFmtId="172" fontId="31" fillId="0" borderId="0" xfId="2" applyNumberFormat="1" applyFont="1" applyAlignment="1" applyProtection="1">
      <alignment horizontal="left"/>
      <protection locked="0"/>
    </xf>
    <xf numFmtId="38" fontId="31" fillId="0" borderId="0" xfId="2" applyNumberFormat="1" applyFont="1" applyAlignment="1" applyProtection="1">
      <alignment horizontal="left"/>
      <protection locked="0"/>
    </xf>
    <xf numFmtId="41" fontId="31" fillId="0" borderId="0" xfId="2" applyNumberFormat="1" applyFont="1" applyAlignment="1" applyProtection="1">
      <alignment horizontal="left"/>
      <protection locked="0"/>
    </xf>
    <xf numFmtId="0" fontId="32" fillId="0" borderId="0" xfId="0" applyFont="1"/>
    <xf numFmtId="164" fontId="31" fillId="0" borderId="0" xfId="2" applyNumberFormat="1" applyFont="1" applyProtection="1">
      <protection locked="0"/>
    </xf>
    <xf numFmtId="0" fontId="31" fillId="0" borderId="0" xfId="3" applyFont="1"/>
    <xf numFmtId="0" fontId="31" fillId="0" borderId="0" xfId="3" applyFont="1" applyFill="1" applyBorder="1" applyAlignment="1">
      <alignment horizontal="left"/>
    </xf>
    <xf numFmtId="0" fontId="31" fillId="0" borderId="0" xfId="3" applyFont="1" applyFill="1" applyBorder="1" applyAlignment="1" applyProtection="1">
      <alignment horizontal="left"/>
      <protection locked="0"/>
    </xf>
    <xf numFmtId="0" fontId="31" fillId="0" borderId="0" xfId="0" applyFont="1" applyBorder="1" applyAlignment="1" applyProtection="1">
      <alignment horizontal="right"/>
      <protection locked="0"/>
    </xf>
    <xf numFmtId="0" fontId="31" fillId="0" borderId="0" xfId="0" applyFont="1" applyBorder="1" applyAlignment="1" applyProtection="1">
      <alignment horizontal="center"/>
      <protection locked="0"/>
    </xf>
    <xf numFmtId="0" fontId="31" fillId="0" borderId="0" xfId="3" applyFont="1" applyFill="1" applyBorder="1" applyAlignment="1" applyProtection="1">
      <alignment horizontal="center"/>
      <protection locked="0"/>
    </xf>
    <xf numFmtId="165" fontId="31" fillId="0" borderId="0" xfId="3" applyNumberFormat="1" applyFont="1" applyFill="1" applyBorder="1" applyAlignment="1" applyProtection="1">
      <alignment horizontal="center" wrapText="1"/>
      <protection locked="0"/>
    </xf>
    <xf numFmtId="38" fontId="31" fillId="0" borderId="0" xfId="2" applyNumberFormat="1" applyFont="1" applyFill="1" applyBorder="1" applyAlignment="1">
      <alignment horizontal="center"/>
    </xf>
    <xf numFmtId="0" fontId="5" fillId="0" borderId="0" xfId="3" applyFont="1" applyFill="1" applyBorder="1" applyAlignment="1" applyProtection="1">
      <alignment horizontal="center"/>
      <protection locked="0"/>
    </xf>
    <xf numFmtId="172" fontId="31" fillId="0" borderId="0" xfId="2" applyNumberFormat="1" applyFont="1" applyFill="1" applyBorder="1" applyAlignment="1" applyProtection="1">
      <alignment horizontal="left"/>
      <protection locked="0"/>
    </xf>
    <xf numFmtId="38" fontId="31" fillId="0" borderId="0" xfId="2" applyNumberFormat="1" applyFont="1" applyFill="1" applyBorder="1" applyAlignment="1" applyProtection="1">
      <alignment horizontal="left"/>
      <protection locked="0"/>
    </xf>
    <xf numFmtId="41" fontId="31" fillId="0" borderId="0" xfId="2" applyNumberFormat="1" applyFont="1" applyFill="1" applyBorder="1" applyAlignment="1" applyProtection="1">
      <alignment horizontal="left"/>
      <protection locked="0"/>
    </xf>
    <xf numFmtId="164" fontId="31" fillId="0" borderId="0" xfId="2" applyNumberFormat="1" applyFont="1" applyFill="1" applyBorder="1" applyAlignment="1" applyProtection="1">
      <alignment horizontal="center"/>
      <protection locked="0"/>
    </xf>
    <xf numFmtId="0" fontId="5" fillId="0" borderId="0" xfId="3" applyFont="1" applyFill="1" applyBorder="1" applyAlignment="1">
      <alignment horizontal="center"/>
    </xf>
    <xf numFmtId="14" fontId="31" fillId="0" borderId="0" xfId="3" applyNumberFormat="1" applyFont="1" applyFill="1" applyBorder="1" applyAlignment="1" applyProtection="1">
      <alignment horizontal="center"/>
      <protection locked="0"/>
    </xf>
    <xf numFmtId="172" fontId="31" fillId="0" borderId="0" xfId="1" applyNumberFormat="1" applyFont="1" applyFill="1" applyBorder="1" applyAlignment="1">
      <alignment horizontal="center"/>
    </xf>
    <xf numFmtId="0" fontId="5" fillId="0" borderId="0" xfId="3" applyFont="1" applyFill="1" applyBorder="1" applyAlignment="1">
      <alignment horizontal="left"/>
    </xf>
    <xf numFmtId="0" fontId="5" fillId="0" borderId="0" xfId="3" applyFont="1" applyFill="1" applyBorder="1" applyAlignment="1" applyProtection="1">
      <alignment horizontal="left"/>
      <protection locked="0"/>
    </xf>
    <xf numFmtId="0" fontId="31" fillId="0" borderId="0" xfId="3" applyFont="1" applyBorder="1" applyAlignment="1" applyProtection="1">
      <alignment horizontal="left"/>
      <protection locked="0"/>
    </xf>
    <xf numFmtId="38" fontId="31" fillId="0" borderId="0" xfId="1" applyNumberFormat="1" applyFont="1" applyProtection="1">
      <protection locked="0"/>
    </xf>
    <xf numFmtId="6" fontId="31" fillId="0" borderId="0" xfId="2" applyNumberFormat="1" applyFont="1" applyProtection="1">
      <protection locked="0"/>
    </xf>
    <xf numFmtId="0" fontId="31" fillId="0" borderId="0" xfId="0" applyFont="1" applyBorder="1" applyAlignment="1" applyProtection="1">
      <alignment horizontal="left"/>
      <protection locked="0"/>
    </xf>
    <xf numFmtId="165" fontId="31" fillId="0" borderId="0" xfId="2" applyNumberFormat="1" applyFont="1" applyFill="1" applyBorder="1" applyAlignment="1" applyProtection="1">
      <alignment horizontal="center" wrapText="1"/>
      <protection locked="0"/>
    </xf>
    <xf numFmtId="0" fontId="5" fillId="0" borderId="1" xfId="3" applyFont="1" applyFill="1" applyBorder="1" applyAlignment="1">
      <alignment horizontal="left"/>
    </xf>
    <xf numFmtId="0" fontId="5" fillId="0" borderId="1" xfId="3" applyFont="1" applyFill="1" applyBorder="1" applyAlignment="1" applyProtection="1">
      <alignment horizontal="left"/>
      <protection locked="0"/>
    </xf>
    <xf numFmtId="0" fontId="5" fillId="0" borderId="1" xfId="0" applyFont="1" applyBorder="1" applyAlignment="1" applyProtection="1">
      <alignment horizontal="right"/>
      <protection locked="0"/>
    </xf>
    <xf numFmtId="0" fontId="31" fillId="0" borderId="1" xfId="0" applyFont="1" applyBorder="1" applyAlignment="1" applyProtection="1">
      <alignment horizontal="center"/>
      <protection locked="0"/>
    </xf>
    <xf numFmtId="0" fontId="5" fillId="0" borderId="1" xfId="0" applyFont="1" applyBorder="1" applyAlignment="1" applyProtection="1">
      <alignment horizontal="center"/>
      <protection locked="0"/>
    </xf>
    <xf numFmtId="41" fontId="5" fillId="0" borderId="1" xfId="3" applyNumberFormat="1" applyFont="1" applyFill="1" applyBorder="1" applyAlignment="1" applyProtection="1">
      <alignment horizontal="center" wrapText="1"/>
      <protection locked="0"/>
    </xf>
    <xf numFmtId="167" fontId="5" fillId="0" borderId="1" xfId="1" applyNumberFormat="1" applyFont="1" applyFill="1" applyBorder="1" applyAlignment="1" applyProtection="1">
      <alignment horizontal="center"/>
      <protection locked="0"/>
    </xf>
    <xf numFmtId="172" fontId="5" fillId="0" borderId="1" xfId="2" applyNumberFormat="1" applyFont="1" applyFill="1" applyBorder="1" applyAlignment="1" applyProtection="1">
      <alignment horizontal="left"/>
      <protection locked="0"/>
    </xf>
    <xf numFmtId="38" fontId="5" fillId="0" borderId="1" xfId="2" applyNumberFormat="1" applyFont="1" applyFill="1" applyBorder="1" applyAlignment="1" applyProtection="1">
      <alignment horizontal="left"/>
      <protection locked="0"/>
    </xf>
    <xf numFmtId="0" fontId="5" fillId="0" borderId="0" xfId="3" applyFont="1"/>
    <xf numFmtId="38" fontId="31" fillId="0" borderId="0" xfId="2" applyNumberFormat="1" applyFont="1"/>
    <xf numFmtId="0" fontId="31" fillId="0" borderId="0" xfId="3" applyFont="1" applyAlignment="1" applyProtection="1">
      <alignment horizontal="center"/>
      <protection locked="0"/>
    </xf>
    <xf numFmtId="38" fontId="31" fillId="0" borderId="0" xfId="2" applyNumberFormat="1" applyFont="1" applyProtection="1">
      <protection locked="0"/>
    </xf>
    <xf numFmtId="0" fontId="31" fillId="0" borderId="0" xfId="3" applyFont="1" applyAlignment="1" applyProtection="1">
      <alignment horizontal="center" vertical="center"/>
      <protection locked="0"/>
    </xf>
    <xf numFmtId="0" fontId="31" fillId="0" borderId="28" xfId="3" applyFont="1" applyBorder="1" applyAlignment="1"/>
    <xf numFmtId="0" fontId="5" fillId="0" borderId="1" xfId="3" applyFont="1" applyFill="1" applyBorder="1" applyAlignment="1" applyProtection="1">
      <alignment horizontal="right"/>
      <protection locked="0"/>
    </xf>
    <xf numFmtId="0" fontId="5" fillId="0" borderId="1" xfId="3" applyFont="1" applyFill="1" applyBorder="1" applyAlignment="1" applyProtection="1">
      <alignment horizontal="center" textRotation="90"/>
      <protection locked="0"/>
    </xf>
    <xf numFmtId="14" fontId="5" fillId="0" borderId="1" xfId="3" applyNumberFormat="1" applyFont="1" applyFill="1" applyBorder="1" applyAlignment="1">
      <alignment horizontal="center"/>
    </xf>
    <xf numFmtId="172" fontId="31" fillId="0" borderId="1" xfId="1" applyNumberFormat="1" applyFont="1" applyFill="1" applyBorder="1" applyAlignment="1">
      <alignment horizontal="center"/>
    </xf>
    <xf numFmtId="0" fontId="5" fillId="0" borderId="1" xfId="3" applyFont="1" applyFill="1" applyBorder="1" applyAlignment="1">
      <alignment horizontal="center"/>
    </xf>
    <xf numFmtId="0" fontId="5" fillId="0" borderId="0" xfId="3" applyFont="1" applyBorder="1" applyAlignment="1">
      <alignment horizontal="center"/>
    </xf>
    <xf numFmtId="0" fontId="5" fillId="0" borderId="0" xfId="0" applyFont="1" applyProtection="1"/>
    <xf numFmtId="0" fontId="5" fillId="2" borderId="25" xfId="3" applyFont="1" applyFill="1" applyBorder="1" applyAlignment="1" applyProtection="1">
      <alignment horizontal="centerContinuous"/>
      <protection locked="0"/>
    </xf>
    <xf numFmtId="0" fontId="31" fillId="0" borderId="0" xfId="3" applyFont="1" applyBorder="1"/>
    <xf numFmtId="0" fontId="5" fillId="2" borderId="28" xfId="3" applyFont="1" applyFill="1" applyBorder="1" applyAlignment="1" applyProtection="1">
      <alignment horizontal="center"/>
      <protection locked="0"/>
    </xf>
    <xf numFmtId="172" fontId="31" fillId="5" borderId="29" xfId="1" applyNumberFormat="1" applyFont="1" applyFill="1" applyBorder="1" applyAlignment="1" applyProtection="1">
      <alignment horizontal="center"/>
      <protection locked="0"/>
    </xf>
    <xf numFmtId="172" fontId="31" fillId="6" borderId="28" xfId="1" applyNumberFormat="1" applyFont="1" applyFill="1" applyBorder="1" applyAlignment="1" applyProtection="1">
      <alignment horizontal="center"/>
      <protection locked="0"/>
    </xf>
    <xf numFmtId="6" fontId="5" fillId="6" borderId="29" xfId="2" applyNumberFormat="1" applyFont="1" applyFill="1" applyBorder="1" applyAlignment="1" applyProtection="1">
      <alignment horizontal="center"/>
      <protection locked="0"/>
    </xf>
    <xf numFmtId="165" fontId="5" fillId="7" borderId="28" xfId="2" applyNumberFormat="1" applyFont="1" applyFill="1" applyBorder="1" applyAlignment="1" applyProtection="1">
      <alignment horizontal="centerContinuous" wrapText="1"/>
      <protection locked="0"/>
    </xf>
    <xf numFmtId="165" fontId="5" fillId="7" borderId="0" xfId="2" applyNumberFormat="1" applyFont="1" applyFill="1" applyBorder="1" applyAlignment="1" applyProtection="1">
      <alignment horizontal="centerContinuous" wrapText="1"/>
      <protection locked="0"/>
    </xf>
    <xf numFmtId="172" fontId="5" fillId="5" borderId="29" xfId="1" applyNumberFormat="1" applyFont="1" applyFill="1" applyBorder="1" applyAlignment="1" applyProtection="1">
      <alignment horizontal="center"/>
      <protection locked="0"/>
    </xf>
    <xf numFmtId="172" fontId="5" fillId="6" borderId="28" xfId="1" applyNumberFormat="1" applyFont="1" applyFill="1" applyBorder="1" applyAlignment="1" applyProtection="1">
      <alignment horizontal="center"/>
      <protection locked="0"/>
    </xf>
    <xf numFmtId="6" fontId="5" fillId="6" borderId="29" xfId="2" applyNumberFormat="1" applyFont="1" applyFill="1" applyBorder="1" applyAlignment="1" applyProtection="1">
      <alignment horizontal="centerContinuous" wrapText="1"/>
      <protection locked="0"/>
    </xf>
    <xf numFmtId="165" fontId="5" fillId="7" borderId="28" xfId="2" applyNumberFormat="1" applyFont="1" applyFill="1" applyBorder="1" applyAlignment="1" applyProtection="1">
      <alignment horizontal="center" wrapText="1"/>
      <protection locked="0"/>
    </xf>
    <xf numFmtId="0" fontId="5" fillId="2" borderId="30" xfId="3" applyFont="1" applyFill="1" applyBorder="1" applyAlignment="1" applyProtection="1">
      <alignment horizontal="center" vertical="top" wrapText="1"/>
      <protection locked="0"/>
    </xf>
    <xf numFmtId="172" fontId="5" fillId="5" borderId="31" xfId="1" applyNumberFormat="1" applyFont="1" applyFill="1" applyBorder="1" applyAlignment="1" applyProtection="1">
      <alignment horizontal="center" vertical="top"/>
      <protection locked="0"/>
    </xf>
    <xf numFmtId="6" fontId="5" fillId="6" borderId="31" xfId="2" applyNumberFormat="1" applyFont="1" applyFill="1" applyBorder="1" applyAlignment="1" applyProtection="1">
      <alignment horizontal="center" vertical="top" wrapText="1"/>
      <protection locked="0"/>
    </xf>
    <xf numFmtId="165" fontId="5" fillId="7" borderId="30" xfId="2" applyNumberFormat="1" applyFont="1" applyFill="1" applyBorder="1" applyAlignment="1" applyProtection="1">
      <alignment horizontal="center" vertical="top" wrapText="1"/>
      <protection locked="0"/>
    </xf>
    <xf numFmtId="38" fontId="5" fillId="7" borderId="4" xfId="2" applyNumberFormat="1" applyFont="1" applyFill="1" applyBorder="1" applyAlignment="1">
      <alignment horizontal="center" vertical="top" wrapText="1"/>
    </xf>
    <xf numFmtId="172" fontId="5" fillId="7" borderId="4" xfId="1" applyNumberFormat="1" applyFont="1" applyFill="1" applyBorder="1" applyAlignment="1">
      <alignment horizontal="center" vertical="top" wrapText="1"/>
    </xf>
    <xf numFmtId="164" fontId="5" fillId="7" borderId="31" xfId="2" applyNumberFormat="1" applyFont="1" applyFill="1" applyBorder="1" applyAlignment="1" applyProtection="1">
      <alignment horizontal="center" vertical="top" wrapText="1"/>
      <protection locked="0"/>
    </xf>
    <xf numFmtId="165" fontId="5" fillId="0" borderId="32" xfId="1" applyNumberFormat="1" applyFont="1" applyFill="1" applyBorder="1" applyAlignment="1">
      <alignment horizontal="center"/>
    </xf>
    <xf numFmtId="165" fontId="5" fillId="0" borderId="1" xfId="1" applyNumberFormat="1" applyFont="1" applyFill="1" applyBorder="1" applyAlignment="1">
      <alignment horizontal="center"/>
    </xf>
    <xf numFmtId="165" fontId="31" fillId="0" borderId="0" xfId="2" applyNumberFormat="1" applyFont="1" applyProtection="1">
      <protection locked="0"/>
    </xf>
    <xf numFmtId="164" fontId="31" fillId="0" borderId="0" xfId="2" applyNumberFormat="1" applyFont="1" applyFill="1" applyBorder="1" applyAlignment="1">
      <alignment horizontal="justify"/>
    </xf>
    <xf numFmtId="0" fontId="31" fillId="0" borderId="0" xfId="3" applyFont="1" applyFill="1" applyBorder="1"/>
    <xf numFmtId="0" fontId="31" fillId="0" borderId="0" xfId="3" applyFont="1" applyFill="1" applyBorder="1" applyProtection="1">
      <protection locked="0"/>
    </xf>
    <xf numFmtId="165" fontId="31" fillId="0" borderId="0" xfId="2" applyNumberFormat="1" applyFont="1" applyBorder="1" applyProtection="1">
      <protection locked="0"/>
    </xf>
    <xf numFmtId="167" fontId="31" fillId="0" borderId="0" xfId="1" applyNumberFormat="1" applyFont="1" applyBorder="1" applyProtection="1">
      <protection locked="0"/>
    </xf>
    <xf numFmtId="172" fontId="31" fillId="0" borderId="0" xfId="2" applyNumberFormat="1" applyFont="1" applyBorder="1" applyAlignment="1" applyProtection="1">
      <alignment horizontal="left"/>
      <protection locked="0"/>
    </xf>
    <xf numFmtId="164" fontId="31" fillId="0" borderId="0" xfId="2" applyNumberFormat="1" applyFont="1" applyBorder="1" applyProtection="1">
      <protection locked="0"/>
    </xf>
    <xf numFmtId="0" fontId="31" fillId="0" borderId="0" xfId="3" applyFont="1" applyBorder="1" applyAlignment="1" applyProtection="1">
      <alignment horizontal="right"/>
      <protection locked="0"/>
    </xf>
    <xf numFmtId="0" fontId="31" fillId="0" borderId="0" xfId="3" applyFont="1" applyBorder="1" applyProtection="1">
      <protection locked="0"/>
    </xf>
    <xf numFmtId="165" fontId="31" fillId="0" borderId="0" xfId="3" applyNumberFormat="1" applyFont="1" applyBorder="1" applyProtection="1">
      <protection locked="0"/>
    </xf>
    <xf numFmtId="41" fontId="31" fillId="0" borderId="0" xfId="2" applyNumberFormat="1" applyFont="1" applyBorder="1"/>
    <xf numFmtId="0" fontId="5" fillId="0" borderId="1" xfId="3" applyFont="1" applyFill="1" applyBorder="1"/>
    <xf numFmtId="0" fontId="5" fillId="0" borderId="1" xfId="3" applyFont="1" applyFill="1" applyBorder="1" applyProtection="1">
      <protection locked="0"/>
    </xf>
    <xf numFmtId="0" fontId="5" fillId="0" borderId="1" xfId="3" applyFont="1" applyBorder="1" applyAlignment="1" applyProtection="1">
      <alignment horizontal="right"/>
      <protection locked="0"/>
    </xf>
    <xf numFmtId="0" fontId="5" fillId="0" borderId="1" xfId="3" applyFont="1" applyBorder="1" applyProtection="1">
      <protection locked="0"/>
    </xf>
    <xf numFmtId="165" fontId="5" fillId="0" borderId="1" xfId="3" applyNumberFormat="1" applyFont="1" applyBorder="1" applyProtection="1">
      <protection locked="0"/>
    </xf>
    <xf numFmtId="167" fontId="5" fillId="0" borderId="1" xfId="1" applyNumberFormat="1" applyFont="1" applyBorder="1" applyProtection="1">
      <protection locked="0"/>
    </xf>
    <xf numFmtId="165" fontId="5" fillId="0" borderId="1" xfId="2" applyNumberFormat="1" applyFont="1" applyBorder="1" applyProtection="1">
      <protection locked="0"/>
    </xf>
    <xf numFmtId="164" fontId="5" fillId="0" borderId="1" xfId="2" applyNumberFormat="1" applyFont="1" applyBorder="1" applyProtection="1">
      <protection locked="0"/>
    </xf>
    <xf numFmtId="0" fontId="5" fillId="0" borderId="0" xfId="3" applyFont="1" applyBorder="1"/>
    <xf numFmtId="0" fontId="5" fillId="0" borderId="0" xfId="3" applyFont="1" applyProtection="1">
      <protection locked="0"/>
    </xf>
    <xf numFmtId="0" fontId="5" fillId="0" borderId="0" xfId="3" applyFont="1" applyAlignment="1" applyProtection="1">
      <alignment horizontal="right"/>
      <protection locked="0"/>
    </xf>
    <xf numFmtId="165" fontId="5" fillId="0" borderId="0" xfId="3" applyNumberFormat="1" applyFont="1" applyProtection="1">
      <protection locked="0"/>
    </xf>
    <xf numFmtId="167" fontId="5" fillId="0" borderId="0" xfId="1" applyNumberFormat="1" applyFont="1" applyProtection="1">
      <protection locked="0"/>
    </xf>
    <xf numFmtId="172" fontId="5" fillId="0" borderId="0" xfId="2" applyNumberFormat="1" applyFont="1" applyAlignment="1" applyProtection="1">
      <alignment horizontal="left"/>
      <protection locked="0"/>
    </xf>
    <xf numFmtId="165" fontId="5" fillId="0" borderId="0" xfId="2" applyNumberFormat="1" applyFont="1" applyProtection="1">
      <protection locked="0"/>
    </xf>
    <xf numFmtId="165" fontId="5" fillId="0" borderId="0" xfId="2" applyNumberFormat="1" applyFont="1" applyAlignment="1">
      <alignment vertical="justify"/>
    </xf>
    <xf numFmtId="38" fontId="5" fillId="0" borderId="0" xfId="2" applyNumberFormat="1" applyFont="1"/>
    <xf numFmtId="164" fontId="5" fillId="0" borderId="0" xfId="2" applyNumberFormat="1" applyFont="1" applyProtection="1">
      <protection locked="0"/>
    </xf>
    <xf numFmtId="165" fontId="31" fillId="0" borderId="0" xfId="2" applyNumberFormat="1" applyFont="1" applyAlignment="1">
      <alignment vertical="justify"/>
    </xf>
    <xf numFmtId="0" fontId="30" fillId="0" borderId="0" xfId="0" applyFont="1"/>
    <xf numFmtId="0" fontId="5" fillId="0" borderId="1" xfId="3" applyFont="1" applyFill="1" applyBorder="1" applyAlignment="1" applyProtection="1">
      <alignment horizontal="center" wrapText="1"/>
      <protection locked="0"/>
    </xf>
    <xf numFmtId="172" fontId="5" fillId="0" borderId="32" xfId="1" applyNumberFormat="1" applyFont="1" applyFill="1" applyBorder="1" applyAlignment="1" applyProtection="1">
      <alignment horizontal="center"/>
      <protection locked="0"/>
    </xf>
    <xf numFmtId="0" fontId="30" fillId="0" borderId="0" xfId="0" applyFont="1" applyProtection="1">
      <protection locked="0"/>
    </xf>
    <xf numFmtId="38" fontId="31" fillId="0" borderId="0" xfId="2" applyNumberFormat="1" applyFont="1" applyAlignment="1" applyProtection="1">
      <protection locked="0"/>
    </xf>
    <xf numFmtId="38" fontId="31" fillId="0" borderId="0" xfId="1" applyNumberFormat="1" applyFont="1" applyBorder="1" applyProtection="1">
      <protection locked="0"/>
    </xf>
    <xf numFmtId="0" fontId="5" fillId="0" borderId="1" xfId="3" applyFont="1" applyBorder="1"/>
    <xf numFmtId="38" fontId="5" fillId="0" borderId="1" xfId="2" applyNumberFormat="1" applyFont="1" applyBorder="1" applyAlignment="1" applyProtection="1">
      <protection locked="0"/>
    </xf>
    <xf numFmtId="0" fontId="31" fillId="0" borderId="0" xfId="3" applyFont="1" applyProtection="1"/>
    <xf numFmtId="165" fontId="31" fillId="0" borderId="0" xfId="3" applyNumberFormat="1" applyFont="1" applyProtection="1"/>
    <xf numFmtId="38" fontId="31" fillId="0" borderId="0" xfId="1" applyNumberFormat="1" applyFont="1" applyProtection="1"/>
    <xf numFmtId="172" fontId="31" fillId="0" borderId="0" xfId="1" applyNumberFormat="1" applyFont="1" applyFill="1" applyBorder="1" applyAlignment="1" applyProtection="1">
      <alignment horizontal="center"/>
    </xf>
    <xf numFmtId="165" fontId="31" fillId="0" borderId="0" xfId="3" applyNumberFormat="1" applyFont="1" applyBorder="1" applyProtection="1"/>
    <xf numFmtId="38" fontId="31" fillId="0" borderId="0" xfId="1" applyNumberFormat="1" applyFont="1" applyBorder="1" applyProtection="1"/>
    <xf numFmtId="0" fontId="31" fillId="0" borderId="0" xfId="3" applyFont="1" applyBorder="1" applyProtection="1"/>
    <xf numFmtId="0" fontId="5" fillId="0" borderId="1" xfId="3" applyFont="1" applyBorder="1" applyProtection="1"/>
    <xf numFmtId="38" fontId="5" fillId="0" borderId="1" xfId="1" applyNumberFormat="1" applyFont="1" applyBorder="1" applyProtection="1"/>
    <xf numFmtId="172" fontId="5" fillId="0" borderId="1" xfId="1" applyNumberFormat="1" applyFont="1" applyFill="1" applyBorder="1" applyAlignment="1" applyProtection="1">
      <alignment horizontal="center"/>
    </xf>
    <xf numFmtId="0" fontId="30" fillId="0" borderId="1" xfId="0" applyFont="1" applyBorder="1" applyProtection="1">
      <protection locked="0"/>
    </xf>
    <xf numFmtId="172" fontId="5" fillId="0" borderId="1" xfId="2" applyNumberFormat="1" applyFont="1" applyFill="1" applyBorder="1" applyAlignment="1" applyProtection="1">
      <alignment horizontal="center"/>
      <protection locked="0"/>
    </xf>
    <xf numFmtId="172" fontId="5" fillId="0" borderId="1" xfId="2" applyNumberFormat="1" applyFont="1" applyFill="1" applyBorder="1" applyAlignment="1">
      <alignment horizontal="center" wrapText="1"/>
    </xf>
    <xf numFmtId="172" fontId="31" fillId="0" borderId="0" xfId="2" applyNumberFormat="1" applyFont="1" applyProtection="1">
      <protection locked="0"/>
    </xf>
    <xf numFmtId="38" fontId="5" fillId="0" borderId="1" xfId="2" applyNumberFormat="1" applyFont="1" applyBorder="1" applyProtection="1">
      <protection locked="0"/>
    </xf>
    <xf numFmtId="172" fontId="5" fillId="0" borderId="1" xfId="2" applyNumberFormat="1" applyFont="1" applyBorder="1" applyProtection="1">
      <protection locked="0"/>
    </xf>
    <xf numFmtId="0" fontId="30" fillId="0" borderId="0" xfId="0" applyFont="1" applyProtection="1"/>
    <xf numFmtId="0" fontId="32" fillId="0" borderId="0" xfId="0" applyFont="1" applyProtection="1"/>
    <xf numFmtId="6" fontId="31" fillId="0" borderId="0" xfId="2" applyNumberFormat="1" applyFont="1" applyProtection="1"/>
    <xf numFmtId="0" fontId="30" fillId="0" borderId="1" xfId="0" applyFont="1" applyBorder="1" applyProtection="1"/>
    <xf numFmtId="172" fontId="31" fillId="0" borderId="1" xfId="1" applyNumberFormat="1" applyFont="1" applyFill="1" applyBorder="1" applyAlignment="1" applyProtection="1">
      <alignment horizontal="center"/>
    </xf>
    <xf numFmtId="172" fontId="31" fillId="0" borderId="0" xfId="2" applyNumberFormat="1" applyFont="1"/>
    <xf numFmtId="172" fontId="31" fillId="0" borderId="0" xfId="3" applyNumberFormat="1" applyFont="1"/>
    <xf numFmtId="6" fontId="31" fillId="0" borderId="0" xfId="2" applyNumberFormat="1" applyFont="1"/>
    <xf numFmtId="6" fontId="31" fillId="0" borderId="0" xfId="3" applyNumberFormat="1" applyFont="1"/>
    <xf numFmtId="0" fontId="31" fillId="0" borderId="0" xfId="3" applyFont="1" applyBorder="1" applyAlignment="1"/>
    <xf numFmtId="172" fontId="31" fillId="0" borderId="0" xfId="2" applyNumberFormat="1" applyFont="1" applyBorder="1" applyProtection="1">
      <protection locked="0"/>
    </xf>
    <xf numFmtId="172" fontId="31" fillId="0" borderId="0" xfId="2" applyNumberFormat="1" applyFont="1" applyProtection="1"/>
    <xf numFmtId="172" fontId="31" fillId="0" borderId="0" xfId="2" applyNumberFormat="1" applyFont="1" applyBorder="1" applyProtection="1"/>
    <xf numFmtId="172" fontId="5" fillId="0" borderId="1" xfId="2" applyNumberFormat="1" applyFont="1" applyBorder="1" applyProtection="1"/>
    <xf numFmtId="172" fontId="5" fillId="6" borderId="30" xfId="1" applyNumberFormat="1" applyFont="1" applyFill="1" applyBorder="1" applyAlignment="1" applyProtection="1">
      <alignment horizontal="center" vertical="top" wrapText="1"/>
      <protection locked="0"/>
    </xf>
    <xf numFmtId="38" fontId="5" fillId="7" borderId="0" xfId="2" applyNumberFormat="1" applyFont="1" applyFill="1" applyBorder="1" applyAlignment="1" applyProtection="1">
      <alignment horizontal="centerContinuous" wrapText="1"/>
      <protection locked="0"/>
    </xf>
    <xf numFmtId="38" fontId="5" fillId="7" borderId="4" xfId="2" applyNumberFormat="1" applyFont="1" applyFill="1" applyBorder="1" applyAlignment="1" applyProtection="1">
      <alignment horizontal="center" vertical="top" wrapText="1"/>
      <protection locked="0"/>
    </xf>
    <xf numFmtId="41" fontId="31" fillId="5" borderId="0" xfId="2" applyNumberFormat="1" applyFont="1" applyFill="1" applyBorder="1" applyAlignment="1" applyProtection="1">
      <alignment horizontal="left"/>
      <protection locked="0"/>
    </xf>
    <xf numFmtId="1" fontId="5" fillId="0" borderId="1" xfId="3" applyNumberFormat="1" applyFont="1" applyFill="1" applyBorder="1" applyAlignment="1">
      <alignment horizontal="center"/>
    </xf>
    <xf numFmtId="38" fontId="31" fillId="5" borderId="0" xfId="2" applyNumberFormat="1" applyFont="1" applyFill="1" applyBorder="1" applyAlignment="1">
      <alignment horizontal="center"/>
    </xf>
    <xf numFmtId="174" fontId="31" fillId="5" borderId="0" xfId="1" applyNumberFormat="1" applyFont="1" applyFill="1" applyBorder="1" applyAlignment="1">
      <alignment horizontal="center"/>
    </xf>
    <xf numFmtId="6" fontId="31" fillId="5" borderId="0" xfId="1" applyNumberFormat="1" applyFont="1" applyFill="1" applyBorder="1" applyAlignment="1">
      <alignment horizontal="center"/>
    </xf>
    <xf numFmtId="41" fontId="31" fillId="5" borderId="0" xfId="2" applyNumberFormat="1" applyFont="1" applyFill="1" applyBorder="1" applyAlignment="1">
      <alignment horizontal="center"/>
    </xf>
    <xf numFmtId="172" fontId="31" fillId="5" borderId="0" xfId="1" applyNumberFormat="1" applyFont="1" applyFill="1" applyBorder="1" applyAlignment="1">
      <alignment horizontal="center"/>
    </xf>
    <xf numFmtId="41" fontId="5" fillId="5" borderId="1" xfId="2" applyNumberFormat="1" applyFont="1" applyFill="1" applyBorder="1" applyAlignment="1" applyProtection="1">
      <alignment horizontal="left"/>
      <protection locked="0"/>
    </xf>
    <xf numFmtId="38" fontId="5" fillId="5" borderId="1" xfId="2" applyNumberFormat="1" applyFont="1" applyFill="1" applyBorder="1" applyAlignment="1">
      <alignment horizontal="center"/>
    </xf>
    <xf numFmtId="172" fontId="5" fillId="5" borderId="1" xfId="1" applyNumberFormat="1" applyFont="1" applyFill="1" applyBorder="1" applyAlignment="1">
      <alignment horizontal="center"/>
    </xf>
    <xf numFmtId="167" fontId="5" fillId="5" borderId="1" xfId="1" applyNumberFormat="1" applyFont="1" applyFill="1" applyBorder="1" applyAlignment="1" applyProtection="1">
      <alignment horizontal="center"/>
      <protection locked="0"/>
    </xf>
    <xf numFmtId="172" fontId="5" fillId="5" borderId="1" xfId="1" applyNumberFormat="1" applyFont="1" applyFill="1" applyBorder="1" applyAlignment="1" applyProtection="1">
      <alignment horizontal="center"/>
      <protection locked="0"/>
    </xf>
    <xf numFmtId="38" fontId="5" fillId="5" borderId="1" xfId="1" applyNumberFormat="1" applyFont="1" applyFill="1" applyBorder="1" applyAlignment="1" applyProtection="1">
      <alignment horizontal="center"/>
      <protection locked="0"/>
    </xf>
    <xf numFmtId="38" fontId="31" fillId="5" borderId="0" xfId="2" applyNumberFormat="1" applyFont="1" applyFill="1" applyBorder="1"/>
    <xf numFmtId="6" fontId="31" fillId="5" borderId="0" xfId="2" applyNumberFormat="1" applyFont="1" applyFill="1" applyBorder="1" applyAlignment="1">
      <alignment horizontal="center"/>
    </xf>
    <xf numFmtId="41" fontId="31" fillId="5" borderId="0" xfId="2" applyNumberFormat="1" applyFont="1" applyFill="1" applyBorder="1"/>
    <xf numFmtId="164" fontId="31" fillId="5" borderId="0" xfId="2" applyNumberFormat="1" applyFont="1" applyFill="1" applyBorder="1" applyAlignment="1">
      <alignment horizontal="justify"/>
    </xf>
    <xf numFmtId="38" fontId="5" fillId="5" borderId="1" xfId="2" applyNumberFormat="1" applyFont="1" applyFill="1" applyBorder="1"/>
    <xf numFmtId="172" fontId="5" fillId="5" borderId="1" xfId="2" applyNumberFormat="1" applyFont="1" applyFill="1" applyBorder="1" applyAlignment="1" applyProtection="1">
      <alignment horizontal="left"/>
      <protection locked="0"/>
    </xf>
    <xf numFmtId="0" fontId="5" fillId="5" borderId="1" xfId="2" applyNumberFormat="1" applyFont="1" applyFill="1" applyBorder="1" applyAlignment="1" applyProtection="1">
      <alignment horizontal="center"/>
      <protection locked="0"/>
    </xf>
    <xf numFmtId="38" fontId="5" fillId="5" borderId="1" xfId="1" applyNumberFormat="1" applyFont="1" applyFill="1" applyBorder="1"/>
    <xf numFmtId="38" fontId="5" fillId="5" borderId="1" xfId="1" applyNumberFormat="1" applyFont="1" applyFill="1" applyBorder="1" applyProtection="1">
      <protection locked="0"/>
    </xf>
    <xf numFmtId="172" fontId="5" fillId="5" borderId="1" xfId="1" applyNumberFormat="1" applyFont="1" applyFill="1" applyBorder="1" applyProtection="1">
      <protection locked="0"/>
    </xf>
    <xf numFmtId="0" fontId="5" fillId="5" borderId="1" xfId="1" applyNumberFormat="1" applyFont="1" applyFill="1" applyBorder="1" applyAlignment="1" applyProtection="1">
      <alignment horizontal="center"/>
      <protection locked="0"/>
    </xf>
    <xf numFmtId="41" fontId="31" fillId="5" borderId="0" xfId="3" applyNumberFormat="1" applyFont="1" applyFill="1" applyProtection="1">
      <protection locked="0"/>
    </xf>
    <xf numFmtId="165" fontId="5" fillId="5" borderId="1" xfId="2" applyNumberFormat="1" applyFont="1" applyFill="1" applyBorder="1" applyProtection="1">
      <protection locked="0"/>
    </xf>
    <xf numFmtId="165" fontId="31" fillId="4" borderId="0" xfId="3" applyNumberFormat="1" applyFont="1" applyFill="1" applyProtection="1">
      <protection locked="0"/>
    </xf>
    <xf numFmtId="167" fontId="31" fillId="4" borderId="0" xfId="2" applyNumberFormat="1" applyFont="1" applyFill="1" applyBorder="1"/>
    <xf numFmtId="172" fontId="31" fillId="4" borderId="0" xfId="2" applyNumberFormat="1" applyFont="1" applyFill="1" applyBorder="1"/>
    <xf numFmtId="172" fontId="31" fillId="4" borderId="0" xfId="1" applyNumberFormat="1" applyFont="1" applyFill="1" applyBorder="1" applyAlignment="1">
      <alignment horizontal="center"/>
    </xf>
    <xf numFmtId="41" fontId="31" fillId="4" borderId="0" xfId="3" applyNumberFormat="1" applyFont="1" applyFill="1" applyProtection="1">
      <protection locked="0"/>
    </xf>
    <xf numFmtId="38" fontId="31" fillId="4" borderId="0" xfId="2" applyNumberFormat="1" applyFont="1" applyFill="1" applyBorder="1"/>
    <xf numFmtId="165" fontId="5" fillId="4" borderId="1" xfId="2" applyNumberFormat="1" applyFont="1" applyFill="1" applyBorder="1" applyProtection="1">
      <protection locked="0"/>
    </xf>
    <xf numFmtId="38" fontId="5" fillId="4" borderId="1" xfId="2" applyNumberFormat="1" applyFont="1" applyFill="1" applyBorder="1"/>
    <xf numFmtId="172" fontId="5" fillId="4" borderId="1" xfId="2" applyNumberFormat="1" applyFont="1" applyFill="1" applyBorder="1"/>
    <xf numFmtId="41" fontId="31" fillId="4" borderId="0" xfId="2" applyNumberFormat="1" applyFont="1" applyFill="1" applyBorder="1"/>
    <xf numFmtId="172" fontId="5" fillId="5" borderId="1" xfId="2" applyNumberFormat="1" applyFont="1" applyFill="1" applyBorder="1" applyProtection="1">
      <protection locked="0"/>
    </xf>
    <xf numFmtId="164" fontId="5" fillId="5" borderId="1" xfId="1" applyNumberFormat="1" applyFont="1" applyFill="1" applyBorder="1" applyProtection="1">
      <protection locked="0"/>
    </xf>
    <xf numFmtId="0" fontId="5" fillId="5" borderId="1" xfId="2" applyNumberFormat="1" applyFont="1" applyFill="1" applyBorder="1" applyProtection="1">
      <protection locked="0"/>
    </xf>
    <xf numFmtId="165" fontId="31" fillId="5" borderId="0" xfId="3" applyNumberFormat="1" applyFont="1" applyFill="1" applyProtection="1">
      <protection locked="0"/>
    </xf>
    <xf numFmtId="172" fontId="31" fillId="5" borderId="0" xfId="2" applyNumberFormat="1" applyFont="1" applyFill="1" applyBorder="1"/>
    <xf numFmtId="172" fontId="31" fillId="5" borderId="0" xfId="3" applyNumberFormat="1" applyFont="1" applyFill="1"/>
    <xf numFmtId="172" fontId="5" fillId="5" borderId="1" xfId="2" applyNumberFormat="1" applyFont="1" applyFill="1" applyBorder="1"/>
    <xf numFmtId="167" fontId="31" fillId="0" borderId="1" xfId="1" applyNumberFormat="1" applyFont="1" applyFill="1" applyBorder="1" applyAlignment="1" applyProtection="1">
      <alignment horizontal="center"/>
      <protection locked="0"/>
    </xf>
    <xf numFmtId="6" fontId="33" fillId="2" borderId="8" xfId="0" applyNumberFormat="1" applyFont="1" applyFill="1" applyBorder="1" applyAlignment="1" applyProtection="1">
      <alignment wrapText="1"/>
      <protection locked="0"/>
    </xf>
    <xf numFmtId="0" fontId="34" fillId="0" borderId="0" xfId="0" applyFont="1" applyAlignment="1">
      <alignment horizontal="left"/>
    </xf>
    <xf numFmtId="0" fontId="34" fillId="0" borderId="0" xfId="0" applyFont="1"/>
    <xf numFmtId="167" fontId="5" fillId="5" borderId="1" xfId="1" applyNumberFormat="1" applyFont="1" applyFill="1" applyBorder="1" applyProtection="1">
      <protection locked="0"/>
    </xf>
    <xf numFmtId="172" fontId="5" fillId="5" borderId="25" xfId="1" applyNumberFormat="1" applyFont="1" applyFill="1" applyBorder="1" applyAlignment="1" applyProtection="1">
      <alignment horizontal="center"/>
      <protection locked="0"/>
    </xf>
    <xf numFmtId="0" fontId="30" fillId="0" borderId="27" xfId="0" applyFont="1" applyBorder="1" applyAlignment="1">
      <alignment horizontal="center"/>
    </xf>
    <xf numFmtId="0" fontId="30" fillId="0" borderId="26" xfId="0" applyFont="1" applyBorder="1" applyAlignment="1">
      <alignment horizontal="center"/>
    </xf>
    <xf numFmtId="0" fontId="5" fillId="7" borderId="25" xfId="0" applyFont="1" applyFill="1" applyBorder="1" applyAlignment="1">
      <alignment horizontal="center"/>
    </xf>
    <xf numFmtId="172" fontId="5" fillId="6" borderId="25" xfId="1" applyNumberFormat="1" applyFont="1" applyFill="1" applyBorder="1" applyAlignment="1" applyProtection="1">
      <alignment horizontal="center"/>
      <protection locked="0"/>
    </xf>
    <xf numFmtId="0" fontId="0" fillId="0" borderId="27" xfId="0" applyBorder="1" applyAlignment="1"/>
    <xf numFmtId="0" fontId="0" fillId="0" borderId="26" xfId="0" applyBorder="1" applyAlignment="1"/>
    <xf numFmtId="0" fontId="30" fillId="0" borderId="27" xfId="0" applyFont="1" applyBorder="1" applyAlignment="1"/>
    <xf numFmtId="0" fontId="30" fillId="0" borderId="26" xfId="0" applyFont="1" applyBorder="1" applyAlignment="1"/>
    <xf numFmtId="165" fontId="5" fillId="5" borderId="0" xfId="3" applyNumberFormat="1" applyFont="1" applyFill="1" applyBorder="1" applyAlignment="1" applyProtection="1">
      <alignment horizontal="center" wrapText="1"/>
      <protection locked="0"/>
    </xf>
    <xf numFmtId="165" fontId="30" fillId="5" borderId="0" xfId="0" applyNumberFormat="1" applyFont="1" applyFill="1" applyBorder="1" applyAlignment="1" applyProtection="1">
      <alignment horizontal="center" wrapText="1"/>
      <protection locked="0"/>
    </xf>
    <xf numFmtId="0" fontId="5" fillId="3" borderId="25" xfId="3" applyFont="1" applyFill="1" applyBorder="1" applyAlignment="1" applyProtection="1">
      <alignment horizontal="left"/>
      <protection locked="0"/>
    </xf>
    <xf numFmtId="0" fontId="30" fillId="3" borderId="26" xfId="0" applyFont="1" applyFill="1" applyBorder="1" applyAlignment="1" applyProtection="1">
      <alignment horizontal="left"/>
      <protection locked="0"/>
    </xf>
    <xf numFmtId="0" fontId="30" fillId="0" borderId="27" xfId="0" applyFont="1" applyBorder="1" applyProtection="1">
      <protection locked="0"/>
    </xf>
    <xf numFmtId="0" fontId="30" fillId="0" borderId="26" xfId="0" applyFont="1" applyBorder="1" applyProtection="1">
      <protection locked="0"/>
    </xf>
    <xf numFmtId="0" fontId="30" fillId="0" borderId="27" xfId="0" applyFont="1" applyBorder="1" applyAlignment="1" applyProtection="1">
      <alignment horizontal="center"/>
      <protection locked="0"/>
    </xf>
    <xf numFmtId="0" fontId="30" fillId="0" borderId="26" xfId="0" applyFont="1" applyBorder="1" applyAlignment="1" applyProtection="1">
      <alignment horizontal="center"/>
      <protection locked="0"/>
    </xf>
    <xf numFmtId="0" fontId="26" fillId="0" borderId="0" xfId="0" applyFont="1" applyBorder="1" applyAlignment="1" applyProtection="1">
      <alignment horizontal="center"/>
    </xf>
    <xf numFmtId="0" fontId="27" fillId="0" borderId="0" xfId="0" applyFont="1" applyBorder="1" applyAlignment="1">
      <alignment horizontal="center"/>
    </xf>
    <xf numFmtId="6" fontId="15" fillId="0" borderId="0" xfId="0" applyNumberFormat="1" applyFont="1" applyBorder="1" applyAlignment="1" applyProtection="1">
      <alignment horizontal="center"/>
    </xf>
    <xf numFmtId="0" fontId="20" fillId="0" borderId="0" xfId="0" applyFont="1" applyBorder="1" applyAlignment="1">
      <alignment horizontal="center"/>
    </xf>
    <xf numFmtId="0" fontId="28" fillId="0" borderId="15" xfId="0" applyFont="1" applyBorder="1" applyAlignment="1">
      <alignment horizontal="right"/>
    </xf>
    <xf numFmtId="0" fontId="29" fillId="0" borderId="15" xfId="0" applyFont="1" applyBorder="1" applyAlignment="1"/>
    <xf numFmtId="38" fontId="14" fillId="0" borderId="33" xfId="0" applyNumberFormat="1" applyFont="1" applyBorder="1" applyAlignment="1" applyProtection="1">
      <alignment horizontal="center"/>
    </xf>
    <xf numFmtId="38" fontId="14" fillId="0" borderId="34" xfId="0" applyNumberFormat="1" applyFont="1" applyBorder="1" applyAlignment="1" applyProtection="1">
      <alignment horizontal="center"/>
    </xf>
  </cellXfs>
  <cellStyles count="4">
    <cellStyle name="Comma" xfId="1" builtinId="3"/>
    <cellStyle name="Currency" xfId="2" builtinId="4"/>
    <cellStyle name="Normal" xfId="0" builtinId="0"/>
    <cellStyle name="Normal_01Portfolio"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460"/>
  <sheetViews>
    <sheetView topLeftCell="J1" workbookViewId="0">
      <selection activeCell="B3" sqref="B3"/>
    </sheetView>
  </sheetViews>
  <sheetFormatPr defaultColWidth="9.109375" defaultRowHeight="13.2"/>
  <cols>
    <col min="1" max="1" width="31.88671875" style="263" customWidth="1"/>
    <col min="2" max="2" width="25.5546875" style="249" bestFit="1" customWidth="1"/>
    <col min="3" max="3" width="7.5546875" style="249" customWidth="1"/>
    <col min="4" max="4" width="8.109375" style="249" customWidth="1"/>
    <col min="5" max="5" width="16.109375" style="249" bestFit="1" customWidth="1"/>
    <col min="6" max="6" width="10.6640625" style="249" bestFit="1" customWidth="1"/>
    <col min="7" max="7" width="3.88671875" style="249" bestFit="1" customWidth="1"/>
    <col min="8" max="8" width="9.33203125" style="249" customWidth="1"/>
    <col min="9" max="9" width="9.109375" style="249"/>
    <col min="10" max="10" width="8.6640625" style="249" bestFit="1" customWidth="1"/>
    <col min="11" max="11" width="10.6640625" style="282" bestFit="1" customWidth="1"/>
    <col min="12" max="12" width="13.33203125" style="255" bestFit="1" customWidth="1"/>
    <col min="13" max="13" width="12.33203125" style="255" bestFit="1" customWidth="1"/>
    <col min="14" max="14" width="7.6640625" style="261" customWidth="1"/>
    <col min="15" max="15" width="9.109375" style="261"/>
    <col min="16" max="16" width="12.88671875" style="255" bestFit="1" customWidth="1"/>
    <col min="17" max="17" width="12.33203125" style="283" bestFit="1" customWidth="1"/>
    <col min="18" max="18" width="12.33203125" style="298" bestFit="1" customWidth="1"/>
    <col min="19" max="19" width="9.6640625" style="298" customWidth="1"/>
    <col min="20" max="20" width="9.109375" style="296" bestFit="1"/>
    <col min="21" max="21" width="11.33203125" style="278" bestFit="1" customWidth="1"/>
    <col min="22" max="22" width="13.44140625" style="278" bestFit="1" customWidth="1"/>
    <col min="23" max="23" width="14.88671875" style="262" bestFit="1" customWidth="1"/>
    <col min="24" max="16384" width="9.109375" style="263"/>
  </cols>
  <sheetData>
    <row r="1" spans="1:24" s="191" customFormat="1" ht="12.75" customHeight="1">
      <c r="A1" s="187" t="s">
        <v>56</v>
      </c>
      <c r="B1" s="188"/>
      <c r="C1" s="189" t="s">
        <v>42</v>
      </c>
      <c r="D1" s="189"/>
      <c r="E1" s="189"/>
      <c r="F1" s="189"/>
      <c r="G1" s="190"/>
      <c r="H1" s="449" t="s">
        <v>45</v>
      </c>
      <c r="I1" s="450"/>
      <c r="J1" s="450"/>
      <c r="K1" s="450"/>
      <c r="L1" s="450"/>
      <c r="M1" s="451"/>
      <c r="N1" s="453" t="s">
        <v>43</v>
      </c>
      <c r="O1" s="454"/>
      <c r="P1" s="454"/>
      <c r="Q1" s="454"/>
      <c r="R1" s="455"/>
      <c r="S1" s="452" t="s">
        <v>44</v>
      </c>
      <c r="T1" s="450"/>
      <c r="U1" s="450"/>
      <c r="V1" s="450"/>
      <c r="W1" s="451"/>
      <c r="X1" s="300"/>
    </row>
    <row r="2" spans="1:24" s="210" customFormat="1" ht="12.75" customHeight="1">
      <c r="A2" s="192" t="s">
        <v>106</v>
      </c>
      <c r="B2" s="193" t="s">
        <v>129</v>
      </c>
      <c r="C2" s="194"/>
      <c r="D2" s="194"/>
      <c r="E2" s="194"/>
      <c r="F2" s="194"/>
      <c r="G2" s="195"/>
      <c r="H2" s="196"/>
      <c r="I2" s="197"/>
      <c r="J2" s="198"/>
      <c r="K2" s="199"/>
      <c r="L2" s="200"/>
      <c r="M2" s="200"/>
      <c r="N2" s="201"/>
      <c r="O2" s="202"/>
      <c r="P2" s="203"/>
      <c r="Q2" s="204"/>
      <c r="R2" s="205"/>
      <c r="S2" s="206"/>
      <c r="T2" s="207"/>
      <c r="U2" s="208"/>
      <c r="V2" s="208"/>
      <c r="W2" s="209"/>
    </row>
    <row r="3" spans="1:24" s="210" customFormat="1" ht="12.75" customHeight="1">
      <c r="A3" s="192" t="s">
        <v>54</v>
      </c>
      <c r="B3" s="193" t="s">
        <v>107</v>
      </c>
      <c r="C3" s="194" t="s">
        <v>39</v>
      </c>
      <c r="D3" s="194" t="s">
        <v>88</v>
      </c>
      <c r="E3" s="194" t="s">
        <v>41</v>
      </c>
      <c r="F3" s="194"/>
      <c r="G3" s="195"/>
      <c r="H3" s="196" t="s">
        <v>0</v>
      </c>
      <c r="I3" s="197" t="s">
        <v>0</v>
      </c>
      <c r="J3" s="184" t="s">
        <v>86</v>
      </c>
      <c r="K3" s="199" t="s">
        <v>85</v>
      </c>
      <c r="L3" s="211" t="s">
        <v>95</v>
      </c>
      <c r="M3" s="211" t="s">
        <v>63</v>
      </c>
      <c r="N3" s="201" t="s">
        <v>87</v>
      </c>
      <c r="O3" s="212" t="s">
        <v>86</v>
      </c>
      <c r="P3" s="203" t="s">
        <v>85</v>
      </c>
      <c r="Q3" s="213" t="s">
        <v>95</v>
      </c>
      <c r="R3" s="214" t="s">
        <v>64</v>
      </c>
      <c r="S3" s="215" t="s">
        <v>86</v>
      </c>
      <c r="T3" s="207" t="s">
        <v>1</v>
      </c>
      <c r="U3" s="216" t="s">
        <v>2</v>
      </c>
      <c r="V3" s="216" t="s">
        <v>2</v>
      </c>
      <c r="W3" s="209" t="s">
        <v>81</v>
      </c>
    </row>
    <row r="4" spans="1:24" s="306" customFormat="1" ht="30">
      <c r="A4" s="217" t="s">
        <v>53</v>
      </c>
      <c r="B4" s="218">
        <v>9700</v>
      </c>
      <c r="C4" s="219" t="s">
        <v>40</v>
      </c>
      <c r="D4" s="219" t="s">
        <v>89</v>
      </c>
      <c r="E4" s="220" t="s">
        <v>5</v>
      </c>
      <c r="F4" s="220" t="s">
        <v>6</v>
      </c>
      <c r="G4" s="221" t="s">
        <v>7</v>
      </c>
      <c r="H4" s="222" t="s">
        <v>4</v>
      </c>
      <c r="I4" s="223" t="s">
        <v>46</v>
      </c>
      <c r="J4" s="223" t="s">
        <v>94</v>
      </c>
      <c r="K4" s="224" t="s">
        <v>50</v>
      </c>
      <c r="L4" s="225" t="s">
        <v>8</v>
      </c>
      <c r="M4" s="225" t="s">
        <v>2</v>
      </c>
      <c r="N4" s="226" t="s">
        <v>80</v>
      </c>
      <c r="O4" s="227" t="s">
        <v>94</v>
      </c>
      <c r="P4" s="228" t="s">
        <v>50</v>
      </c>
      <c r="Q4" s="229" t="s">
        <v>9</v>
      </c>
      <c r="R4" s="230" t="s">
        <v>2</v>
      </c>
      <c r="S4" s="231" t="s">
        <v>84</v>
      </c>
      <c r="T4" s="232" t="s">
        <v>49</v>
      </c>
      <c r="U4" s="233" t="s">
        <v>10</v>
      </c>
      <c r="V4" s="233" t="s">
        <v>48</v>
      </c>
      <c r="W4" s="234" t="s">
        <v>51</v>
      </c>
    </row>
    <row r="5" spans="1:24" s="276" customFormat="1" ht="27" thickBot="1">
      <c r="A5" s="286" t="s">
        <v>97</v>
      </c>
      <c r="B5" s="287"/>
      <c r="C5" s="301">
        <v>11</v>
      </c>
      <c r="D5" s="361" t="s">
        <v>108</v>
      </c>
      <c r="E5" s="236"/>
      <c r="F5" s="236"/>
      <c r="G5" s="302"/>
      <c r="H5" s="236"/>
      <c r="I5" s="237"/>
      <c r="J5" s="402">
        <f>194.75+19</f>
        <v>213.75</v>
      </c>
      <c r="K5" s="238">
        <f>3172878-6750-52367-71636-50837-27351-10373-54373-44962-1555-23613-4440-166095-6202-24800-29314-41755-58927-18073-12599-5671-1920-4637-10229-21208-6173-5209-41748-11725-533655-24958-10985-89166-8549-24026-206150-26152-12855-1040-5915-3024-4292-5638-19895-61813-57534-145677-211321-12158-1778-18945</f>
        <v>872810</v>
      </c>
      <c r="L5" s="239">
        <f>(8900029-567629-324937-403097-37878-174898-74529-285812-14688-47362-261864-65542-70358-225994-72033-432469-66083-1431875-168899-78511-39053-21402-31621-359257)*4</f>
        <v>14576952</v>
      </c>
      <c r="M5" s="239"/>
      <c r="N5" s="303"/>
      <c r="O5" s="402">
        <f>194.75+19</f>
        <v>213.75</v>
      </c>
      <c r="P5" s="444">
        <f>K5</f>
        <v>872810</v>
      </c>
      <c r="Q5" s="241">
        <f>18628000+497000</f>
        <v>19125000</v>
      </c>
      <c r="R5" s="242"/>
      <c r="S5" s="242"/>
      <c r="T5" s="243"/>
      <c r="U5" s="304">
        <f>Q5-L5</f>
        <v>4548048</v>
      </c>
      <c r="V5" s="305"/>
      <c r="W5" s="245"/>
    </row>
    <row r="6" spans="1:24">
      <c r="A6" s="246" t="s">
        <v>57</v>
      </c>
      <c r="B6" s="247"/>
      <c r="C6" s="248"/>
      <c r="F6" s="250"/>
      <c r="G6" s="251"/>
      <c r="I6" s="252"/>
      <c r="J6" s="253"/>
      <c r="K6" s="254"/>
      <c r="N6" s="256"/>
      <c r="O6" s="256"/>
      <c r="P6" s="257"/>
      <c r="Q6" s="258"/>
      <c r="R6" s="259"/>
      <c r="S6" s="260"/>
      <c r="T6" s="261"/>
      <c r="U6" s="261"/>
      <c r="V6" s="261"/>
    </row>
    <row r="7" spans="1:24" s="276" customFormat="1">
      <c r="A7" s="264" t="s">
        <v>98</v>
      </c>
      <c r="B7" s="265"/>
      <c r="C7" s="266"/>
      <c r="D7" s="267"/>
      <c r="E7" s="268"/>
      <c r="F7" s="265"/>
      <c r="G7" s="251"/>
      <c r="H7" s="267"/>
      <c r="I7" s="269"/>
      <c r="J7" s="270"/>
      <c r="K7" s="257"/>
      <c r="L7" s="255"/>
      <c r="M7" s="255"/>
      <c r="N7" s="271"/>
      <c r="O7" s="270"/>
      <c r="P7" s="257"/>
      <c r="Q7" s="272"/>
      <c r="R7" s="273"/>
      <c r="S7" s="274"/>
      <c r="T7" s="261"/>
      <c r="U7" s="261"/>
      <c r="V7" s="261"/>
      <c r="W7" s="275"/>
    </row>
    <row r="8" spans="1:24" s="276" customFormat="1" ht="11.25" customHeight="1">
      <c r="A8" s="264" t="s">
        <v>55</v>
      </c>
      <c r="B8" s="265"/>
      <c r="C8" s="266"/>
      <c r="D8" s="267"/>
      <c r="E8" s="249"/>
      <c r="F8" s="265"/>
      <c r="G8" s="251"/>
      <c r="H8" s="267"/>
      <c r="I8" s="269"/>
      <c r="J8" s="270"/>
      <c r="K8" s="257">
        <v>0</v>
      </c>
      <c r="L8" s="255">
        <v>0</v>
      </c>
      <c r="M8" s="255">
        <v>0</v>
      </c>
      <c r="N8" s="277"/>
      <c r="O8" s="270"/>
      <c r="P8" s="257">
        <v>0</v>
      </c>
      <c r="Q8" s="272">
        <v>0</v>
      </c>
      <c r="R8" s="272">
        <v>0</v>
      </c>
      <c r="S8" s="401">
        <f>O8-J8</f>
        <v>0</v>
      </c>
      <c r="T8" s="403">
        <f t="shared" ref="T8:V14" si="0">P8-K8</f>
        <v>0</v>
      </c>
      <c r="U8" s="404">
        <f t="shared" si="0"/>
        <v>0</v>
      </c>
      <c r="V8" s="405">
        <f t="shared" si="0"/>
        <v>0</v>
      </c>
      <c r="W8" s="275"/>
    </row>
    <row r="9" spans="1:24" s="276" customFormat="1">
      <c r="A9" s="264"/>
      <c r="B9" s="265"/>
      <c r="C9" s="266"/>
      <c r="D9" s="267"/>
      <c r="E9" s="249"/>
      <c r="F9" s="265"/>
      <c r="G9" s="251"/>
      <c r="H9" s="267"/>
      <c r="I9" s="269"/>
      <c r="J9" s="270"/>
      <c r="K9" s="257">
        <v>0</v>
      </c>
      <c r="L9" s="255">
        <v>0</v>
      </c>
      <c r="M9" s="255">
        <v>0</v>
      </c>
      <c r="N9" s="277"/>
      <c r="O9" s="270"/>
      <c r="P9" s="257">
        <v>0</v>
      </c>
      <c r="Q9" s="272">
        <v>0</v>
      </c>
      <c r="R9" s="272">
        <v>0</v>
      </c>
      <c r="S9" s="401">
        <f t="shared" ref="S9:S24" si="1">O9-J9</f>
        <v>0</v>
      </c>
      <c r="T9" s="406">
        <f t="shared" si="0"/>
        <v>0</v>
      </c>
      <c r="U9" s="407">
        <f t="shared" si="0"/>
        <v>0</v>
      </c>
      <c r="V9" s="405">
        <f t="shared" si="0"/>
        <v>0</v>
      </c>
      <c r="W9" s="275"/>
    </row>
    <row r="10" spans="1:24" s="276" customFormat="1">
      <c r="A10" s="264"/>
      <c r="B10" s="265"/>
      <c r="C10" s="266"/>
      <c r="D10" s="267"/>
      <c r="E10" s="249"/>
      <c r="F10" s="265"/>
      <c r="G10" s="251"/>
      <c r="H10" s="267"/>
      <c r="I10" s="269"/>
      <c r="J10" s="270"/>
      <c r="K10" s="257">
        <v>0</v>
      </c>
      <c r="L10" s="255">
        <v>0</v>
      </c>
      <c r="M10" s="255">
        <v>0</v>
      </c>
      <c r="N10" s="277"/>
      <c r="O10" s="270"/>
      <c r="P10" s="257">
        <v>0</v>
      </c>
      <c r="Q10" s="272">
        <v>0</v>
      </c>
      <c r="R10" s="272">
        <v>0</v>
      </c>
      <c r="S10" s="401">
        <f t="shared" si="1"/>
        <v>0</v>
      </c>
      <c r="T10" s="406">
        <f t="shared" si="0"/>
        <v>0</v>
      </c>
      <c r="U10" s="405">
        <f t="shared" si="0"/>
        <v>0</v>
      </c>
      <c r="V10" s="405">
        <f t="shared" si="0"/>
        <v>0</v>
      </c>
      <c r="W10" s="275"/>
    </row>
    <row r="11" spans="1:24" s="276" customFormat="1">
      <c r="A11" s="279"/>
      <c r="B11" s="280"/>
      <c r="C11" s="266"/>
      <c r="D11" s="267"/>
      <c r="E11" s="249"/>
      <c r="F11" s="281"/>
      <c r="G11" s="251"/>
      <c r="H11" s="267"/>
      <c r="I11" s="269"/>
      <c r="J11" s="270"/>
      <c r="K11" s="257">
        <v>0</v>
      </c>
      <c r="L11" s="255">
        <v>0</v>
      </c>
      <c r="M11" s="255">
        <v>0</v>
      </c>
      <c r="N11" s="277"/>
      <c r="O11" s="270"/>
      <c r="P11" s="257">
        <v>0</v>
      </c>
      <c r="Q11" s="272">
        <v>0</v>
      </c>
      <c r="R11" s="272">
        <v>0</v>
      </c>
      <c r="S11" s="401">
        <f t="shared" si="1"/>
        <v>0</v>
      </c>
      <c r="T11" s="406">
        <f t="shared" si="0"/>
        <v>0</v>
      </c>
      <c r="U11" s="405">
        <f t="shared" si="0"/>
        <v>0</v>
      </c>
      <c r="V11" s="405">
        <f t="shared" si="0"/>
        <v>0</v>
      </c>
      <c r="W11" s="275"/>
    </row>
    <row r="12" spans="1:24">
      <c r="D12" s="267"/>
      <c r="I12" s="269"/>
      <c r="J12" s="270"/>
      <c r="K12" s="257">
        <v>0</v>
      </c>
      <c r="L12" s="255">
        <v>0</v>
      </c>
      <c r="M12" s="255">
        <v>0</v>
      </c>
      <c r="N12" s="277"/>
      <c r="O12" s="270"/>
      <c r="P12" s="257">
        <v>0</v>
      </c>
      <c r="Q12" s="272">
        <v>0</v>
      </c>
      <c r="R12" s="272">
        <v>0</v>
      </c>
      <c r="S12" s="401">
        <f t="shared" si="1"/>
        <v>0</v>
      </c>
      <c r="T12" s="403">
        <f t="shared" si="0"/>
        <v>0</v>
      </c>
      <c r="U12" s="404">
        <f t="shared" si="0"/>
        <v>0</v>
      </c>
      <c r="V12" s="405">
        <f t="shared" si="0"/>
        <v>0</v>
      </c>
    </row>
    <row r="13" spans="1:24" s="276" customFormat="1" ht="15" customHeight="1">
      <c r="A13" s="279"/>
      <c r="B13" s="280"/>
      <c r="C13" s="249"/>
      <c r="D13" s="267"/>
      <c r="E13" s="249"/>
      <c r="F13" s="249"/>
      <c r="G13" s="249"/>
      <c r="H13" s="249"/>
      <c r="I13" s="269"/>
      <c r="J13" s="270"/>
      <c r="K13" s="257">
        <v>0</v>
      </c>
      <c r="L13" s="255">
        <v>0</v>
      </c>
      <c r="M13" s="255">
        <v>0</v>
      </c>
      <c r="N13" s="277"/>
      <c r="O13" s="270"/>
      <c r="P13" s="257">
        <v>0</v>
      </c>
      <c r="Q13" s="272">
        <v>0</v>
      </c>
      <c r="R13" s="272">
        <v>0</v>
      </c>
      <c r="S13" s="401">
        <f t="shared" si="1"/>
        <v>0</v>
      </c>
      <c r="T13" s="406">
        <f t="shared" si="0"/>
        <v>0</v>
      </c>
      <c r="U13" s="407">
        <f t="shared" si="0"/>
        <v>0</v>
      </c>
      <c r="V13" s="405">
        <f t="shared" si="0"/>
        <v>0</v>
      </c>
      <c r="W13" s="275"/>
    </row>
    <row r="14" spans="1:24" s="276" customFormat="1">
      <c r="A14" s="279"/>
      <c r="B14" s="280"/>
      <c r="C14" s="249"/>
      <c r="D14" s="267"/>
      <c r="E14" s="249"/>
      <c r="F14" s="249"/>
      <c r="G14" s="249"/>
      <c r="H14" s="249"/>
      <c r="I14" s="269"/>
      <c r="J14" s="270"/>
      <c r="K14" s="257">
        <v>0</v>
      </c>
      <c r="L14" s="255">
        <v>0</v>
      </c>
      <c r="M14" s="255">
        <v>0</v>
      </c>
      <c r="N14" s="277"/>
      <c r="O14" s="270"/>
      <c r="P14" s="257">
        <v>0</v>
      </c>
      <c r="Q14" s="272">
        <v>0</v>
      </c>
      <c r="R14" s="272">
        <v>0</v>
      </c>
      <c r="S14" s="401">
        <f t="shared" si="1"/>
        <v>0</v>
      </c>
      <c r="T14" s="406">
        <f t="shared" si="0"/>
        <v>0</v>
      </c>
      <c r="U14" s="407">
        <f t="shared" si="0"/>
        <v>0</v>
      </c>
      <c r="V14" s="405">
        <f t="shared" si="0"/>
        <v>0</v>
      </c>
      <c r="W14" s="275"/>
    </row>
    <row r="15" spans="1:24" s="276" customFormat="1">
      <c r="A15" s="279"/>
      <c r="B15" s="280"/>
      <c r="C15" s="266"/>
      <c r="D15" s="267"/>
      <c r="E15" s="267"/>
      <c r="F15" s="265"/>
      <c r="G15" s="251"/>
      <c r="H15" s="284"/>
      <c r="I15" s="285"/>
      <c r="J15" s="270"/>
      <c r="K15" s="257">
        <v>0</v>
      </c>
      <c r="L15" s="255">
        <v>0</v>
      </c>
      <c r="M15" s="255">
        <v>0</v>
      </c>
      <c r="N15" s="277"/>
      <c r="O15" s="270"/>
      <c r="P15" s="257">
        <v>0</v>
      </c>
      <c r="Q15" s="272">
        <v>0</v>
      </c>
      <c r="R15" s="272">
        <v>0</v>
      </c>
      <c r="S15" s="403">
        <f t="shared" si="1"/>
        <v>0</v>
      </c>
      <c r="T15" s="406">
        <f t="shared" ref="T15:T24" si="2">P15-K15</f>
        <v>0</v>
      </c>
      <c r="U15" s="404">
        <f t="shared" ref="U15:U24" si="3">Q15-L15</f>
        <v>0</v>
      </c>
      <c r="V15" s="405">
        <f t="shared" ref="V15:V24" si="4">R15-M15</f>
        <v>0</v>
      </c>
      <c r="W15" s="275"/>
    </row>
    <row r="16" spans="1:24" s="276" customFormat="1">
      <c r="A16" s="279"/>
      <c r="B16" s="280"/>
      <c r="C16" s="266"/>
      <c r="D16" s="267"/>
      <c r="E16" s="249"/>
      <c r="F16" s="265"/>
      <c r="G16" s="251"/>
      <c r="H16" s="284"/>
      <c r="I16" s="285"/>
      <c r="J16" s="270"/>
      <c r="K16" s="257">
        <v>0</v>
      </c>
      <c r="L16" s="255">
        <v>0</v>
      </c>
      <c r="M16" s="255">
        <v>0</v>
      </c>
      <c r="N16" s="277"/>
      <c r="O16" s="270"/>
      <c r="P16" s="257">
        <v>0</v>
      </c>
      <c r="Q16" s="272">
        <f>P16*20</f>
        <v>0</v>
      </c>
      <c r="R16" s="272">
        <v>0</v>
      </c>
      <c r="S16" s="401">
        <f t="shared" si="1"/>
        <v>0</v>
      </c>
      <c r="T16" s="406">
        <f t="shared" si="2"/>
        <v>0</v>
      </c>
      <c r="U16" s="404">
        <f t="shared" si="3"/>
        <v>0</v>
      </c>
      <c r="V16" s="405">
        <f t="shared" si="4"/>
        <v>0</v>
      </c>
      <c r="W16" s="275"/>
    </row>
    <row r="17" spans="1:23" s="276" customFormat="1">
      <c r="A17" s="279"/>
      <c r="B17" s="280"/>
      <c r="C17" s="266"/>
      <c r="D17" s="267"/>
      <c r="E17" s="267"/>
      <c r="F17" s="265"/>
      <c r="G17" s="251"/>
      <c r="H17" s="267"/>
      <c r="I17" s="285"/>
      <c r="J17" s="270"/>
      <c r="K17" s="257"/>
      <c r="L17" s="255"/>
      <c r="M17" s="255"/>
      <c r="N17" s="271"/>
      <c r="O17" s="270"/>
      <c r="P17" s="257"/>
      <c r="Q17" s="272"/>
      <c r="R17" s="272"/>
      <c r="S17" s="401">
        <f t="shared" si="1"/>
        <v>0</v>
      </c>
      <c r="T17" s="406">
        <f t="shared" si="2"/>
        <v>0</v>
      </c>
      <c r="U17" s="407">
        <f t="shared" si="3"/>
        <v>0</v>
      </c>
      <c r="V17" s="407">
        <f t="shared" si="4"/>
        <v>0</v>
      </c>
      <c r="W17" s="275"/>
    </row>
    <row r="18" spans="1:23">
      <c r="D18" s="267"/>
      <c r="E18" s="267"/>
      <c r="J18" s="270"/>
      <c r="N18" s="256"/>
      <c r="O18" s="270"/>
      <c r="R18" s="272"/>
      <c r="S18" s="401">
        <f t="shared" si="1"/>
        <v>0</v>
      </c>
      <c r="T18" s="406">
        <f t="shared" si="2"/>
        <v>0</v>
      </c>
      <c r="U18" s="407">
        <f t="shared" si="3"/>
        <v>0</v>
      </c>
      <c r="V18" s="407">
        <f t="shared" si="4"/>
        <v>0</v>
      </c>
    </row>
    <row r="19" spans="1:23" s="276" customFormat="1">
      <c r="A19" s="279"/>
      <c r="B19" s="280"/>
      <c r="C19" s="266"/>
      <c r="D19" s="267"/>
      <c r="E19" s="267"/>
      <c r="F19" s="265"/>
      <c r="G19" s="251"/>
      <c r="H19" s="267"/>
      <c r="I19" s="285"/>
      <c r="J19" s="270"/>
      <c r="K19" s="257"/>
      <c r="L19" s="255"/>
      <c r="M19" s="255"/>
      <c r="N19" s="271"/>
      <c r="O19" s="270"/>
      <c r="P19" s="257"/>
      <c r="Q19" s="272"/>
      <c r="R19" s="272"/>
      <c r="S19" s="401">
        <f t="shared" si="1"/>
        <v>0</v>
      </c>
      <c r="T19" s="406">
        <f t="shared" si="2"/>
        <v>0</v>
      </c>
      <c r="U19" s="407">
        <f t="shared" si="3"/>
        <v>0</v>
      </c>
      <c r="V19" s="407">
        <f t="shared" si="4"/>
        <v>0</v>
      </c>
      <c r="W19" s="275"/>
    </row>
    <row r="20" spans="1:23" s="276" customFormat="1">
      <c r="A20" s="279"/>
      <c r="B20" s="280"/>
      <c r="C20" s="266"/>
      <c r="D20" s="267"/>
      <c r="E20" s="267"/>
      <c r="F20" s="265"/>
      <c r="G20" s="251"/>
      <c r="H20" s="267"/>
      <c r="I20" s="285"/>
      <c r="J20" s="270"/>
      <c r="K20" s="257"/>
      <c r="L20" s="255"/>
      <c r="M20" s="255"/>
      <c r="N20" s="271"/>
      <c r="O20" s="270"/>
      <c r="P20" s="257"/>
      <c r="Q20" s="272"/>
      <c r="R20" s="273"/>
      <c r="S20" s="401">
        <f t="shared" si="1"/>
        <v>0</v>
      </c>
      <c r="T20" s="406">
        <f t="shared" si="2"/>
        <v>0</v>
      </c>
      <c r="U20" s="407">
        <f t="shared" si="3"/>
        <v>0</v>
      </c>
      <c r="V20" s="407">
        <f t="shared" si="4"/>
        <v>0</v>
      </c>
      <c r="W20" s="275"/>
    </row>
    <row r="21" spans="1:23" s="276" customFormat="1">
      <c r="A21" s="279"/>
      <c r="B21" s="280"/>
      <c r="C21" s="266"/>
      <c r="D21" s="267"/>
      <c r="E21" s="267"/>
      <c r="F21" s="265"/>
      <c r="G21" s="251"/>
      <c r="H21" s="267"/>
      <c r="I21" s="285"/>
      <c r="J21" s="270"/>
      <c r="K21" s="257"/>
      <c r="L21" s="255"/>
      <c r="M21" s="255"/>
      <c r="N21" s="271"/>
      <c r="O21" s="270"/>
      <c r="P21" s="257"/>
      <c r="Q21" s="272"/>
      <c r="R21" s="273"/>
      <c r="S21" s="401">
        <f t="shared" si="1"/>
        <v>0</v>
      </c>
      <c r="T21" s="406">
        <f t="shared" si="2"/>
        <v>0</v>
      </c>
      <c r="U21" s="407">
        <f t="shared" si="3"/>
        <v>0</v>
      </c>
      <c r="V21" s="407">
        <f t="shared" si="4"/>
        <v>0</v>
      </c>
      <c r="W21" s="275"/>
    </row>
    <row r="22" spans="1:23" s="276" customFormat="1">
      <c r="A22" s="279"/>
      <c r="B22" s="280"/>
      <c r="C22" s="266"/>
      <c r="D22" s="267"/>
      <c r="E22" s="267"/>
      <c r="F22" s="265"/>
      <c r="G22" s="251"/>
      <c r="H22" s="267"/>
      <c r="I22" s="285"/>
      <c r="J22" s="270"/>
      <c r="K22" s="257"/>
      <c r="L22" s="255"/>
      <c r="M22" s="255"/>
      <c r="N22" s="271"/>
      <c r="O22" s="270"/>
      <c r="P22" s="257"/>
      <c r="Q22" s="272"/>
      <c r="R22" s="273"/>
      <c r="S22" s="401">
        <f t="shared" si="1"/>
        <v>0</v>
      </c>
      <c r="T22" s="406">
        <f t="shared" si="2"/>
        <v>0</v>
      </c>
      <c r="U22" s="407">
        <f t="shared" si="3"/>
        <v>0</v>
      </c>
      <c r="V22" s="407">
        <f t="shared" si="4"/>
        <v>0</v>
      </c>
      <c r="W22" s="275"/>
    </row>
    <row r="23" spans="1:23" s="276" customFormat="1">
      <c r="A23" s="279"/>
      <c r="B23" s="280"/>
      <c r="C23" s="266"/>
      <c r="D23" s="267"/>
      <c r="E23" s="267"/>
      <c r="F23" s="265"/>
      <c r="G23" s="251"/>
      <c r="H23" s="267"/>
      <c r="I23" s="269"/>
      <c r="J23" s="270"/>
      <c r="K23" s="257"/>
      <c r="L23" s="255"/>
      <c r="M23" s="255"/>
      <c r="N23" s="271"/>
      <c r="O23" s="270"/>
      <c r="P23" s="257"/>
      <c r="Q23" s="272"/>
      <c r="R23" s="273"/>
      <c r="S23" s="401">
        <f t="shared" si="1"/>
        <v>0</v>
      </c>
      <c r="T23" s="406">
        <f t="shared" si="2"/>
        <v>0</v>
      </c>
      <c r="U23" s="407">
        <f t="shared" si="3"/>
        <v>0</v>
      </c>
      <c r="V23" s="407">
        <f t="shared" si="4"/>
        <v>0</v>
      </c>
      <c r="W23" s="275"/>
    </row>
    <row r="24" spans="1:23" s="276" customFormat="1">
      <c r="A24" s="279"/>
      <c r="B24" s="280"/>
      <c r="C24" s="266"/>
      <c r="D24" s="267"/>
      <c r="E24" s="267"/>
      <c r="F24" s="265"/>
      <c r="G24" s="251"/>
      <c r="H24" s="267"/>
      <c r="I24" s="269"/>
      <c r="J24" s="270"/>
      <c r="K24" s="257"/>
      <c r="L24" s="255"/>
      <c r="M24" s="255"/>
      <c r="N24" s="271"/>
      <c r="O24" s="270"/>
      <c r="P24" s="257"/>
      <c r="Q24" s="272"/>
      <c r="R24" s="273"/>
      <c r="S24" s="401">
        <f t="shared" si="1"/>
        <v>0</v>
      </c>
      <c r="T24" s="406">
        <f t="shared" si="2"/>
        <v>0</v>
      </c>
      <c r="U24" s="407">
        <f t="shared" si="3"/>
        <v>0</v>
      </c>
      <c r="V24" s="407">
        <f t="shared" si="4"/>
        <v>0</v>
      </c>
      <c r="W24" s="275"/>
    </row>
    <row r="25" spans="1:23" s="276" customFormat="1" ht="13.8" thickBot="1">
      <c r="A25" s="286" t="s">
        <v>12</v>
      </c>
      <c r="B25" s="287"/>
      <c r="C25" s="288"/>
      <c r="D25" s="289"/>
      <c r="E25" s="289"/>
      <c r="F25" s="287"/>
      <c r="G25" s="1"/>
      <c r="H25" s="290"/>
      <c r="I25" s="237"/>
      <c r="J25" s="291"/>
      <c r="K25" s="411">
        <f>SUM(K6:K24)</f>
        <v>0</v>
      </c>
      <c r="L25" s="412">
        <f>SUM(L6:L24)</f>
        <v>0</v>
      </c>
      <c r="M25" s="239"/>
      <c r="N25" s="236"/>
      <c r="O25" s="236"/>
      <c r="P25" s="292"/>
      <c r="Q25" s="293"/>
      <c r="R25" s="294"/>
      <c r="S25" s="408"/>
      <c r="T25" s="409">
        <f>SUM(T6:T24)</f>
        <v>0</v>
      </c>
      <c r="U25" s="410">
        <f>SUM(U6:U24)</f>
        <v>0</v>
      </c>
      <c r="V25" s="410">
        <f>SUM(V6:V24)</f>
        <v>0</v>
      </c>
      <c r="W25" s="245"/>
    </row>
    <row r="26" spans="1:23">
      <c r="A26" s="295" t="s">
        <v>90</v>
      </c>
      <c r="C26" s="248"/>
      <c r="D26" s="267"/>
      <c r="E26" s="267"/>
      <c r="I26" s="252"/>
      <c r="J26" s="252"/>
      <c r="K26" s="254"/>
      <c r="P26" s="257"/>
      <c r="Q26" s="258"/>
      <c r="R26" s="259"/>
      <c r="S26" s="260"/>
    </row>
    <row r="27" spans="1:23" s="2" customFormat="1">
      <c r="A27" s="307" t="s">
        <v>91</v>
      </c>
      <c r="D27" s="267"/>
      <c r="E27" s="267"/>
      <c r="K27" s="3"/>
      <c r="S27" s="185"/>
    </row>
    <row r="28" spans="1:23">
      <c r="A28" s="295" t="s">
        <v>96</v>
      </c>
      <c r="C28" s="248"/>
      <c r="D28" s="267"/>
      <c r="E28" s="267"/>
      <c r="I28" s="252"/>
      <c r="J28" s="252"/>
      <c r="K28" s="254"/>
      <c r="P28" s="257"/>
      <c r="Q28" s="258"/>
      <c r="R28" s="259"/>
      <c r="S28" s="260"/>
    </row>
    <row r="29" spans="1:23">
      <c r="C29" s="248"/>
      <c r="D29" s="267"/>
      <c r="E29" s="267"/>
      <c r="I29" s="252"/>
      <c r="J29" s="252"/>
      <c r="K29" s="254"/>
      <c r="P29" s="257"/>
      <c r="Q29" s="258"/>
      <c r="R29" s="259"/>
      <c r="S29" s="260"/>
    </row>
    <row r="30" spans="1:23">
      <c r="C30" s="248"/>
      <c r="D30" s="267"/>
      <c r="E30" s="267"/>
      <c r="I30" s="252"/>
      <c r="J30" s="252"/>
      <c r="K30" s="254"/>
      <c r="P30" s="257"/>
      <c r="Q30" s="258"/>
      <c r="R30" s="259"/>
      <c r="S30" s="260"/>
    </row>
    <row r="31" spans="1:23">
      <c r="C31" s="248"/>
      <c r="D31" s="267"/>
      <c r="E31" s="267"/>
      <c r="I31" s="252"/>
      <c r="J31" s="252"/>
      <c r="K31" s="254"/>
      <c r="P31" s="257"/>
      <c r="Q31" s="258"/>
      <c r="R31" s="259"/>
      <c r="S31" s="260"/>
    </row>
    <row r="32" spans="1:23">
      <c r="C32" s="248"/>
      <c r="D32" s="267"/>
      <c r="E32" s="267"/>
      <c r="I32" s="252"/>
      <c r="J32" s="252"/>
      <c r="K32" s="254"/>
      <c r="P32" s="257"/>
      <c r="Q32" s="258"/>
      <c r="R32" s="259"/>
      <c r="S32" s="260"/>
    </row>
    <row r="33" spans="3:19">
      <c r="C33" s="248"/>
      <c r="D33" s="267"/>
      <c r="E33" s="267"/>
      <c r="I33" s="252"/>
      <c r="J33" s="252"/>
      <c r="K33" s="254"/>
      <c r="P33" s="257"/>
      <c r="Q33" s="258"/>
      <c r="R33" s="259"/>
      <c r="S33" s="260"/>
    </row>
    <row r="34" spans="3:19">
      <c r="C34" s="248"/>
      <c r="D34" s="267"/>
      <c r="E34" s="267"/>
      <c r="I34" s="252"/>
      <c r="J34" s="252"/>
      <c r="K34" s="254"/>
      <c r="P34" s="257"/>
      <c r="Q34" s="258"/>
      <c r="R34" s="259"/>
      <c r="S34" s="260"/>
    </row>
    <row r="35" spans="3:19">
      <c r="C35" s="248"/>
      <c r="D35" s="267"/>
      <c r="E35" s="267"/>
      <c r="I35" s="252"/>
      <c r="J35" s="252"/>
      <c r="K35" s="254"/>
      <c r="P35" s="257"/>
      <c r="Q35" s="258"/>
      <c r="R35" s="259"/>
      <c r="S35" s="260"/>
    </row>
    <row r="36" spans="3:19">
      <c r="C36" s="248"/>
      <c r="D36" s="267"/>
      <c r="E36" s="267"/>
      <c r="I36" s="252"/>
      <c r="J36" s="252"/>
      <c r="K36" s="254"/>
      <c r="P36" s="257"/>
      <c r="Q36" s="258"/>
      <c r="R36" s="259"/>
      <c r="S36" s="260"/>
    </row>
    <row r="37" spans="3:19">
      <c r="C37" s="248"/>
      <c r="D37" s="267"/>
      <c r="E37" s="267"/>
      <c r="I37" s="252"/>
      <c r="J37" s="252"/>
      <c r="K37" s="254"/>
      <c r="P37" s="257"/>
      <c r="Q37" s="258"/>
      <c r="R37" s="259"/>
      <c r="S37" s="260"/>
    </row>
    <row r="38" spans="3:19">
      <c r="C38" s="248"/>
      <c r="D38" s="267"/>
      <c r="E38" s="267"/>
      <c r="I38" s="252"/>
      <c r="J38" s="252"/>
      <c r="K38" s="254"/>
      <c r="P38" s="257"/>
      <c r="Q38" s="258"/>
      <c r="R38" s="259"/>
      <c r="S38" s="260"/>
    </row>
    <row r="39" spans="3:19">
      <c r="C39" s="248"/>
      <c r="D39" s="267"/>
      <c r="E39" s="267"/>
      <c r="I39" s="252"/>
      <c r="J39" s="252"/>
      <c r="K39" s="254"/>
      <c r="P39" s="257"/>
      <c r="Q39" s="258"/>
      <c r="R39" s="259"/>
      <c r="S39" s="260"/>
    </row>
    <row r="40" spans="3:19">
      <c r="C40" s="248"/>
      <c r="D40" s="267"/>
      <c r="E40" s="267"/>
      <c r="I40" s="252"/>
      <c r="J40" s="252"/>
      <c r="K40" s="254"/>
      <c r="P40" s="257"/>
      <c r="Q40" s="258"/>
      <c r="R40" s="259"/>
      <c r="S40" s="260"/>
    </row>
    <row r="41" spans="3:19">
      <c r="C41" s="248"/>
      <c r="D41" s="267"/>
      <c r="E41" s="267"/>
      <c r="I41" s="252"/>
      <c r="J41" s="252"/>
      <c r="K41" s="254"/>
      <c r="P41" s="257"/>
      <c r="Q41" s="258"/>
      <c r="R41" s="259"/>
      <c r="S41" s="260"/>
    </row>
    <row r="42" spans="3:19">
      <c r="C42" s="248"/>
      <c r="D42" s="267"/>
      <c r="E42" s="267"/>
      <c r="I42" s="252"/>
      <c r="J42" s="252"/>
      <c r="K42" s="254"/>
      <c r="P42" s="257"/>
      <c r="Q42" s="258"/>
      <c r="R42" s="259"/>
      <c r="S42" s="259"/>
    </row>
    <row r="43" spans="3:19">
      <c r="C43" s="248"/>
      <c r="D43" s="267"/>
      <c r="E43" s="267"/>
      <c r="I43" s="252"/>
      <c r="J43" s="252"/>
      <c r="K43" s="254"/>
      <c r="Q43" s="258"/>
      <c r="R43" s="259"/>
      <c r="S43" s="259"/>
    </row>
    <row r="44" spans="3:19">
      <c r="C44" s="248"/>
      <c r="D44" s="267"/>
      <c r="E44" s="267"/>
      <c r="I44" s="252"/>
      <c r="J44" s="252"/>
      <c r="K44" s="254"/>
      <c r="Q44" s="258"/>
      <c r="R44" s="259"/>
      <c r="S44" s="259"/>
    </row>
    <row r="45" spans="3:19">
      <c r="C45" s="248"/>
      <c r="D45" s="267"/>
      <c r="E45" s="267"/>
      <c r="I45" s="252"/>
      <c r="J45" s="252"/>
      <c r="K45" s="254"/>
      <c r="Q45" s="258"/>
      <c r="R45" s="259"/>
      <c r="S45" s="259"/>
    </row>
    <row r="46" spans="3:19">
      <c r="C46" s="248"/>
      <c r="D46" s="267"/>
      <c r="E46" s="267"/>
      <c r="I46" s="252"/>
      <c r="J46" s="252"/>
      <c r="K46" s="254"/>
      <c r="Q46" s="258"/>
      <c r="R46" s="259"/>
      <c r="S46" s="259"/>
    </row>
    <row r="47" spans="3:19">
      <c r="C47" s="248"/>
      <c r="D47" s="267"/>
      <c r="E47" s="267"/>
      <c r="I47" s="252"/>
      <c r="J47" s="252"/>
      <c r="K47" s="254"/>
      <c r="Q47" s="258"/>
      <c r="R47" s="259"/>
      <c r="S47" s="259"/>
    </row>
    <row r="48" spans="3:19">
      <c r="C48" s="248"/>
      <c r="D48" s="267"/>
      <c r="E48" s="267"/>
      <c r="I48" s="252"/>
      <c r="J48" s="252"/>
      <c r="K48" s="254"/>
      <c r="Q48" s="258"/>
      <c r="R48" s="259"/>
      <c r="S48" s="259"/>
    </row>
    <row r="49" spans="3:19">
      <c r="C49" s="248"/>
      <c r="D49" s="267"/>
      <c r="E49" s="267"/>
      <c r="I49" s="252"/>
      <c r="J49" s="252"/>
      <c r="K49" s="254"/>
      <c r="Q49" s="258"/>
      <c r="R49" s="259"/>
      <c r="S49" s="259"/>
    </row>
    <row r="50" spans="3:19">
      <c r="C50" s="248"/>
      <c r="D50" s="267"/>
      <c r="E50" s="267"/>
      <c r="I50" s="252"/>
      <c r="J50" s="252"/>
      <c r="K50" s="254"/>
      <c r="Q50" s="258"/>
      <c r="R50" s="259"/>
      <c r="S50" s="259"/>
    </row>
    <row r="51" spans="3:19">
      <c r="C51" s="248"/>
      <c r="D51" s="267"/>
      <c r="E51" s="267"/>
      <c r="I51" s="252"/>
      <c r="J51" s="252"/>
      <c r="K51" s="254"/>
      <c r="Q51" s="258"/>
      <c r="R51" s="259"/>
      <c r="S51" s="259"/>
    </row>
    <row r="52" spans="3:19">
      <c r="C52" s="248"/>
      <c r="D52" s="267"/>
      <c r="E52" s="267"/>
      <c r="I52" s="252"/>
      <c r="J52" s="252"/>
      <c r="K52" s="254"/>
      <c r="Q52" s="258"/>
      <c r="R52" s="259"/>
      <c r="S52" s="259"/>
    </row>
    <row r="53" spans="3:19">
      <c r="C53" s="248"/>
      <c r="D53" s="267"/>
      <c r="E53" s="267"/>
      <c r="I53" s="252"/>
      <c r="J53" s="252"/>
      <c r="K53" s="254"/>
      <c r="Q53" s="258"/>
      <c r="R53" s="259"/>
      <c r="S53" s="259"/>
    </row>
    <row r="54" spans="3:19">
      <c r="C54" s="248"/>
      <c r="D54" s="267"/>
      <c r="E54" s="267"/>
      <c r="I54" s="252"/>
      <c r="J54" s="252"/>
      <c r="K54" s="254"/>
      <c r="Q54" s="258"/>
      <c r="R54" s="259"/>
      <c r="S54" s="259"/>
    </row>
    <row r="55" spans="3:19">
      <c r="C55" s="248"/>
      <c r="D55" s="267"/>
      <c r="E55" s="267"/>
      <c r="I55" s="252"/>
      <c r="J55" s="252"/>
      <c r="K55" s="254"/>
      <c r="Q55" s="258"/>
      <c r="R55" s="259"/>
      <c r="S55" s="259"/>
    </row>
    <row r="56" spans="3:19">
      <c r="C56" s="248"/>
      <c r="D56" s="267"/>
      <c r="E56" s="267"/>
      <c r="I56" s="252"/>
      <c r="J56" s="252"/>
      <c r="K56" s="254"/>
      <c r="Q56" s="258"/>
      <c r="R56" s="259"/>
      <c r="S56" s="259"/>
    </row>
    <row r="57" spans="3:19">
      <c r="C57" s="248"/>
      <c r="D57" s="267"/>
      <c r="E57" s="267"/>
      <c r="I57" s="252"/>
      <c r="J57" s="252"/>
      <c r="K57" s="254"/>
      <c r="Q57" s="258"/>
      <c r="R57" s="259"/>
      <c r="S57" s="259"/>
    </row>
    <row r="58" spans="3:19">
      <c r="C58" s="248"/>
      <c r="D58" s="267"/>
      <c r="E58" s="267"/>
      <c r="I58" s="252"/>
      <c r="J58" s="252"/>
      <c r="K58" s="254"/>
      <c r="Q58" s="258"/>
      <c r="R58" s="259"/>
      <c r="S58" s="259"/>
    </row>
    <row r="59" spans="3:19">
      <c r="C59" s="297"/>
      <c r="D59" s="267"/>
      <c r="E59" s="267"/>
      <c r="I59" s="252"/>
      <c r="J59" s="252"/>
      <c r="K59" s="254"/>
      <c r="Q59" s="258"/>
      <c r="R59" s="259"/>
      <c r="S59" s="259"/>
    </row>
    <row r="60" spans="3:19">
      <c r="C60" s="297"/>
      <c r="D60" s="267"/>
      <c r="E60" s="267"/>
      <c r="I60" s="252"/>
      <c r="J60" s="252"/>
      <c r="K60" s="254"/>
      <c r="Q60" s="258"/>
      <c r="R60" s="259"/>
      <c r="S60" s="259"/>
    </row>
    <row r="61" spans="3:19">
      <c r="C61" s="297"/>
      <c r="D61" s="267"/>
      <c r="E61" s="267"/>
      <c r="I61" s="252"/>
      <c r="J61" s="252"/>
      <c r="K61" s="254"/>
      <c r="Q61" s="258"/>
      <c r="R61" s="259"/>
      <c r="S61" s="259"/>
    </row>
    <row r="62" spans="3:19">
      <c r="C62" s="297"/>
      <c r="D62" s="267"/>
      <c r="E62" s="267"/>
      <c r="I62" s="252"/>
      <c r="J62" s="252"/>
      <c r="K62" s="254"/>
      <c r="Q62" s="258"/>
      <c r="R62" s="259"/>
      <c r="S62" s="259"/>
    </row>
    <row r="63" spans="3:19">
      <c r="C63" s="297"/>
      <c r="D63" s="267"/>
      <c r="E63" s="267"/>
      <c r="I63" s="252"/>
      <c r="J63" s="252"/>
      <c r="K63" s="254"/>
      <c r="Q63" s="258"/>
      <c r="R63" s="259"/>
      <c r="S63" s="259"/>
    </row>
    <row r="64" spans="3:19">
      <c r="C64" s="297"/>
      <c r="D64" s="267"/>
      <c r="E64" s="267"/>
      <c r="I64" s="252"/>
      <c r="J64" s="252"/>
      <c r="K64" s="254"/>
      <c r="Q64" s="258"/>
      <c r="R64" s="259"/>
      <c r="S64" s="259"/>
    </row>
    <row r="65" spans="3:19">
      <c r="C65" s="297"/>
      <c r="D65" s="267"/>
      <c r="E65" s="267"/>
      <c r="I65" s="252"/>
      <c r="J65" s="252"/>
      <c r="K65" s="254"/>
      <c r="Q65" s="258"/>
      <c r="R65" s="259"/>
      <c r="S65" s="259"/>
    </row>
    <row r="66" spans="3:19">
      <c r="C66" s="297"/>
      <c r="D66" s="267"/>
      <c r="E66" s="267"/>
      <c r="I66" s="252"/>
      <c r="J66" s="252"/>
      <c r="K66" s="254"/>
      <c r="Q66" s="258"/>
      <c r="R66" s="259"/>
      <c r="S66" s="259"/>
    </row>
    <row r="67" spans="3:19">
      <c r="C67" s="297"/>
      <c r="D67" s="267"/>
      <c r="E67" s="267"/>
      <c r="I67" s="252"/>
      <c r="J67" s="252"/>
      <c r="K67" s="254"/>
      <c r="Q67" s="258"/>
      <c r="R67" s="259"/>
      <c r="S67" s="259"/>
    </row>
    <row r="68" spans="3:19">
      <c r="C68" s="297"/>
      <c r="D68" s="267"/>
      <c r="E68" s="267"/>
      <c r="I68" s="252"/>
      <c r="J68" s="252"/>
      <c r="K68" s="254"/>
      <c r="Q68" s="258"/>
      <c r="R68" s="259"/>
      <c r="S68" s="259"/>
    </row>
    <row r="69" spans="3:19">
      <c r="C69" s="297"/>
      <c r="D69" s="267"/>
      <c r="E69" s="267"/>
      <c r="I69" s="252"/>
      <c r="J69" s="252"/>
      <c r="K69" s="254"/>
      <c r="Q69" s="258"/>
      <c r="R69" s="259"/>
      <c r="S69" s="259"/>
    </row>
    <row r="70" spans="3:19">
      <c r="C70" s="297"/>
      <c r="D70" s="267"/>
      <c r="E70" s="267"/>
      <c r="I70" s="252"/>
      <c r="J70" s="252"/>
      <c r="K70" s="254"/>
      <c r="Q70" s="258"/>
      <c r="R70" s="259"/>
      <c r="S70" s="259"/>
    </row>
    <row r="71" spans="3:19">
      <c r="C71" s="297"/>
      <c r="D71" s="267"/>
      <c r="E71" s="267"/>
      <c r="I71" s="252"/>
      <c r="J71" s="252"/>
      <c r="K71" s="254"/>
      <c r="Q71" s="258"/>
      <c r="R71" s="259"/>
      <c r="S71" s="259"/>
    </row>
    <row r="72" spans="3:19">
      <c r="C72" s="297"/>
      <c r="D72" s="267"/>
      <c r="E72" s="267"/>
      <c r="I72" s="252"/>
      <c r="J72" s="252"/>
      <c r="K72" s="254"/>
      <c r="Q72" s="258"/>
      <c r="R72" s="259"/>
      <c r="S72" s="259"/>
    </row>
    <row r="73" spans="3:19">
      <c r="C73" s="297"/>
      <c r="D73" s="267"/>
      <c r="E73" s="267"/>
      <c r="I73" s="252"/>
      <c r="J73" s="252"/>
      <c r="K73" s="254"/>
      <c r="Q73" s="258"/>
      <c r="R73" s="259"/>
      <c r="S73" s="259"/>
    </row>
    <row r="74" spans="3:19">
      <c r="C74" s="297"/>
      <c r="D74" s="267"/>
      <c r="E74" s="267"/>
      <c r="I74" s="252"/>
      <c r="J74" s="252"/>
      <c r="K74" s="254"/>
      <c r="Q74" s="258"/>
      <c r="R74" s="259"/>
      <c r="S74" s="259"/>
    </row>
    <row r="75" spans="3:19">
      <c r="C75" s="297"/>
      <c r="D75" s="267"/>
      <c r="E75" s="267"/>
      <c r="I75" s="252"/>
      <c r="J75" s="252"/>
      <c r="K75" s="254"/>
      <c r="Q75" s="258"/>
      <c r="R75" s="259"/>
      <c r="S75" s="259"/>
    </row>
    <row r="76" spans="3:19">
      <c r="C76" s="297"/>
      <c r="D76" s="267"/>
      <c r="E76" s="267"/>
      <c r="I76" s="252"/>
      <c r="J76" s="252"/>
      <c r="K76" s="254"/>
      <c r="Q76" s="258"/>
      <c r="R76" s="259"/>
      <c r="S76" s="259"/>
    </row>
    <row r="77" spans="3:19">
      <c r="C77" s="297"/>
      <c r="D77" s="267"/>
      <c r="E77" s="267"/>
      <c r="I77" s="252"/>
      <c r="J77" s="252"/>
      <c r="K77" s="254"/>
      <c r="Q77" s="258"/>
      <c r="R77" s="259"/>
      <c r="S77" s="259"/>
    </row>
    <row r="78" spans="3:19">
      <c r="C78" s="297"/>
      <c r="D78" s="267"/>
      <c r="E78" s="267"/>
      <c r="I78" s="252"/>
      <c r="J78" s="252"/>
      <c r="K78" s="254"/>
      <c r="Q78" s="258"/>
      <c r="R78" s="259"/>
      <c r="S78" s="259"/>
    </row>
    <row r="79" spans="3:19">
      <c r="C79" s="297"/>
      <c r="D79" s="267"/>
      <c r="E79" s="267"/>
      <c r="I79" s="252"/>
      <c r="J79" s="252"/>
      <c r="K79" s="254"/>
      <c r="Q79" s="258"/>
      <c r="R79" s="259"/>
      <c r="S79" s="259"/>
    </row>
    <row r="80" spans="3:19">
      <c r="C80" s="297"/>
      <c r="D80" s="267"/>
      <c r="E80" s="267"/>
      <c r="I80" s="252"/>
      <c r="J80" s="252"/>
      <c r="K80" s="254"/>
      <c r="Q80" s="258"/>
      <c r="R80" s="259"/>
      <c r="S80" s="259"/>
    </row>
    <row r="81" spans="3:19">
      <c r="C81" s="297"/>
      <c r="D81" s="267"/>
      <c r="E81" s="267"/>
      <c r="I81" s="252"/>
      <c r="J81" s="252"/>
      <c r="K81" s="254"/>
      <c r="Q81" s="258"/>
      <c r="R81" s="259"/>
      <c r="S81" s="259"/>
    </row>
    <row r="82" spans="3:19">
      <c r="C82" s="297"/>
      <c r="D82" s="267"/>
      <c r="E82" s="267"/>
      <c r="I82" s="252"/>
      <c r="J82" s="252"/>
      <c r="K82" s="254"/>
      <c r="Q82" s="258"/>
      <c r="R82" s="259"/>
      <c r="S82" s="259"/>
    </row>
    <row r="83" spans="3:19">
      <c r="C83" s="297"/>
      <c r="D83" s="267"/>
      <c r="E83" s="267"/>
      <c r="I83" s="252"/>
      <c r="J83" s="252"/>
      <c r="K83" s="254"/>
      <c r="Q83" s="258"/>
      <c r="R83" s="259"/>
      <c r="S83" s="259"/>
    </row>
    <row r="84" spans="3:19">
      <c r="C84" s="297"/>
      <c r="D84" s="267"/>
      <c r="E84" s="267"/>
      <c r="I84" s="252"/>
      <c r="J84" s="252"/>
      <c r="K84" s="254"/>
      <c r="Q84" s="258"/>
      <c r="R84" s="259"/>
      <c r="S84" s="259"/>
    </row>
    <row r="85" spans="3:19">
      <c r="C85" s="297"/>
      <c r="D85" s="267"/>
      <c r="E85" s="267"/>
      <c r="I85" s="252"/>
      <c r="J85" s="252"/>
      <c r="K85" s="254"/>
      <c r="Q85" s="258"/>
      <c r="R85" s="259"/>
      <c r="S85" s="259"/>
    </row>
    <row r="86" spans="3:19">
      <c r="C86" s="297"/>
      <c r="D86" s="267"/>
      <c r="E86" s="267"/>
      <c r="I86" s="252"/>
      <c r="J86" s="252"/>
      <c r="K86" s="254"/>
      <c r="Q86" s="258"/>
      <c r="R86" s="259"/>
      <c r="S86" s="259"/>
    </row>
    <row r="87" spans="3:19">
      <c r="C87" s="297"/>
      <c r="D87" s="267"/>
      <c r="E87" s="267"/>
      <c r="I87" s="252"/>
      <c r="J87" s="252"/>
      <c r="K87" s="254"/>
      <c r="Q87" s="258"/>
      <c r="R87" s="259"/>
      <c r="S87" s="259"/>
    </row>
    <row r="88" spans="3:19">
      <c r="C88" s="297"/>
      <c r="D88" s="267"/>
      <c r="E88" s="267"/>
      <c r="I88" s="252"/>
      <c r="J88" s="252"/>
      <c r="K88" s="254"/>
      <c r="Q88" s="258"/>
      <c r="R88" s="259"/>
      <c r="S88" s="259"/>
    </row>
    <row r="89" spans="3:19">
      <c r="C89" s="297"/>
      <c r="D89" s="267"/>
      <c r="E89" s="267"/>
      <c r="I89" s="252"/>
      <c r="J89" s="252"/>
      <c r="K89" s="254"/>
      <c r="Q89" s="258"/>
      <c r="R89" s="259"/>
      <c r="S89" s="259"/>
    </row>
    <row r="90" spans="3:19">
      <c r="C90" s="297"/>
      <c r="D90" s="267"/>
      <c r="E90" s="267"/>
      <c r="I90" s="252"/>
      <c r="J90" s="252"/>
      <c r="K90" s="254"/>
      <c r="Q90" s="258"/>
      <c r="R90" s="259"/>
      <c r="S90" s="259"/>
    </row>
    <row r="91" spans="3:19">
      <c r="C91" s="297"/>
      <c r="D91" s="267"/>
      <c r="E91" s="267"/>
      <c r="I91" s="252"/>
      <c r="J91" s="252"/>
      <c r="K91" s="254"/>
      <c r="Q91" s="258"/>
      <c r="R91" s="259"/>
      <c r="S91" s="259"/>
    </row>
    <row r="92" spans="3:19">
      <c r="C92" s="297"/>
      <c r="D92" s="267"/>
      <c r="E92" s="267"/>
      <c r="I92" s="252"/>
      <c r="J92" s="252"/>
      <c r="K92" s="254"/>
      <c r="Q92" s="258"/>
      <c r="R92" s="259"/>
      <c r="S92" s="259"/>
    </row>
    <row r="93" spans="3:19">
      <c r="C93" s="297"/>
      <c r="D93" s="267"/>
      <c r="E93" s="267"/>
      <c r="I93" s="252"/>
      <c r="J93" s="252"/>
      <c r="K93" s="254"/>
      <c r="Q93" s="258"/>
      <c r="R93" s="259"/>
      <c r="S93" s="259"/>
    </row>
    <row r="94" spans="3:19">
      <c r="C94" s="297"/>
      <c r="D94" s="267"/>
      <c r="E94" s="267"/>
      <c r="I94" s="252"/>
      <c r="J94" s="252"/>
      <c r="K94" s="254"/>
      <c r="Q94" s="258"/>
      <c r="R94" s="259"/>
      <c r="S94" s="259"/>
    </row>
    <row r="95" spans="3:19">
      <c r="C95" s="297"/>
      <c r="D95" s="267"/>
      <c r="E95" s="267"/>
      <c r="I95" s="252"/>
      <c r="J95" s="252"/>
      <c r="K95" s="254"/>
      <c r="Q95" s="258"/>
      <c r="R95" s="259"/>
      <c r="S95" s="259"/>
    </row>
    <row r="96" spans="3:19">
      <c r="C96" s="297"/>
      <c r="D96" s="267"/>
      <c r="E96" s="267"/>
      <c r="I96" s="252"/>
      <c r="J96" s="252"/>
      <c r="K96" s="254"/>
      <c r="Q96" s="258"/>
      <c r="R96" s="259"/>
      <c r="S96" s="259"/>
    </row>
    <row r="97" spans="3:19">
      <c r="C97" s="297"/>
      <c r="D97" s="267"/>
      <c r="E97" s="267"/>
      <c r="I97" s="252"/>
      <c r="J97" s="252"/>
      <c r="K97" s="254"/>
      <c r="Q97" s="258"/>
      <c r="R97" s="259"/>
      <c r="S97" s="259"/>
    </row>
    <row r="98" spans="3:19">
      <c r="C98" s="297"/>
      <c r="D98" s="267"/>
      <c r="E98" s="267"/>
      <c r="I98" s="252"/>
      <c r="J98" s="252"/>
      <c r="K98" s="254"/>
      <c r="Q98" s="258"/>
      <c r="R98" s="259"/>
      <c r="S98" s="259"/>
    </row>
    <row r="99" spans="3:19">
      <c r="C99" s="297"/>
      <c r="D99" s="267"/>
      <c r="E99" s="267"/>
      <c r="I99" s="252"/>
      <c r="J99" s="252"/>
      <c r="K99" s="254"/>
      <c r="Q99" s="258"/>
      <c r="R99" s="259"/>
      <c r="S99" s="259"/>
    </row>
    <row r="100" spans="3:19">
      <c r="C100" s="297"/>
      <c r="D100" s="267"/>
      <c r="E100" s="267"/>
      <c r="I100" s="252"/>
      <c r="J100" s="252"/>
      <c r="K100" s="254"/>
      <c r="Q100" s="258"/>
      <c r="R100" s="259"/>
      <c r="S100" s="259"/>
    </row>
    <row r="101" spans="3:19">
      <c r="C101" s="297"/>
      <c r="D101" s="267"/>
      <c r="E101" s="267"/>
      <c r="I101" s="252"/>
      <c r="J101" s="252"/>
      <c r="K101" s="254"/>
      <c r="Q101" s="258"/>
      <c r="R101" s="259"/>
      <c r="S101" s="259"/>
    </row>
    <row r="102" spans="3:19">
      <c r="C102" s="297"/>
      <c r="D102" s="267"/>
      <c r="E102" s="267"/>
      <c r="I102" s="252"/>
      <c r="J102" s="252"/>
      <c r="K102" s="254"/>
      <c r="Q102" s="258"/>
      <c r="R102" s="259"/>
      <c r="S102" s="259"/>
    </row>
    <row r="103" spans="3:19">
      <c r="C103" s="297"/>
      <c r="D103" s="267"/>
      <c r="E103" s="267"/>
      <c r="I103" s="252"/>
      <c r="J103" s="252"/>
      <c r="K103" s="254"/>
      <c r="Q103" s="258"/>
      <c r="R103" s="259"/>
      <c r="S103" s="259"/>
    </row>
    <row r="104" spans="3:19">
      <c r="C104" s="297"/>
      <c r="D104" s="267"/>
      <c r="E104" s="267"/>
      <c r="I104" s="252"/>
      <c r="J104" s="252"/>
      <c r="K104" s="254"/>
      <c r="Q104" s="258"/>
      <c r="R104" s="259"/>
      <c r="S104" s="259"/>
    </row>
    <row r="105" spans="3:19">
      <c r="C105" s="297"/>
      <c r="D105" s="267"/>
      <c r="E105" s="267"/>
      <c r="I105" s="252"/>
      <c r="J105" s="252"/>
      <c r="K105" s="254"/>
      <c r="Q105" s="258"/>
      <c r="R105" s="259"/>
      <c r="S105" s="259"/>
    </row>
    <row r="106" spans="3:19">
      <c r="C106" s="297"/>
      <c r="D106" s="267"/>
      <c r="E106" s="267"/>
      <c r="I106" s="252"/>
      <c r="J106" s="252"/>
      <c r="K106" s="254"/>
      <c r="Q106" s="258"/>
      <c r="R106" s="259"/>
      <c r="S106" s="259"/>
    </row>
    <row r="107" spans="3:19">
      <c r="C107" s="297"/>
      <c r="D107" s="267"/>
      <c r="E107" s="267"/>
      <c r="I107" s="252"/>
      <c r="J107" s="252"/>
      <c r="K107" s="254"/>
      <c r="Q107" s="258"/>
      <c r="R107" s="259"/>
      <c r="S107" s="259"/>
    </row>
    <row r="108" spans="3:19">
      <c r="C108" s="297"/>
      <c r="D108" s="267"/>
      <c r="E108" s="267"/>
      <c r="I108" s="252"/>
      <c r="J108" s="252"/>
      <c r="K108" s="254"/>
      <c r="Q108" s="258"/>
      <c r="R108" s="259"/>
      <c r="S108" s="259"/>
    </row>
    <row r="109" spans="3:19">
      <c r="C109" s="297"/>
      <c r="D109" s="267"/>
      <c r="E109" s="267"/>
      <c r="I109" s="252"/>
      <c r="J109" s="252"/>
      <c r="K109" s="254"/>
      <c r="Q109" s="258"/>
      <c r="R109" s="259"/>
      <c r="S109" s="259"/>
    </row>
    <row r="110" spans="3:19">
      <c r="C110" s="297"/>
      <c r="D110" s="267"/>
      <c r="E110" s="267"/>
      <c r="I110" s="252"/>
      <c r="J110" s="252"/>
      <c r="K110" s="254"/>
      <c r="Q110" s="258"/>
      <c r="R110" s="259"/>
      <c r="S110" s="259"/>
    </row>
    <row r="111" spans="3:19">
      <c r="C111" s="297"/>
      <c r="D111" s="267"/>
      <c r="E111" s="267"/>
      <c r="I111" s="252"/>
      <c r="J111" s="252"/>
      <c r="K111" s="254"/>
      <c r="Q111" s="258"/>
      <c r="R111" s="259"/>
      <c r="S111" s="259"/>
    </row>
    <row r="112" spans="3:19">
      <c r="C112" s="297"/>
      <c r="D112" s="267"/>
      <c r="E112" s="267"/>
      <c r="I112" s="252"/>
      <c r="J112" s="252"/>
      <c r="K112" s="254"/>
      <c r="Q112" s="258"/>
      <c r="R112" s="259"/>
      <c r="S112" s="259"/>
    </row>
    <row r="113" spans="3:11">
      <c r="C113" s="297"/>
      <c r="D113" s="267"/>
      <c r="E113" s="267"/>
      <c r="I113" s="252"/>
      <c r="J113" s="252"/>
      <c r="K113" s="254"/>
    </row>
    <row r="114" spans="3:11">
      <c r="C114" s="297"/>
      <c r="D114" s="267"/>
      <c r="E114" s="267"/>
      <c r="I114" s="252"/>
      <c r="J114" s="252"/>
      <c r="K114" s="254"/>
    </row>
    <row r="115" spans="3:11">
      <c r="C115" s="297"/>
      <c r="D115" s="267"/>
      <c r="E115" s="267"/>
      <c r="I115" s="252"/>
      <c r="J115" s="252"/>
      <c r="K115" s="254"/>
    </row>
    <row r="116" spans="3:11">
      <c r="C116" s="297"/>
      <c r="D116" s="267"/>
      <c r="E116" s="267"/>
      <c r="I116" s="252"/>
      <c r="J116" s="252"/>
      <c r="K116" s="254"/>
    </row>
    <row r="117" spans="3:11">
      <c r="C117" s="297"/>
      <c r="D117" s="267"/>
      <c r="E117" s="267"/>
      <c r="I117" s="252"/>
      <c r="J117" s="252"/>
      <c r="K117" s="254"/>
    </row>
    <row r="118" spans="3:11">
      <c r="C118" s="297"/>
      <c r="D118" s="267"/>
      <c r="E118" s="267"/>
      <c r="I118" s="252"/>
      <c r="J118" s="252"/>
      <c r="K118" s="254"/>
    </row>
    <row r="119" spans="3:11">
      <c r="C119" s="297"/>
      <c r="D119" s="267"/>
      <c r="E119" s="267"/>
      <c r="I119" s="252"/>
      <c r="J119" s="252"/>
      <c r="K119" s="254"/>
    </row>
    <row r="120" spans="3:11">
      <c r="C120" s="297"/>
      <c r="D120" s="267"/>
      <c r="E120" s="267"/>
      <c r="I120" s="252"/>
      <c r="J120" s="252"/>
      <c r="K120" s="254"/>
    </row>
    <row r="121" spans="3:11">
      <c r="C121" s="297"/>
      <c r="D121" s="267"/>
      <c r="E121" s="267"/>
      <c r="I121" s="252"/>
      <c r="J121" s="252"/>
      <c r="K121" s="254"/>
    </row>
    <row r="122" spans="3:11">
      <c r="C122" s="297"/>
      <c r="D122" s="267"/>
      <c r="E122" s="267"/>
      <c r="I122" s="252"/>
      <c r="J122" s="252"/>
      <c r="K122" s="254"/>
    </row>
    <row r="123" spans="3:11">
      <c r="C123" s="297"/>
      <c r="D123" s="267"/>
      <c r="E123" s="267"/>
      <c r="I123" s="252"/>
      <c r="J123" s="252"/>
      <c r="K123" s="254"/>
    </row>
    <row r="124" spans="3:11">
      <c r="C124" s="297"/>
      <c r="D124" s="267"/>
      <c r="E124" s="267"/>
      <c r="I124" s="252"/>
      <c r="J124" s="252"/>
      <c r="K124" s="254"/>
    </row>
    <row r="125" spans="3:11">
      <c r="C125" s="297"/>
      <c r="D125" s="267"/>
      <c r="E125" s="267"/>
      <c r="I125" s="252"/>
      <c r="J125" s="252"/>
      <c r="K125" s="254"/>
    </row>
    <row r="126" spans="3:11">
      <c r="C126" s="297"/>
      <c r="D126" s="267"/>
      <c r="E126" s="267"/>
      <c r="I126" s="252"/>
      <c r="J126" s="252"/>
      <c r="K126" s="254"/>
    </row>
    <row r="127" spans="3:11">
      <c r="C127" s="297"/>
      <c r="D127" s="267"/>
      <c r="E127" s="267"/>
      <c r="I127" s="252"/>
      <c r="J127" s="252"/>
      <c r="K127" s="254"/>
    </row>
    <row r="128" spans="3:11">
      <c r="C128" s="297"/>
      <c r="D128" s="267"/>
      <c r="E128" s="267"/>
      <c r="I128" s="252"/>
      <c r="J128" s="252"/>
      <c r="K128" s="254"/>
    </row>
    <row r="129" spans="3:11">
      <c r="C129" s="297"/>
      <c r="D129" s="267"/>
      <c r="E129" s="267"/>
      <c r="I129" s="252"/>
      <c r="J129" s="252"/>
      <c r="K129" s="254"/>
    </row>
    <row r="130" spans="3:11">
      <c r="C130" s="297"/>
      <c r="D130" s="267"/>
      <c r="E130" s="267"/>
      <c r="I130" s="252"/>
      <c r="J130" s="252"/>
      <c r="K130" s="254"/>
    </row>
    <row r="131" spans="3:11">
      <c r="C131" s="297"/>
      <c r="D131" s="267"/>
      <c r="E131" s="267"/>
      <c r="I131" s="252"/>
      <c r="J131" s="252"/>
      <c r="K131" s="254"/>
    </row>
    <row r="132" spans="3:11">
      <c r="C132" s="297"/>
      <c r="D132" s="267"/>
      <c r="E132" s="267"/>
      <c r="I132" s="252"/>
      <c r="J132" s="252"/>
      <c r="K132" s="254"/>
    </row>
    <row r="133" spans="3:11">
      <c r="C133" s="297"/>
      <c r="D133" s="267"/>
      <c r="E133" s="267"/>
      <c r="I133" s="252"/>
      <c r="J133" s="252"/>
      <c r="K133" s="254"/>
    </row>
    <row r="134" spans="3:11">
      <c r="C134" s="297"/>
      <c r="D134" s="267"/>
      <c r="E134" s="267"/>
      <c r="I134" s="252"/>
      <c r="J134" s="252"/>
      <c r="K134" s="254"/>
    </row>
    <row r="135" spans="3:11">
      <c r="C135" s="297"/>
      <c r="D135" s="267"/>
      <c r="E135" s="267"/>
      <c r="I135" s="252"/>
      <c r="J135" s="252"/>
      <c r="K135" s="254"/>
    </row>
    <row r="136" spans="3:11">
      <c r="C136" s="297"/>
      <c r="D136" s="267"/>
      <c r="E136" s="267"/>
      <c r="I136" s="252"/>
      <c r="J136" s="252"/>
      <c r="K136" s="254"/>
    </row>
    <row r="137" spans="3:11">
      <c r="C137" s="297"/>
      <c r="D137" s="267"/>
      <c r="E137" s="267"/>
      <c r="I137" s="252"/>
      <c r="J137" s="252"/>
      <c r="K137" s="254"/>
    </row>
    <row r="138" spans="3:11">
      <c r="C138" s="297"/>
      <c r="D138" s="267"/>
      <c r="E138" s="267"/>
      <c r="I138" s="252"/>
      <c r="J138" s="252"/>
      <c r="K138" s="254"/>
    </row>
    <row r="139" spans="3:11">
      <c r="C139" s="297"/>
      <c r="D139" s="267"/>
      <c r="E139" s="267"/>
      <c r="I139" s="252"/>
      <c r="J139" s="252"/>
      <c r="K139" s="254"/>
    </row>
    <row r="140" spans="3:11">
      <c r="C140" s="297"/>
      <c r="D140" s="267"/>
      <c r="E140" s="267"/>
      <c r="I140" s="252"/>
      <c r="J140" s="252"/>
      <c r="K140" s="254"/>
    </row>
    <row r="141" spans="3:11">
      <c r="C141" s="297"/>
      <c r="D141" s="267"/>
      <c r="E141" s="267"/>
      <c r="I141" s="252"/>
      <c r="J141" s="252"/>
      <c r="K141" s="254"/>
    </row>
    <row r="142" spans="3:11">
      <c r="C142" s="297"/>
      <c r="D142" s="267"/>
      <c r="E142" s="267"/>
      <c r="I142" s="252"/>
      <c r="J142" s="252"/>
      <c r="K142" s="254"/>
    </row>
    <row r="143" spans="3:11">
      <c r="C143" s="297"/>
      <c r="D143" s="267"/>
      <c r="E143" s="267"/>
      <c r="I143" s="252"/>
      <c r="J143" s="252"/>
      <c r="K143" s="254"/>
    </row>
    <row r="144" spans="3:11">
      <c r="C144" s="297"/>
      <c r="D144" s="267"/>
      <c r="E144" s="267"/>
      <c r="I144" s="252"/>
      <c r="J144" s="252"/>
      <c r="K144" s="254"/>
    </row>
    <row r="145" spans="3:11">
      <c r="C145" s="297"/>
      <c r="D145" s="267"/>
      <c r="E145" s="267"/>
      <c r="I145" s="252"/>
      <c r="J145" s="252"/>
      <c r="K145" s="254"/>
    </row>
    <row r="146" spans="3:11">
      <c r="C146" s="297"/>
      <c r="D146" s="267"/>
      <c r="E146" s="267"/>
      <c r="I146" s="252"/>
      <c r="J146" s="252"/>
      <c r="K146" s="254"/>
    </row>
    <row r="147" spans="3:11">
      <c r="C147" s="297"/>
      <c r="D147" s="267"/>
      <c r="E147" s="267"/>
      <c r="I147" s="252"/>
      <c r="J147" s="252"/>
      <c r="K147" s="254"/>
    </row>
    <row r="148" spans="3:11">
      <c r="C148" s="297"/>
      <c r="D148" s="267"/>
      <c r="E148" s="267"/>
      <c r="I148" s="252"/>
      <c r="J148" s="252"/>
      <c r="K148" s="254"/>
    </row>
    <row r="149" spans="3:11">
      <c r="C149" s="297"/>
      <c r="D149" s="267"/>
      <c r="E149" s="267"/>
      <c r="I149" s="252"/>
      <c r="J149" s="252"/>
      <c r="K149" s="254"/>
    </row>
    <row r="150" spans="3:11">
      <c r="C150" s="297"/>
      <c r="D150" s="267"/>
      <c r="E150" s="267"/>
      <c r="I150" s="252"/>
      <c r="J150" s="252"/>
      <c r="K150" s="254"/>
    </row>
    <row r="151" spans="3:11">
      <c r="C151" s="297"/>
      <c r="D151" s="267"/>
      <c r="E151" s="267"/>
      <c r="I151" s="252"/>
      <c r="J151" s="252"/>
      <c r="K151" s="254"/>
    </row>
    <row r="152" spans="3:11">
      <c r="C152" s="297"/>
      <c r="D152" s="267"/>
      <c r="E152" s="267"/>
      <c r="I152" s="252"/>
      <c r="J152" s="252"/>
      <c r="K152" s="254"/>
    </row>
    <row r="153" spans="3:11">
      <c r="C153" s="297"/>
      <c r="D153" s="267"/>
      <c r="E153" s="267"/>
      <c r="I153" s="252"/>
      <c r="J153" s="252"/>
      <c r="K153" s="254"/>
    </row>
    <row r="154" spans="3:11">
      <c r="C154" s="297"/>
      <c r="D154" s="267"/>
      <c r="E154" s="267"/>
      <c r="I154" s="252"/>
      <c r="J154" s="252"/>
      <c r="K154" s="254"/>
    </row>
    <row r="155" spans="3:11">
      <c r="C155" s="297"/>
      <c r="D155" s="267"/>
      <c r="E155" s="267"/>
      <c r="I155" s="252"/>
      <c r="J155" s="252"/>
      <c r="K155" s="254"/>
    </row>
    <row r="156" spans="3:11">
      <c r="C156" s="297"/>
      <c r="D156" s="267"/>
      <c r="E156" s="267"/>
      <c r="I156" s="252"/>
      <c r="J156" s="252"/>
      <c r="K156" s="254"/>
    </row>
    <row r="157" spans="3:11">
      <c r="C157" s="297"/>
      <c r="D157" s="267"/>
      <c r="E157" s="267"/>
      <c r="I157" s="252"/>
      <c r="J157" s="252"/>
      <c r="K157" s="254"/>
    </row>
    <row r="158" spans="3:11">
      <c r="C158" s="297"/>
      <c r="D158" s="267"/>
      <c r="E158" s="267"/>
      <c r="I158" s="252"/>
      <c r="J158" s="252"/>
      <c r="K158" s="254"/>
    </row>
    <row r="159" spans="3:11">
      <c r="C159" s="297"/>
      <c r="D159" s="267"/>
      <c r="E159" s="267"/>
      <c r="I159" s="252"/>
      <c r="J159" s="252"/>
      <c r="K159" s="254"/>
    </row>
    <row r="160" spans="3:11">
      <c r="C160" s="297"/>
      <c r="D160" s="267"/>
      <c r="E160" s="267"/>
      <c r="I160" s="252"/>
      <c r="J160" s="252"/>
      <c r="K160" s="254"/>
    </row>
    <row r="161" spans="3:11">
      <c r="C161" s="297"/>
      <c r="D161" s="267"/>
      <c r="E161" s="267"/>
      <c r="I161" s="252"/>
      <c r="J161" s="252"/>
      <c r="K161" s="254"/>
    </row>
    <row r="162" spans="3:11">
      <c r="C162" s="297"/>
      <c r="D162" s="267"/>
      <c r="E162" s="267"/>
      <c r="I162" s="252"/>
      <c r="J162" s="252"/>
      <c r="K162" s="254"/>
    </row>
    <row r="163" spans="3:11">
      <c r="C163" s="297"/>
      <c r="D163" s="267"/>
      <c r="E163" s="267"/>
      <c r="I163" s="252"/>
      <c r="J163" s="252"/>
      <c r="K163" s="254"/>
    </row>
    <row r="164" spans="3:11">
      <c r="C164" s="297"/>
      <c r="D164" s="267"/>
      <c r="E164" s="267"/>
      <c r="I164" s="252"/>
      <c r="J164" s="252"/>
    </row>
    <row r="165" spans="3:11">
      <c r="C165" s="297"/>
      <c r="D165" s="267"/>
      <c r="E165" s="267"/>
      <c r="I165" s="252"/>
      <c r="J165" s="252"/>
    </row>
    <row r="166" spans="3:11">
      <c r="C166" s="297"/>
      <c r="D166" s="267"/>
      <c r="E166" s="267"/>
      <c r="I166" s="252"/>
      <c r="J166" s="252"/>
    </row>
    <row r="167" spans="3:11">
      <c r="C167" s="297"/>
      <c r="D167" s="267"/>
      <c r="E167" s="267"/>
      <c r="I167" s="252"/>
      <c r="J167" s="252"/>
    </row>
    <row r="168" spans="3:11">
      <c r="C168" s="297"/>
      <c r="D168" s="267"/>
      <c r="E168" s="267"/>
      <c r="I168" s="252"/>
      <c r="J168" s="252"/>
    </row>
    <row r="169" spans="3:11">
      <c r="C169" s="297"/>
      <c r="D169" s="267"/>
      <c r="E169" s="267"/>
      <c r="I169" s="252"/>
      <c r="J169" s="252"/>
    </row>
    <row r="170" spans="3:11">
      <c r="C170" s="297"/>
      <c r="D170" s="267"/>
      <c r="E170" s="267"/>
      <c r="I170" s="252"/>
      <c r="J170" s="252"/>
    </row>
    <row r="171" spans="3:11">
      <c r="C171" s="297"/>
      <c r="D171" s="267"/>
      <c r="E171" s="267"/>
      <c r="I171" s="252"/>
      <c r="J171" s="252"/>
    </row>
    <row r="172" spans="3:11">
      <c r="C172" s="297"/>
      <c r="I172" s="252"/>
      <c r="J172" s="252"/>
    </row>
    <row r="173" spans="3:11">
      <c r="C173" s="297"/>
      <c r="I173" s="252"/>
      <c r="J173" s="252"/>
    </row>
    <row r="174" spans="3:11">
      <c r="C174" s="297"/>
      <c r="I174" s="252"/>
      <c r="J174" s="252"/>
    </row>
    <row r="175" spans="3:11">
      <c r="C175" s="297"/>
      <c r="I175" s="252"/>
      <c r="J175" s="252"/>
    </row>
    <row r="176" spans="3:11">
      <c r="C176" s="297"/>
      <c r="I176" s="252"/>
      <c r="J176" s="252"/>
    </row>
    <row r="177" spans="3:10">
      <c r="C177" s="297"/>
      <c r="I177" s="252"/>
      <c r="J177" s="252"/>
    </row>
    <row r="178" spans="3:10">
      <c r="C178" s="297"/>
      <c r="I178" s="252"/>
      <c r="J178" s="252"/>
    </row>
    <row r="179" spans="3:10">
      <c r="C179" s="297"/>
      <c r="I179" s="252"/>
      <c r="J179" s="252"/>
    </row>
    <row r="180" spans="3:10">
      <c r="C180" s="297"/>
    </row>
    <row r="181" spans="3:10">
      <c r="C181" s="297"/>
    </row>
    <row r="182" spans="3:10">
      <c r="C182" s="297"/>
    </row>
    <row r="183" spans="3:10">
      <c r="C183" s="297"/>
    </row>
    <row r="184" spans="3:10">
      <c r="C184" s="297"/>
    </row>
    <row r="185" spans="3:10">
      <c r="C185" s="297"/>
    </row>
    <row r="186" spans="3:10">
      <c r="C186" s="297"/>
    </row>
    <row r="187" spans="3:10">
      <c r="C187" s="297"/>
    </row>
    <row r="188" spans="3:10">
      <c r="C188" s="297"/>
    </row>
    <row r="189" spans="3:10">
      <c r="C189" s="297"/>
    </row>
    <row r="190" spans="3:10">
      <c r="C190" s="297"/>
    </row>
    <row r="191" spans="3:10">
      <c r="C191" s="297"/>
    </row>
    <row r="192" spans="3:10">
      <c r="C192" s="297"/>
    </row>
    <row r="193" spans="3:3">
      <c r="C193" s="297"/>
    </row>
    <row r="194" spans="3:3">
      <c r="C194" s="297"/>
    </row>
    <row r="195" spans="3:3">
      <c r="C195" s="297"/>
    </row>
    <row r="196" spans="3:3">
      <c r="C196" s="297"/>
    </row>
    <row r="197" spans="3:3">
      <c r="C197" s="297"/>
    </row>
    <row r="198" spans="3:3">
      <c r="C198" s="297"/>
    </row>
    <row r="199" spans="3:3">
      <c r="C199" s="297"/>
    </row>
    <row r="200" spans="3:3">
      <c r="C200" s="297"/>
    </row>
    <row r="201" spans="3:3">
      <c r="C201" s="297"/>
    </row>
    <row r="202" spans="3:3">
      <c r="C202" s="297"/>
    </row>
    <row r="203" spans="3:3">
      <c r="C203" s="297"/>
    </row>
    <row r="204" spans="3:3">
      <c r="C204" s="297"/>
    </row>
    <row r="205" spans="3:3">
      <c r="C205" s="297"/>
    </row>
    <row r="206" spans="3:3">
      <c r="C206" s="297"/>
    </row>
    <row r="207" spans="3:3">
      <c r="C207" s="297"/>
    </row>
    <row r="208" spans="3:3">
      <c r="C208" s="297"/>
    </row>
    <row r="209" spans="3:3">
      <c r="C209" s="297"/>
    </row>
    <row r="210" spans="3:3">
      <c r="C210" s="297"/>
    </row>
    <row r="211" spans="3:3">
      <c r="C211" s="297"/>
    </row>
    <row r="212" spans="3:3">
      <c r="C212" s="297"/>
    </row>
    <row r="213" spans="3:3">
      <c r="C213" s="297"/>
    </row>
    <row r="214" spans="3:3">
      <c r="C214" s="297"/>
    </row>
    <row r="215" spans="3:3">
      <c r="C215" s="297"/>
    </row>
    <row r="216" spans="3:3">
      <c r="C216" s="297"/>
    </row>
    <row r="217" spans="3:3">
      <c r="C217" s="297"/>
    </row>
    <row r="218" spans="3:3">
      <c r="C218" s="297"/>
    </row>
    <row r="219" spans="3:3">
      <c r="C219" s="297"/>
    </row>
    <row r="220" spans="3:3">
      <c r="C220" s="297"/>
    </row>
    <row r="221" spans="3:3">
      <c r="C221" s="297"/>
    </row>
    <row r="222" spans="3:3">
      <c r="C222" s="297"/>
    </row>
    <row r="223" spans="3:3">
      <c r="C223" s="297"/>
    </row>
    <row r="224" spans="3:3">
      <c r="C224" s="297"/>
    </row>
    <row r="225" spans="3:3">
      <c r="C225" s="297"/>
    </row>
    <row r="226" spans="3:3">
      <c r="C226" s="297"/>
    </row>
    <row r="227" spans="3:3">
      <c r="C227" s="297"/>
    </row>
    <row r="228" spans="3:3">
      <c r="C228" s="297"/>
    </row>
    <row r="229" spans="3:3">
      <c r="C229" s="297"/>
    </row>
    <row r="230" spans="3:3">
      <c r="C230" s="297"/>
    </row>
    <row r="231" spans="3:3">
      <c r="C231" s="297"/>
    </row>
    <row r="232" spans="3:3">
      <c r="C232" s="297"/>
    </row>
    <row r="233" spans="3:3">
      <c r="C233" s="297"/>
    </row>
    <row r="234" spans="3:3">
      <c r="C234" s="297"/>
    </row>
    <row r="235" spans="3:3">
      <c r="C235" s="297"/>
    </row>
    <row r="236" spans="3:3">
      <c r="C236" s="297"/>
    </row>
    <row r="237" spans="3:3">
      <c r="C237" s="297"/>
    </row>
    <row r="238" spans="3:3">
      <c r="C238" s="297"/>
    </row>
    <row r="239" spans="3:3">
      <c r="C239" s="297"/>
    </row>
    <row r="240" spans="3:3">
      <c r="C240" s="297"/>
    </row>
    <row r="241" spans="3:3">
      <c r="C241" s="297"/>
    </row>
    <row r="242" spans="3:3">
      <c r="C242" s="297"/>
    </row>
    <row r="243" spans="3:3">
      <c r="C243" s="297"/>
    </row>
    <row r="244" spans="3:3">
      <c r="C244" s="297"/>
    </row>
    <row r="245" spans="3:3">
      <c r="C245" s="297"/>
    </row>
    <row r="246" spans="3:3">
      <c r="C246" s="297"/>
    </row>
    <row r="247" spans="3:3">
      <c r="C247" s="297"/>
    </row>
    <row r="248" spans="3:3">
      <c r="C248" s="297"/>
    </row>
    <row r="249" spans="3:3">
      <c r="C249" s="297"/>
    </row>
    <row r="250" spans="3:3">
      <c r="C250" s="297"/>
    </row>
    <row r="251" spans="3:3">
      <c r="C251" s="297"/>
    </row>
    <row r="252" spans="3:3">
      <c r="C252" s="297"/>
    </row>
    <row r="253" spans="3:3">
      <c r="C253" s="297"/>
    </row>
    <row r="254" spans="3:3">
      <c r="C254" s="297"/>
    </row>
    <row r="255" spans="3:3">
      <c r="C255" s="297"/>
    </row>
    <row r="256" spans="3:3">
      <c r="C256" s="297"/>
    </row>
    <row r="257" spans="3:3">
      <c r="C257" s="297"/>
    </row>
    <row r="258" spans="3:3">
      <c r="C258" s="297"/>
    </row>
    <row r="259" spans="3:3">
      <c r="C259" s="297"/>
    </row>
    <row r="260" spans="3:3">
      <c r="C260" s="297"/>
    </row>
    <row r="261" spans="3:3">
      <c r="C261" s="299"/>
    </row>
    <row r="262" spans="3:3">
      <c r="C262" s="299"/>
    </row>
    <row r="263" spans="3:3">
      <c r="C263" s="299"/>
    </row>
    <row r="264" spans="3:3">
      <c r="C264" s="299"/>
    </row>
    <row r="265" spans="3:3">
      <c r="C265" s="299"/>
    </row>
    <row r="266" spans="3:3">
      <c r="C266" s="299"/>
    </row>
    <row r="267" spans="3:3">
      <c r="C267" s="299"/>
    </row>
    <row r="268" spans="3:3">
      <c r="C268" s="299"/>
    </row>
    <row r="269" spans="3:3">
      <c r="C269" s="299"/>
    </row>
    <row r="270" spans="3:3">
      <c r="C270" s="299"/>
    </row>
    <row r="271" spans="3:3">
      <c r="C271" s="299"/>
    </row>
    <row r="272" spans="3:3">
      <c r="C272" s="299"/>
    </row>
    <row r="273" spans="3:3">
      <c r="C273" s="299"/>
    </row>
    <row r="274" spans="3:3">
      <c r="C274" s="299"/>
    </row>
    <row r="275" spans="3:3">
      <c r="C275" s="299"/>
    </row>
    <row r="276" spans="3:3">
      <c r="C276" s="299"/>
    </row>
    <row r="277" spans="3:3">
      <c r="C277" s="299"/>
    </row>
    <row r="278" spans="3:3">
      <c r="C278" s="299"/>
    </row>
    <row r="279" spans="3:3">
      <c r="C279" s="299"/>
    </row>
    <row r="280" spans="3:3">
      <c r="C280" s="299"/>
    </row>
    <row r="281" spans="3:3">
      <c r="C281" s="299"/>
    </row>
    <row r="282" spans="3:3">
      <c r="C282" s="299"/>
    </row>
    <row r="283" spans="3:3">
      <c r="C283" s="299"/>
    </row>
    <row r="284" spans="3:3">
      <c r="C284" s="299"/>
    </row>
    <row r="285" spans="3:3">
      <c r="C285" s="299"/>
    </row>
    <row r="286" spans="3:3">
      <c r="C286" s="299"/>
    </row>
    <row r="287" spans="3:3">
      <c r="C287" s="299"/>
    </row>
    <row r="288" spans="3:3">
      <c r="C288" s="299"/>
    </row>
    <row r="289" spans="3:3">
      <c r="C289" s="299"/>
    </row>
    <row r="290" spans="3:3">
      <c r="C290" s="299"/>
    </row>
    <row r="291" spans="3:3">
      <c r="C291" s="299"/>
    </row>
    <row r="292" spans="3:3">
      <c r="C292" s="299"/>
    </row>
    <row r="293" spans="3:3">
      <c r="C293" s="299"/>
    </row>
    <row r="294" spans="3:3">
      <c r="C294" s="299"/>
    </row>
    <row r="295" spans="3:3">
      <c r="C295" s="299"/>
    </row>
    <row r="296" spans="3:3">
      <c r="C296" s="299"/>
    </row>
    <row r="297" spans="3:3">
      <c r="C297" s="299"/>
    </row>
    <row r="298" spans="3:3">
      <c r="C298" s="299"/>
    </row>
    <row r="299" spans="3:3">
      <c r="C299" s="299"/>
    </row>
    <row r="300" spans="3:3">
      <c r="C300" s="299"/>
    </row>
    <row r="301" spans="3:3">
      <c r="C301" s="299"/>
    </row>
    <row r="302" spans="3:3">
      <c r="C302" s="299"/>
    </row>
    <row r="303" spans="3:3">
      <c r="C303" s="299"/>
    </row>
    <row r="304" spans="3:3">
      <c r="C304" s="299"/>
    </row>
    <row r="305" spans="3:3">
      <c r="C305" s="299"/>
    </row>
    <row r="306" spans="3:3">
      <c r="C306" s="299"/>
    </row>
    <row r="307" spans="3:3">
      <c r="C307" s="299"/>
    </row>
    <row r="308" spans="3:3">
      <c r="C308" s="299"/>
    </row>
    <row r="309" spans="3:3">
      <c r="C309" s="299"/>
    </row>
    <row r="310" spans="3:3">
      <c r="C310" s="299"/>
    </row>
    <row r="311" spans="3:3">
      <c r="C311" s="299"/>
    </row>
    <row r="312" spans="3:3">
      <c r="C312" s="299"/>
    </row>
    <row r="313" spans="3:3">
      <c r="C313" s="299"/>
    </row>
    <row r="314" spans="3:3">
      <c r="C314" s="299"/>
    </row>
    <row r="315" spans="3:3">
      <c r="C315" s="299"/>
    </row>
    <row r="316" spans="3:3">
      <c r="C316" s="299"/>
    </row>
    <row r="317" spans="3:3">
      <c r="C317" s="299"/>
    </row>
    <row r="318" spans="3:3">
      <c r="C318" s="299"/>
    </row>
    <row r="319" spans="3:3">
      <c r="C319" s="299"/>
    </row>
    <row r="320" spans="3:3">
      <c r="C320" s="299"/>
    </row>
    <row r="321" spans="3:3">
      <c r="C321" s="299"/>
    </row>
    <row r="322" spans="3:3">
      <c r="C322" s="299"/>
    </row>
    <row r="323" spans="3:3">
      <c r="C323" s="299"/>
    </row>
    <row r="324" spans="3:3">
      <c r="C324" s="299"/>
    </row>
    <row r="325" spans="3:3">
      <c r="C325" s="299"/>
    </row>
    <row r="326" spans="3:3">
      <c r="C326" s="299"/>
    </row>
    <row r="327" spans="3:3">
      <c r="C327" s="299"/>
    </row>
    <row r="328" spans="3:3">
      <c r="C328" s="299"/>
    </row>
    <row r="329" spans="3:3">
      <c r="C329" s="299"/>
    </row>
    <row r="330" spans="3:3">
      <c r="C330" s="299"/>
    </row>
    <row r="331" spans="3:3">
      <c r="C331" s="299"/>
    </row>
    <row r="332" spans="3:3">
      <c r="C332" s="299"/>
    </row>
    <row r="333" spans="3:3">
      <c r="C333" s="299"/>
    </row>
    <row r="334" spans="3:3">
      <c r="C334" s="299"/>
    </row>
    <row r="335" spans="3:3">
      <c r="C335" s="299"/>
    </row>
    <row r="336" spans="3:3">
      <c r="C336" s="299"/>
    </row>
    <row r="337" spans="3:3">
      <c r="C337" s="299"/>
    </row>
    <row r="338" spans="3:3">
      <c r="C338" s="299"/>
    </row>
    <row r="339" spans="3:3">
      <c r="C339" s="299"/>
    </row>
    <row r="340" spans="3:3">
      <c r="C340" s="299"/>
    </row>
    <row r="341" spans="3:3">
      <c r="C341" s="299"/>
    </row>
    <row r="342" spans="3:3">
      <c r="C342" s="299"/>
    </row>
    <row r="343" spans="3:3">
      <c r="C343" s="299"/>
    </row>
    <row r="344" spans="3:3">
      <c r="C344" s="299"/>
    </row>
    <row r="345" spans="3:3">
      <c r="C345" s="299"/>
    </row>
    <row r="346" spans="3:3">
      <c r="C346" s="299"/>
    </row>
    <row r="347" spans="3:3">
      <c r="C347" s="299"/>
    </row>
    <row r="348" spans="3:3">
      <c r="C348" s="299"/>
    </row>
    <row r="349" spans="3:3">
      <c r="C349" s="299"/>
    </row>
    <row r="350" spans="3:3">
      <c r="C350" s="299"/>
    </row>
    <row r="351" spans="3:3">
      <c r="C351" s="299"/>
    </row>
    <row r="352" spans="3:3">
      <c r="C352" s="299"/>
    </row>
    <row r="353" spans="3:3">
      <c r="C353" s="299"/>
    </row>
    <row r="354" spans="3:3">
      <c r="C354" s="299"/>
    </row>
    <row r="355" spans="3:3">
      <c r="C355" s="299"/>
    </row>
    <row r="356" spans="3:3">
      <c r="C356" s="299"/>
    </row>
    <row r="357" spans="3:3">
      <c r="C357" s="299"/>
    </row>
    <row r="358" spans="3:3">
      <c r="C358" s="299"/>
    </row>
    <row r="359" spans="3:3">
      <c r="C359" s="299"/>
    </row>
    <row r="360" spans="3:3">
      <c r="C360" s="299"/>
    </row>
    <row r="361" spans="3:3">
      <c r="C361" s="299"/>
    </row>
    <row r="362" spans="3:3">
      <c r="C362" s="299"/>
    </row>
    <row r="363" spans="3:3">
      <c r="C363" s="299"/>
    </row>
    <row r="364" spans="3:3">
      <c r="C364" s="299"/>
    </row>
    <row r="365" spans="3:3">
      <c r="C365" s="299"/>
    </row>
    <row r="366" spans="3:3">
      <c r="C366" s="299"/>
    </row>
    <row r="367" spans="3:3">
      <c r="C367" s="299"/>
    </row>
    <row r="368" spans="3:3">
      <c r="C368" s="299"/>
    </row>
    <row r="369" spans="3:3">
      <c r="C369" s="299"/>
    </row>
    <row r="370" spans="3:3">
      <c r="C370" s="299"/>
    </row>
    <row r="371" spans="3:3">
      <c r="C371" s="299"/>
    </row>
    <row r="372" spans="3:3">
      <c r="C372" s="299"/>
    </row>
    <row r="373" spans="3:3">
      <c r="C373" s="299"/>
    </row>
    <row r="374" spans="3:3">
      <c r="C374" s="299"/>
    </row>
    <row r="375" spans="3:3">
      <c r="C375" s="299"/>
    </row>
    <row r="376" spans="3:3">
      <c r="C376" s="299"/>
    </row>
    <row r="377" spans="3:3">
      <c r="C377" s="299"/>
    </row>
    <row r="378" spans="3:3">
      <c r="C378" s="299"/>
    </row>
    <row r="379" spans="3:3">
      <c r="C379" s="299"/>
    </row>
    <row r="380" spans="3:3">
      <c r="C380" s="299"/>
    </row>
    <row r="381" spans="3:3">
      <c r="C381" s="299"/>
    </row>
    <row r="382" spans="3:3">
      <c r="C382" s="299"/>
    </row>
    <row r="383" spans="3:3">
      <c r="C383" s="299"/>
    </row>
    <row r="384" spans="3:3">
      <c r="C384" s="299"/>
    </row>
    <row r="385" spans="3:3">
      <c r="C385" s="299"/>
    </row>
    <row r="386" spans="3:3">
      <c r="C386" s="299"/>
    </row>
    <row r="387" spans="3:3">
      <c r="C387" s="299"/>
    </row>
    <row r="388" spans="3:3">
      <c r="C388" s="299"/>
    </row>
    <row r="389" spans="3:3">
      <c r="C389" s="299"/>
    </row>
    <row r="390" spans="3:3">
      <c r="C390" s="299"/>
    </row>
    <row r="391" spans="3:3">
      <c r="C391" s="299"/>
    </row>
    <row r="392" spans="3:3">
      <c r="C392" s="299"/>
    </row>
    <row r="393" spans="3:3">
      <c r="C393" s="299"/>
    </row>
    <row r="394" spans="3:3">
      <c r="C394" s="299"/>
    </row>
    <row r="395" spans="3:3">
      <c r="C395" s="299"/>
    </row>
    <row r="396" spans="3:3">
      <c r="C396" s="299"/>
    </row>
    <row r="397" spans="3:3">
      <c r="C397" s="299"/>
    </row>
    <row r="398" spans="3:3">
      <c r="C398" s="299"/>
    </row>
    <row r="399" spans="3:3">
      <c r="C399" s="299"/>
    </row>
    <row r="400" spans="3:3">
      <c r="C400" s="299"/>
    </row>
    <row r="401" spans="3:3">
      <c r="C401" s="299"/>
    </row>
    <row r="402" spans="3:3">
      <c r="C402" s="299"/>
    </row>
    <row r="403" spans="3:3">
      <c r="C403" s="299"/>
    </row>
    <row r="404" spans="3:3">
      <c r="C404" s="299"/>
    </row>
    <row r="405" spans="3:3">
      <c r="C405" s="299"/>
    </row>
    <row r="406" spans="3:3">
      <c r="C406" s="299"/>
    </row>
    <row r="407" spans="3:3">
      <c r="C407" s="299"/>
    </row>
    <row r="408" spans="3:3">
      <c r="C408" s="299"/>
    </row>
    <row r="409" spans="3:3">
      <c r="C409" s="299"/>
    </row>
    <row r="410" spans="3:3">
      <c r="C410" s="299"/>
    </row>
    <row r="411" spans="3:3">
      <c r="C411" s="299"/>
    </row>
    <row r="412" spans="3:3">
      <c r="C412" s="299"/>
    </row>
    <row r="413" spans="3:3">
      <c r="C413" s="299"/>
    </row>
    <row r="414" spans="3:3">
      <c r="C414" s="299"/>
    </row>
    <row r="415" spans="3:3">
      <c r="C415" s="299"/>
    </row>
    <row r="416" spans="3:3">
      <c r="C416" s="299"/>
    </row>
    <row r="417" spans="3:3">
      <c r="C417" s="299"/>
    </row>
    <row r="418" spans="3:3">
      <c r="C418" s="299"/>
    </row>
    <row r="419" spans="3:3">
      <c r="C419" s="299"/>
    </row>
    <row r="420" spans="3:3">
      <c r="C420" s="299"/>
    </row>
    <row r="421" spans="3:3">
      <c r="C421" s="299"/>
    </row>
    <row r="422" spans="3:3">
      <c r="C422" s="299"/>
    </row>
    <row r="423" spans="3:3">
      <c r="C423" s="299"/>
    </row>
    <row r="424" spans="3:3">
      <c r="C424" s="299"/>
    </row>
    <row r="425" spans="3:3">
      <c r="C425" s="299"/>
    </row>
    <row r="426" spans="3:3">
      <c r="C426" s="299"/>
    </row>
    <row r="427" spans="3:3">
      <c r="C427" s="299"/>
    </row>
    <row r="428" spans="3:3">
      <c r="C428" s="299"/>
    </row>
    <row r="429" spans="3:3">
      <c r="C429" s="299"/>
    </row>
    <row r="430" spans="3:3">
      <c r="C430" s="299"/>
    </row>
    <row r="431" spans="3:3">
      <c r="C431" s="299"/>
    </row>
    <row r="432" spans="3:3">
      <c r="C432" s="299"/>
    </row>
    <row r="433" spans="3:3">
      <c r="C433" s="299"/>
    </row>
    <row r="434" spans="3:3">
      <c r="C434" s="299"/>
    </row>
    <row r="435" spans="3:3">
      <c r="C435" s="299"/>
    </row>
    <row r="436" spans="3:3">
      <c r="C436" s="299"/>
    </row>
    <row r="437" spans="3:3">
      <c r="C437" s="299"/>
    </row>
    <row r="438" spans="3:3">
      <c r="C438" s="299"/>
    </row>
    <row r="439" spans="3:3">
      <c r="C439" s="299"/>
    </row>
    <row r="440" spans="3:3">
      <c r="C440" s="299"/>
    </row>
    <row r="441" spans="3:3">
      <c r="C441" s="299"/>
    </row>
    <row r="442" spans="3:3">
      <c r="C442" s="299"/>
    </row>
    <row r="443" spans="3:3">
      <c r="C443" s="299"/>
    </row>
    <row r="444" spans="3:3">
      <c r="C444" s="299"/>
    </row>
    <row r="445" spans="3:3">
      <c r="C445" s="299"/>
    </row>
    <row r="446" spans="3:3">
      <c r="C446" s="299"/>
    </row>
    <row r="447" spans="3:3">
      <c r="C447" s="299"/>
    </row>
    <row r="448" spans="3:3">
      <c r="C448" s="299"/>
    </row>
    <row r="449" spans="3:3">
      <c r="C449" s="299"/>
    </row>
    <row r="450" spans="3:3">
      <c r="C450" s="299"/>
    </row>
    <row r="451" spans="3:3">
      <c r="C451" s="299"/>
    </row>
    <row r="452" spans="3:3">
      <c r="C452" s="299"/>
    </row>
    <row r="453" spans="3:3">
      <c r="C453" s="299"/>
    </row>
    <row r="454" spans="3:3">
      <c r="C454" s="299"/>
    </row>
    <row r="455" spans="3:3">
      <c r="C455" s="299"/>
    </row>
    <row r="456" spans="3:3">
      <c r="C456" s="299"/>
    </row>
    <row r="457" spans="3:3">
      <c r="C457" s="299"/>
    </row>
    <row r="458" spans="3:3">
      <c r="C458" s="299"/>
    </row>
    <row r="459" spans="3:3">
      <c r="C459" s="299"/>
    </row>
    <row r="460" spans="3:3">
      <c r="C460" s="299"/>
    </row>
  </sheetData>
  <mergeCells count="3">
    <mergeCell ref="H1:M1"/>
    <mergeCell ref="S1:W1"/>
    <mergeCell ref="N1:R1"/>
  </mergeCells>
  <phoneticPr fontId="0" type="noConversion"/>
  <pageMargins left="0.25" right="0.25" top="1" bottom="1" header="0.5" footer="0.5"/>
  <pageSetup paperSize="5" scale="61" orientation="landscape" horizontalDpi="0" r:id="rId1"/>
  <headerFooter alignWithMargins="0">
    <oddHeader>&amp;L&amp;A</oddHeader>
    <oddFooter>&amp;L&amp;F&amp;C&amp;A&amp;R7/30/99</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topLeftCell="K1" workbookViewId="0">
      <selection activeCell="O5" sqref="O5"/>
    </sheetView>
  </sheetViews>
  <sheetFormatPr defaultColWidth="9.109375" defaultRowHeight="13.2"/>
  <cols>
    <col min="1" max="1" width="18.88671875" style="360" customWidth="1"/>
    <col min="2" max="2" width="24.88671875" style="360" customWidth="1"/>
    <col min="3" max="6" width="9.109375" style="360"/>
    <col min="7" max="7" width="3.88671875" style="360" bestFit="1" customWidth="1"/>
    <col min="8" max="8" width="9.109375" style="360"/>
    <col min="9" max="9" width="9" style="360" customWidth="1"/>
    <col min="10" max="10" width="9.109375" style="360"/>
    <col min="11" max="11" width="10.6640625" style="360" bestFit="1" customWidth="1"/>
    <col min="12" max="12" width="13.33203125" style="360" bestFit="1" customWidth="1"/>
    <col min="13" max="13" width="11.5546875" style="360" customWidth="1"/>
    <col min="14" max="14" width="13.88671875" style="360" bestFit="1" customWidth="1"/>
    <col min="15" max="15" width="11.6640625" style="360" bestFit="1" customWidth="1"/>
    <col min="16" max="16" width="9.109375" style="360"/>
    <col min="17" max="17" width="8" style="360" customWidth="1"/>
    <col min="18" max="18" width="9.109375" style="360"/>
    <col min="19" max="19" width="11.33203125" style="360" bestFit="1" customWidth="1"/>
    <col min="20" max="20" width="9.88671875" style="360" bestFit="1" customWidth="1"/>
    <col min="21" max="21" width="13.88671875" style="360" customWidth="1"/>
    <col min="22" max="16384" width="9.109375" style="360"/>
  </cols>
  <sheetData>
    <row r="1" spans="1:21" s="309" customFormat="1" ht="12.75" customHeight="1">
      <c r="A1" s="460" t="s">
        <v>56</v>
      </c>
      <c r="B1" s="461"/>
      <c r="C1" s="308" t="s">
        <v>42</v>
      </c>
      <c r="D1" s="189"/>
      <c r="E1" s="189"/>
      <c r="F1" s="189"/>
      <c r="G1" s="190"/>
      <c r="H1" s="449" t="s">
        <v>45</v>
      </c>
      <c r="I1" s="462"/>
      <c r="J1" s="462"/>
      <c r="K1" s="462"/>
      <c r="L1" s="463"/>
      <c r="M1" s="453" t="s">
        <v>43</v>
      </c>
      <c r="N1" s="456"/>
      <c r="O1" s="457"/>
      <c r="P1" s="452" t="s">
        <v>44</v>
      </c>
      <c r="Q1" s="456"/>
      <c r="R1" s="456"/>
      <c r="S1" s="456"/>
      <c r="T1" s="456"/>
      <c r="U1" s="457"/>
    </row>
    <row r="2" spans="1:21" s="210" customFormat="1" ht="12.75" customHeight="1">
      <c r="A2" s="192" t="s">
        <v>52</v>
      </c>
      <c r="B2" s="193" t="str">
        <f>'CHARGEBACKS (FY00)'!B2</f>
        <v>97 DoD Inside NCA</v>
      </c>
      <c r="C2" s="310"/>
      <c r="D2" s="194"/>
      <c r="E2" s="194"/>
      <c r="F2" s="194"/>
      <c r="G2" s="195"/>
      <c r="H2" s="196"/>
      <c r="I2" s="458"/>
      <c r="J2" s="459"/>
      <c r="K2" s="199"/>
      <c r="L2" s="311"/>
      <c r="M2" s="312"/>
      <c r="N2" s="203"/>
      <c r="O2" s="313"/>
      <c r="P2" s="314"/>
      <c r="Q2" s="315"/>
      <c r="R2" s="207"/>
      <c r="S2" s="208"/>
      <c r="T2" s="208"/>
      <c r="U2" s="209"/>
    </row>
    <row r="3" spans="1:21" s="210" customFormat="1" ht="12.75" customHeight="1">
      <c r="A3" s="192" t="s">
        <v>54</v>
      </c>
      <c r="B3" s="193" t="str">
        <f>'CHARGEBACKS (FY00)'!B3</f>
        <v>9700 DoD inside NCA</v>
      </c>
      <c r="C3" s="310" t="s">
        <v>39</v>
      </c>
      <c r="D3" s="194" t="s">
        <v>88</v>
      </c>
      <c r="E3" s="194" t="s">
        <v>41</v>
      </c>
      <c r="F3" s="194"/>
      <c r="G3" s="195"/>
      <c r="H3" s="196" t="s">
        <v>0</v>
      </c>
      <c r="I3" s="197" t="s">
        <v>0</v>
      </c>
      <c r="J3" s="184" t="s">
        <v>83</v>
      </c>
      <c r="K3" s="199" t="s">
        <v>85</v>
      </c>
      <c r="L3" s="316" t="s">
        <v>95</v>
      </c>
      <c r="M3" s="317" t="s">
        <v>83</v>
      </c>
      <c r="N3" s="203" t="s">
        <v>85</v>
      </c>
      <c r="O3" s="318" t="s">
        <v>95</v>
      </c>
      <c r="P3" s="319" t="s">
        <v>3</v>
      </c>
      <c r="Q3" s="399" t="s">
        <v>86</v>
      </c>
      <c r="R3" s="207" t="s">
        <v>1</v>
      </c>
      <c r="S3" s="216" t="s">
        <v>2</v>
      </c>
      <c r="T3" s="216" t="s">
        <v>2</v>
      </c>
      <c r="U3" s="209" t="s">
        <v>81</v>
      </c>
    </row>
    <row r="4" spans="1:21" s="306" customFormat="1" ht="30">
      <c r="A4" s="217" t="s">
        <v>53</v>
      </c>
      <c r="B4" s="218">
        <f>'CHARGEBACKS (FY00)'!B4</f>
        <v>9700</v>
      </c>
      <c r="C4" s="320" t="s">
        <v>40</v>
      </c>
      <c r="D4" s="219" t="s">
        <v>89</v>
      </c>
      <c r="E4" s="220" t="s">
        <v>5</v>
      </c>
      <c r="F4" s="220" t="s">
        <v>6</v>
      </c>
      <c r="G4" s="221" t="s">
        <v>7</v>
      </c>
      <c r="H4" s="222" t="s">
        <v>4</v>
      </c>
      <c r="I4" s="223" t="s">
        <v>46</v>
      </c>
      <c r="J4" s="223" t="s">
        <v>94</v>
      </c>
      <c r="K4" s="224" t="s">
        <v>50</v>
      </c>
      <c r="L4" s="321" t="s">
        <v>8</v>
      </c>
      <c r="M4" s="398" t="s">
        <v>94</v>
      </c>
      <c r="N4" s="228" t="s">
        <v>50</v>
      </c>
      <c r="O4" s="322" t="s">
        <v>9</v>
      </c>
      <c r="P4" s="323" t="s">
        <v>47</v>
      </c>
      <c r="Q4" s="400" t="s">
        <v>84</v>
      </c>
      <c r="R4" s="324" t="s">
        <v>49</v>
      </c>
      <c r="S4" s="325" t="s">
        <v>10</v>
      </c>
      <c r="T4" s="325" t="s">
        <v>48</v>
      </c>
      <c r="U4" s="326" t="s">
        <v>51</v>
      </c>
    </row>
    <row r="5" spans="1:21" s="276" customFormat="1" ht="13.8" thickBot="1">
      <c r="A5" s="286" t="s">
        <v>97</v>
      </c>
      <c r="B5" s="287"/>
      <c r="C5" s="301"/>
      <c r="D5" s="236"/>
      <c r="E5" s="236"/>
      <c r="F5" s="236"/>
      <c r="G5" s="302"/>
      <c r="H5" s="236"/>
      <c r="I5" s="237"/>
      <c r="J5" s="237"/>
      <c r="K5" s="413">
        <f>'CHARGEBACKS (FY00)'!K5</f>
        <v>872810</v>
      </c>
      <c r="L5" s="412">
        <v>18</v>
      </c>
      <c r="M5" s="239"/>
      <c r="N5" s="444">
        <f>'CHARGEBACKS (FY00)'!P5</f>
        <v>872810</v>
      </c>
      <c r="O5" s="241">
        <f>'CHARGEBACKS (FY00)'!Q5</f>
        <v>19125000</v>
      </c>
      <c r="P5" s="328">
        <v>36434</v>
      </c>
      <c r="Q5" s="328"/>
      <c r="R5" s="243"/>
      <c r="S5" s="304">
        <f>O5-L5</f>
        <v>19124982</v>
      </c>
      <c r="T5" s="305"/>
      <c r="U5" s="245"/>
    </row>
    <row r="6" spans="1:21" s="263" customFormat="1">
      <c r="A6" s="246" t="s">
        <v>58</v>
      </c>
      <c r="B6" s="247"/>
      <c r="C6" s="248"/>
      <c r="D6" s="249"/>
      <c r="E6" s="249"/>
      <c r="F6" s="249"/>
      <c r="G6" s="249"/>
      <c r="H6" s="249"/>
      <c r="I6" s="329"/>
      <c r="K6" s="254">
        <v>0</v>
      </c>
      <c r="L6" s="255">
        <v>0</v>
      </c>
      <c r="M6" s="255"/>
      <c r="N6" s="257">
        <v>0</v>
      </c>
      <c r="O6" s="258">
        <v>0</v>
      </c>
      <c r="P6" s="329"/>
      <c r="Q6" s="329"/>
      <c r="R6" s="414">
        <f t="shared" ref="R6:R24" si="0">N6-K6</f>
        <v>0</v>
      </c>
      <c r="S6" s="405">
        <f t="shared" ref="S6:S24" si="1">O6-L6</f>
        <v>0</v>
      </c>
      <c r="T6" s="415">
        <f t="shared" ref="T6:T24" si="2">S6/12*(IF(P6,IF(P6-$P$5&gt;365,0,INT((365+$P$5-P6+(365/24))/(365/12))),0))</f>
        <v>0</v>
      </c>
      <c r="U6" s="262"/>
    </row>
    <row r="7" spans="1:21" s="263" customFormat="1">
      <c r="A7" s="331" t="s">
        <v>99</v>
      </c>
      <c r="B7" s="332"/>
      <c r="C7" s="248"/>
      <c r="D7" s="249"/>
      <c r="E7" s="249"/>
      <c r="F7" s="249"/>
      <c r="G7" s="249"/>
      <c r="H7" s="249"/>
      <c r="I7" s="333"/>
      <c r="K7" s="334">
        <v>0</v>
      </c>
      <c r="L7" s="255">
        <v>0</v>
      </c>
      <c r="M7" s="255"/>
      <c r="N7" s="257">
        <v>0</v>
      </c>
      <c r="O7" s="335">
        <v>0</v>
      </c>
      <c r="P7" s="333"/>
      <c r="Q7" s="333"/>
      <c r="R7" s="414">
        <f t="shared" si="0"/>
        <v>0</v>
      </c>
      <c r="S7" s="405">
        <f t="shared" si="1"/>
        <v>0</v>
      </c>
      <c r="T7" s="415">
        <f t="shared" si="2"/>
        <v>0</v>
      </c>
      <c r="U7" s="336"/>
    </row>
    <row r="8" spans="1:21" s="263" customFormat="1">
      <c r="A8" s="331"/>
      <c r="B8" s="332"/>
      <c r="C8" s="337"/>
      <c r="D8" s="338"/>
      <c r="E8" s="249"/>
      <c r="F8" s="338"/>
      <c r="G8" s="338"/>
      <c r="H8" s="338"/>
      <c r="I8" s="333"/>
      <c r="K8" s="334">
        <v>0</v>
      </c>
      <c r="L8" s="255">
        <v>0</v>
      </c>
      <c r="M8" s="255"/>
      <c r="N8" s="257">
        <v>0</v>
      </c>
      <c r="O8" s="335">
        <v>0</v>
      </c>
      <c r="P8" s="333"/>
      <c r="Q8" s="333"/>
      <c r="R8" s="414">
        <f t="shared" si="0"/>
        <v>0</v>
      </c>
      <c r="S8" s="405">
        <f t="shared" si="1"/>
        <v>0</v>
      </c>
      <c r="T8" s="415">
        <f t="shared" si="2"/>
        <v>0</v>
      </c>
      <c r="U8" s="336"/>
    </row>
    <row r="9" spans="1:21" s="263" customFormat="1">
      <c r="A9" s="331"/>
      <c r="B9" s="332"/>
      <c r="C9" s="337"/>
      <c r="D9" s="338"/>
      <c r="E9" s="249"/>
      <c r="F9" s="338"/>
      <c r="G9" s="338"/>
      <c r="H9" s="338"/>
      <c r="I9" s="333"/>
      <c r="K9" s="334">
        <v>0</v>
      </c>
      <c r="L9" s="255">
        <v>0</v>
      </c>
      <c r="M9" s="255"/>
      <c r="N9" s="257">
        <v>0</v>
      </c>
      <c r="O9" s="335">
        <v>0</v>
      </c>
      <c r="P9" s="333"/>
      <c r="Q9" s="333"/>
      <c r="R9" s="414">
        <f t="shared" si="0"/>
        <v>0</v>
      </c>
      <c r="S9" s="405">
        <f t="shared" si="1"/>
        <v>0</v>
      </c>
      <c r="T9" s="415">
        <f t="shared" si="2"/>
        <v>0</v>
      </c>
      <c r="U9" s="336"/>
    </row>
    <row r="10" spans="1:21" s="263" customFormat="1">
      <c r="A10" s="331"/>
      <c r="B10" s="332"/>
      <c r="C10" s="337"/>
      <c r="D10" s="338"/>
      <c r="E10" s="249"/>
      <c r="F10" s="338"/>
      <c r="G10" s="338"/>
      <c r="H10" s="338"/>
      <c r="I10" s="339"/>
      <c r="K10" s="334">
        <v>0</v>
      </c>
      <c r="L10" s="255">
        <v>0</v>
      </c>
      <c r="M10" s="255"/>
      <c r="N10" s="257">
        <v>0</v>
      </c>
      <c r="O10" s="258">
        <v>0</v>
      </c>
      <c r="P10" s="339"/>
      <c r="Q10" s="339"/>
      <c r="R10" s="414">
        <f t="shared" si="0"/>
        <v>0</v>
      </c>
      <c r="S10" s="405">
        <f t="shared" si="1"/>
        <v>0</v>
      </c>
      <c r="T10" s="415">
        <f t="shared" si="2"/>
        <v>0</v>
      </c>
      <c r="U10" s="336"/>
    </row>
    <row r="11" spans="1:21" s="263" customFormat="1">
      <c r="A11" s="331"/>
      <c r="B11" s="332"/>
      <c r="C11" s="248"/>
      <c r="D11" s="249"/>
      <c r="E11" s="249"/>
      <c r="F11" s="249"/>
      <c r="G11" s="249"/>
      <c r="H11" s="249"/>
      <c r="I11" s="252"/>
      <c r="K11" s="254">
        <v>0</v>
      </c>
      <c r="L11" s="255">
        <v>0</v>
      </c>
      <c r="M11" s="255"/>
      <c r="N11" s="257">
        <v>0</v>
      </c>
      <c r="O11" s="258">
        <v>0</v>
      </c>
      <c r="P11" s="252"/>
      <c r="Q11" s="252"/>
      <c r="R11" s="414">
        <f t="shared" si="0"/>
        <v>0</v>
      </c>
      <c r="S11" s="405">
        <f t="shared" si="1"/>
        <v>0</v>
      </c>
      <c r="T11" s="415">
        <f t="shared" si="2"/>
        <v>0</v>
      </c>
      <c r="U11" s="262"/>
    </row>
    <row r="12" spans="1:21" s="263" customFormat="1">
      <c r="A12" s="331"/>
      <c r="B12" s="332"/>
      <c r="C12" s="248"/>
      <c r="D12" s="249"/>
      <c r="E12" s="249"/>
      <c r="F12" s="249"/>
      <c r="G12" s="249"/>
      <c r="H12" s="249"/>
      <c r="I12" s="252"/>
      <c r="K12" s="334">
        <v>0</v>
      </c>
      <c r="L12" s="255">
        <v>0</v>
      </c>
      <c r="M12" s="255"/>
      <c r="N12" s="257">
        <v>0</v>
      </c>
      <c r="O12" s="258">
        <v>0</v>
      </c>
      <c r="P12" s="252"/>
      <c r="Q12" s="252"/>
      <c r="R12" s="414">
        <f t="shared" si="0"/>
        <v>0</v>
      </c>
      <c r="S12" s="405">
        <f t="shared" si="1"/>
        <v>0</v>
      </c>
      <c r="T12" s="415">
        <f t="shared" si="2"/>
        <v>0</v>
      </c>
      <c r="U12" s="336"/>
    </row>
    <row r="13" spans="1:21" s="263" customFormat="1">
      <c r="A13" s="331"/>
      <c r="B13" s="332"/>
      <c r="C13" s="248"/>
      <c r="D13" s="249"/>
      <c r="E13" s="249"/>
      <c r="F13" s="249"/>
      <c r="G13" s="249"/>
      <c r="H13" s="249"/>
      <c r="I13" s="252"/>
      <c r="K13" s="334">
        <v>0</v>
      </c>
      <c r="L13" s="255">
        <v>0</v>
      </c>
      <c r="M13" s="255"/>
      <c r="N13" s="257">
        <v>0</v>
      </c>
      <c r="O13" s="258">
        <v>0</v>
      </c>
      <c r="P13" s="252"/>
      <c r="Q13" s="252"/>
      <c r="R13" s="414">
        <f t="shared" si="0"/>
        <v>0</v>
      </c>
      <c r="S13" s="405">
        <f t="shared" si="1"/>
        <v>0</v>
      </c>
      <c r="T13" s="415">
        <f t="shared" si="2"/>
        <v>0</v>
      </c>
      <c r="U13" s="336"/>
    </row>
    <row r="14" spans="1:21" s="263" customFormat="1">
      <c r="A14" s="331"/>
      <c r="B14" s="332"/>
      <c r="C14" s="337"/>
      <c r="D14" s="338"/>
      <c r="E14" s="249"/>
      <c r="F14" s="338"/>
      <c r="G14" s="338"/>
      <c r="H14" s="338"/>
      <c r="I14" s="339"/>
      <c r="K14" s="334">
        <v>0</v>
      </c>
      <c r="L14" s="255">
        <v>0</v>
      </c>
      <c r="M14" s="255"/>
      <c r="N14" s="257">
        <v>0</v>
      </c>
      <c r="O14" s="258">
        <v>0</v>
      </c>
      <c r="P14" s="339"/>
      <c r="Q14" s="339"/>
      <c r="R14" s="414">
        <f t="shared" si="0"/>
        <v>0</v>
      </c>
      <c r="S14" s="405">
        <f t="shared" si="1"/>
        <v>0</v>
      </c>
      <c r="T14" s="415">
        <f t="shared" si="2"/>
        <v>0</v>
      </c>
      <c r="U14" s="336"/>
    </row>
    <row r="15" spans="1:21" s="263" customFormat="1">
      <c r="A15" s="331"/>
      <c r="B15" s="332"/>
      <c r="C15" s="337"/>
      <c r="D15" s="338"/>
      <c r="E15" s="249"/>
      <c r="F15" s="338"/>
      <c r="G15" s="338"/>
      <c r="H15" s="338"/>
      <c r="I15" s="339"/>
      <c r="K15" s="334">
        <v>0</v>
      </c>
      <c r="L15" s="255">
        <v>0</v>
      </c>
      <c r="M15" s="255"/>
      <c r="N15" s="257">
        <v>0</v>
      </c>
      <c r="O15" s="258">
        <v>0</v>
      </c>
      <c r="P15" s="339"/>
      <c r="Q15" s="339"/>
      <c r="R15" s="414">
        <f t="shared" si="0"/>
        <v>0</v>
      </c>
      <c r="S15" s="405">
        <f t="shared" si="1"/>
        <v>0</v>
      </c>
      <c r="T15" s="415">
        <f t="shared" si="2"/>
        <v>0</v>
      </c>
      <c r="U15" s="336"/>
    </row>
    <row r="16" spans="1:21" s="263" customFormat="1">
      <c r="A16" s="331"/>
      <c r="B16" s="332"/>
      <c r="C16" s="337"/>
      <c r="D16" s="338"/>
      <c r="E16" s="249"/>
      <c r="F16" s="338"/>
      <c r="G16" s="338"/>
      <c r="H16" s="338"/>
      <c r="I16" s="339"/>
      <c r="J16" s="339"/>
      <c r="K16" s="334"/>
      <c r="L16" s="255"/>
      <c r="M16" s="255"/>
      <c r="N16" s="257">
        <v>0</v>
      </c>
      <c r="O16" s="258"/>
      <c r="P16" s="339"/>
      <c r="Q16" s="339"/>
      <c r="R16" s="416">
        <f t="shared" si="0"/>
        <v>0</v>
      </c>
      <c r="S16" s="407">
        <f t="shared" si="1"/>
        <v>0</v>
      </c>
      <c r="T16" s="417">
        <f t="shared" si="2"/>
        <v>0</v>
      </c>
      <c r="U16" s="336"/>
    </row>
    <row r="17" spans="1:23" s="263" customFormat="1">
      <c r="A17" s="331"/>
      <c r="B17" s="332"/>
      <c r="C17" s="337"/>
      <c r="D17" s="338"/>
      <c r="E17" s="249"/>
      <c r="F17" s="338"/>
      <c r="G17" s="338"/>
      <c r="H17" s="338"/>
      <c r="I17" s="339"/>
      <c r="J17" s="339"/>
      <c r="K17" s="334"/>
      <c r="L17" s="255"/>
      <c r="M17" s="255"/>
      <c r="N17" s="257"/>
      <c r="O17" s="258"/>
      <c r="P17" s="339"/>
      <c r="Q17" s="339"/>
      <c r="R17" s="416">
        <f t="shared" si="0"/>
        <v>0</v>
      </c>
      <c r="S17" s="407">
        <f t="shared" si="1"/>
        <v>0</v>
      </c>
      <c r="T17" s="417">
        <f t="shared" si="2"/>
        <v>0</v>
      </c>
      <c r="U17" s="336"/>
    </row>
    <row r="18" spans="1:23" s="263" customFormat="1">
      <c r="A18" s="331"/>
      <c r="B18" s="332"/>
      <c r="C18" s="337"/>
      <c r="D18" s="338"/>
      <c r="E18" s="249"/>
      <c r="F18" s="338"/>
      <c r="G18" s="338"/>
      <c r="H18" s="338"/>
      <c r="I18" s="339"/>
      <c r="J18" s="339"/>
      <c r="K18" s="334"/>
      <c r="L18" s="255"/>
      <c r="M18" s="255"/>
      <c r="N18" s="257"/>
      <c r="O18" s="258"/>
      <c r="P18" s="339"/>
      <c r="Q18" s="339"/>
      <c r="R18" s="416">
        <f t="shared" si="0"/>
        <v>0</v>
      </c>
      <c r="S18" s="407">
        <f t="shared" si="1"/>
        <v>0</v>
      </c>
      <c r="T18" s="417">
        <f t="shared" si="2"/>
        <v>0</v>
      </c>
      <c r="U18" s="336"/>
    </row>
    <row r="19" spans="1:23" s="263" customFormat="1">
      <c r="A19" s="331"/>
      <c r="B19" s="332"/>
      <c r="C19" s="337"/>
      <c r="D19" s="338"/>
      <c r="E19" s="249"/>
      <c r="F19" s="338"/>
      <c r="G19" s="338"/>
      <c r="H19" s="338"/>
      <c r="I19" s="339"/>
      <c r="J19" s="339"/>
      <c r="K19" s="334"/>
      <c r="L19" s="255"/>
      <c r="M19" s="255"/>
      <c r="N19" s="257"/>
      <c r="O19" s="258"/>
      <c r="P19" s="339"/>
      <c r="Q19" s="339"/>
      <c r="R19" s="416">
        <f t="shared" si="0"/>
        <v>0</v>
      </c>
      <c r="S19" s="407">
        <f t="shared" si="1"/>
        <v>0</v>
      </c>
      <c r="T19" s="417">
        <f t="shared" si="2"/>
        <v>0</v>
      </c>
      <c r="U19" s="336"/>
    </row>
    <row r="20" spans="1:23" s="263" customFormat="1">
      <c r="A20" s="331"/>
      <c r="B20" s="332"/>
      <c r="C20" s="337"/>
      <c r="D20" s="338"/>
      <c r="E20" s="249"/>
      <c r="F20" s="338"/>
      <c r="G20" s="338"/>
      <c r="H20" s="338"/>
      <c r="I20" s="339"/>
      <c r="J20" s="339"/>
      <c r="K20" s="334"/>
      <c r="L20" s="255"/>
      <c r="M20" s="255"/>
      <c r="N20" s="257"/>
      <c r="O20" s="258"/>
      <c r="P20" s="339"/>
      <c r="Q20" s="339"/>
      <c r="R20" s="416">
        <f t="shared" si="0"/>
        <v>0</v>
      </c>
      <c r="S20" s="407">
        <f t="shared" si="1"/>
        <v>0</v>
      </c>
      <c r="T20" s="417">
        <f t="shared" si="2"/>
        <v>0</v>
      </c>
      <c r="U20" s="336"/>
    </row>
    <row r="21" spans="1:23" s="263" customFormat="1">
      <c r="A21" s="331"/>
      <c r="B21" s="332"/>
      <c r="C21" s="337"/>
      <c r="D21" s="338"/>
      <c r="E21" s="249"/>
      <c r="F21" s="338"/>
      <c r="G21" s="338"/>
      <c r="H21" s="338"/>
      <c r="I21" s="339"/>
      <c r="J21" s="339"/>
      <c r="K21" s="334"/>
      <c r="L21" s="255"/>
      <c r="M21" s="255"/>
      <c r="N21" s="257"/>
      <c r="O21" s="258"/>
      <c r="P21" s="339"/>
      <c r="Q21" s="339"/>
      <c r="R21" s="416">
        <f t="shared" si="0"/>
        <v>0</v>
      </c>
      <c r="S21" s="407">
        <f t="shared" si="1"/>
        <v>0</v>
      </c>
      <c r="T21" s="417">
        <f t="shared" si="2"/>
        <v>0</v>
      </c>
      <c r="U21" s="336"/>
    </row>
    <row r="22" spans="1:23" s="263" customFormat="1">
      <c r="A22" s="331"/>
      <c r="B22" s="332"/>
      <c r="C22" s="337"/>
      <c r="D22" s="338"/>
      <c r="E22" s="249"/>
      <c r="F22" s="338"/>
      <c r="G22" s="338"/>
      <c r="H22" s="338"/>
      <c r="I22" s="339"/>
      <c r="J22" s="339"/>
      <c r="K22" s="334"/>
      <c r="L22" s="255"/>
      <c r="M22" s="255"/>
      <c r="N22" s="257"/>
      <c r="O22" s="258"/>
      <c r="P22" s="339"/>
      <c r="Q22" s="339"/>
      <c r="R22" s="416">
        <f t="shared" si="0"/>
        <v>0</v>
      </c>
      <c r="S22" s="407">
        <f t="shared" si="1"/>
        <v>0</v>
      </c>
      <c r="T22" s="417">
        <f t="shared" si="2"/>
        <v>0</v>
      </c>
      <c r="U22" s="336"/>
    </row>
    <row r="23" spans="1:23" s="263" customFormat="1">
      <c r="A23" s="331"/>
      <c r="B23" s="332"/>
      <c r="C23" s="337"/>
      <c r="D23" s="338"/>
      <c r="E23" s="249"/>
      <c r="F23" s="338"/>
      <c r="G23" s="338"/>
      <c r="H23" s="338"/>
      <c r="I23" s="339"/>
      <c r="J23" s="339"/>
      <c r="K23" s="334"/>
      <c r="L23" s="255"/>
      <c r="M23" s="255"/>
      <c r="N23" s="257"/>
      <c r="O23" s="258"/>
      <c r="P23" s="339"/>
      <c r="Q23" s="339"/>
      <c r="R23" s="416">
        <f t="shared" si="0"/>
        <v>0</v>
      </c>
      <c r="S23" s="407">
        <f t="shared" si="1"/>
        <v>0</v>
      </c>
      <c r="T23" s="417">
        <f t="shared" si="2"/>
        <v>0</v>
      </c>
      <c r="U23" s="336"/>
    </row>
    <row r="24" spans="1:23" s="263" customFormat="1">
      <c r="B24" s="249"/>
      <c r="C24" s="249"/>
      <c r="D24" s="249"/>
      <c r="E24" s="249"/>
      <c r="F24" s="249"/>
      <c r="G24" s="249"/>
      <c r="H24" s="249"/>
      <c r="I24" s="249"/>
      <c r="J24" s="249"/>
      <c r="K24" s="282"/>
      <c r="L24" s="255"/>
      <c r="M24" s="255"/>
      <c r="N24" s="255"/>
      <c r="O24" s="283"/>
      <c r="P24" s="329"/>
      <c r="Q24" s="329"/>
      <c r="R24" s="416">
        <f t="shared" si="0"/>
        <v>0</v>
      </c>
      <c r="S24" s="407">
        <f t="shared" si="1"/>
        <v>0</v>
      </c>
      <c r="T24" s="417">
        <f t="shared" si="2"/>
        <v>0</v>
      </c>
      <c r="U24" s="262"/>
    </row>
    <row r="25" spans="1:23" s="349" customFormat="1" ht="13.8" thickBot="1">
      <c r="A25" s="341" t="s">
        <v>12</v>
      </c>
      <c r="B25" s="342"/>
      <c r="C25" s="343"/>
      <c r="D25" s="344"/>
      <c r="E25" s="344"/>
      <c r="F25" s="344"/>
      <c r="G25" s="344"/>
      <c r="H25" s="344"/>
      <c r="I25" s="345"/>
      <c r="J25" s="345"/>
      <c r="K25" s="346">
        <f>SUM(K6:K24)</f>
        <v>0</v>
      </c>
      <c r="L25" s="239"/>
      <c r="M25" s="239"/>
      <c r="N25" s="420">
        <f>SUM(N6:N24)</f>
        <v>0</v>
      </c>
      <c r="O25" s="419">
        <f>SUM(O6:O24)</f>
        <v>0</v>
      </c>
      <c r="P25" s="347"/>
      <c r="Q25" s="347"/>
      <c r="R25" s="418">
        <f>SUM(R6:R24)</f>
        <v>0</v>
      </c>
      <c r="S25" s="410">
        <f>SUM(S6:S24)</f>
        <v>0</v>
      </c>
      <c r="T25" s="410">
        <f>SUM(T6:T24)</f>
        <v>0</v>
      </c>
      <c r="U25" s="348"/>
    </row>
    <row r="26" spans="1:23" s="295" customFormat="1">
      <c r="B26" s="350"/>
      <c r="C26" s="351"/>
      <c r="D26" s="350"/>
      <c r="E26" s="350"/>
      <c r="F26" s="350"/>
      <c r="G26" s="350"/>
      <c r="H26" s="350"/>
      <c r="I26" s="352"/>
      <c r="J26" s="352"/>
      <c r="K26" s="353"/>
      <c r="L26" s="255"/>
      <c r="M26" s="255"/>
      <c r="N26" s="257"/>
      <c r="O26" s="354"/>
      <c r="P26" s="355"/>
      <c r="Q26" s="355"/>
      <c r="R26" s="356"/>
      <c r="S26" s="357"/>
      <c r="T26" s="278"/>
      <c r="U26" s="278"/>
      <c r="V26" s="358"/>
    </row>
    <row r="27" spans="1:23" s="263" customFormat="1">
      <c r="A27" s="295" t="s">
        <v>92</v>
      </c>
      <c r="B27" s="249"/>
      <c r="C27" s="248"/>
      <c r="D27" s="249"/>
      <c r="E27" s="249"/>
      <c r="F27" s="249"/>
      <c r="G27" s="249"/>
      <c r="H27" s="249"/>
      <c r="I27" s="252"/>
      <c r="J27" s="252"/>
      <c r="K27" s="254"/>
      <c r="L27" s="255"/>
      <c r="M27" s="255"/>
      <c r="N27" s="257"/>
      <c r="O27" s="258"/>
      <c r="P27" s="329"/>
      <c r="Q27" s="329"/>
      <c r="R27" s="359"/>
      <c r="S27" s="296"/>
      <c r="T27" s="278"/>
      <c r="U27" s="278"/>
      <c r="V27" s="262"/>
    </row>
    <row r="28" spans="1:23" s="2" customFormat="1">
      <c r="A28" s="307" t="s">
        <v>91</v>
      </c>
      <c r="K28" s="3"/>
    </row>
    <row r="29" spans="1:23" s="263" customFormat="1">
      <c r="A29" s="295" t="s">
        <v>96</v>
      </c>
      <c r="B29" s="249"/>
      <c r="C29" s="248"/>
      <c r="D29" s="267"/>
      <c r="E29" s="267"/>
      <c r="F29" s="249"/>
      <c r="G29" s="249"/>
      <c r="H29" s="249"/>
      <c r="I29" s="252"/>
      <c r="J29" s="252"/>
      <c r="K29" s="254"/>
      <c r="L29" s="255"/>
      <c r="M29" s="255"/>
      <c r="N29" s="261"/>
      <c r="O29" s="261"/>
      <c r="P29" s="257"/>
      <c r="Q29" s="258"/>
      <c r="R29" s="259"/>
      <c r="S29" s="260"/>
      <c r="T29" s="296"/>
      <c r="U29" s="278"/>
      <c r="V29" s="278"/>
      <c r="W29" s="262"/>
    </row>
  </sheetData>
  <mergeCells count="5">
    <mergeCell ref="P1:U1"/>
    <mergeCell ref="I2:J2"/>
    <mergeCell ref="A1:B1"/>
    <mergeCell ref="H1:L1"/>
    <mergeCell ref="M1:O1"/>
  </mergeCells>
  <phoneticPr fontId="0" type="noConversion"/>
  <pageMargins left="0.75" right="0.75" top="1" bottom="1" header="0.5" footer="0.5"/>
  <pageSetup paperSize="5" scale="70" orientation="landscape" horizontalDpi="0" r:id="rId1"/>
  <headerFooter alignWithMargins="0">
    <oddHeader>&amp;L&amp;A</oddHeader>
    <oddFooter>&amp;L&amp;F&amp;C&amp;A&amp;R7/30/99</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90"/>
  <sheetViews>
    <sheetView topLeftCell="A2" workbookViewId="0">
      <selection activeCell="A8" sqref="A8"/>
    </sheetView>
  </sheetViews>
  <sheetFormatPr defaultColWidth="9.109375" defaultRowHeight="13.2"/>
  <cols>
    <col min="1" max="1" width="27.44140625" style="263" customWidth="1"/>
    <col min="2" max="2" width="25.5546875" style="256" bestFit="1" customWidth="1"/>
    <col min="3" max="3" width="8" style="256" customWidth="1"/>
    <col min="4" max="4" width="8.6640625" style="249" customWidth="1"/>
    <col min="5" max="5" width="17.44140625" style="249" customWidth="1"/>
    <col min="6" max="6" width="8.109375" style="249" customWidth="1"/>
    <col min="7" max="7" width="3.33203125" style="249" customWidth="1"/>
    <col min="8" max="8" width="9.33203125" style="249" customWidth="1"/>
    <col min="9" max="9" width="9" style="249" customWidth="1"/>
    <col min="10" max="10" width="9.33203125" style="249" customWidth="1"/>
    <col min="11" max="11" width="10.5546875" style="282" bestFit="1" customWidth="1"/>
    <col min="12" max="12" width="13.6640625" style="283" bestFit="1" customWidth="1"/>
    <col min="13" max="13" width="8.5546875" style="283" customWidth="1"/>
    <col min="14" max="14" width="11.6640625" style="298" bestFit="1" customWidth="1"/>
    <col min="15" max="15" width="12.33203125" style="283" bestFit="1" customWidth="1"/>
    <col min="16" max="16" width="8.6640625" style="329" customWidth="1"/>
    <col min="17" max="17" width="8.109375" style="329" customWidth="1"/>
    <col min="18" max="18" width="8.88671875" style="296" customWidth="1"/>
    <col min="19" max="19" width="15.44140625" style="391" customWidth="1"/>
    <col min="20" max="20" width="11.6640625" style="392" customWidth="1"/>
    <col min="21" max="21" width="12.33203125" style="262" customWidth="1"/>
    <col min="22" max="24" width="9.109375" style="261"/>
    <col min="25" max="16384" width="9.109375" style="263"/>
  </cols>
  <sheetData>
    <row r="1" spans="1:21" s="309" customFormat="1" ht="12.75" customHeight="1">
      <c r="A1" s="460" t="s">
        <v>60</v>
      </c>
      <c r="B1" s="461"/>
      <c r="C1" s="189" t="s">
        <v>42</v>
      </c>
      <c r="D1" s="189"/>
      <c r="E1" s="189"/>
      <c r="F1" s="189"/>
      <c r="G1" s="190"/>
      <c r="H1" s="449" t="s">
        <v>45</v>
      </c>
      <c r="I1" s="464"/>
      <c r="J1" s="464"/>
      <c r="K1" s="464"/>
      <c r="L1" s="465"/>
      <c r="M1" s="453" t="s">
        <v>43</v>
      </c>
      <c r="N1" s="456"/>
      <c r="O1" s="457"/>
      <c r="P1" s="452" t="s">
        <v>44</v>
      </c>
      <c r="Q1" s="456"/>
      <c r="R1" s="456"/>
      <c r="S1" s="456"/>
      <c r="T1" s="456"/>
      <c r="U1" s="457"/>
    </row>
    <row r="2" spans="1:21" s="210" customFormat="1" ht="12.75" customHeight="1">
      <c r="A2" s="192" t="s">
        <v>52</v>
      </c>
      <c r="B2" s="193" t="str">
        <f>'CHARGEBACKS (FY00)'!B2</f>
        <v>97 DoD Inside NCA</v>
      </c>
      <c r="C2" s="194"/>
      <c r="D2" s="194"/>
      <c r="E2" s="194"/>
      <c r="F2" s="194"/>
      <c r="G2" s="195"/>
      <c r="H2" s="196"/>
      <c r="I2" s="458"/>
      <c r="J2" s="459"/>
      <c r="K2" s="199"/>
      <c r="L2" s="311"/>
      <c r="M2" s="312"/>
      <c r="N2" s="203"/>
      <c r="O2" s="313"/>
      <c r="P2" s="314"/>
      <c r="Q2" s="315"/>
      <c r="R2" s="207"/>
      <c r="S2" s="208"/>
      <c r="T2" s="208"/>
      <c r="U2" s="209"/>
    </row>
    <row r="3" spans="1:21" s="210" customFormat="1" ht="12.75" customHeight="1">
      <c r="A3" s="192" t="s">
        <v>54</v>
      </c>
      <c r="B3" s="193" t="str">
        <f>'CHARGEBACKS (FY00)'!B3</f>
        <v>9700 DoD inside NCA</v>
      </c>
      <c r="C3" s="194" t="s">
        <v>39</v>
      </c>
      <c r="D3" s="194" t="s">
        <v>88</v>
      </c>
      <c r="E3" s="194" t="s">
        <v>41</v>
      </c>
      <c r="F3" s="194"/>
      <c r="G3" s="195"/>
      <c r="H3" s="196" t="s">
        <v>0</v>
      </c>
      <c r="I3" s="197" t="s">
        <v>0</v>
      </c>
      <c r="J3" s="184" t="s">
        <v>83</v>
      </c>
      <c r="K3" s="199" t="s">
        <v>85</v>
      </c>
      <c r="L3" s="316" t="s">
        <v>95</v>
      </c>
      <c r="M3" s="317" t="s">
        <v>83</v>
      </c>
      <c r="N3" s="203" t="s">
        <v>85</v>
      </c>
      <c r="O3" s="318" t="s">
        <v>95</v>
      </c>
      <c r="P3" s="319" t="s">
        <v>3</v>
      </c>
      <c r="Q3" s="399" t="s">
        <v>86</v>
      </c>
      <c r="R3" s="207" t="s">
        <v>1</v>
      </c>
      <c r="S3" s="216" t="s">
        <v>2</v>
      </c>
      <c r="T3" s="216" t="s">
        <v>2</v>
      </c>
      <c r="U3" s="209" t="s">
        <v>81</v>
      </c>
    </row>
    <row r="4" spans="1:21" s="306" customFormat="1" ht="30">
      <c r="A4" s="217" t="s">
        <v>53</v>
      </c>
      <c r="B4" s="218">
        <f>'CHARGEBACKS (FY00)'!B4</f>
        <v>9700</v>
      </c>
      <c r="C4" s="219" t="s">
        <v>40</v>
      </c>
      <c r="D4" s="219" t="s">
        <v>89</v>
      </c>
      <c r="E4" s="220" t="s">
        <v>5</v>
      </c>
      <c r="F4" s="220" t="s">
        <v>6</v>
      </c>
      <c r="G4" s="221" t="s">
        <v>7</v>
      </c>
      <c r="H4" s="222" t="s">
        <v>4</v>
      </c>
      <c r="I4" s="223" t="s">
        <v>46</v>
      </c>
      <c r="J4" s="223" t="s">
        <v>94</v>
      </c>
      <c r="K4" s="224" t="s">
        <v>50</v>
      </c>
      <c r="L4" s="321" t="s">
        <v>8</v>
      </c>
      <c r="M4" s="398" t="s">
        <v>94</v>
      </c>
      <c r="N4" s="228" t="s">
        <v>50</v>
      </c>
      <c r="O4" s="322" t="s">
        <v>9</v>
      </c>
      <c r="P4" s="323" t="s">
        <v>47</v>
      </c>
      <c r="Q4" s="400" t="s">
        <v>84</v>
      </c>
      <c r="R4" s="324" t="s">
        <v>49</v>
      </c>
      <c r="S4" s="325" t="s">
        <v>10</v>
      </c>
      <c r="T4" s="325" t="s">
        <v>48</v>
      </c>
      <c r="U4" s="326" t="s">
        <v>51</v>
      </c>
    </row>
    <row r="5" spans="1:21" s="276" customFormat="1" ht="13.8" thickBot="1">
      <c r="A5" s="286"/>
      <c r="B5" s="378"/>
      <c r="C5" s="378"/>
      <c r="D5" s="236"/>
      <c r="E5" s="236"/>
      <c r="F5" s="236"/>
      <c r="G5" s="302"/>
      <c r="H5" s="236"/>
      <c r="I5" s="361"/>
      <c r="J5" s="361"/>
      <c r="K5" s="238">
        <v>1966744</v>
      </c>
      <c r="L5" s="379">
        <f>23312000+650/10000</f>
        <v>23312000.065000001</v>
      </c>
      <c r="M5" s="379"/>
      <c r="N5" s="242">
        <f>K5</f>
        <v>1966744</v>
      </c>
      <c r="O5" s="379">
        <f>L5</f>
        <v>23312000.065000001</v>
      </c>
      <c r="P5" s="328">
        <v>37530</v>
      </c>
      <c r="Q5" s="328"/>
      <c r="R5" s="243"/>
      <c r="S5" s="380">
        <f>O5-L5</f>
        <v>0</v>
      </c>
      <c r="T5" s="380"/>
      <c r="U5" s="245"/>
    </row>
    <row r="6" spans="1:21">
      <c r="A6" s="295" t="s">
        <v>61</v>
      </c>
      <c r="B6" s="363"/>
      <c r="C6" s="363"/>
      <c r="I6" s="252"/>
      <c r="J6" s="252"/>
      <c r="L6" s="381"/>
      <c r="M6" s="381"/>
      <c r="O6" s="381"/>
      <c r="P6" s="252"/>
      <c r="Q6" s="440"/>
      <c r="R6" s="416">
        <f t="shared" ref="R6:S10" si="0">N6-K6</f>
        <v>0</v>
      </c>
      <c r="S6" s="441">
        <f t="shared" si="0"/>
        <v>0</v>
      </c>
      <c r="T6" s="442">
        <f t="shared" ref="T6:T24" si="1">S6/12*(IF(P6,IF(P6-$P$5&gt;365,0,INT((365+$P$5-P6+(365/24))/(365/12))),0))</f>
        <v>0</v>
      </c>
    </row>
    <row r="7" spans="1:21">
      <c r="A7" s="263" t="s">
        <v>100</v>
      </c>
      <c r="I7" s="252"/>
      <c r="K7" s="365">
        <v>0</v>
      </c>
      <c r="L7" s="381">
        <v>0</v>
      </c>
      <c r="M7" s="381"/>
      <c r="N7" s="298">
        <v>0</v>
      </c>
      <c r="O7" s="381">
        <v>0</v>
      </c>
      <c r="P7" s="252"/>
      <c r="Q7" s="425">
        <f>M7-J7</f>
        <v>0</v>
      </c>
      <c r="R7" s="414">
        <f t="shared" si="0"/>
        <v>0</v>
      </c>
      <c r="S7" s="441">
        <f t="shared" si="0"/>
        <v>0</v>
      </c>
      <c r="T7" s="407">
        <f t="shared" si="1"/>
        <v>0</v>
      </c>
      <c r="U7" s="336"/>
    </row>
    <row r="8" spans="1:21">
      <c r="A8" s="447" t="s">
        <v>113</v>
      </c>
      <c r="I8" s="252"/>
      <c r="K8" s="365">
        <v>48535</v>
      </c>
      <c r="L8" s="381">
        <v>849362</v>
      </c>
      <c r="M8" s="381"/>
      <c r="N8" s="298">
        <v>46568</v>
      </c>
      <c r="O8" s="381">
        <f>N8*72.45</f>
        <v>3373851.6</v>
      </c>
      <c r="P8" s="252"/>
      <c r="Q8" s="425">
        <f t="shared" ref="Q8:Q24" si="2">M8-J8</f>
        <v>0</v>
      </c>
      <c r="R8" s="414">
        <f t="shared" si="0"/>
        <v>-1967</v>
      </c>
      <c r="S8" s="441">
        <f t="shared" si="0"/>
        <v>2524489.6</v>
      </c>
      <c r="T8" s="407">
        <f t="shared" si="1"/>
        <v>0</v>
      </c>
      <c r="U8" s="336"/>
    </row>
    <row r="9" spans="1:21">
      <c r="A9" s="446" t="s">
        <v>111</v>
      </c>
      <c r="I9" s="252"/>
      <c r="K9" s="365">
        <v>24213</v>
      </c>
      <c r="L9" s="255">
        <v>1145759</v>
      </c>
      <c r="M9" s="255"/>
      <c r="N9" s="298">
        <v>27061</v>
      </c>
      <c r="O9" s="381">
        <f>(((N9*33.46)/12)*8)+44</f>
        <v>603684.70666666667</v>
      </c>
      <c r="P9" s="339"/>
      <c r="Q9" s="425">
        <f t="shared" si="2"/>
        <v>0</v>
      </c>
      <c r="R9" s="414">
        <f t="shared" si="0"/>
        <v>2848</v>
      </c>
      <c r="S9" s="441">
        <f t="shared" si="0"/>
        <v>-542074.29333333333</v>
      </c>
      <c r="T9" s="407">
        <f t="shared" si="1"/>
        <v>0</v>
      </c>
      <c r="U9" s="336"/>
    </row>
    <row r="10" spans="1:21">
      <c r="A10" s="446" t="s">
        <v>112</v>
      </c>
      <c r="D10" s="338"/>
      <c r="F10" s="338"/>
      <c r="G10" s="338"/>
      <c r="H10" s="338"/>
      <c r="I10" s="339"/>
      <c r="K10" s="365">
        <v>45777</v>
      </c>
      <c r="L10" s="255">
        <v>1709771</v>
      </c>
      <c r="M10" s="255"/>
      <c r="N10" s="298">
        <v>69112</v>
      </c>
      <c r="O10" s="381">
        <v>1390511</v>
      </c>
      <c r="P10" s="339"/>
      <c r="Q10" s="425">
        <f t="shared" si="2"/>
        <v>0</v>
      </c>
      <c r="R10" s="414">
        <f t="shared" si="0"/>
        <v>23335</v>
      </c>
      <c r="S10" s="441">
        <f t="shared" si="0"/>
        <v>-319260</v>
      </c>
      <c r="T10" s="407">
        <f t="shared" si="1"/>
        <v>0</v>
      </c>
      <c r="U10" s="336"/>
    </row>
    <row r="11" spans="1:21">
      <c r="A11" s="263" t="s">
        <v>114</v>
      </c>
      <c r="D11" s="338"/>
      <c r="E11" s="338"/>
      <c r="F11" s="338"/>
      <c r="G11" s="338"/>
      <c r="H11" s="338"/>
      <c r="I11" s="339"/>
      <c r="J11" s="339"/>
      <c r="K11" s="365">
        <v>5701</v>
      </c>
      <c r="L11" s="394">
        <v>188133</v>
      </c>
      <c r="M11" s="394"/>
      <c r="N11" s="298">
        <v>5701</v>
      </c>
      <c r="O11" s="381">
        <v>188133</v>
      </c>
      <c r="P11" s="339"/>
      <c r="Q11" s="425">
        <f t="shared" si="2"/>
        <v>0</v>
      </c>
      <c r="R11" s="416">
        <f t="shared" ref="R11:R24" si="3">N11-K11</f>
        <v>0</v>
      </c>
      <c r="S11" s="441">
        <f t="shared" ref="S11:S24" si="4">O11-L11</f>
        <v>0</v>
      </c>
      <c r="T11" s="407">
        <f t="shared" si="1"/>
        <v>0</v>
      </c>
      <c r="U11" s="336" t="s">
        <v>11</v>
      </c>
    </row>
    <row r="12" spans="1:21">
      <c r="A12" s="263" t="s">
        <v>115</v>
      </c>
      <c r="D12" s="338"/>
      <c r="E12" s="338"/>
      <c r="F12" s="338"/>
      <c r="G12" s="338"/>
      <c r="H12" s="338"/>
      <c r="I12" s="339"/>
      <c r="J12" s="339"/>
      <c r="K12" s="365">
        <v>37194</v>
      </c>
      <c r="L12" s="394">
        <v>1461352</v>
      </c>
      <c r="M12" s="394"/>
      <c r="N12" s="298">
        <v>37194</v>
      </c>
      <c r="O12" s="381">
        <v>1461352</v>
      </c>
      <c r="P12" s="339"/>
      <c r="Q12" s="425">
        <f t="shared" si="2"/>
        <v>0</v>
      </c>
      <c r="R12" s="416">
        <f t="shared" si="3"/>
        <v>0</v>
      </c>
      <c r="S12" s="441">
        <f t="shared" si="4"/>
        <v>0</v>
      </c>
      <c r="T12" s="407">
        <f t="shared" si="1"/>
        <v>0</v>
      </c>
      <c r="U12" s="336" t="s">
        <v>11</v>
      </c>
    </row>
    <row r="13" spans="1:21">
      <c r="A13" s="263" t="s">
        <v>116</v>
      </c>
      <c r="D13" s="338"/>
      <c r="E13" s="338"/>
      <c r="F13" s="338"/>
      <c r="G13" s="338"/>
      <c r="H13" s="338"/>
      <c r="I13" s="339"/>
      <c r="J13" s="339"/>
      <c r="K13" s="365">
        <v>45562</v>
      </c>
      <c r="L13" s="394">
        <v>1726799</v>
      </c>
      <c r="M13" s="394"/>
      <c r="N13" s="298">
        <v>45562</v>
      </c>
      <c r="O13" s="381">
        <v>1726799</v>
      </c>
      <c r="P13" s="339"/>
      <c r="Q13" s="425">
        <f t="shared" si="2"/>
        <v>0</v>
      </c>
      <c r="R13" s="416">
        <f t="shared" si="3"/>
        <v>0</v>
      </c>
      <c r="S13" s="441">
        <f t="shared" si="4"/>
        <v>0</v>
      </c>
      <c r="T13" s="407">
        <f t="shared" si="1"/>
        <v>0</v>
      </c>
      <c r="U13" s="336" t="s">
        <v>11</v>
      </c>
    </row>
    <row r="14" spans="1:21">
      <c r="A14" s="263" t="s">
        <v>117</v>
      </c>
      <c r="D14" s="338"/>
      <c r="E14" s="338"/>
      <c r="F14" s="338"/>
      <c r="G14" s="338"/>
      <c r="H14" s="338"/>
      <c r="I14" s="339"/>
      <c r="J14" s="339"/>
      <c r="K14" s="365">
        <v>20000</v>
      </c>
      <c r="L14" s="394">
        <v>171000</v>
      </c>
      <c r="M14" s="394"/>
      <c r="N14" s="298">
        <v>20000</v>
      </c>
      <c r="O14" s="381">
        <v>171000</v>
      </c>
      <c r="P14" s="339"/>
      <c r="Q14" s="425">
        <f t="shared" si="2"/>
        <v>0</v>
      </c>
      <c r="R14" s="416">
        <f t="shared" si="3"/>
        <v>0</v>
      </c>
      <c r="S14" s="441">
        <f t="shared" si="4"/>
        <v>0</v>
      </c>
      <c r="T14" s="407">
        <f t="shared" si="1"/>
        <v>0</v>
      </c>
      <c r="U14" s="336" t="s">
        <v>11</v>
      </c>
    </row>
    <row r="15" spans="1:21">
      <c r="A15" s="263" t="s">
        <v>118</v>
      </c>
      <c r="D15" s="338"/>
      <c r="E15" s="338"/>
      <c r="F15" s="338"/>
      <c r="G15" s="338"/>
      <c r="H15" s="338"/>
      <c r="I15" s="339"/>
      <c r="J15" s="339"/>
      <c r="K15" s="365"/>
      <c r="L15" s="394"/>
      <c r="M15" s="394"/>
      <c r="O15" s="381"/>
      <c r="P15" s="339"/>
      <c r="Q15" s="425">
        <f t="shared" si="2"/>
        <v>0</v>
      </c>
      <c r="R15" s="416">
        <f t="shared" si="3"/>
        <v>0</v>
      </c>
      <c r="S15" s="441">
        <f t="shared" si="4"/>
        <v>0</v>
      </c>
      <c r="T15" s="407">
        <f t="shared" si="1"/>
        <v>0</v>
      </c>
      <c r="U15" s="336"/>
    </row>
    <row r="16" spans="1:21">
      <c r="D16" s="338"/>
      <c r="E16" s="338"/>
      <c r="F16" s="338"/>
      <c r="G16" s="338"/>
      <c r="H16" s="338"/>
      <c r="I16" s="339"/>
      <c r="J16" s="339"/>
      <c r="K16" s="365"/>
      <c r="L16" s="394"/>
      <c r="M16" s="394"/>
      <c r="O16" s="381"/>
      <c r="P16" s="339"/>
      <c r="Q16" s="425">
        <f t="shared" si="2"/>
        <v>0</v>
      </c>
      <c r="R16" s="416">
        <f t="shared" si="3"/>
        <v>0</v>
      </c>
      <c r="S16" s="441">
        <f t="shared" si="4"/>
        <v>0</v>
      </c>
      <c r="T16" s="407">
        <f t="shared" si="1"/>
        <v>0</v>
      </c>
      <c r="U16" s="336"/>
    </row>
    <row r="17" spans="1:21">
      <c r="D17" s="338"/>
      <c r="E17" s="338"/>
      <c r="F17" s="338"/>
      <c r="G17" s="338"/>
      <c r="H17" s="338"/>
      <c r="I17" s="339"/>
      <c r="J17" s="339"/>
      <c r="K17" s="365"/>
      <c r="L17" s="394"/>
      <c r="M17" s="394"/>
      <c r="O17" s="381"/>
      <c r="P17" s="339"/>
      <c r="Q17" s="425">
        <f t="shared" si="2"/>
        <v>0</v>
      </c>
      <c r="R17" s="416">
        <f t="shared" si="3"/>
        <v>0</v>
      </c>
      <c r="S17" s="441">
        <f t="shared" si="4"/>
        <v>0</v>
      </c>
      <c r="T17" s="407">
        <f t="shared" si="1"/>
        <v>0</v>
      </c>
      <c r="U17" s="336"/>
    </row>
    <row r="18" spans="1:21">
      <c r="D18" s="338"/>
      <c r="E18" s="338"/>
      <c r="F18" s="338"/>
      <c r="G18" s="338"/>
      <c r="H18" s="338"/>
      <c r="I18" s="339"/>
      <c r="J18" s="339"/>
      <c r="K18" s="365"/>
      <c r="L18" s="394"/>
      <c r="M18" s="394"/>
      <c r="O18" s="381"/>
      <c r="P18" s="339"/>
      <c r="Q18" s="425">
        <f t="shared" si="2"/>
        <v>0</v>
      </c>
      <c r="R18" s="416">
        <f t="shared" si="3"/>
        <v>0</v>
      </c>
      <c r="S18" s="441">
        <f t="shared" si="4"/>
        <v>0</v>
      </c>
      <c r="T18" s="407">
        <f t="shared" si="1"/>
        <v>0</v>
      </c>
      <c r="U18" s="336"/>
    </row>
    <row r="19" spans="1:21">
      <c r="D19" s="338"/>
      <c r="E19" s="338"/>
      <c r="F19" s="338"/>
      <c r="G19" s="338"/>
      <c r="H19" s="338"/>
      <c r="I19" s="339"/>
      <c r="J19" s="339"/>
      <c r="K19" s="365"/>
      <c r="L19" s="394"/>
      <c r="M19" s="394"/>
      <c r="O19" s="381"/>
      <c r="P19" s="339"/>
      <c r="Q19" s="425">
        <f t="shared" si="2"/>
        <v>0</v>
      </c>
      <c r="R19" s="416">
        <f t="shared" si="3"/>
        <v>0</v>
      </c>
      <c r="S19" s="441">
        <f t="shared" si="4"/>
        <v>0</v>
      </c>
      <c r="T19" s="407">
        <f t="shared" si="1"/>
        <v>0</v>
      </c>
      <c r="U19" s="336"/>
    </row>
    <row r="20" spans="1:21">
      <c r="D20" s="338"/>
      <c r="E20" s="338"/>
      <c r="F20" s="338"/>
      <c r="G20" s="338"/>
      <c r="H20" s="338"/>
      <c r="I20" s="339"/>
      <c r="J20" s="339"/>
      <c r="K20" s="365"/>
      <c r="L20" s="394"/>
      <c r="M20" s="394"/>
      <c r="O20" s="381"/>
      <c r="P20" s="339"/>
      <c r="Q20" s="425">
        <f t="shared" si="2"/>
        <v>0</v>
      </c>
      <c r="R20" s="416">
        <f t="shared" si="3"/>
        <v>0</v>
      </c>
      <c r="S20" s="441">
        <f t="shared" si="4"/>
        <v>0</v>
      </c>
      <c r="T20" s="407">
        <f t="shared" si="1"/>
        <v>0</v>
      </c>
      <c r="U20" s="336"/>
    </row>
    <row r="21" spans="1:21">
      <c r="D21" s="338"/>
      <c r="E21" s="338"/>
      <c r="F21" s="338"/>
      <c r="G21" s="338"/>
      <c r="H21" s="338"/>
      <c r="I21" s="339"/>
      <c r="J21" s="339"/>
      <c r="K21" s="365"/>
      <c r="L21" s="394"/>
      <c r="M21" s="394"/>
      <c r="O21" s="381"/>
      <c r="P21" s="339"/>
      <c r="Q21" s="425">
        <f t="shared" si="2"/>
        <v>0</v>
      </c>
      <c r="R21" s="416">
        <f t="shared" si="3"/>
        <v>0</v>
      </c>
      <c r="S21" s="441">
        <f t="shared" si="4"/>
        <v>0</v>
      </c>
      <c r="T21" s="407">
        <f t="shared" si="1"/>
        <v>0</v>
      </c>
      <c r="U21" s="336"/>
    </row>
    <row r="22" spans="1:21">
      <c r="D22" s="338"/>
      <c r="E22" s="338"/>
      <c r="F22" s="338"/>
      <c r="G22" s="338"/>
      <c r="H22" s="338"/>
      <c r="I22" s="339"/>
      <c r="J22" s="339"/>
      <c r="K22" s="365"/>
      <c r="L22" s="394"/>
      <c r="M22" s="394"/>
      <c r="O22" s="381"/>
      <c r="P22" s="339"/>
      <c r="Q22" s="425">
        <f t="shared" si="2"/>
        <v>0</v>
      </c>
      <c r="R22" s="416">
        <f t="shared" si="3"/>
        <v>0</v>
      </c>
      <c r="S22" s="441">
        <f t="shared" si="4"/>
        <v>0</v>
      </c>
      <c r="T22" s="407">
        <f t="shared" si="1"/>
        <v>0</v>
      </c>
      <c r="U22" s="336"/>
    </row>
    <row r="23" spans="1:21">
      <c r="D23" s="338"/>
      <c r="E23" s="338"/>
      <c r="F23" s="338"/>
      <c r="G23" s="338"/>
      <c r="H23" s="338"/>
      <c r="I23" s="339"/>
      <c r="J23" s="339"/>
      <c r="K23" s="365"/>
      <c r="L23" s="394"/>
      <c r="M23" s="394"/>
      <c r="O23" s="381"/>
      <c r="P23" s="339"/>
      <c r="Q23" s="425">
        <f t="shared" si="2"/>
        <v>0</v>
      </c>
      <c r="R23" s="416">
        <f t="shared" si="3"/>
        <v>0</v>
      </c>
      <c r="S23" s="441">
        <f t="shared" si="4"/>
        <v>0</v>
      </c>
      <c r="T23" s="407">
        <f t="shared" si="1"/>
        <v>0</v>
      </c>
      <c r="U23" s="336"/>
    </row>
    <row r="24" spans="1:21">
      <c r="D24" s="338"/>
      <c r="E24" s="338"/>
      <c r="F24" s="338"/>
      <c r="G24" s="338"/>
      <c r="H24" s="338"/>
      <c r="I24" s="339"/>
      <c r="J24" s="339"/>
      <c r="K24" s="365"/>
      <c r="L24" s="394"/>
      <c r="M24" s="394"/>
      <c r="O24" s="381"/>
      <c r="P24" s="339"/>
      <c r="Q24" s="425">
        <f t="shared" si="2"/>
        <v>0</v>
      </c>
      <c r="R24" s="416">
        <f t="shared" si="3"/>
        <v>0</v>
      </c>
      <c r="S24" s="441">
        <f t="shared" si="4"/>
        <v>0</v>
      </c>
      <c r="T24" s="407">
        <f t="shared" si="1"/>
        <v>0</v>
      </c>
      <c r="U24" s="336"/>
    </row>
    <row r="25" spans="1:21" s="349" customFormat="1" ht="13.8" thickBot="1">
      <c r="A25" s="366" t="s">
        <v>12</v>
      </c>
      <c r="B25" s="378"/>
      <c r="C25" s="378"/>
      <c r="D25" s="344"/>
      <c r="E25" s="344"/>
      <c r="F25" s="344"/>
      <c r="G25" s="344"/>
      <c r="H25" s="344"/>
      <c r="I25" s="344"/>
      <c r="J25" s="344"/>
      <c r="K25" s="422">
        <f>SUM(K6:K24)</f>
        <v>226982</v>
      </c>
      <c r="L25" s="437">
        <f>SUM(L6:L24)</f>
        <v>7252176</v>
      </c>
      <c r="M25" s="383"/>
      <c r="N25" s="448">
        <f>SUM(N6:N24)</f>
        <v>251198</v>
      </c>
      <c r="O25" s="437">
        <f>SUM(O6:O24)</f>
        <v>8915331.3066666666</v>
      </c>
      <c r="P25" s="347"/>
      <c r="Q25" s="426"/>
      <c r="R25" s="418">
        <f>SUM(R6:R24)</f>
        <v>24216</v>
      </c>
      <c r="S25" s="443">
        <f>SUM(S6:S24)</f>
        <v>1663155.3066666666</v>
      </c>
      <c r="T25" s="443">
        <f>SUM(T6:T24)</f>
        <v>0</v>
      </c>
      <c r="U25" s="348"/>
    </row>
    <row r="26" spans="1:21">
      <c r="A26" s="295" t="s">
        <v>62</v>
      </c>
      <c r="B26" s="363"/>
      <c r="C26" s="384"/>
      <c r="D26" s="368"/>
      <c r="E26" s="368"/>
      <c r="F26" s="368"/>
      <c r="G26" s="368"/>
      <c r="H26" s="368"/>
      <c r="I26" s="369"/>
      <c r="J26" s="369"/>
      <c r="K26" s="370"/>
      <c r="L26" s="395">
        <f>7252176*0.06</f>
        <v>435130.56</v>
      </c>
      <c r="M26" s="395"/>
      <c r="O26" s="381"/>
      <c r="P26" s="252"/>
      <c r="Q26" s="440"/>
      <c r="R26" s="416">
        <f t="shared" ref="R26:S30" si="5">N26-K26</f>
        <v>0</v>
      </c>
      <c r="S26" s="441">
        <f t="shared" si="5"/>
        <v>-435130.56</v>
      </c>
      <c r="T26" s="407">
        <f t="shared" ref="T26:T44" si="6">S26/12*(IF(P26,IF(P26-$P$5&gt;365,0,INT((365+$P$5-P26+(365/24))/(365/12))),0))</f>
        <v>0</v>
      </c>
    </row>
    <row r="27" spans="1:21">
      <c r="A27" s="263" t="s">
        <v>105</v>
      </c>
      <c r="C27" s="385"/>
      <c r="D27" s="368"/>
      <c r="E27" s="368"/>
      <c r="F27" s="368"/>
      <c r="G27" s="368"/>
      <c r="H27" s="368"/>
      <c r="I27" s="372"/>
      <c r="J27" s="369"/>
      <c r="K27" s="373"/>
      <c r="L27" s="395"/>
      <c r="M27" s="395"/>
      <c r="N27" s="298">
        <f>+O25-L25</f>
        <v>1663155.3066666666</v>
      </c>
      <c r="O27" s="381"/>
      <c r="P27" s="252"/>
      <c r="Q27" s="425">
        <f t="shared" ref="Q27:Q44" si="7">M27-J27</f>
        <v>0</v>
      </c>
      <c r="R27" s="414">
        <f t="shared" si="5"/>
        <v>1663155.3066666666</v>
      </c>
      <c r="S27" s="441">
        <f t="shared" si="5"/>
        <v>0</v>
      </c>
      <c r="T27" s="407">
        <f t="shared" si="6"/>
        <v>0</v>
      </c>
      <c r="U27" s="336"/>
    </row>
    <row r="28" spans="1:21">
      <c r="C28" s="385"/>
      <c r="D28" s="368"/>
      <c r="E28" s="368"/>
      <c r="F28" s="368"/>
      <c r="G28" s="368"/>
      <c r="H28" s="368"/>
      <c r="I28" s="372"/>
      <c r="J28" s="369"/>
      <c r="K28" s="373"/>
      <c r="L28" s="395"/>
      <c r="M28" s="395"/>
      <c r="O28" s="381"/>
      <c r="P28" s="252"/>
      <c r="Q28" s="425">
        <f t="shared" si="7"/>
        <v>0</v>
      </c>
      <c r="R28" s="414">
        <f t="shared" si="5"/>
        <v>0</v>
      </c>
      <c r="S28" s="441">
        <f t="shared" si="5"/>
        <v>0</v>
      </c>
      <c r="T28" s="407">
        <f t="shared" si="6"/>
        <v>0</v>
      </c>
      <c r="U28" s="336"/>
    </row>
    <row r="29" spans="1:21">
      <c r="C29" s="385"/>
      <c r="D29" s="374"/>
      <c r="E29" s="368"/>
      <c r="F29" s="374"/>
      <c r="G29" s="374"/>
      <c r="H29" s="374"/>
      <c r="I29" s="372"/>
      <c r="J29" s="372"/>
      <c r="K29" s="373"/>
      <c r="L29" s="396"/>
      <c r="M29" s="396"/>
      <c r="O29" s="381"/>
      <c r="P29" s="339"/>
      <c r="Q29" s="425">
        <f t="shared" si="7"/>
        <v>0</v>
      </c>
      <c r="R29" s="414">
        <f t="shared" si="5"/>
        <v>0</v>
      </c>
      <c r="S29" s="441">
        <f t="shared" si="5"/>
        <v>0</v>
      </c>
      <c r="T29" s="407">
        <f t="shared" si="6"/>
        <v>0</v>
      </c>
      <c r="U29" s="336"/>
    </row>
    <row r="30" spans="1:21">
      <c r="C30" s="385"/>
      <c r="D30" s="374"/>
      <c r="E30" s="368"/>
      <c r="F30" s="374"/>
      <c r="G30" s="374"/>
      <c r="H30" s="374"/>
      <c r="I30" s="372"/>
      <c r="J30" s="372"/>
      <c r="K30" s="373"/>
      <c r="L30" s="396"/>
      <c r="M30" s="396"/>
      <c r="O30" s="381"/>
      <c r="P30" s="339"/>
      <c r="Q30" s="425">
        <f t="shared" si="7"/>
        <v>0</v>
      </c>
      <c r="R30" s="414">
        <f t="shared" si="5"/>
        <v>0</v>
      </c>
      <c r="S30" s="441">
        <f t="shared" si="5"/>
        <v>0</v>
      </c>
      <c r="T30" s="407">
        <f t="shared" si="6"/>
        <v>0</v>
      </c>
      <c r="U30" s="336"/>
    </row>
    <row r="31" spans="1:21">
      <c r="C31" s="385"/>
      <c r="D31" s="368"/>
      <c r="E31" s="368"/>
      <c r="F31" s="368"/>
      <c r="G31" s="368"/>
      <c r="H31" s="368"/>
      <c r="I31" s="372"/>
      <c r="J31" s="369"/>
      <c r="K31" s="373"/>
      <c r="L31" s="395"/>
      <c r="M31" s="395"/>
      <c r="O31" s="381"/>
      <c r="P31" s="252"/>
      <c r="Q31" s="425">
        <f t="shared" si="7"/>
        <v>0</v>
      </c>
      <c r="R31" s="416">
        <f t="shared" ref="R31:R43" si="8">N31-K31</f>
        <v>0</v>
      </c>
      <c r="S31" s="441">
        <f t="shared" ref="S31:S43" si="9">O31-L31</f>
        <v>0</v>
      </c>
      <c r="T31" s="407">
        <f t="shared" si="6"/>
        <v>0</v>
      </c>
      <c r="U31" s="336"/>
    </row>
    <row r="32" spans="1:21">
      <c r="C32" s="385"/>
      <c r="D32" s="368"/>
      <c r="E32" s="368"/>
      <c r="F32" s="368"/>
      <c r="G32" s="368"/>
      <c r="H32" s="368"/>
      <c r="I32" s="372"/>
      <c r="J32" s="369"/>
      <c r="K32" s="373"/>
      <c r="L32" s="395"/>
      <c r="M32" s="395"/>
      <c r="O32" s="381"/>
      <c r="P32" s="252"/>
      <c r="Q32" s="425">
        <f t="shared" si="7"/>
        <v>0</v>
      </c>
      <c r="R32" s="416">
        <f t="shared" si="8"/>
        <v>0</v>
      </c>
      <c r="S32" s="441">
        <f t="shared" si="9"/>
        <v>0</v>
      </c>
      <c r="T32" s="407">
        <f t="shared" si="6"/>
        <v>0</v>
      </c>
      <c r="U32" s="336"/>
    </row>
    <row r="33" spans="1:21">
      <c r="C33" s="385"/>
      <c r="D33" s="368"/>
      <c r="E33" s="368"/>
      <c r="F33" s="368"/>
      <c r="G33" s="368"/>
      <c r="H33" s="368"/>
      <c r="I33" s="372"/>
      <c r="J33" s="369"/>
      <c r="K33" s="373"/>
      <c r="L33" s="395"/>
      <c r="M33" s="395"/>
      <c r="O33" s="381"/>
      <c r="P33" s="252"/>
      <c r="Q33" s="425">
        <f t="shared" si="7"/>
        <v>0</v>
      </c>
      <c r="R33" s="416">
        <f t="shared" si="8"/>
        <v>0</v>
      </c>
      <c r="S33" s="441">
        <f t="shared" si="9"/>
        <v>0</v>
      </c>
      <c r="T33" s="407">
        <f t="shared" si="6"/>
        <v>0</v>
      </c>
      <c r="U33" s="336"/>
    </row>
    <row r="34" spans="1:21">
      <c r="C34" s="385"/>
      <c r="D34" s="368"/>
      <c r="E34" s="368"/>
      <c r="F34" s="368"/>
      <c r="G34" s="368"/>
      <c r="H34" s="368"/>
      <c r="I34" s="372"/>
      <c r="J34" s="369"/>
      <c r="K34" s="373"/>
      <c r="L34" s="395"/>
      <c r="M34" s="395"/>
      <c r="O34" s="381"/>
      <c r="P34" s="252"/>
      <c r="Q34" s="425">
        <f t="shared" si="7"/>
        <v>0</v>
      </c>
      <c r="R34" s="416">
        <f t="shared" si="8"/>
        <v>0</v>
      </c>
      <c r="S34" s="441">
        <f t="shared" si="9"/>
        <v>0</v>
      </c>
      <c r="T34" s="407">
        <f t="shared" si="6"/>
        <v>0</v>
      </c>
      <c r="U34" s="336"/>
    </row>
    <row r="35" spans="1:21">
      <c r="C35" s="385"/>
      <c r="D35" s="368"/>
      <c r="E35" s="368"/>
      <c r="F35" s="368"/>
      <c r="G35" s="368"/>
      <c r="H35" s="368"/>
      <c r="I35" s="372"/>
      <c r="J35" s="369"/>
      <c r="K35" s="373"/>
      <c r="L35" s="395"/>
      <c r="M35" s="395"/>
      <c r="O35" s="381"/>
      <c r="P35" s="252"/>
      <c r="Q35" s="425">
        <f t="shared" si="7"/>
        <v>0</v>
      </c>
      <c r="R35" s="416">
        <f t="shared" si="8"/>
        <v>0</v>
      </c>
      <c r="S35" s="441">
        <f t="shared" si="9"/>
        <v>0</v>
      </c>
      <c r="T35" s="407">
        <f t="shared" si="6"/>
        <v>0</v>
      </c>
      <c r="U35" s="336"/>
    </row>
    <row r="36" spans="1:21">
      <c r="C36" s="385"/>
      <c r="D36" s="368"/>
      <c r="E36" s="368"/>
      <c r="F36" s="368"/>
      <c r="G36" s="368"/>
      <c r="H36" s="368"/>
      <c r="I36" s="372"/>
      <c r="J36" s="369"/>
      <c r="K36" s="373"/>
      <c r="L36" s="395"/>
      <c r="M36" s="395"/>
      <c r="O36" s="381"/>
      <c r="P36" s="252"/>
      <c r="Q36" s="425">
        <f t="shared" si="7"/>
        <v>0</v>
      </c>
      <c r="R36" s="416">
        <f t="shared" si="8"/>
        <v>0</v>
      </c>
      <c r="S36" s="441">
        <f t="shared" si="9"/>
        <v>0</v>
      </c>
      <c r="T36" s="407">
        <f t="shared" si="6"/>
        <v>0</v>
      </c>
      <c r="U36" s="336"/>
    </row>
    <row r="37" spans="1:21">
      <c r="C37" s="385"/>
      <c r="D37" s="368"/>
      <c r="E37" s="368"/>
      <c r="F37" s="368"/>
      <c r="G37" s="368"/>
      <c r="H37" s="368"/>
      <c r="I37" s="372"/>
      <c r="J37" s="369"/>
      <c r="K37" s="373"/>
      <c r="L37" s="395"/>
      <c r="M37" s="395"/>
      <c r="O37" s="381"/>
      <c r="P37" s="252"/>
      <c r="Q37" s="425">
        <f t="shared" si="7"/>
        <v>0</v>
      </c>
      <c r="R37" s="416">
        <f t="shared" si="8"/>
        <v>0</v>
      </c>
      <c r="S37" s="441">
        <f t="shared" si="9"/>
        <v>0</v>
      </c>
      <c r="T37" s="407">
        <f t="shared" si="6"/>
        <v>0</v>
      </c>
      <c r="U37" s="336"/>
    </row>
    <row r="38" spans="1:21">
      <c r="C38" s="385"/>
      <c r="D38" s="368"/>
      <c r="E38" s="368"/>
      <c r="F38" s="368"/>
      <c r="G38" s="368"/>
      <c r="H38" s="368"/>
      <c r="I38" s="372"/>
      <c r="J38" s="369"/>
      <c r="K38" s="373"/>
      <c r="L38" s="395"/>
      <c r="M38" s="395"/>
      <c r="O38" s="381"/>
      <c r="P38" s="252"/>
      <c r="Q38" s="425">
        <f t="shared" si="7"/>
        <v>0</v>
      </c>
      <c r="R38" s="416">
        <f t="shared" si="8"/>
        <v>0</v>
      </c>
      <c r="S38" s="441">
        <f t="shared" si="9"/>
        <v>0</v>
      </c>
      <c r="T38" s="407">
        <f t="shared" si="6"/>
        <v>0</v>
      </c>
      <c r="U38" s="336"/>
    </row>
    <row r="39" spans="1:21">
      <c r="C39" s="385"/>
      <c r="D39" s="368"/>
      <c r="E39" s="368"/>
      <c r="F39" s="368"/>
      <c r="G39" s="368"/>
      <c r="H39" s="368"/>
      <c r="I39" s="372"/>
      <c r="J39" s="369"/>
      <c r="K39" s="373"/>
      <c r="L39" s="395"/>
      <c r="M39" s="395"/>
      <c r="O39" s="381"/>
      <c r="P39" s="252"/>
      <c r="Q39" s="425">
        <f t="shared" si="7"/>
        <v>0</v>
      </c>
      <c r="R39" s="416">
        <f t="shared" si="8"/>
        <v>0</v>
      </c>
      <c r="S39" s="441">
        <f t="shared" si="9"/>
        <v>0</v>
      </c>
      <c r="T39" s="407">
        <f t="shared" si="6"/>
        <v>0</v>
      </c>
      <c r="U39" s="336"/>
    </row>
    <row r="40" spans="1:21">
      <c r="C40" s="385"/>
      <c r="D40" s="368"/>
      <c r="E40" s="368"/>
      <c r="F40" s="368"/>
      <c r="G40" s="368"/>
      <c r="H40" s="368"/>
      <c r="I40" s="372"/>
      <c r="J40" s="369"/>
      <c r="K40" s="373"/>
      <c r="L40" s="395"/>
      <c r="M40" s="395"/>
      <c r="O40" s="381"/>
      <c r="P40" s="252"/>
      <c r="Q40" s="425">
        <f t="shared" si="7"/>
        <v>0</v>
      </c>
      <c r="R40" s="416">
        <f t="shared" si="8"/>
        <v>0</v>
      </c>
      <c r="S40" s="441">
        <f t="shared" si="9"/>
        <v>0</v>
      </c>
      <c r="T40" s="407">
        <f t="shared" si="6"/>
        <v>0</v>
      </c>
      <c r="U40" s="336"/>
    </row>
    <row r="41" spans="1:21">
      <c r="C41" s="385"/>
      <c r="D41" s="368"/>
      <c r="E41" s="368"/>
      <c r="F41" s="368"/>
      <c r="G41" s="368"/>
      <c r="H41" s="368"/>
      <c r="I41" s="368"/>
      <c r="J41" s="368"/>
      <c r="K41" s="370"/>
      <c r="L41" s="386"/>
      <c r="M41" s="386"/>
      <c r="Q41" s="425">
        <f t="shared" si="7"/>
        <v>0</v>
      </c>
      <c r="R41" s="416">
        <f>N41-K41</f>
        <v>0</v>
      </c>
      <c r="S41" s="441">
        <f>O41-L41</f>
        <v>0</v>
      </c>
      <c r="T41" s="407">
        <f t="shared" si="6"/>
        <v>0</v>
      </c>
    </row>
    <row r="42" spans="1:21">
      <c r="C42" s="385"/>
      <c r="D42" s="368"/>
      <c r="E42" s="368"/>
      <c r="F42" s="368"/>
      <c r="G42" s="368"/>
      <c r="H42" s="368"/>
      <c r="I42" s="368"/>
      <c r="J42" s="368"/>
      <c r="K42" s="370"/>
      <c r="L42" s="386"/>
      <c r="M42" s="386"/>
      <c r="Q42" s="425">
        <f t="shared" si="7"/>
        <v>0</v>
      </c>
      <c r="R42" s="416">
        <f>N42-K42</f>
        <v>0</v>
      </c>
      <c r="S42" s="441">
        <f>O42-L42</f>
        <v>0</v>
      </c>
      <c r="T42" s="407">
        <f t="shared" si="6"/>
        <v>0</v>
      </c>
    </row>
    <row r="43" spans="1:21">
      <c r="C43" s="385"/>
      <c r="D43" s="374"/>
      <c r="E43" s="374"/>
      <c r="F43" s="374"/>
      <c r="G43" s="374"/>
      <c r="H43" s="374"/>
      <c r="I43" s="372"/>
      <c r="J43" s="372"/>
      <c r="K43" s="373"/>
      <c r="L43" s="396"/>
      <c r="M43" s="396"/>
      <c r="O43" s="381"/>
      <c r="P43" s="339"/>
      <c r="Q43" s="425">
        <f t="shared" si="7"/>
        <v>0</v>
      </c>
      <c r="R43" s="416">
        <f t="shared" si="8"/>
        <v>0</v>
      </c>
      <c r="S43" s="441">
        <f t="shared" si="9"/>
        <v>0</v>
      </c>
      <c r="T43" s="407">
        <f t="shared" si="6"/>
        <v>0</v>
      </c>
      <c r="U43" s="336"/>
    </row>
    <row r="44" spans="1:21">
      <c r="C44" s="385"/>
      <c r="D44" s="374"/>
      <c r="E44" s="374"/>
      <c r="F44" s="374"/>
      <c r="G44" s="374"/>
      <c r="H44" s="374"/>
      <c r="I44" s="372"/>
      <c r="J44" s="372"/>
      <c r="K44" s="373"/>
      <c r="L44" s="396"/>
      <c r="M44" s="396"/>
      <c r="O44" s="381"/>
      <c r="P44" s="339"/>
      <c r="Q44" s="425">
        <f t="shared" si="7"/>
        <v>0</v>
      </c>
      <c r="R44" s="416">
        <f>N44-K44</f>
        <v>0</v>
      </c>
      <c r="S44" s="441">
        <f>O44-L44</f>
        <v>0</v>
      </c>
      <c r="T44" s="407">
        <f t="shared" si="6"/>
        <v>0</v>
      </c>
      <c r="U44" s="336"/>
    </row>
    <row r="45" spans="1:21" s="349" customFormat="1" ht="13.8" thickBot="1">
      <c r="A45" s="366" t="s">
        <v>12</v>
      </c>
      <c r="B45" s="378"/>
      <c r="C45" s="387"/>
      <c r="D45" s="375"/>
      <c r="E45" s="375"/>
      <c r="F45" s="375"/>
      <c r="G45" s="375"/>
      <c r="H45" s="375"/>
      <c r="I45" s="375"/>
      <c r="J45" s="375"/>
      <c r="K45" s="376"/>
      <c r="L45" s="397"/>
      <c r="M45" s="397"/>
      <c r="N45" s="382"/>
      <c r="O45" s="383">
        <f>SUM(O26:O44)</f>
        <v>0</v>
      </c>
      <c r="P45" s="347"/>
      <c r="Q45" s="426"/>
      <c r="R45" s="418">
        <f>SUM(R26:R44)</f>
        <v>1663155.3066666666</v>
      </c>
      <c r="S45" s="443">
        <f>SUM(S26:S44)</f>
        <v>-435130.56</v>
      </c>
      <c r="T45" s="443">
        <f>SUM(T26:T44)</f>
        <v>0</v>
      </c>
      <c r="U45" s="348"/>
    </row>
    <row r="46" spans="1:21">
      <c r="L46" s="381"/>
      <c r="M46" s="381"/>
      <c r="O46" s="381"/>
      <c r="S46" s="389"/>
      <c r="T46" s="390"/>
    </row>
    <row r="47" spans="1:21">
      <c r="A47" s="295" t="s">
        <v>90</v>
      </c>
      <c r="B47" s="363"/>
      <c r="C47" s="363"/>
      <c r="L47" s="381"/>
      <c r="M47" s="381"/>
      <c r="O47" s="381"/>
      <c r="S47" s="389"/>
      <c r="T47" s="390"/>
    </row>
    <row r="48" spans="1:21" s="2" customFormat="1">
      <c r="A48" s="307" t="s">
        <v>91</v>
      </c>
      <c r="K48" s="3"/>
    </row>
    <row r="49" spans="1:24">
      <c r="A49" s="295" t="s">
        <v>96</v>
      </c>
      <c r="B49" s="249"/>
      <c r="C49" s="248"/>
      <c r="D49" s="267"/>
      <c r="E49" s="267"/>
      <c r="I49" s="252"/>
      <c r="J49" s="252"/>
      <c r="K49" s="254"/>
      <c r="L49" s="255"/>
      <c r="M49" s="255"/>
      <c r="N49" s="261"/>
      <c r="O49" s="261"/>
      <c r="P49" s="257"/>
      <c r="Q49" s="258"/>
      <c r="R49" s="259"/>
      <c r="S49" s="260"/>
      <c r="T49" s="296"/>
      <c r="U49" s="278"/>
      <c r="V49" s="278"/>
      <c r="W49" s="262"/>
      <c r="X49" s="263"/>
    </row>
    <row r="50" spans="1:24" s="2" customFormat="1">
      <c r="K50" s="3"/>
    </row>
    <row r="51" spans="1:24">
      <c r="L51" s="381"/>
      <c r="M51" s="381"/>
      <c r="O51" s="381"/>
      <c r="S51" s="389"/>
      <c r="T51" s="390"/>
    </row>
    <row r="52" spans="1:24">
      <c r="L52" s="381"/>
      <c r="M52" s="381"/>
      <c r="O52" s="381"/>
      <c r="S52" s="389"/>
      <c r="T52" s="390"/>
    </row>
    <row r="53" spans="1:24">
      <c r="L53" s="381"/>
      <c r="M53" s="381"/>
      <c r="O53" s="381"/>
      <c r="S53" s="389"/>
      <c r="T53" s="390"/>
    </row>
    <row r="54" spans="1:24">
      <c r="L54" s="381"/>
      <c r="M54" s="381"/>
      <c r="O54" s="381"/>
      <c r="S54" s="389"/>
      <c r="T54" s="390"/>
    </row>
    <row r="55" spans="1:24">
      <c r="L55" s="381"/>
      <c r="M55" s="381"/>
      <c r="O55" s="381"/>
      <c r="S55" s="389"/>
      <c r="T55" s="390"/>
    </row>
    <row r="56" spans="1:24">
      <c r="L56" s="381"/>
      <c r="M56" s="381"/>
      <c r="O56" s="381"/>
      <c r="S56" s="389"/>
      <c r="T56" s="390"/>
    </row>
    <row r="57" spans="1:24">
      <c r="L57" s="381"/>
      <c r="M57" s="381"/>
      <c r="O57" s="381"/>
      <c r="S57" s="389"/>
      <c r="T57" s="390"/>
    </row>
    <row r="58" spans="1:24">
      <c r="L58" s="381"/>
      <c r="M58" s="381"/>
      <c r="O58" s="381"/>
      <c r="S58" s="389"/>
      <c r="T58" s="390"/>
    </row>
    <row r="59" spans="1:24">
      <c r="L59" s="381"/>
      <c r="M59" s="381"/>
      <c r="O59" s="381"/>
      <c r="S59" s="389"/>
      <c r="T59" s="390"/>
    </row>
    <row r="60" spans="1:24">
      <c r="L60" s="381"/>
      <c r="M60" s="381"/>
      <c r="O60" s="381"/>
      <c r="S60" s="389"/>
      <c r="T60" s="390"/>
    </row>
    <row r="61" spans="1:24">
      <c r="L61" s="381"/>
      <c r="M61" s="381"/>
      <c r="O61" s="381"/>
      <c r="S61" s="389"/>
      <c r="T61" s="390"/>
    </row>
    <row r="62" spans="1:24">
      <c r="L62" s="381"/>
      <c r="M62" s="381"/>
      <c r="O62" s="381"/>
      <c r="S62" s="389"/>
      <c r="T62" s="390"/>
    </row>
    <row r="63" spans="1:24">
      <c r="L63" s="381"/>
      <c r="M63" s="381"/>
      <c r="O63" s="381"/>
      <c r="S63" s="389"/>
      <c r="T63" s="390"/>
    </row>
    <row r="64" spans="1:24">
      <c r="L64" s="381"/>
      <c r="M64" s="381"/>
      <c r="O64" s="381"/>
      <c r="S64" s="389"/>
      <c r="T64" s="390"/>
    </row>
    <row r="65" spans="12:20">
      <c r="L65" s="381"/>
      <c r="M65" s="381"/>
      <c r="O65" s="381"/>
      <c r="S65" s="389"/>
      <c r="T65" s="390"/>
    </row>
    <row r="66" spans="12:20">
      <c r="L66" s="381"/>
      <c r="M66" s="381"/>
      <c r="O66" s="381"/>
      <c r="S66" s="389"/>
      <c r="T66" s="390"/>
    </row>
    <row r="67" spans="12:20">
      <c r="L67" s="381"/>
      <c r="M67" s="381"/>
      <c r="O67" s="381"/>
      <c r="S67" s="389"/>
      <c r="T67" s="390"/>
    </row>
    <row r="68" spans="12:20">
      <c r="L68" s="381"/>
      <c r="M68" s="381"/>
      <c r="O68" s="381"/>
      <c r="S68" s="389"/>
      <c r="T68" s="390"/>
    </row>
    <row r="69" spans="12:20">
      <c r="L69" s="381"/>
      <c r="M69" s="381"/>
      <c r="O69" s="381"/>
      <c r="S69" s="389"/>
      <c r="T69" s="390"/>
    </row>
    <row r="70" spans="12:20">
      <c r="L70" s="381"/>
      <c r="M70" s="381"/>
      <c r="O70" s="381"/>
      <c r="S70" s="389"/>
      <c r="T70" s="390"/>
    </row>
    <row r="71" spans="12:20">
      <c r="L71" s="381"/>
      <c r="M71" s="381"/>
      <c r="O71" s="381"/>
      <c r="S71" s="389"/>
      <c r="T71" s="390"/>
    </row>
    <row r="72" spans="12:20">
      <c r="L72" s="381"/>
      <c r="M72" s="381"/>
      <c r="O72" s="381"/>
      <c r="S72" s="389"/>
      <c r="T72" s="390"/>
    </row>
    <row r="73" spans="12:20">
      <c r="L73" s="381"/>
      <c r="M73" s="381"/>
      <c r="O73" s="381"/>
      <c r="S73" s="389"/>
      <c r="T73" s="390"/>
    </row>
    <row r="74" spans="12:20">
      <c r="L74" s="381"/>
      <c r="M74" s="381"/>
      <c r="O74" s="381"/>
      <c r="S74" s="389"/>
      <c r="T74" s="390"/>
    </row>
    <row r="75" spans="12:20">
      <c r="L75" s="381"/>
      <c r="M75" s="381"/>
      <c r="O75" s="381"/>
      <c r="S75" s="389"/>
      <c r="T75" s="390"/>
    </row>
    <row r="76" spans="12:20">
      <c r="L76" s="381"/>
      <c r="M76" s="381"/>
    </row>
    <row r="77" spans="12:20">
      <c r="L77" s="381"/>
      <c r="M77" s="381"/>
    </row>
    <row r="78" spans="12:20">
      <c r="L78" s="381"/>
      <c r="M78" s="381"/>
    </row>
    <row r="79" spans="12:20">
      <c r="L79" s="381"/>
      <c r="M79" s="381"/>
    </row>
    <row r="80" spans="12:20">
      <c r="L80" s="381"/>
      <c r="M80" s="381"/>
    </row>
    <row r="81" spans="12:13">
      <c r="L81" s="381"/>
      <c r="M81" s="381"/>
    </row>
    <row r="82" spans="12:13">
      <c r="L82" s="381"/>
      <c r="M82" s="381"/>
    </row>
    <row r="83" spans="12:13">
      <c r="L83" s="381"/>
      <c r="M83" s="381"/>
    </row>
    <row r="84" spans="12:13">
      <c r="L84" s="381"/>
      <c r="M84" s="381"/>
    </row>
    <row r="85" spans="12:13">
      <c r="L85" s="381"/>
      <c r="M85" s="381"/>
    </row>
    <row r="86" spans="12:13">
      <c r="L86" s="381"/>
      <c r="M86" s="381"/>
    </row>
    <row r="87" spans="12:13">
      <c r="L87" s="381"/>
      <c r="M87" s="381"/>
    </row>
    <row r="88" spans="12:13">
      <c r="L88" s="381"/>
      <c r="M88" s="381"/>
    </row>
    <row r="89" spans="12:13">
      <c r="L89" s="381"/>
      <c r="M89" s="381"/>
    </row>
    <row r="90" spans="12:13">
      <c r="L90" s="381"/>
      <c r="M90" s="381"/>
    </row>
  </sheetData>
  <mergeCells count="5">
    <mergeCell ref="I2:J2"/>
    <mergeCell ref="M1:O1"/>
    <mergeCell ref="P1:U1"/>
    <mergeCell ref="A1:B1"/>
    <mergeCell ref="H1:L1"/>
  </mergeCells>
  <phoneticPr fontId="0" type="noConversion"/>
  <pageMargins left="0.75" right="0.75" top="1" bottom="1" header="0.5" footer="0.5"/>
  <pageSetup paperSize="5" scale="65" orientation="landscape" r:id="rId1"/>
  <headerFooter alignWithMargins="0">
    <oddHeader>&amp;L&amp;A</oddHeader>
    <oddFooter>&amp;L&amp;F&amp;C&amp;A&amp;R7/30/99</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38"/>
  <sheetViews>
    <sheetView topLeftCell="F1" workbookViewId="0">
      <selection activeCell="L6" sqref="L6"/>
    </sheetView>
  </sheetViews>
  <sheetFormatPr defaultColWidth="9.109375" defaultRowHeight="13.2"/>
  <cols>
    <col min="1" max="1" width="25.88671875" style="263" customWidth="1"/>
    <col min="2" max="2" width="24.6640625" style="256" customWidth="1"/>
    <col min="3" max="3" width="7.109375" style="256" customWidth="1"/>
    <col min="4" max="4" width="9" style="249" customWidth="1"/>
    <col min="5" max="5" width="15.109375" style="249" customWidth="1"/>
    <col min="6" max="6" width="11" style="249" customWidth="1"/>
    <col min="7" max="7" width="3.33203125" style="249" customWidth="1"/>
    <col min="8" max="8" width="9.33203125" style="249" customWidth="1"/>
    <col min="9" max="9" width="8.44140625" style="249" customWidth="1"/>
    <col min="10" max="10" width="8.6640625" style="249" bestFit="1" customWidth="1"/>
    <col min="11" max="11" width="12.5546875" style="282" bestFit="1" customWidth="1"/>
    <col min="12" max="12" width="13.33203125" style="283" bestFit="1" customWidth="1"/>
    <col min="13" max="13" width="11.5546875" style="283" customWidth="1"/>
    <col min="14" max="14" width="11.6640625" style="298" bestFit="1" customWidth="1"/>
    <col min="15" max="15" width="12.33203125" style="283" bestFit="1" customWidth="1"/>
    <col min="16" max="16" width="9.109375" style="329"/>
    <col min="17" max="17" width="7.6640625" style="329" customWidth="1"/>
    <col min="18" max="18" width="12.109375" style="296" customWidth="1"/>
    <col min="19" max="19" width="11.88671875" style="391" bestFit="1" customWidth="1"/>
    <col min="20" max="20" width="10.6640625" style="392" bestFit="1" customWidth="1"/>
    <col min="21" max="21" width="12.109375" style="262" customWidth="1"/>
    <col min="22" max="22" width="14.109375" style="261" customWidth="1"/>
    <col min="23" max="24" width="9.109375" style="261"/>
    <col min="25" max="16384" width="9.109375" style="263"/>
  </cols>
  <sheetData>
    <row r="1" spans="1:26" s="309" customFormat="1" ht="12.75" customHeight="1">
      <c r="A1" s="460" t="s">
        <v>56</v>
      </c>
      <c r="B1" s="461"/>
      <c r="C1" s="189" t="s">
        <v>42</v>
      </c>
      <c r="D1" s="189"/>
      <c r="E1" s="189"/>
      <c r="F1" s="189"/>
      <c r="G1" s="190"/>
      <c r="H1" s="449" t="s">
        <v>45</v>
      </c>
      <c r="I1" s="464"/>
      <c r="J1" s="464"/>
      <c r="K1" s="464"/>
      <c r="L1" s="465"/>
      <c r="M1" s="453" t="s">
        <v>43</v>
      </c>
      <c r="N1" s="456"/>
      <c r="O1" s="457"/>
      <c r="P1" s="452" t="s">
        <v>44</v>
      </c>
      <c r="Q1" s="456"/>
      <c r="R1" s="456"/>
      <c r="S1" s="456"/>
      <c r="T1" s="456"/>
      <c r="U1" s="457"/>
      <c r="V1" s="300"/>
      <c r="W1" s="393"/>
      <c r="X1" s="393"/>
      <c r="Y1" s="393"/>
      <c r="Z1" s="393"/>
    </row>
    <row r="2" spans="1:26" s="210" customFormat="1" ht="12.75" customHeight="1">
      <c r="A2" s="192" t="s">
        <v>52</v>
      </c>
      <c r="B2" s="193" t="str">
        <f>'CHARGEBACKS (FY00)'!B2</f>
        <v>97 DoD Inside NCA</v>
      </c>
      <c r="C2" s="194"/>
      <c r="D2" s="194"/>
      <c r="E2" s="194"/>
      <c r="F2" s="194"/>
      <c r="G2" s="195"/>
      <c r="H2" s="196"/>
      <c r="I2" s="458"/>
      <c r="J2" s="459"/>
      <c r="K2" s="199"/>
      <c r="L2" s="311"/>
      <c r="M2" s="312"/>
      <c r="N2" s="203"/>
      <c r="O2" s="313"/>
      <c r="P2" s="314"/>
      <c r="Q2" s="315"/>
      <c r="R2" s="207"/>
      <c r="S2" s="208"/>
      <c r="T2" s="208"/>
      <c r="U2" s="209"/>
    </row>
    <row r="3" spans="1:26" s="210" customFormat="1" ht="12.75" customHeight="1">
      <c r="A3" s="192" t="s">
        <v>54</v>
      </c>
      <c r="B3" s="193" t="str">
        <f>'CHARGEBACKS (FY00)'!B3</f>
        <v>9700 DoD inside NCA</v>
      </c>
      <c r="C3" s="194" t="s">
        <v>39</v>
      </c>
      <c r="D3" s="194" t="s">
        <v>88</v>
      </c>
      <c r="E3" s="194" t="s">
        <v>41</v>
      </c>
      <c r="F3" s="194"/>
      <c r="G3" s="195"/>
      <c r="H3" s="196" t="s">
        <v>0</v>
      </c>
      <c r="I3" s="197" t="s">
        <v>0</v>
      </c>
      <c r="J3" s="184" t="s">
        <v>86</v>
      </c>
      <c r="K3" s="199" t="s">
        <v>85</v>
      </c>
      <c r="L3" s="316" t="s">
        <v>95</v>
      </c>
      <c r="M3" s="317" t="s">
        <v>83</v>
      </c>
      <c r="N3" s="203" t="s">
        <v>85</v>
      </c>
      <c r="O3" s="318" t="s">
        <v>95</v>
      </c>
      <c r="P3" s="319" t="s">
        <v>3</v>
      </c>
      <c r="Q3" s="399" t="s">
        <v>86</v>
      </c>
      <c r="R3" s="207" t="s">
        <v>1</v>
      </c>
      <c r="S3" s="216" t="s">
        <v>2</v>
      </c>
      <c r="T3" s="216" t="s">
        <v>2</v>
      </c>
      <c r="U3" s="209" t="s">
        <v>81</v>
      </c>
    </row>
    <row r="4" spans="1:26" s="306" customFormat="1" ht="30">
      <c r="A4" s="217" t="s">
        <v>53</v>
      </c>
      <c r="B4" s="218">
        <f>'CHARGEBACKS (FY00)'!B4</f>
        <v>9700</v>
      </c>
      <c r="C4" s="219" t="s">
        <v>40</v>
      </c>
      <c r="D4" s="219" t="s">
        <v>89</v>
      </c>
      <c r="E4" s="220" t="s">
        <v>5</v>
      </c>
      <c r="F4" s="220" t="s">
        <v>6</v>
      </c>
      <c r="G4" s="221" t="s">
        <v>7</v>
      </c>
      <c r="H4" s="222" t="s">
        <v>4</v>
      </c>
      <c r="I4" s="223" t="s">
        <v>46</v>
      </c>
      <c r="J4" s="223" t="s">
        <v>94</v>
      </c>
      <c r="K4" s="224" t="s">
        <v>50</v>
      </c>
      <c r="L4" s="321" t="s">
        <v>8</v>
      </c>
      <c r="M4" s="398" t="s">
        <v>94</v>
      </c>
      <c r="N4" s="228" t="s">
        <v>50</v>
      </c>
      <c r="O4" s="322" t="s">
        <v>9</v>
      </c>
      <c r="P4" s="323" t="s">
        <v>47</v>
      </c>
      <c r="Q4" s="400" t="s">
        <v>84</v>
      </c>
      <c r="R4" s="324" t="s">
        <v>49</v>
      </c>
      <c r="S4" s="325" t="s">
        <v>10</v>
      </c>
      <c r="T4" s="325" t="s">
        <v>48</v>
      </c>
      <c r="U4" s="326" t="s">
        <v>51</v>
      </c>
    </row>
    <row r="5" spans="1:26" s="276" customFormat="1" ht="13.8" thickBot="1">
      <c r="A5" s="286" t="s">
        <v>122</v>
      </c>
      <c r="B5" s="378"/>
      <c r="C5" s="378"/>
      <c r="D5" s="236"/>
      <c r="E5" s="236"/>
      <c r="F5" s="236"/>
      <c r="G5" s="302"/>
      <c r="H5" s="236"/>
      <c r="I5" s="361"/>
      <c r="J5" s="361"/>
      <c r="K5" s="292">
        <f>'FY03'!K5+13520</f>
        <v>1980264</v>
      </c>
      <c r="L5" s="239">
        <f>('FY03'!L5*1.02)+2043460+650+66000</f>
        <v>25888350.066300001</v>
      </c>
      <c r="M5" s="239"/>
      <c r="N5" s="242">
        <f>K5</f>
        <v>1980264</v>
      </c>
      <c r="O5" s="239">
        <f>L5</f>
        <v>25888350.066300001</v>
      </c>
      <c r="P5" s="328">
        <v>37895</v>
      </c>
      <c r="Q5" s="328"/>
      <c r="R5" s="243"/>
      <c r="S5" s="380">
        <f>O5-L5</f>
        <v>0</v>
      </c>
      <c r="T5" s="380"/>
      <c r="U5" s="245"/>
    </row>
    <row r="6" spans="1:26">
      <c r="A6" s="295" t="s">
        <v>58</v>
      </c>
      <c r="B6" s="363"/>
      <c r="C6" s="363"/>
      <c r="I6" s="252"/>
      <c r="J6" s="252"/>
      <c r="L6" s="255"/>
      <c r="M6" s="255"/>
      <c r="O6" s="381"/>
      <c r="P6" s="252"/>
      <c r="Q6" s="427"/>
      <c r="R6" s="428">
        <f>N6-K6</f>
        <v>0</v>
      </c>
      <c r="S6" s="429">
        <f>O6-L6</f>
        <v>0</v>
      </c>
      <c r="T6" s="430">
        <f t="shared" ref="T6:T24" si="0">S6/12*(IF(P6,IF(P6-$P$5&gt;365,0,INT((365+$P$5-P6+(365/24))/(365/12))),0))</f>
        <v>0</v>
      </c>
    </row>
    <row r="7" spans="1:26">
      <c r="A7" s="263" t="s">
        <v>120</v>
      </c>
      <c r="I7" s="252"/>
      <c r="K7" s="365">
        <v>0</v>
      </c>
      <c r="L7" s="255">
        <v>0</v>
      </c>
      <c r="M7" s="255"/>
      <c r="N7" s="298" t="s">
        <v>119</v>
      </c>
      <c r="O7" s="381">
        <v>0</v>
      </c>
      <c r="P7" s="252"/>
      <c r="Q7" s="431">
        <f>M7-J7</f>
        <v>0</v>
      </c>
      <c r="R7" s="432"/>
      <c r="S7" s="429">
        <f>O7-L7</f>
        <v>0</v>
      </c>
      <c r="T7" s="430">
        <f t="shared" si="0"/>
        <v>0</v>
      </c>
      <c r="U7" s="336"/>
    </row>
    <row r="8" spans="1:26" ht="12" customHeight="1">
      <c r="A8" s="446" t="s">
        <v>119</v>
      </c>
      <c r="I8" s="252"/>
      <c r="K8" s="365">
        <v>0</v>
      </c>
      <c r="L8" s="255">
        <v>0</v>
      </c>
      <c r="M8" s="255"/>
      <c r="N8" s="298" t="s">
        <v>119</v>
      </c>
      <c r="O8" s="381">
        <v>0</v>
      </c>
      <c r="P8" s="252"/>
      <c r="Q8" s="431">
        <f t="shared" ref="Q8:Q24" si="1">M8-J8</f>
        <v>0</v>
      </c>
      <c r="R8" s="432"/>
      <c r="S8" s="429"/>
      <c r="T8" s="430">
        <f t="shared" si="0"/>
        <v>0</v>
      </c>
      <c r="U8" s="336"/>
    </row>
    <row r="9" spans="1:26">
      <c r="A9" s="446" t="s">
        <v>119</v>
      </c>
      <c r="D9" s="338"/>
      <c r="F9" s="338"/>
      <c r="G9" s="338"/>
      <c r="H9" s="338"/>
      <c r="I9" s="339"/>
      <c r="K9" s="365">
        <v>0</v>
      </c>
      <c r="L9" s="255">
        <v>0</v>
      </c>
      <c r="M9" s="255"/>
      <c r="N9" s="298" t="s">
        <v>119</v>
      </c>
      <c r="O9" s="381">
        <v>0</v>
      </c>
      <c r="P9" s="339"/>
      <c r="Q9" s="431">
        <f t="shared" si="1"/>
        <v>0</v>
      </c>
      <c r="R9" s="432"/>
      <c r="S9" s="429"/>
      <c r="T9" s="430">
        <f t="shared" si="0"/>
        <v>0</v>
      </c>
      <c r="U9" s="336"/>
    </row>
    <row r="10" spans="1:26">
      <c r="A10" s="446" t="s">
        <v>121</v>
      </c>
      <c r="D10" s="338"/>
      <c r="F10" s="338"/>
      <c r="G10" s="338"/>
      <c r="H10" s="338"/>
      <c r="I10" s="339"/>
      <c r="K10" s="365">
        <v>0</v>
      </c>
      <c r="L10" s="255">
        <v>0</v>
      </c>
      <c r="M10" s="255"/>
      <c r="N10" s="298" t="s">
        <v>119</v>
      </c>
      <c r="O10" s="381">
        <v>0</v>
      </c>
      <c r="P10" s="339"/>
      <c r="Q10" s="431">
        <f t="shared" si="1"/>
        <v>0</v>
      </c>
      <c r="R10" s="428"/>
      <c r="S10" s="429"/>
      <c r="T10" s="430">
        <f t="shared" si="0"/>
        <v>0</v>
      </c>
      <c r="U10" s="336"/>
    </row>
    <row r="11" spans="1:26">
      <c r="D11" s="338"/>
      <c r="E11" s="338"/>
      <c r="F11" s="338"/>
      <c r="G11" s="338"/>
      <c r="H11" s="338"/>
      <c r="I11" s="339"/>
      <c r="J11" s="339"/>
      <c r="K11" s="365"/>
      <c r="L11" s="255"/>
      <c r="M11" s="255"/>
      <c r="O11" s="381"/>
      <c r="P11" s="339"/>
      <c r="Q11" s="431">
        <f t="shared" si="1"/>
        <v>0</v>
      </c>
      <c r="R11" s="428">
        <f t="shared" ref="R11:R24" si="2">N11-K11</f>
        <v>0</v>
      </c>
      <c r="S11" s="429">
        <f t="shared" ref="S11:S24" si="3">O11-L11</f>
        <v>0</v>
      </c>
      <c r="T11" s="430">
        <f t="shared" si="0"/>
        <v>0</v>
      </c>
      <c r="U11" s="336"/>
    </row>
    <row r="12" spans="1:26">
      <c r="D12" s="338"/>
      <c r="E12" s="338"/>
      <c r="F12" s="338"/>
      <c r="G12" s="338"/>
      <c r="H12" s="338"/>
      <c r="I12" s="339"/>
      <c r="J12" s="339"/>
      <c r="K12" s="365"/>
      <c r="L12" s="255"/>
      <c r="M12" s="255"/>
      <c r="O12" s="381"/>
      <c r="P12" s="339"/>
      <c r="Q12" s="431">
        <f t="shared" si="1"/>
        <v>0</v>
      </c>
      <c r="R12" s="428">
        <f t="shared" si="2"/>
        <v>0</v>
      </c>
      <c r="S12" s="429">
        <f t="shared" si="3"/>
        <v>0</v>
      </c>
      <c r="T12" s="430">
        <f t="shared" si="0"/>
        <v>0</v>
      </c>
      <c r="U12" s="336"/>
    </row>
    <row r="13" spans="1:26">
      <c r="D13" s="338"/>
      <c r="E13" s="338"/>
      <c r="F13" s="338"/>
      <c r="G13" s="338"/>
      <c r="H13" s="338"/>
      <c r="I13" s="339"/>
      <c r="J13" s="339"/>
      <c r="K13" s="365"/>
      <c r="L13" s="255"/>
      <c r="M13" s="255"/>
      <c r="O13" s="381"/>
      <c r="P13" s="339"/>
      <c r="Q13" s="431">
        <f t="shared" si="1"/>
        <v>0</v>
      </c>
      <c r="R13" s="428">
        <f t="shared" si="2"/>
        <v>0</v>
      </c>
      <c r="S13" s="429">
        <f t="shared" si="3"/>
        <v>0</v>
      </c>
      <c r="T13" s="430">
        <f t="shared" si="0"/>
        <v>0</v>
      </c>
      <c r="U13" s="336"/>
    </row>
    <row r="14" spans="1:26">
      <c r="D14" s="338"/>
      <c r="E14" s="338"/>
      <c r="F14" s="338"/>
      <c r="G14" s="338"/>
      <c r="H14" s="338"/>
      <c r="I14" s="339"/>
      <c r="J14" s="339"/>
      <c r="K14" s="365"/>
      <c r="L14" s="255"/>
      <c r="M14" s="255"/>
      <c r="O14" s="381"/>
      <c r="P14" s="339"/>
      <c r="Q14" s="431">
        <f t="shared" si="1"/>
        <v>0</v>
      </c>
      <c r="R14" s="428">
        <f t="shared" si="2"/>
        <v>0</v>
      </c>
      <c r="S14" s="429">
        <f t="shared" si="3"/>
        <v>0</v>
      </c>
      <c r="T14" s="430">
        <f t="shared" si="0"/>
        <v>0</v>
      </c>
      <c r="U14" s="336"/>
    </row>
    <row r="15" spans="1:26">
      <c r="D15" s="338"/>
      <c r="E15" s="338"/>
      <c r="F15" s="338"/>
      <c r="G15" s="338"/>
      <c r="H15" s="338"/>
      <c r="I15" s="339"/>
      <c r="J15" s="339"/>
      <c r="K15" s="365"/>
      <c r="L15" s="255"/>
      <c r="M15" s="255"/>
      <c r="O15" s="381"/>
      <c r="P15" s="339"/>
      <c r="Q15" s="431">
        <f t="shared" si="1"/>
        <v>0</v>
      </c>
      <c r="R15" s="428">
        <f t="shared" si="2"/>
        <v>0</v>
      </c>
      <c r="S15" s="429">
        <f t="shared" si="3"/>
        <v>0</v>
      </c>
      <c r="T15" s="430">
        <f t="shared" si="0"/>
        <v>0</v>
      </c>
      <c r="U15" s="336"/>
    </row>
    <row r="16" spans="1:26">
      <c r="D16" s="338"/>
      <c r="E16" s="338"/>
      <c r="F16" s="338"/>
      <c r="G16" s="338"/>
      <c r="H16" s="338"/>
      <c r="I16" s="339"/>
      <c r="J16" s="339"/>
      <c r="K16" s="365"/>
      <c r="L16" s="255"/>
      <c r="M16" s="255"/>
      <c r="O16" s="381"/>
      <c r="P16" s="339"/>
      <c r="Q16" s="431">
        <f t="shared" si="1"/>
        <v>0</v>
      </c>
      <c r="R16" s="428">
        <f t="shared" si="2"/>
        <v>0</v>
      </c>
      <c r="S16" s="429">
        <f t="shared" si="3"/>
        <v>0</v>
      </c>
      <c r="T16" s="430">
        <f t="shared" si="0"/>
        <v>0</v>
      </c>
      <c r="U16" s="336"/>
    </row>
    <row r="17" spans="1:21">
      <c r="D17" s="338"/>
      <c r="E17" s="338"/>
      <c r="F17" s="338"/>
      <c r="G17" s="338"/>
      <c r="H17" s="338"/>
      <c r="I17" s="339"/>
      <c r="J17" s="339"/>
      <c r="K17" s="365"/>
      <c r="L17" s="255"/>
      <c r="M17" s="255"/>
      <c r="O17" s="381"/>
      <c r="P17" s="339"/>
      <c r="Q17" s="431">
        <f t="shared" si="1"/>
        <v>0</v>
      </c>
      <c r="R17" s="428">
        <f t="shared" si="2"/>
        <v>0</v>
      </c>
      <c r="S17" s="429">
        <f t="shared" si="3"/>
        <v>0</v>
      </c>
      <c r="T17" s="430">
        <f t="shared" si="0"/>
        <v>0</v>
      </c>
      <c r="U17" s="336"/>
    </row>
    <row r="18" spans="1:21">
      <c r="D18" s="338"/>
      <c r="E18" s="338"/>
      <c r="F18" s="338"/>
      <c r="G18" s="338"/>
      <c r="H18" s="338"/>
      <c r="I18" s="339"/>
      <c r="J18" s="339"/>
      <c r="K18" s="365"/>
      <c r="L18" s="255"/>
      <c r="M18" s="255"/>
      <c r="O18" s="381"/>
      <c r="P18" s="339"/>
      <c r="Q18" s="431">
        <f t="shared" si="1"/>
        <v>0</v>
      </c>
      <c r="R18" s="428">
        <f t="shared" si="2"/>
        <v>0</v>
      </c>
      <c r="S18" s="429">
        <f t="shared" si="3"/>
        <v>0</v>
      </c>
      <c r="T18" s="430">
        <f t="shared" si="0"/>
        <v>0</v>
      </c>
      <c r="U18" s="336"/>
    </row>
    <row r="19" spans="1:21">
      <c r="D19" s="338"/>
      <c r="E19" s="338"/>
      <c r="F19" s="338"/>
      <c r="G19" s="338"/>
      <c r="H19" s="338"/>
      <c r="I19" s="339"/>
      <c r="J19" s="339"/>
      <c r="K19" s="365"/>
      <c r="L19" s="255"/>
      <c r="M19" s="255"/>
      <c r="O19" s="381"/>
      <c r="P19" s="339"/>
      <c r="Q19" s="431">
        <f t="shared" si="1"/>
        <v>0</v>
      </c>
      <c r="R19" s="428">
        <f t="shared" si="2"/>
        <v>0</v>
      </c>
      <c r="S19" s="429">
        <f t="shared" si="3"/>
        <v>0</v>
      </c>
      <c r="T19" s="430">
        <f t="shared" si="0"/>
        <v>0</v>
      </c>
      <c r="U19" s="336"/>
    </row>
    <row r="20" spans="1:21">
      <c r="D20" s="338"/>
      <c r="E20" s="338"/>
      <c r="F20" s="338"/>
      <c r="G20" s="338"/>
      <c r="H20" s="338"/>
      <c r="I20" s="339"/>
      <c r="J20" s="339"/>
      <c r="K20" s="365"/>
      <c r="L20" s="255"/>
      <c r="M20" s="255"/>
      <c r="O20" s="381"/>
      <c r="P20" s="339"/>
      <c r="Q20" s="431">
        <f t="shared" si="1"/>
        <v>0</v>
      </c>
      <c r="R20" s="428">
        <f t="shared" si="2"/>
        <v>0</v>
      </c>
      <c r="S20" s="429">
        <f t="shared" si="3"/>
        <v>0</v>
      </c>
      <c r="T20" s="430">
        <f t="shared" si="0"/>
        <v>0</v>
      </c>
      <c r="U20" s="336"/>
    </row>
    <row r="21" spans="1:21">
      <c r="D21" s="338"/>
      <c r="E21" s="338"/>
      <c r="F21" s="338"/>
      <c r="G21" s="338"/>
      <c r="H21" s="338"/>
      <c r="I21" s="339"/>
      <c r="J21" s="339"/>
      <c r="K21" s="365"/>
      <c r="L21" s="255"/>
      <c r="M21" s="255"/>
      <c r="O21" s="381"/>
      <c r="P21" s="339"/>
      <c r="Q21" s="431">
        <f t="shared" si="1"/>
        <v>0</v>
      </c>
      <c r="R21" s="428">
        <f t="shared" si="2"/>
        <v>0</v>
      </c>
      <c r="S21" s="429">
        <f t="shared" si="3"/>
        <v>0</v>
      </c>
      <c r="T21" s="430">
        <f t="shared" si="0"/>
        <v>0</v>
      </c>
      <c r="U21" s="336"/>
    </row>
    <row r="22" spans="1:21">
      <c r="D22" s="338"/>
      <c r="E22" s="338"/>
      <c r="F22" s="338"/>
      <c r="G22" s="338"/>
      <c r="H22" s="338"/>
      <c r="I22" s="339"/>
      <c r="J22" s="339"/>
      <c r="K22" s="365"/>
      <c r="L22" s="255"/>
      <c r="M22" s="255"/>
      <c r="O22" s="381"/>
      <c r="P22" s="339"/>
      <c r="Q22" s="431">
        <f t="shared" si="1"/>
        <v>0</v>
      </c>
      <c r="R22" s="428">
        <f t="shared" si="2"/>
        <v>0</v>
      </c>
      <c r="S22" s="429">
        <f t="shared" si="3"/>
        <v>0</v>
      </c>
      <c r="T22" s="430">
        <f t="shared" si="0"/>
        <v>0</v>
      </c>
      <c r="U22" s="336"/>
    </row>
    <row r="23" spans="1:21">
      <c r="D23" s="338"/>
      <c r="E23" s="338"/>
      <c r="F23" s="338"/>
      <c r="G23" s="338"/>
      <c r="H23" s="338"/>
      <c r="I23" s="339"/>
      <c r="J23" s="339"/>
      <c r="K23" s="365"/>
      <c r="L23" s="255"/>
      <c r="M23" s="255"/>
      <c r="O23" s="381"/>
      <c r="P23" s="339"/>
      <c r="Q23" s="431">
        <f t="shared" si="1"/>
        <v>0</v>
      </c>
      <c r="R23" s="428">
        <f t="shared" si="2"/>
        <v>0</v>
      </c>
      <c r="S23" s="429">
        <f t="shared" si="3"/>
        <v>0</v>
      </c>
      <c r="T23" s="430">
        <f t="shared" si="0"/>
        <v>0</v>
      </c>
      <c r="U23" s="336"/>
    </row>
    <row r="24" spans="1:21">
      <c r="D24" s="338"/>
      <c r="E24" s="338"/>
      <c r="F24" s="338"/>
      <c r="G24" s="338"/>
      <c r="H24" s="338"/>
      <c r="I24" s="339"/>
      <c r="J24" s="339"/>
      <c r="K24" s="365"/>
      <c r="L24" s="255"/>
      <c r="M24" s="255"/>
      <c r="O24" s="381"/>
      <c r="P24" s="339"/>
      <c r="Q24" s="431">
        <f t="shared" si="1"/>
        <v>0</v>
      </c>
      <c r="R24" s="428">
        <f t="shared" si="2"/>
        <v>0</v>
      </c>
      <c r="S24" s="429">
        <f t="shared" si="3"/>
        <v>0</v>
      </c>
      <c r="T24" s="430">
        <f t="shared" si="0"/>
        <v>0</v>
      </c>
      <c r="U24" s="336"/>
    </row>
    <row r="25" spans="1:21" s="349" customFormat="1" ht="13.8" thickBot="1">
      <c r="A25" s="366" t="s">
        <v>12</v>
      </c>
      <c r="B25" s="378"/>
      <c r="C25" s="378"/>
      <c r="D25" s="344"/>
      <c r="E25" s="344"/>
      <c r="F25" s="344"/>
      <c r="G25" s="344"/>
      <c r="H25" s="344"/>
      <c r="I25" s="344"/>
      <c r="J25" s="344"/>
      <c r="K25" s="422">
        <f>SUM(K6:K24)</f>
        <v>0</v>
      </c>
      <c r="L25" s="438">
        <f>SUM(L6:L24)</f>
        <v>0</v>
      </c>
      <c r="M25" s="240"/>
      <c r="N25" s="439">
        <f>SUM(N6:N24)</f>
        <v>0</v>
      </c>
      <c r="O25" s="437">
        <f>SUM(O6:O24)</f>
        <v>0</v>
      </c>
      <c r="P25" s="347"/>
      <c r="Q25" s="433"/>
      <c r="R25" s="434">
        <f>SUM(R6:R24)</f>
        <v>0</v>
      </c>
      <c r="S25" s="435">
        <f>SUM(S6:S24)</f>
        <v>0</v>
      </c>
      <c r="T25" s="435">
        <f>SUM(T6:T24)</f>
        <v>0</v>
      </c>
      <c r="U25" s="348"/>
    </row>
    <row r="26" spans="1:21">
      <c r="A26" s="295" t="s">
        <v>59</v>
      </c>
      <c r="B26" s="363"/>
      <c r="C26" s="384"/>
      <c r="D26" s="368"/>
      <c r="E26" s="368"/>
      <c r="F26" s="368"/>
      <c r="G26" s="368"/>
      <c r="H26" s="368"/>
      <c r="I26" s="369"/>
      <c r="J26" s="369"/>
      <c r="K26" s="370"/>
      <c r="L26" s="371"/>
      <c r="M26" s="371"/>
      <c r="O26" s="381"/>
      <c r="P26" s="252"/>
      <c r="Q26" s="427"/>
      <c r="R26" s="436">
        <f t="shared" ref="R26:S30" si="4">N26-K26</f>
        <v>0</v>
      </c>
      <c r="S26" s="429">
        <f t="shared" si="4"/>
        <v>0</v>
      </c>
      <c r="T26" s="430">
        <f t="shared" ref="T26:T44" si="5">S26/12*(IF(P26,IF(P26-$P$5&gt;365,0,INT((365+$P$5-P26+(365/24))/(365/12))),0))</f>
        <v>0</v>
      </c>
    </row>
    <row r="27" spans="1:21">
      <c r="A27" s="263" t="s">
        <v>14</v>
      </c>
      <c r="C27" s="385"/>
      <c r="D27" s="368"/>
      <c r="E27" s="368"/>
      <c r="F27" s="368"/>
      <c r="G27" s="368"/>
      <c r="H27" s="368"/>
      <c r="I27" s="372"/>
      <c r="J27" s="369"/>
      <c r="K27" s="373"/>
      <c r="L27" s="371"/>
      <c r="M27" s="371"/>
      <c r="O27" s="381"/>
      <c r="P27" s="252"/>
      <c r="Q27" s="431">
        <f t="shared" ref="Q27:Q44" si="6">M27-J27</f>
        <v>0</v>
      </c>
      <c r="R27" s="436">
        <f t="shared" si="4"/>
        <v>0</v>
      </c>
      <c r="S27" s="429">
        <f t="shared" si="4"/>
        <v>0</v>
      </c>
      <c r="T27" s="430">
        <f t="shared" si="5"/>
        <v>0</v>
      </c>
      <c r="U27" s="336" t="s">
        <v>13</v>
      </c>
    </row>
    <row r="28" spans="1:21">
      <c r="C28" s="385"/>
      <c r="D28" s="368"/>
      <c r="E28" s="368"/>
      <c r="F28" s="368"/>
      <c r="G28" s="368"/>
      <c r="H28" s="368"/>
      <c r="I28" s="372"/>
      <c r="J28" s="369"/>
      <c r="K28" s="373"/>
      <c r="L28" s="371"/>
      <c r="M28" s="371"/>
      <c r="O28" s="381"/>
      <c r="P28" s="252"/>
      <c r="Q28" s="431">
        <f t="shared" si="6"/>
        <v>0</v>
      </c>
      <c r="R28" s="436">
        <f t="shared" si="4"/>
        <v>0</v>
      </c>
      <c r="S28" s="429">
        <f t="shared" si="4"/>
        <v>0</v>
      </c>
      <c r="T28" s="430">
        <f t="shared" si="5"/>
        <v>0</v>
      </c>
      <c r="U28" s="336" t="s">
        <v>13</v>
      </c>
    </row>
    <row r="29" spans="1:21">
      <c r="C29" s="385"/>
      <c r="D29" s="374"/>
      <c r="E29" s="368"/>
      <c r="F29" s="374"/>
      <c r="G29" s="374"/>
      <c r="H29" s="374"/>
      <c r="I29" s="372"/>
      <c r="J29" s="372"/>
      <c r="K29" s="373"/>
      <c r="L29" s="371"/>
      <c r="M29" s="371"/>
      <c r="O29" s="381"/>
      <c r="P29" s="339"/>
      <c r="Q29" s="431">
        <f t="shared" si="6"/>
        <v>0</v>
      </c>
      <c r="R29" s="436">
        <f t="shared" si="4"/>
        <v>0</v>
      </c>
      <c r="S29" s="429">
        <f t="shared" si="4"/>
        <v>0</v>
      </c>
      <c r="T29" s="430">
        <f t="shared" si="5"/>
        <v>0</v>
      </c>
      <c r="U29" s="336" t="s">
        <v>13</v>
      </c>
    </row>
    <row r="30" spans="1:21">
      <c r="C30" s="385"/>
      <c r="D30" s="374"/>
      <c r="E30" s="368"/>
      <c r="F30" s="374"/>
      <c r="G30" s="374"/>
      <c r="H30" s="374"/>
      <c r="I30" s="372"/>
      <c r="J30" s="372"/>
      <c r="K30" s="373"/>
      <c r="L30" s="371"/>
      <c r="M30" s="371"/>
      <c r="O30" s="381"/>
      <c r="P30" s="339"/>
      <c r="Q30" s="431">
        <f t="shared" si="6"/>
        <v>0</v>
      </c>
      <c r="R30" s="436">
        <f t="shared" si="4"/>
        <v>0</v>
      </c>
      <c r="S30" s="429">
        <f t="shared" si="4"/>
        <v>0</v>
      </c>
      <c r="T30" s="430">
        <f t="shared" si="5"/>
        <v>0</v>
      </c>
      <c r="U30" s="336" t="s">
        <v>13</v>
      </c>
    </row>
    <row r="31" spans="1:21">
      <c r="C31" s="385"/>
      <c r="D31" s="374"/>
      <c r="E31" s="368"/>
      <c r="F31" s="374"/>
      <c r="G31" s="374"/>
      <c r="H31" s="374"/>
      <c r="I31" s="372"/>
      <c r="J31" s="372"/>
      <c r="K31" s="373"/>
      <c r="L31" s="371"/>
      <c r="M31" s="371"/>
      <c r="O31" s="381"/>
      <c r="P31" s="339"/>
      <c r="Q31" s="431">
        <f t="shared" si="6"/>
        <v>0</v>
      </c>
      <c r="R31" s="436">
        <f t="shared" ref="R31:R44" si="7">N31-K31</f>
        <v>0</v>
      </c>
      <c r="S31" s="429">
        <f t="shared" ref="S31:S44" si="8">O31-L31</f>
        <v>0</v>
      </c>
      <c r="T31" s="430">
        <f t="shared" si="5"/>
        <v>0</v>
      </c>
      <c r="U31" s="336"/>
    </row>
    <row r="32" spans="1:21">
      <c r="C32" s="385"/>
      <c r="D32" s="374"/>
      <c r="E32" s="368"/>
      <c r="F32" s="374"/>
      <c r="G32" s="374"/>
      <c r="H32" s="374"/>
      <c r="I32" s="372"/>
      <c r="J32" s="372"/>
      <c r="K32" s="373"/>
      <c r="L32" s="371"/>
      <c r="M32" s="371"/>
      <c r="O32" s="381"/>
      <c r="P32" s="339"/>
      <c r="Q32" s="431">
        <f t="shared" si="6"/>
        <v>0</v>
      </c>
      <c r="R32" s="436">
        <f t="shared" si="7"/>
        <v>0</v>
      </c>
      <c r="S32" s="429">
        <f t="shared" si="8"/>
        <v>0</v>
      </c>
      <c r="T32" s="430">
        <f t="shared" si="5"/>
        <v>0</v>
      </c>
      <c r="U32" s="336"/>
    </row>
    <row r="33" spans="1:21">
      <c r="C33" s="385"/>
      <c r="D33" s="374"/>
      <c r="E33" s="368"/>
      <c r="F33" s="374"/>
      <c r="G33" s="374"/>
      <c r="H33" s="374"/>
      <c r="I33" s="372"/>
      <c r="J33" s="372"/>
      <c r="K33" s="373"/>
      <c r="L33" s="371"/>
      <c r="M33" s="371"/>
      <c r="O33" s="381"/>
      <c r="P33" s="339"/>
      <c r="Q33" s="431">
        <f t="shared" si="6"/>
        <v>0</v>
      </c>
      <c r="R33" s="436">
        <f t="shared" si="7"/>
        <v>0</v>
      </c>
      <c r="S33" s="429">
        <f t="shared" si="8"/>
        <v>0</v>
      </c>
      <c r="T33" s="430">
        <f t="shared" si="5"/>
        <v>0</v>
      </c>
      <c r="U33" s="336"/>
    </row>
    <row r="34" spans="1:21">
      <c r="C34" s="385"/>
      <c r="D34" s="374"/>
      <c r="E34" s="368"/>
      <c r="F34" s="374"/>
      <c r="G34" s="374"/>
      <c r="H34" s="374"/>
      <c r="I34" s="372"/>
      <c r="J34" s="372"/>
      <c r="K34" s="373"/>
      <c r="L34" s="371"/>
      <c r="M34" s="371"/>
      <c r="O34" s="381"/>
      <c r="P34" s="339"/>
      <c r="Q34" s="431">
        <f t="shared" si="6"/>
        <v>0</v>
      </c>
      <c r="R34" s="436">
        <f t="shared" si="7"/>
        <v>0</v>
      </c>
      <c r="S34" s="429">
        <f t="shared" si="8"/>
        <v>0</v>
      </c>
      <c r="T34" s="430">
        <f t="shared" si="5"/>
        <v>0</v>
      </c>
      <c r="U34" s="336"/>
    </row>
    <row r="35" spans="1:21">
      <c r="C35" s="385"/>
      <c r="D35" s="374"/>
      <c r="E35" s="368"/>
      <c r="F35" s="374"/>
      <c r="G35" s="374"/>
      <c r="H35" s="374"/>
      <c r="I35" s="372"/>
      <c r="J35" s="372"/>
      <c r="K35" s="373"/>
      <c r="L35" s="371"/>
      <c r="M35" s="371"/>
      <c r="O35" s="381"/>
      <c r="P35" s="339"/>
      <c r="Q35" s="431">
        <f t="shared" si="6"/>
        <v>0</v>
      </c>
      <c r="R35" s="436">
        <f t="shared" si="7"/>
        <v>0</v>
      </c>
      <c r="S35" s="429">
        <f t="shared" si="8"/>
        <v>0</v>
      </c>
      <c r="T35" s="430">
        <f t="shared" si="5"/>
        <v>0</v>
      </c>
      <c r="U35" s="336"/>
    </row>
    <row r="36" spans="1:21">
      <c r="C36" s="385"/>
      <c r="D36" s="374"/>
      <c r="E36" s="368"/>
      <c r="F36" s="374"/>
      <c r="G36" s="374"/>
      <c r="H36" s="374"/>
      <c r="I36" s="372"/>
      <c r="J36" s="372"/>
      <c r="K36" s="373"/>
      <c r="L36" s="371"/>
      <c r="M36" s="371"/>
      <c r="O36" s="381"/>
      <c r="P36" s="339"/>
      <c r="Q36" s="431">
        <f t="shared" si="6"/>
        <v>0</v>
      </c>
      <c r="R36" s="436">
        <f t="shared" si="7"/>
        <v>0</v>
      </c>
      <c r="S36" s="429">
        <f t="shared" si="8"/>
        <v>0</v>
      </c>
      <c r="T36" s="430">
        <f t="shared" si="5"/>
        <v>0</v>
      </c>
      <c r="U36" s="336"/>
    </row>
    <row r="37" spans="1:21">
      <c r="C37" s="385"/>
      <c r="D37" s="374"/>
      <c r="E37" s="368"/>
      <c r="F37" s="374"/>
      <c r="G37" s="374"/>
      <c r="H37" s="374"/>
      <c r="I37" s="372"/>
      <c r="J37" s="372"/>
      <c r="K37" s="373"/>
      <c r="L37" s="371"/>
      <c r="M37" s="371"/>
      <c r="O37" s="381"/>
      <c r="P37" s="339"/>
      <c r="Q37" s="431">
        <f t="shared" si="6"/>
        <v>0</v>
      </c>
      <c r="R37" s="436">
        <f t="shared" si="7"/>
        <v>0</v>
      </c>
      <c r="S37" s="429">
        <f t="shared" si="8"/>
        <v>0</v>
      </c>
      <c r="T37" s="430">
        <f t="shared" si="5"/>
        <v>0</v>
      </c>
      <c r="U37" s="336"/>
    </row>
    <row r="38" spans="1:21">
      <c r="C38" s="385"/>
      <c r="D38" s="374"/>
      <c r="E38" s="368"/>
      <c r="F38" s="374"/>
      <c r="G38" s="374"/>
      <c r="H38" s="374"/>
      <c r="I38" s="372"/>
      <c r="J38" s="372"/>
      <c r="K38" s="373"/>
      <c r="L38" s="371"/>
      <c r="M38" s="371"/>
      <c r="O38" s="381"/>
      <c r="P38" s="339"/>
      <c r="Q38" s="431">
        <f t="shared" si="6"/>
        <v>0</v>
      </c>
      <c r="R38" s="436">
        <f t="shared" si="7"/>
        <v>0</v>
      </c>
      <c r="S38" s="429">
        <f t="shared" si="8"/>
        <v>0</v>
      </c>
      <c r="T38" s="430">
        <f t="shared" si="5"/>
        <v>0</v>
      </c>
      <c r="U38" s="336"/>
    </row>
    <row r="39" spans="1:21">
      <c r="C39" s="385"/>
      <c r="D39" s="374"/>
      <c r="E39" s="368"/>
      <c r="F39" s="374"/>
      <c r="G39" s="374"/>
      <c r="H39" s="374"/>
      <c r="I39" s="372"/>
      <c r="J39" s="372"/>
      <c r="K39" s="373"/>
      <c r="L39" s="371"/>
      <c r="M39" s="371"/>
      <c r="O39" s="381"/>
      <c r="P39" s="339"/>
      <c r="Q39" s="431">
        <f t="shared" si="6"/>
        <v>0</v>
      </c>
      <c r="R39" s="436">
        <f t="shared" si="7"/>
        <v>0</v>
      </c>
      <c r="S39" s="429">
        <f t="shared" si="8"/>
        <v>0</v>
      </c>
      <c r="T39" s="430">
        <f t="shared" si="5"/>
        <v>0</v>
      </c>
      <c r="U39" s="336"/>
    </row>
    <row r="40" spans="1:21">
      <c r="C40" s="385"/>
      <c r="D40" s="374"/>
      <c r="E40" s="368"/>
      <c r="F40" s="374"/>
      <c r="G40" s="374"/>
      <c r="H40" s="374"/>
      <c r="I40" s="372"/>
      <c r="J40" s="372"/>
      <c r="K40" s="373"/>
      <c r="L40" s="371"/>
      <c r="M40" s="371"/>
      <c r="O40" s="381"/>
      <c r="P40" s="339"/>
      <c r="Q40" s="431">
        <f t="shared" si="6"/>
        <v>0</v>
      </c>
      <c r="R40" s="436">
        <f t="shared" si="7"/>
        <v>0</v>
      </c>
      <c r="S40" s="429">
        <f t="shared" si="8"/>
        <v>0</v>
      </c>
      <c r="T40" s="430">
        <f t="shared" si="5"/>
        <v>0</v>
      </c>
      <c r="U40" s="336"/>
    </row>
    <row r="41" spans="1:21">
      <c r="C41" s="385"/>
      <c r="D41" s="374"/>
      <c r="E41" s="368"/>
      <c r="F41" s="374"/>
      <c r="G41" s="374"/>
      <c r="H41" s="374"/>
      <c r="I41" s="372"/>
      <c r="J41" s="372"/>
      <c r="K41" s="373"/>
      <c r="L41" s="371"/>
      <c r="M41" s="371"/>
      <c r="O41" s="381"/>
      <c r="P41" s="339"/>
      <c r="Q41" s="431">
        <f t="shared" si="6"/>
        <v>0</v>
      </c>
      <c r="R41" s="436">
        <f t="shared" si="7"/>
        <v>0</v>
      </c>
      <c r="S41" s="429">
        <f t="shared" si="8"/>
        <v>0</v>
      </c>
      <c r="T41" s="430">
        <f t="shared" si="5"/>
        <v>0</v>
      </c>
      <c r="U41" s="336"/>
    </row>
    <row r="42" spans="1:21">
      <c r="C42" s="385"/>
      <c r="D42" s="368"/>
      <c r="E42" s="368"/>
      <c r="F42" s="368"/>
      <c r="G42" s="368"/>
      <c r="H42" s="368"/>
      <c r="I42" s="368"/>
      <c r="J42" s="368"/>
      <c r="K42" s="370"/>
      <c r="L42" s="386"/>
      <c r="M42" s="386"/>
      <c r="Q42" s="431">
        <f t="shared" si="6"/>
        <v>0</v>
      </c>
      <c r="R42" s="436">
        <f t="shared" si="7"/>
        <v>0</v>
      </c>
      <c r="S42" s="429">
        <f t="shared" si="8"/>
        <v>0</v>
      </c>
      <c r="T42" s="430">
        <f t="shared" si="5"/>
        <v>0</v>
      </c>
    </row>
    <row r="43" spans="1:21">
      <c r="C43" s="385"/>
      <c r="D43" s="374"/>
      <c r="E43" s="374"/>
      <c r="F43" s="374"/>
      <c r="G43" s="374"/>
      <c r="H43" s="374"/>
      <c r="I43" s="372"/>
      <c r="J43" s="372"/>
      <c r="K43" s="373"/>
      <c r="L43" s="371"/>
      <c r="M43" s="371"/>
      <c r="O43" s="381"/>
      <c r="P43" s="339"/>
      <c r="Q43" s="431">
        <f t="shared" si="6"/>
        <v>0</v>
      </c>
      <c r="R43" s="436">
        <f t="shared" si="7"/>
        <v>0</v>
      </c>
      <c r="S43" s="429">
        <f t="shared" si="8"/>
        <v>0</v>
      </c>
      <c r="T43" s="430">
        <f t="shared" si="5"/>
        <v>0</v>
      </c>
      <c r="U43" s="336"/>
    </row>
    <row r="44" spans="1:21">
      <c r="C44" s="385"/>
      <c r="D44" s="374"/>
      <c r="E44" s="374"/>
      <c r="F44" s="374"/>
      <c r="G44" s="374"/>
      <c r="H44" s="374"/>
      <c r="I44" s="372"/>
      <c r="J44" s="372"/>
      <c r="K44" s="373"/>
      <c r="L44" s="371"/>
      <c r="M44" s="371"/>
      <c r="O44" s="381"/>
      <c r="P44" s="339"/>
      <c r="Q44" s="431">
        <f t="shared" si="6"/>
        <v>0</v>
      </c>
      <c r="R44" s="436">
        <f t="shared" si="7"/>
        <v>0</v>
      </c>
      <c r="S44" s="429">
        <f t="shared" si="8"/>
        <v>0</v>
      </c>
      <c r="T44" s="430">
        <f t="shared" si="5"/>
        <v>0</v>
      </c>
      <c r="U44" s="336"/>
    </row>
    <row r="45" spans="1:21" s="349" customFormat="1" ht="13.8" thickBot="1">
      <c r="A45" s="366" t="s">
        <v>12</v>
      </c>
      <c r="B45" s="378"/>
      <c r="C45" s="387"/>
      <c r="D45" s="375"/>
      <c r="E45" s="375"/>
      <c r="F45" s="375"/>
      <c r="G45" s="375"/>
      <c r="H45" s="375"/>
      <c r="I45" s="375"/>
      <c r="J45" s="375"/>
      <c r="K45" s="376"/>
      <c r="L45" s="388"/>
      <c r="M45" s="388"/>
      <c r="N45" s="382"/>
      <c r="O45" s="437">
        <f>SUM(O26:O44)</f>
        <v>0</v>
      </c>
      <c r="P45" s="347"/>
      <c r="Q45" s="433"/>
      <c r="R45" s="434">
        <f>SUM(R26:R44)</f>
        <v>0</v>
      </c>
      <c r="S45" s="435">
        <f>SUM(S26:S44)</f>
        <v>0</v>
      </c>
      <c r="T45" s="435">
        <f>SUM(T26:T44)</f>
        <v>0</v>
      </c>
      <c r="U45" s="348"/>
    </row>
    <row r="46" spans="1:21">
      <c r="L46" s="255"/>
      <c r="M46" s="255"/>
      <c r="O46" s="381"/>
      <c r="S46" s="389"/>
      <c r="T46" s="390"/>
    </row>
    <row r="47" spans="1:21">
      <c r="A47" s="295" t="s">
        <v>90</v>
      </c>
      <c r="B47" s="363"/>
      <c r="C47" s="363"/>
      <c r="L47" s="255"/>
      <c r="M47" s="255"/>
      <c r="O47" s="381"/>
      <c r="S47" s="389"/>
      <c r="T47" s="390"/>
    </row>
    <row r="48" spans="1:21" s="2" customFormat="1">
      <c r="A48" s="307" t="s">
        <v>91</v>
      </c>
      <c r="K48" s="3"/>
    </row>
    <row r="49" spans="1:24">
      <c r="A49" s="295" t="s">
        <v>96</v>
      </c>
      <c r="B49" s="249"/>
      <c r="C49" s="248"/>
      <c r="D49" s="267"/>
      <c r="E49" s="267"/>
      <c r="I49" s="252"/>
      <c r="J49" s="252"/>
      <c r="K49" s="254"/>
      <c r="L49" s="255"/>
      <c r="M49" s="255"/>
      <c r="N49" s="261"/>
      <c r="O49" s="261"/>
      <c r="P49" s="257"/>
      <c r="Q49" s="258"/>
      <c r="R49" s="259"/>
      <c r="S49" s="260"/>
      <c r="T49" s="296"/>
      <c r="U49" s="278"/>
      <c r="V49" s="278"/>
      <c r="W49" s="262"/>
      <c r="X49" s="263"/>
    </row>
    <row r="50" spans="1:24">
      <c r="L50" s="255"/>
      <c r="M50" s="255"/>
      <c r="O50" s="381"/>
      <c r="S50" s="389"/>
      <c r="T50" s="390"/>
    </row>
    <row r="51" spans="1:24">
      <c r="L51" s="255"/>
      <c r="M51" s="255"/>
      <c r="O51" s="381"/>
      <c r="S51" s="389"/>
      <c r="T51" s="390"/>
    </row>
    <row r="52" spans="1:24">
      <c r="L52" s="255"/>
      <c r="M52" s="255"/>
      <c r="O52" s="381"/>
      <c r="S52" s="389"/>
      <c r="T52" s="390"/>
    </row>
    <row r="53" spans="1:24">
      <c r="L53" s="255"/>
      <c r="M53" s="255"/>
      <c r="O53" s="381"/>
      <c r="S53" s="389"/>
      <c r="T53" s="390"/>
    </row>
    <row r="54" spans="1:24">
      <c r="L54" s="255"/>
      <c r="M54" s="255"/>
      <c r="O54" s="381"/>
      <c r="S54" s="389"/>
      <c r="T54" s="390"/>
    </row>
    <row r="55" spans="1:24">
      <c r="L55" s="255"/>
      <c r="M55" s="255"/>
      <c r="O55" s="381"/>
      <c r="S55" s="389"/>
      <c r="T55" s="390"/>
    </row>
    <row r="56" spans="1:24">
      <c r="L56" s="255"/>
      <c r="M56" s="255"/>
      <c r="O56" s="381"/>
      <c r="S56" s="389"/>
      <c r="T56" s="390"/>
    </row>
    <row r="57" spans="1:24">
      <c r="L57" s="255"/>
      <c r="M57" s="255"/>
      <c r="O57" s="381"/>
      <c r="S57" s="389"/>
      <c r="T57" s="390"/>
    </row>
    <row r="58" spans="1:24">
      <c r="L58" s="255"/>
      <c r="M58" s="255"/>
      <c r="O58" s="381"/>
      <c r="S58" s="389"/>
      <c r="T58" s="390"/>
    </row>
    <row r="59" spans="1:24">
      <c r="L59" s="255"/>
      <c r="M59" s="255"/>
      <c r="O59" s="381"/>
      <c r="S59" s="389"/>
      <c r="T59" s="390"/>
    </row>
    <row r="60" spans="1:24">
      <c r="L60" s="255"/>
      <c r="M60" s="255"/>
      <c r="O60" s="381"/>
      <c r="S60" s="389"/>
      <c r="T60" s="390"/>
    </row>
    <row r="61" spans="1:24">
      <c r="L61" s="255"/>
      <c r="M61" s="255"/>
      <c r="O61" s="381"/>
      <c r="S61" s="389"/>
      <c r="T61" s="390"/>
    </row>
    <row r="62" spans="1:24">
      <c r="L62" s="255"/>
      <c r="M62" s="255"/>
      <c r="O62" s="381"/>
      <c r="S62" s="389"/>
      <c r="T62" s="390"/>
    </row>
    <row r="63" spans="1:24">
      <c r="L63" s="255"/>
      <c r="M63" s="255"/>
      <c r="O63" s="381"/>
      <c r="S63" s="389"/>
      <c r="T63" s="390"/>
    </row>
    <row r="64" spans="1:24">
      <c r="L64" s="255"/>
      <c r="M64" s="255"/>
      <c r="O64" s="381"/>
      <c r="S64" s="389"/>
      <c r="T64" s="390"/>
    </row>
    <row r="65" spans="12:20">
      <c r="L65" s="255"/>
      <c r="M65" s="255"/>
      <c r="O65" s="381"/>
      <c r="S65" s="389"/>
      <c r="T65" s="390"/>
    </row>
    <row r="66" spans="12:20">
      <c r="L66" s="255"/>
      <c r="M66" s="255"/>
      <c r="O66" s="381"/>
      <c r="S66" s="389"/>
      <c r="T66" s="390"/>
    </row>
    <row r="67" spans="12:20">
      <c r="L67" s="255"/>
      <c r="M67" s="255"/>
      <c r="O67" s="381"/>
      <c r="S67" s="389"/>
      <c r="T67" s="390"/>
    </row>
    <row r="68" spans="12:20">
      <c r="L68" s="255"/>
      <c r="M68" s="255"/>
      <c r="O68" s="381"/>
      <c r="S68" s="389"/>
      <c r="T68" s="390"/>
    </row>
    <row r="69" spans="12:20">
      <c r="L69" s="255"/>
      <c r="M69" s="255"/>
      <c r="O69" s="381"/>
      <c r="S69" s="389"/>
      <c r="T69" s="390"/>
    </row>
    <row r="70" spans="12:20">
      <c r="L70" s="255"/>
      <c r="M70" s="255"/>
      <c r="O70" s="381"/>
      <c r="S70" s="389"/>
      <c r="T70" s="390"/>
    </row>
    <row r="71" spans="12:20">
      <c r="L71" s="255"/>
      <c r="M71" s="255"/>
      <c r="O71" s="381"/>
      <c r="S71" s="389"/>
      <c r="T71" s="390"/>
    </row>
    <row r="72" spans="12:20">
      <c r="L72" s="255"/>
      <c r="M72" s="255"/>
      <c r="O72" s="381"/>
      <c r="S72" s="389"/>
      <c r="T72" s="390"/>
    </row>
    <row r="73" spans="12:20">
      <c r="L73" s="255"/>
      <c r="M73" s="255"/>
      <c r="O73" s="381"/>
      <c r="S73" s="389"/>
      <c r="T73" s="390"/>
    </row>
    <row r="74" spans="12:20">
      <c r="L74" s="255"/>
      <c r="M74" s="255"/>
      <c r="O74" s="381"/>
      <c r="S74" s="389"/>
      <c r="T74" s="390"/>
    </row>
    <row r="75" spans="12:20">
      <c r="L75" s="255"/>
      <c r="M75" s="255"/>
      <c r="O75" s="381"/>
      <c r="S75" s="389"/>
      <c r="T75" s="390"/>
    </row>
    <row r="76" spans="12:20">
      <c r="L76" s="255"/>
      <c r="M76" s="255"/>
      <c r="O76" s="381"/>
      <c r="S76" s="389"/>
      <c r="T76" s="390"/>
    </row>
    <row r="77" spans="12:20">
      <c r="L77" s="255"/>
      <c r="M77" s="255"/>
      <c r="O77" s="381"/>
      <c r="S77" s="389"/>
      <c r="T77" s="390"/>
    </row>
    <row r="78" spans="12:20">
      <c r="L78" s="255"/>
      <c r="M78" s="255"/>
      <c r="O78" s="381"/>
      <c r="S78" s="389"/>
      <c r="T78" s="390"/>
    </row>
    <row r="79" spans="12:20">
      <c r="L79" s="255"/>
      <c r="M79" s="255"/>
      <c r="O79" s="381"/>
      <c r="S79" s="389"/>
      <c r="T79" s="390"/>
    </row>
    <row r="80" spans="12:20">
      <c r="L80" s="255"/>
      <c r="M80" s="255"/>
      <c r="O80" s="381"/>
      <c r="S80" s="389"/>
      <c r="T80" s="390"/>
    </row>
    <row r="81" spans="12:20">
      <c r="L81" s="255"/>
      <c r="M81" s="255"/>
      <c r="O81" s="381"/>
      <c r="S81" s="389"/>
      <c r="T81" s="390"/>
    </row>
    <row r="82" spans="12:20">
      <c r="L82" s="255"/>
      <c r="M82" s="255"/>
      <c r="O82" s="381"/>
      <c r="S82" s="389"/>
      <c r="T82" s="390"/>
    </row>
    <row r="83" spans="12:20">
      <c r="L83" s="255"/>
      <c r="M83" s="255"/>
      <c r="O83" s="381"/>
      <c r="S83" s="389"/>
      <c r="T83" s="390"/>
    </row>
    <row r="84" spans="12:20">
      <c r="L84" s="255"/>
      <c r="M84" s="255"/>
      <c r="O84" s="381"/>
      <c r="S84" s="389"/>
      <c r="T84" s="390"/>
    </row>
    <row r="85" spans="12:20">
      <c r="L85" s="255"/>
      <c r="M85" s="255"/>
      <c r="O85" s="381"/>
      <c r="S85" s="389"/>
      <c r="T85" s="390"/>
    </row>
    <row r="86" spans="12:20">
      <c r="L86" s="255"/>
      <c r="M86" s="255"/>
      <c r="O86" s="381"/>
      <c r="S86" s="389"/>
      <c r="T86" s="390"/>
    </row>
    <row r="87" spans="12:20">
      <c r="L87" s="255"/>
      <c r="M87" s="255"/>
      <c r="O87" s="381"/>
      <c r="S87" s="389"/>
      <c r="T87" s="390"/>
    </row>
    <row r="88" spans="12:20">
      <c r="L88" s="255"/>
      <c r="M88" s="255"/>
      <c r="O88" s="381"/>
      <c r="S88" s="389"/>
      <c r="T88" s="390"/>
    </row>
    <row r="89" spans="12:20">
      <c r="L89" s="255"/>
      <c r="M89" s="255"/>
      <c r="O89" s="381"/>
      <c r="S89" s="389"/>
      <c r="T89" s="390"/>
    </row>
    <row r="90" spans="12:20">
      <c r="L90" s="255"/>
      <c r="M90" s="255"/>
      <c r="O90" s="381"/>
      <c r="S90" s="389"/>
      <c r="T90" s="390"/>
    </row>
    <row r="91" spans="12:20">
      <c r="L91" s="255"/>
      <c r="M91" s="255"/>
      <c r="O91" s="381"/>
      <c r="S91" s="389"/>
      <c r="T91" s="390"/>
    </row>
    <row r="92" spans="12:20">
      <c r="L92" s="255"/>
      <c r="M92" s="255"/>
      <c r="O92" s="381"/>
      <c r="S92" s="389"/>
      <c r="T92" s="390"/>
    </row>
    <row r="93" spans="12:20">
      <c r="L93" s="255"/>
      <c r="M93" s="255"/>
      <c r="O93" s="381"/>
      <c r="S93" s="389"/>
      <c r="T93" s="390"/>
    </row>
    <row r="94" spans="12:20">
      <c r="L94" s="255"/>
      <c r="M94" s="255"/>
      <c r="O94" s="381"/>
      <c r="S94" s="389"/>
      <c r="T94" s="390"/>
    </row>
    <row r="95" spans="12:20">
      <c r="L95" s="255"/>
      <c r="M95" s="255"/>
      <c r="O95" s="381"/>
      <c r="S95" s="389"/>
      <c r="T95" s="390"/>
    </row>
    <row r="96" spans="12:20">
      <c r="L96" s="255"/>
      <c r="M96" s="255"/>
      <c r="O96" s="381"/>
      <c r="S96" s="389"/>
      <c r="T96" s="390"/>
    </row>
    <row r="97" spans="12:20">
      <c r="L97" s="255"/>
      <c r="M97" s="255"/>
      <c r="O97" s="381"/>
      <c r="S97" s="389"/>
      <c r="T97" s="390"/>
    </row>
    <row r="98" spans="12:20">
      <c r="L98" s="255"/>
      <c r="M98" s="255"/>
      <c r="O98" s="381"/>
      <c r="S98" s="389"/>
      <c r="T98" s="390"/>
    </row>
    <row r="99" spans="12:20">
      <c r="L99" s="255"/>
      <c r="M99" s="255"/>
      <c r="O99" s="381"/>
      <c r="S99" s="389"/>
      <c r="T99" s="390"/>
    </row>
    <row r="100" spans="12:20">
      <c r="L100" s="255"/>
      <c r="M100" s="255"/>
      <c r="O100" s="381"/>
      <c r="S100" s="389"/>
      <c r="T100" s="390"/>
    </row>
    <row r="101" spans="12:20">
      <c r="L101" s="255"/>
      <c r="M101" s="255"/>
      <c r="O101" s="381"/>
      <c r="S101" s="389"/>
      <c r="T101" s="390"/>
    </row>
    <row r="102" spans="12:20">
      <c r="L102" s="255"/>
      <c r="M102" s="255"/>
      <c r="O102" s="381"/>
      <c r="S102" s="389"/>
      <c r="T102" s="390"/>
    </row>
    <row r="103" spans="12:20">
      <c r="L103" s="255"/>
      <c r="M103" s="255"/>
      <c r="O103" s="381"/>
      <c r="S103" s="389"/>
      <c r="T103" s="390"/>
    </row>
    <row r="104" spans="12:20">
      <c r="L104" s="255"/>
      <c r="M104" s="255"/>
      <c r="O104" s="381"/>
      <c r="S104" s="389"/>
      <c r="T104" s="390"/>
    </row>
    <row r="105" spans="12:20">
      <c r="L105" s="255"/>
      <c r="M105" s="255"/>
      <c r="O105" s="381"/>
      <c r="S105" s="389"/>
      <c r="T105" s="390"/>
    </row>
    <row r="106" spans="12:20">
      <c r="L106" s="255"/>
      <c r="M106" s="255"/>
      <c r="O106" s="381"/>
      <c r="S106" s="389"/>
      <c r="T106" s="390"/>
    </row>
    <row r="107" spans="12:20">
      <c r="L107" s="255"/>
      <c r="M107" s="255"/>
      <c r="O107" s="381"/>
      <c r="S107" s="389"/>
      <c r="T107" s="390"/>
    </row>
    <row r="108" spans="12:20">
      <c r="L108" s="255"/>
      <c r="M108" s="255"/>
      <c r="O108" s="381"/>
      <c r="S108" s="389"/>
      <c r="T108" s="390"/>
    </row>
    <row r="109" spans="12:20">
      <c r="L109" s="255"/>
      <c r="M109" s="255"/>
      <c r="O109" s="381"/>
      <c r="S109" s="389"/>
      <c r="T109" s="390"/>
    </row>
    <row r="110" spans="12:20">
      <c r="L110" s="255"/>
      <c r="M110" s="255"/>
      <c r="O110" s="381"/>
      <c r="S110" s="389"/>
      <c r="T110" s="390"/>
    </row>
    <row r="111" spans="12:20">
      <c r="L111" s="255"/>
      <c r="M111" s="255"/>
      <c r="O111" s="381"/>
      <c r="S111" s="389"/>
      <c r="T111" s="390"/>
    </row>
    <row r="112" spans="12:20">
      <c r="L112" s="255"/>
      <c r="M112" s="255"/>
      <c r="O112" s="381"/>
      <c r="S112" s="389"/>
      <c r="T112" s="390"/>
    </row>
    <row r="113" spans="12:20">
      <c r="L113" s="255"/>
      <c r="M113" s="255"/>
      <c r="O113" s="381"/>
      <c r="S113" s="389"/>
      <c r="T113" s="390"/>
    </row>
    <row r="114" spans="12:20">
      <c r="L114" s="255"/>
      <c r="M114" s="255"/>
      <c r="O114" s="381"/>
      <c r="S114" s="389"/>
      <c r="T114" s="390"/>
    </row>
    <row r="115" spans="12:20">
      <c r="L115" s="255"/>
      <c r="M115" s="255"/>
      <c r="O115" s="381"/>
      <c r="S115" s="389"/>
      <c r="T115" s="390"/>
    </row>
    <row r="116" spans="12:20">
      <c r="L116" s="255"/>
      <c r="M116" s="255"/>
      <c r="O116" s="381"/>
      <c r="S116" s="389"/>
      <c r="T116" s="390"/>
    </row>
    <row r="117" spans="12:20">
      <c r="L117" s="255"/>
      <c r="M117" s="255"/>
      <c r="O117" s="381"/>
      <c r="S117" s="389"/>
      <c r="T117" s="390"/>
    </row>
    <row r="118" spans="12:20">
      <c r="L118" s="255"/>
      <c r="M118" s="255"/>
      <c r="O118" s="381"/>
      <c r="S118" s="389"/>
      <c r="T118" s="390"/>
    </row>
    <row r="119" spans="12:20">
      <c r="L119" s="255"/>
      <c r="M119" s="255"/>
      <c r="O119" s="381"/>
      <c r="S119" s="389"/>
      <c r="T119" s="390"/>
    </row>
    <row r="120" spans="12:20">
      <c r="L120" s="255"/>
      <c r="M120" s="255"/>
      <c r="O120" s="381"/>
      <c r="S120" s="389"/>
      <c r="T120" s="390"/>
    </row>
    <row r="121" spans="12:20">
      <c r="L121" s="255"/>
      <c r="M121" s="255"/>
      <c r="O121" s="381"/>
      <c r="S121" s="389"/>
      <c r="T121" s="390"/>
    </row>
    <row r="122" spans="12:20">
      <c r="L122" s="255"/>
      <c r="M122" s="255"/>
      <c r="O122" s="381"/>
      <c r="S122" s="389"/>
      <c r="T122" s="390"/>
    </row>
    <row r="123" spans="12:20">
      <c r="L123" s="255"/>
      <c r="M123" s="255"/>
      <c r="O123" s="381"/>
      <c r="S123" s="389"/>
      <c r="T123" s="390"/>
    </row>
    <row r="124" spans="12:20">
      <c r="L124" s="255"/>
      <c r="M124" s="255"/>
      <c r="O124" s="381"/>
      <c r="S124" s="389"/>
      <c r="T124" s="390"/>
    </row>
    <row r="125" spans="12:20">
      <c r="L125" s="255"/>
      <c r="M125" s="255"/>
      <c r="O125" s="381"/>
      <c r="S125" s="389"/>
      <c r="T125" s="390"/>
    </row>
    <row r="126" spans="12:20">
      <c r="L126" s="255"/>
      <c r="M126" s="255"/>
      <c r="O126" s="381"/>
      <c r="S126" s="389"/>
      <c r="T126" s="390"/>
    </row>
    <row r="127" spans="12:20">
      <c r="L127" s="255"/>
      <c r="M127" s="255"/>
      <c r="O127" s="381"/>
      <c r="S127" s="389"/>
      <c r="T127" s="390"/>
    </row>
    <row r="128" spans="12:20">
      <c r="L128" s="255"/>
      <c r="M128" s="255"/>
      <c r="O128" s="381"/>
      <c r="S128" s="389"/>
      <c r="T128" s="390"/>
    </row>
    <row r="129" spans="12:20">
      <c r="L129" s="255"/>
      <c r="M129" s="255"/>
      <c r="O129" s="381"/>
      <c r="S129" s="389"/>
      <c r="T129" s="390"/>
    </row>
    <row r="130" spans="12:20">
      <c r="L130" s="255"/>
      <c r="M130" s="255"/>
      <c r="O130" s="381"/>
      <c r="S130" s="389"/>
      <c r="T130" s="390"/>
    </row>
    <row r="131" spans="12:20">
      <c r="L131" s="255"/>
      <c r="M131" s="255"/>
      <c r="O131" s="381"/>
      <c r="S131" s="389"/>
      <c r="T131" s="390"/>
    </row>
    <row r="132" spans="12:20">
      <c r="L132" s="255"/>
      <c r="M132" s="255"/>
      <c r="O132" s="381"/>
      <c r="S132" s="389"/>
      <c r="T132" s="390"/>
    </row>
    <row r="133" spans="12:20">
      <c r="L133" s="255"/>
      <c r="M133" s="255"/>
      <c r="O133" s="381"/>
      <c r="S133" s="389"/>
      <c r="T133" s="390"/>
    </row>
    <row r="134" spans="12:20">
      <c r="L134" s="255"/>
      <c r="M134" s="255"/>
      <c r="O134" s="381"/>
      <c r="S134" s="389"/>
      <c r="T134" s="390"/>
    </row>
    <row r="135" spans="12:20">
      <c r="L135" s="255"/>
      <c r="M135" s="255"/>
      <c r="O135" s="381"/>
      <c r="S135" s="389"/>
      <c r="T135" s="390"/>
    </row>
    <row r="136" spans="12:20">
      <c r="L136" s="255"/>
      <c r="M136" s="255"/>
      <c r="O136" s="381"/>
      <c r="S136" s="389"/>
      <c r="T136" s="390"/>
    </row>
    <row r="137" spans="12:20">
      <c r="L137" s="255"/>
      <c r="M137" s="255"/>
      <c r="O137" s="381"/>
      <c r="S137" s="389"/>
      <c r="T137" s="390"/>
    </row>
    <row r="138" spans="12:20">
      <c r="L138" s="255"/>
      <c r="M138" s="255"/>
      <c r="O138" s="381"/>
      <c r="S138" s="389"/>
      <c r="T138" s="390"/>
    </row>
    <row r="139" spans="12:20">
      <c r="L139" s="255"/>
      <c r="M139" s="255"/>
      <c r="O139" s="381"/>
      <c r="S139" s="389"/>
      <c r="T139" s="390"/>
    </row>
    <row r="140" spans="12:20">
      <c r="L140" s="255"/>
      <c r="M140" s="255"/>
      <c r="O140" s="381"/>
      <c r="S140" s="389"/>
      <c r="T140" s="390"/>
    </row>
    <row r="141" spans="12:20">
      <c r="L141" s="255"/>
      <c r="M141" s="255"/>
      <c r="O141" s="381"/>
      <c r="S141" s="389"/>
      <c r="T141" s="390"/>
    </row>
    <row r="142" spans="12:20">
      <c r="L142" s="255"/>
      <c r="M142" s="255"/>
      <c r="O142" s="381"/>
      <c r="S142" s="389"/>
      <c r="T142" s="390"/>
    </row>
    <row r="143" spans="12:20">
      <c r="L143" s="255"/>
      <c r="M143" s="255"/>
      <c r="O143" s="381"/>
      <c r="S143" s="389"/>
      <c r="T143" s="390"/>
    </row>
    <row r="144" spans="12:20">
      <c r="L144" s="255"/>
      <c r="M144" s="255"/>
      <c r="O144" s="381"/>
      <c r="S144" s="389"/>
      <c r="T144" s="390"/>
    </row>
    <row r="145" spans="12:20">
      <c r="L145" s="255"/>
      <c r="M145" s="255"/>
      <c r="O145" s="381"/>
      <c r="S145" s="389"/>
      <c r="T145" s="390"/>
    </row>
    <row r="146" spans="12:20">
      <c r="L146" s="255"/>
      <c r="M146" s="255"/>
      <c r="O146" s="381"/>
      <c r="S146" s="389"/>
      <c r="T146" s="390"/>
    </row>
    <row r="147" spans="12:20">
      <c r="L147" s="255"/>
      <c r="M147" s="255"/>
      <c r="O147" s="381"/>
      <c r="S147" s="389"/>
      <c r="T147" s="390"/>
    </row>
    <row r="148" spans="12:20">
      <c r="L148" s="255"/>
      <c r="M148" s="255"/>
      <c r="O148" s="381"/>
      <c r="S148" s="389"/>
      <c r="T148" s="390"/>
    </row>
    <row r="149" spans="12:20">
      <c r="L149" s="255"/>
      <c r="M149" s="255"/>
      <c r="O149" s="381"/>
      <c r="S149" s="389"/>
      <c r="T149" s="390"/>
    </row>
    <row r="150" spans="12:20">
      <c r="L150" s="255"/>
      <c r="M150" s="255"/>
      <c r="O150" s="381"/>
      <c r="S150" s="389"/>
      <c r="T150" s="390"/>
    </row>
    <row r="151" spans="12:20">
      <c r="L151" s="255"/>
      <c r="M151" s="255"/>
      <c r="O151" s="381"/>
      <c r="S151" s="389"/>
      <c r="T151" s="390"/>
    </row>
    <row r="152" spans="12:20">
      <c r="L152" s="255"/>
      <c r="M152" s="255"/>
      <c r="O152" s="381"/>
      <c r="S152" s="389"/>
      <c r="T152" s="390"/>
    </row>
    <row r="153" spans="12:20">
      <c r="L153" s="255"/>
      <c r="M153" s="255"/>
      <c r="O153" s="381"/>
      <c r="S153" s="389"/>
      <c r="T153" s="390"/>
    </row>
    <row r="154" spans="12:20">
      <c r="L154" s="255"/>
      <c r="M154" s="255"/>
      <c r="O154" s="381"/>
      <c r="S154" s="389"/>
      <c r="T154" s="390"/>
    </row>
    <row r="155" spans="12:20">
      <c r="L155" s="255"/>
      <c r="M155" s="255"/>
      <c r="O155" s="381"/>
      <c r="S155" s="389"/>
      <c r="T155" s="390"/>
    </row>
    <row r="156" spans="12:20">
      <c r="L156" s="255"/>
      <c r="M156" s="255"/>
      <c r="O156" s="381"/>
      <c r="S156" s="389"/>
      <c r="T156" s="390"/>
    </row>
    <row r="157" spans="12:20">
      <c r="L157" s="255"/>
      <c r="M157" s="255"/>
      <c r="O157" s="381"/>
      <c r="S157" s="389"/>
      <c r="T157" s="390"/>
    </row>
    <row r="158" spans="12:20">
      <c r="L158" s="255"/>
      <c r="M158" s="255"/>
      <c r="O158" s="381"/>
      <c r="S158" s="389"/>
      <c r="T158" s="390"/>
    </row>
    <row r="159" spans="12:20">
      <c r="L159" s="255"/>
      <c r="M159" s="255"/>
      <c r="O159" s="381"/>
      <c r="S159" s="389"/>
      <c r="T159" s="390"/>
    </row>
    <row r="160" spans="12:20">
      <c r="L160" s="255"/>
      <c r="M160" s="255"/>
      <c r="O160" s="381"/>
      <c r="S160" s="389"/>
      <c r="T160" s="390"/>
    </row>
    <row r="161" spans="12:20">
      <c r="L161" s="255"/>
      <c r="M161" s="255"/>
      <c r="O161" s="381"/>
      <c r="S161" s="389"/>
      <c r="T161" s="390"/>
    </row>
    <row r="162" spans="12:20">
      <c r="L162" s="255"/>
      <c r="M162" s="255"/>
      <c r="O162" s="381"/>
      <c r="S162" s="389"/>
      <c r="T162" s="390"/>
    </row>
    <row r="163" spans="12:20">
      <c r="L163" s="255"/>
      <c r="M163" s="255"/>
      <c r="O163" s="381"/>
      <c r="S163" s="389"/>
      <c r="T163" s="390"/>
    </row>
    <row r="164" spans="12:20">
      <c r="L164" s="255"/>
      <c r="M164" s="255"/>
      <c r="O164" s="381"/>
      <c r="S164" s="389"/>
      <c r="T164" s="390"/>
    </row>
    <row r="165" spans="12:20">
      <c r="L165" s="255"/>
      <c r="M165" s="255"/>
      <c r="O165" s="381"/>
      <c r="S165" s="389"/>
      <c r="T165" s="390"/>
    </row>
    <row r="166" spans="12:20">
      <c r="L166" s="255"/>
      <c r="M166" s="255"/>
      <c r="O166" s="381"/>
      <c r="S166" s="389"/>
      <c r="T166" s="390"/>
    </row>
    <row r="167" spans="12:20">
      <c r="L167" s="255"/>
      <c r="M167" s="255"/>
      <c r="O167" s="381"/>
      <c r="S167" s="389"/>
      <c r="T167" s="390"/>
    </row>
    <row r="168" spans="12:20">
      <c r="L168" s="255"/>
      <c r="M168" s="255"/>
      <c r="O168" s="381"/>
      <c r="S168" s="389"/>
      <c r="T168" s="390"/>
    </row>
    <row r="169" spans="12:20">
      <c r="L169" s="255"/>
      <c r="M169" s="255"/>
      <c r="O169" s="381"/>
      <c r="S169" s="389"/>
      <c r="T169" s="390"/>
    </row>
    <row r="170" spans="12:20">
      <c r="L170" s="255"/>
      <c r="M170" s="255"/>
      <c r="O170" s="381"/>
      <c r="S170" s="389"/>
      <c r="T170" s="390"/>
    </row>
    <row r="171" spans="12:20">
      <c r="L171" s="255"/>
      <c r="M171" s="255"/>
      <c r="O171" s="381"/>
      <c r="S171" s="389"/>
      <c r="T171" s="390"/>
    </row>
    <row r="172" spans="12:20">
      <c r="L172" s="255"/>
      <c r="M172" s="255"/>
      <c r="O172" s="381"/>
      <c r="S172" s="389"/>
      <c r="T172" s="390"/>
    </row>
    <row r="173" spans="12:20">
      <c r="L173" s="255"/>
      <c r="M173" s="255"/>
      <c r="O173" s="381"/>
      <c r="S173" s="389"/>
      <c r="T173" s="390"/>
    </row>
    <row r="174" spans="12:20">
      <c r="L174" s="255"/>
      <c r="M174" s="255"/>
      <c r="O174" s="381"/>
      <c r="S174" s="389"/>
      <c r="T174" s="390"/>
    </row>
    <row r="175" spans="12:20">
      <c r="L175" s="255"/>
      <c r="M175" s="255"/>
      <c r="O175" s="381"/>
      <c r="S175" s="389"/>
      <c r="T175" s="390"/>
    </row>
    <row r="176" spans="12:20">
      <c r="L176" s="255"/>
      <c r="M176" s="255"/>
      <c r="O176" s="381"/>
      <c r="S176" s="389"/>
      <c r="T176" s="390"/>
    </row>
    <row r="177" spans="12:20">
      <c r="L177" s="255"/>
      <c r="M177" s="255"/>
      <c r="O177" s="381"/>
      <c r="S177" s="389"/>
      <c r="T177" s="390"/>
    </row>
    <row r="178" spans="12:20">
      <c r="L178" s="255"/>
      <c r="M178" s="255"/>
      <c r="O178" s="381"/>
      <c r="S178" s="389"/>
      <c r="T178" s="390"/>
    </row>
    <row r="179" spans="12:20">
      <c r="L179" s="255"/>
      <c r="M179" s="255"/>
      <c r="O179" s="381"/>
      <c r="S179" s="389"/>
      <c r="T179" s="390"/>
    </row>
    <row r="180" spans="12:20">
      <c r="L180" s="255"/>
      <c r="M180" s="255"/>
      <c r="O180" s="381"/>
      <c r="S180" s="389"/>
      <c r="T180" s="390"/>
    </row>
    <row r="181" spans="12:20">
      <c r="L181" s="255"/>
      <c r="M181" s="255"/>
      <c r="O181" s="381"/>
      <c r="S181" s="389"/>
      <c r="T181" s="390"/>
    </row>
    <row r="182" spans="12:20">
      <c r="L182" s="255"/>
      <c r="M182" s="255"/>
      <c r="O182" s="381"/>
      <c r="S182" s="389"/>
      <c r="T182" s="390"/>
    </row>
    <row r="183" spans="12:20">
      <c r="L183" s="255"/>
      <c r="M183" s="255"/>
      <c r="O183" s="381"/>
      <c r="S183" s="389"/>
      <c r="T183" s="390"/>
    </row>
    <row r="184" spans="12:20">
      <c r="L184" s="255"/>
      <c r="M184" s="255"/>
      <c r="O184" s="381"/>
      <c r="S184" s="389"/>
      <c r="T184" s="390"/>
    </row>
    <row r="185" spans="12:20">
      <c r="L185" s="255"/>
      <c r="M185" s="255"/>
      <c r="O185" s="381"/>
      <c r="S185" s="389"/>
      <c r="T185" s="390"/>
    </row>
    <row r="186" spans="12:20">
      <c r="L186" s="255"/>
      <c r="M186" s="255"/>
      <c r="O186" s="381"/>
      <c r="S186" s="389"/>
      <c r="T186" s="390"/>
    </row>
    <row r="187" spans="12:20">
      <c r="L187" s="255"/>
      <c r="M187" s="255"/>
      <c r="O187" s="381"/>
      <c r="S187" s="389"/>
      <c r="T187" s="390"/>
    </row>
    <row r="188" spans="12:20">
      <c r="L188" s="255"/>
      <c r="M188" s="255"/>
      <c r="O188" s="381"/>
      <c r="S188" s="389"/>
      <c r="T188" s="390"/>
    </row>
    <row r="189" spans="12:20">
      <c r="L189" s="255"/>
      <c r="M189" s="255"/>
      <c r="O189" s="381"/>
      <c r="S189" s="389"/>
      <c r="T189" s="390"/>
    </row>
    <row r="190" spans="12:20">
      <c r="L190" s="255"/>
      <c r="M190" s="255"/>
      <c r="O190" s="381"/>
      <c r="S190" s="389"/>
      <c r="T190" s="390"/>
    </row>
    <row r="191" spans="12:20">
      <c r="L191" s="255"/>
      <c r="M191" s="255"/>
      <c r="O191" s="381"/>
      <c r="S191" s="389"/>
      <c r="T191" s="390"/>
    </row>
    <row r="192" spans="12:20">
      <c r="L192" s="255"/>
      <c r="M192" s="255"/>
      <c r="O192" s="381"/>
      <c r="S192" s="389"/>
      <c r="T192" s="390"/>
    </row>
    <row r="193" spans="12:20">
      <c r="L193" s="255"/>
      <c r="M193" s="255"/>
      <c r="O193" s="381"/>
      <c r="S193" s="389"/>
      <c r="T193" s="390"/>
    </row>
    <row r="194" spans="12:20">
      <c r="L194" s="255"/>
      <c r="M194" s="255"/>
      <c r="O194" s="381"/>
      <c r="S194" s="389"/>
      <c r="T194" s="390"/>
    </row>
    <row r="195" spans="12:20">
      <c r="L195" s="255"/>
      <c r="M195" s="255"/>
      <c r="O195" s="381"/>
      <c r="S195" s="389"/>
      <c r="T195" s="390"/>
    </row>
    <row r="196" spans="12:20">
      <c r="L196" s="255"/>
      <c r="M196" s="255"/>
      <c r="O196" s="381"/>
      <c r="S196" s="389"/>
      <c r="T196" s="390"/>
    </row>
    <row r="197" spans="12:20">
      <c r="L197" s="255"/>
      <c r="M197" s="255"/>
      <c r="O197" s="381"/>
      <c r="S197" s="389"/>
      <c r="T197" s="390"/>
    </row>
    <row r="198" spans="12:20">
      <c r="L198" s="255"/>
      <c r="M198" s="255"/>
      <c r="O198" s="381"/>
      <c r="S198" s="389"/>
      <c r="T198" s="390"/>
    </row>
    <row r="199" spans="12:20">
      <c r="L199" s="255"/>
      <c r="M199" s="255"/>
      <c r="O199" s="381"/>
      <c r="S199" s="389"/>
      <c r="T199" s="390"/>
    </row>
    <row r="200" spans="12:20">
      <c r="L200" s="255"/>
      <c r="M200" s="255"/>
      <c r="O200" s="381"/>
      <c r="S200" s="389"/>
      <c r="T200" s="390"/>
    </row>
    <row r="201" spans="12:20">
      <c r="L201" s="255"/>
      <c r="M201" s="255"/>
      <c r="O201" s="381"/>
      <c r="S201" s="389"/>
      <c r="T201" s="390"/>
    </row>
    <row r="202" spans="12:20">
      <c r="L202" s="255"/>
      <c r="M202" s="255"/>
      <c r="O202" s="381"/>
      <c r="S202" s="389"/>
      <c r="T202" s="390"/>
    </row>
    <row r="203" spans="12:20">
      <c r="L203" s="255"/>
      <c r="M203" s="255"/>
      <c r="O203" s="381"/>
      <c r="S203" s="389"/>
      <c r="T203" s="390"/>
    </row>
    <row r="204" spans="12:20">
      <c r="L204" s="255"/>
      <c r="M204" s="255"/>
      <c r="O204" s="381"/>
      <c r="S204" s="389"/>
      <c r="T204" s="390"/>
    </row>
    <row r="205" spans="12:20">
      <c r="L205" s="255"/>
      <c r="M205" s="255"/>
      <c r="O205" s="381"/>
      <c r="S205" s="389"/>
      <c r="T205" s="390"/>
    </row>
    <row r="206" spans="12:20">
      <c r="L206" s="255"/>
      <c r="M206" s="255"/>
      <c r="O206" s="381"/>
      <c r="S206" s="389"/>
      <c r="T206" s="390"/>
    </row>
    <row r="207" spans="12:20">
      <c r="L207" s="255"/>
      <c r="M207" s="255"/>
      <c r="O207" s="381"/>
      <c r="S207" s="389"/>
      <c r="T207" s="390"/>
    </row>
    <row r="208" spans="12:20">
      <c r="L208" s="255"/>
      <c r="M208" s="255"/>
      <c r="O208" s="381"/>
      <c r="S208" s="389"/>
      <c r="T208" s="390"/>
    </row>
    <row r="209" spans="12:20">
      <c r="L209" s="255"/>
      <c r="M209" s="255"/>
      <c r="O209" s="381"/>
      <c r="S209" s="389"/>
      <c r="T209" s="390"/>
    </row>
    <row r="210" spans="12:20">
      <c r="L210" s="255"/>
      <c r="M210" s="255"/>
    </row>
    <row r="211" spans="12:20">
      <c r="L211" s="255"/>
      <c r="M211" s="255"/>
    </row>
    <row r="212" spans="12:20">
      <c r="L212" s="255"/>
      <c r="M212" s="255"/>
    </row>
    <row r="213" spans="12:20">
      <c r="L213" s="255"/>
      <c r="M213" s="255"/>
    </row>
    <row r="214" spans="12:20">
      <c r="L214" s="255"/>
      <c r="M214" s="255"/>
    </row>
    <row r="215" spans="12:20">
      <c r="L215" s="255"/>
      <c r="M215" s="255"/>
    </row>
    <row r="216" spans="12:20">
      <c r="L216" s="255"/>
      <c r="M216" s="255"/>
    </row>
    <row r="217" spans="12:20">
      <c r="L217" s="255"/>
      <c r="M217" s="255"/>
    </row>
    <row r="218" spans="12:20">
      <c r="L218" s="255"/>
      <c r="M218" s="255"/>
    </row>
    <row r="219" spans="12:20">
      <c r="L219" s="255"/>
      <c r="M219" s="255"/>
    </row>
    <row r="220" spans="12:20">
      <c r="L220" s="255"/>
      <c r="M220" s="255"/>
    </row>
    <row r="221" spans="12:20">
      <c r="L221" s="255"/>
      <c r="M221" s="255"/>
    </row>
    <row r="222" spans="12:20">
      <c r="L222" s="255"/>
      <c r="M222" s="255"/>
    </row>
    <row r="223" spans="12:20">
      <c r="L223" s="255"/>
      <c r="M223" s="255"/>
    </row>
    <row r="224" spans="12:20">
      <c r="L224" s="255"/>
      <c r="M224" s="255"/>
    </row>
    <row r="225" spans="12:13">
      <c r="L225" s="255"/>
      <c r="M225" s="255"/>
    </row>
    <row r="226" spans="12:13">
      <c r="L226" s="255"/>
      <c r="M226" s="255"/>
    </row>
    <row r="227" spans="12:13">
      <c r="L227" s="255"/>
      <c r="M227" s="255"/>
    </row>
    <row r="228" spans="12:13">
      <c r="L228" s="255"/>
      <c r="M228" s="255"/>
    </row>
    <row r="229" spans="12:13">
      <c r="L229" s="255"/>
      <c r="M229" s="255"/>
    </row>
    <row r="230" spans="12:13">
      <c r="L230" s="255"/>
      <c r="M230" s="255"/>
    </row>
    <row r="231" spans="12:13">
      <c r="L231" s="255"/>
      <c r="M231" s="255"/>
    </row>
    <row r="232" spans="12:13">
      <c r="L232" s="255"/>
      <c r="M232" s="255"/>
    </row>
    <row r="233" spans="12:13">
      <c r="L233" s="255"/>
      <c r="M233" s="255"/>
    </row>
    <row r="234" spans="12:13">
      <c r="L234" s="255"/>
      <c r="M234" s="255"/>
    </row>
    <row r="235" spans="12:13">
      <c r="L235" s="255"/>
      <c r="M235" s="255"/>
    </row>
    <row r="236" spans="12:13">
      <c r="L236" s="255"/>
      <c r="M236" s="255"/>
    </row>
    <row r="237" spans="12:13">
      <c r="L237" s="255"/>
      <c r="M237" s="255"/>
    </row>
    <row r="238" spans="12:13">
      <c r="L238" s="255"/>
      <c r="M238" s="255"/>
    </row>
  </sheetData>
  <mergeCells count="5">
    <mergeCell ref="I2:J2"/>
    <mergeCell ref="M1:O1"/>
    <mergeCell ref="P1:U1"/>
    <mergeCell ref="A1:B1"/>
    <mergeCell ref="H1:L1"/>
  </mergeCells>
  <phoneticPr fontId="0" type="noConversion"/>
  <pageMargins left="0.75" right="0.75" top="1" bottom="1" header="0.5" footer="0.5"/>
  <pageSetup paperSize="5" scale="65" orientation="landscape" horizontalDpi="300" r:id="rId1"/>
  <headerFooter alignWithMargins="0">
    <oddHeader>&amp;L&amp;A</oddHeader>
    <oddFooter>&amp;L&amp;F&amp;C&amp;A&amp;R7/30/99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9"/>
  <sheetViews>
    <sheetView topLeftCell="G1" workbookViewId="0">
      <selection activeCell="L5" sqref="L5"/>
    </sheetView>
  </sheetViews>
  <sheetFormatPr defaultColWidth="9.109375" defaultRowHeight="13.2"/>
  <cols>
    <col min="1" max="1" width="37.44140625" style="263" customWidth="1"/>
    <col min="2" max="2" width="25.109375" style="256" customWidth="1"/>
    <col min="3" max="3" width="7.44140625" style="249" customWidth="1"/>
    <col min="4" max="4" width="10.44140625" style="249" customWidth="1"/>
    <col min="5" max="5" width="15.109375" style="249" bestFit="1" customWidth="1"/>
    <col min="6" max="6" width="11" style="249" bestFit="1" customWidth="1"/>
    <col min="7" max="7" width="3.33203125" style="249" bestFit="1" customWidth="1"/>
    <col min="8" max="8" width="9.33203125" style="249" customWidth="1"/>
    <col min="9" max="9" width="8.6640625" style="249" customWidth="1"/>
    <col min="10" max="10" width="8.5546875" style="249" customWidth="1"/>
    <col min="11" max="11" width="10.6640625" style="282" bestFit="1" customWidth="1"/>
    <col min="12" max="12" width="13.33203125" style="255" bestFit="1" customWidth="1"/>
    <col min="13" max="13" width="11.5546875" style="255" customWidth="1"/>
    <col min="14" max="14" width="11.6640625" style="364" bestFit="1" customWidth="1"/>
    <col min="15" max="15" width="12.33203125" style="255" bestFit="1" customWidth="1"/>
    <col min="16" max="16" width="8.88671875" style="329" customWidth="1"/>
    <col min="17" max="17" width="7.6640625" style="329" customWidth="1"/>
    <col min="18" max="18" width="8.88671875" style="296" customWidth="1"/>
    <col min="19" max="19" width="12.109375" style="278" bestFit="1" customWidth="1"/>
    <col min="20" max="20" width="10" style="278" bestFit="1" customWidth="1"/>
    <col min="21" max="21" width="10.33203125" style="262" bestFit="1" customWidth="1"/>
    <col min="22" max="24" width="9.109375" style="261"/>
    <col min="25" max="16384" width="9.109375" style="263"/>
  </cols>
  <sheetData>
    <row r="1" spans="1:21" s="309" customFormat="1" ht="12.75" customHeight="1">
      <c r="A1" s="460" t="s">
        <v>56</v>
      </c>
      <c r="B1" s="461"/>
      <c r="C1" s="308" t="s">
        <v>42</v>
      </c>
      <c r="D1" s="189"/>
      <c r="E1" s="189"/>
      <c r="F1" s="189"/>
      <c r="G1" s="190"/>
      <c r="H1" s="449" t="s">
        <v>45</v>
      </c>
      <c r="I1" s="462"/>
      <c r="J1" s="462"/>
      <c r="K1" s="462"/>
      <c r="L1" s="463"/>
      <c r="M1" s="453" t="s">
        <v>43</v>
      </c>
      <c r="N1" s="456"/>
      <c r="O1" s="457"/>
      <c r="P1" s="452" t="s">
        <v>44</v>
      </c>
      <c r="Q1" s="456"/>
      <c r="R1" s="456"/>
      <c r="S1" s="456"/>
      <c r="T1" s="456"/>
      <c r="U1" s="457"/>
    </row>
    <row r="2" spans="1:21" s="210" customFormat="1" ht="12.75" customHeight="1">
      <c r="A2" s="192" t="s">
        <v>52</v>
      </c>
      <c r="B2" s="193" t="str">
        <f>'CHARGEBACKS (FY00)'!B2</f>
        <v>97 DoD Inside NCA</v>
      </c>
      <c r="C2" s="310"/>
      <c r="D2" s="194"/>
      <c r="E2" s="194"/>
      <c r="F2" s="194"/>
      <c r="G2" s="195"/>
      <c r="H2" s="196"/>
      <c r="I2" s="458"/>
      <c r="J2" s="459"/>
      <c r="K2" s="199"/>
      <c r="L2" s="311"/>
      <c r="M2" s="312"/>
      <c r="N2" s="203"/>
      <c r="O2" s="313"/>
      <c r="P2" s="314"/>
      <c r="Q2" s="315"/>
      <c r="R2" s="207"/>
      <c r="S2" s="208"/>
      <c r="T2" s="208"/>
      <c r="U2" s="209"/>
    </row>
    <row r="3" spans="1:21" s="210" customFormat="1" ht="12.75" customHeight="1">
      <c r="A3" s="192" t="s">
        <v>54</v>
      </c>
      <c r="B3" s="193" t="str">
        <f>'CHARGEBACKS (FY00)'!B3</f>
        <v>9700 DoD inside NCA</v>
      </c>
      <c r="C3" s="310" t="s">
        <v>39</v>
      </c>
      <c r="D3" s="194" t="s">
        <v>88</v>
      </c>
      <c r="E3" s="194" t="s">
        <v>41</v>
      </c>
      <c r="F3" s="194"/>
      <c r="G3" s="195"/>
      <c r="H3" s="196" t="s">
        <v>0</v>
      </c>
      <c r="I3" s="197" t="s">
        <v>0</v>
      </c>
      <c r="J3" s="184" t="s">
        <v>86</v>
      </c>
      <c r="K3" s="199" t="s">
        <v>85</v>
      </c>
      <c r="L3" s="316" t="s">
        <v>95</v>
      </c>
      <c r="M3" s="317" t="s">
        <v>83</v>
      </c>
      <c r="N3" s="203" t="s">
        <v>85</v>
      </c>
      <c r="O3" s="318" t="s">
        <v>95</v>
      </c>
      <c r="P3" s="319" t="s">
        <v>3</v>
      </c>
      <c r="Q3" s="399" t="s">
        <v>86</v>
      </c>
      <c r="R3" s="207" t="s">
        <v>1</v>
      </c>
      <c r="S3" s="216" t="s">
        <v>2</v>
      </c>
      <c r="T3" s="216" t="s">
        <v>2</v>
      </c>
      <c r="U3" s="209" t="s">
        <v>81</v>
      </c>
    </row>
    <row r="4" spans="1:21" s="210" customFormat="1" ht="30">
      <c r="A4" s="217" t="s">
        <v>53</v>
      </c>
      <c r="B4" s="218">
        <f>'CHARGEBACKS (FY00)'!B4</f>
        <v>9700</v>
      </c>
      <c r="C4" s="320" t="s">
        <v>40</v>
      </c>
      <c r="D4" s="219" t="s">
        <v>89</v>
      </c>
      <c r="E4" s="220" t="s">
        <v>5</v>
      </c>
      <c r="F4" s="220" t="s">
        <v>6</v>
      </c>
      <c r="G4" s="221" t="s">
        <v>7</v>
      </c>
      <c r="H4" s="222" t="s">
        <v>4</v>
      </c>
      <c r="I4" s="223" t="s">
        <v>46</v>
      </c>
      <c r="J4" s="223" t="s">
        <v>94</v>
      </c>
      <c r="K4" s="224" t="s">
        <v>50</v>
      </c>
      <c r="L4" s="321" t="s">
        <v>8</v>
      </c>
      <c r="M4" s="398" t="s">
        <v>94</v>
      </c>
      <c r="N4" s="228" t="s">
        <v>50</v>
      </c>
      <c r="O4" s="322" t="s">
        <v>9</v>
      </c>
      <c r="P4" s="323" t="s">
        <v>47</v>
      </c>
      <c r="Q4" s="400" t="s">
        <v>84</v>
      </c>
      <c r="R4" s="324" t="s">
        <v>49</v>
      </c>
      <c r="S4" s="325" t="s">
        <v>10</v>
      </c>
      <c r="T4" s="325" t="s">
        <v>48</v>
      </c>
      <c r="U4" s="326" t="s">
        <v>51</v>
      </c>
    </row>
    <row r="5" spans="1:21" s="276" customFormat="1" ht="13.8" thickBot="1">
      <c r="A5" s="286" t="s">
        <v>128</v>
      </c>
      <c r="B5" s="235"/>
      <c r="C5" s="236"/>
      <c r="D5" s="236"/>
      <c r="E5" s="236"/>
      <c r="F5" s="236"/>
      <c r="G5" s="302"/>
      <c r="H5" s="236"/>
      <c r="I5" s="361"/>
      <c r="J5" s="361"/>
      <c r="K5" s="413">
        <f>'FY04'!K5</f>
        <v>1980264</v>
      </c>
      <c r="L5" s="239">
        <f>('FY04'!L5*1.02)-2328761</f>
        <v>24077356.067626003</v>
      </c>
      <c r="M5" s="239"/>
      <c r="N5" s="242">
        <f>K5</f>
        <v>1980264</v>
      </c>
      <c r="O5" s="362">
        <f>L5</f>
        <v>24077356.067626003</v>
      </c>
      <c r="P5" s="327">
        <v>38261</v>
      </c>
      <c r="Q5" s="328"/>
      <c r="R5" s="243"/>
      <c r="S5" s="244">
        <f>O5-L5</f>
        <v>0</v>
      </c>
      <c r="T5" s="244"/>
      <c r="U5" s="245"/>
    </row>
    <row r="6" spans="1:21">
      <c r="A6" s="295" t="s">
        <v>58</v>
      </c>
      <c r="B6" s="363"/>
      <c r="I6" s="252"/>
      <c r="J6" s="252"/>
      <c r="P6" s="252"/>
      <c r="Q6" s="252"/>
      <c r="R6" s="416">
        <f t="shared" ref="R6:S12" si="0">N6-K6</f>
        <v>0</v>
      </c>
      <c r="S6" s="407">
        <f t="shared" si="0"/>
        <v>0</v>
      </c>
      <c r="T6" s="407">
        <f t="shared" ref="T6:T24" si="1">S6/12*(IF(P6,IF(P6-$P$5&gt;365,0,INT((365+$P$5-P6+(365/24))/(365/12))),0))</f>
        <v>0</v>
      </c>
    </row>
    <row r="7" spans="1:21">
      <c r="A7" s="263" t="s">
        <v>123</v>
      </c>
      <c r="I7" s="252"/>
      <c r="K7" s="365">
        <v>0</v>
      </c>
      <c r="L7" s="255">
        <v>0</v>
      </c>
      <c r="M7" s="364"/>
      <c r="N7" s="364">
        <v>0</v>
      </c>
      <c r="O7" s="255">
        <v>0</v>
      </c>
      <c r="P7" s="252"/>
      <c r="Q7" s="253">
        <f>M7-J7</f>
        <v>0</v>
      </c>
      <c r="R7" s="416">
        <f t="shared" si="0"/>
        <v>0</v>
      </c>
      <c r="S7" s="407">
        <f t="shared" si="0"/>
        <v>0</v>
      </c>
      <c r="T7" s="417">
        <f t="shared" si="1"/>
        <v>0</v>
      </c>
      <c r="U7" s="336"/>
    </row>
    <row r="8" spans="1:21">
      <c r="I8" s="252"/>
      <c r="K8" s="365">
        <v>0</v>
      </c>
      <c r="L8" s="255">
        <v>0</v>
      </c>
      <c r="M8" s="364"/>
      <c r="N8" s="364">
        <v>0</v>
      </c>
      <c r="O8" s="255">
        <v>0</v>
      </c>
      <c r="P8" s="252"/>
      <c r="Q8" s="253">
        <f t="shared" ref="Q8:Q24" si="2">M8-J8</f>
        <v>0</v>
      </c>
      <c r="R8" s="416">
        <f t="shared" si="0"/>
        <v>0</v>
      </c>
      <c r="S8" s="407">
        <f t="shared" si="0"/>
        <v>0</v>
      </c>
      <c r="T8" s="417">
        <f t="shared" si="1"/>
        <v>0</v>
      </c>
      <c r="U8" s="336"/>
    </row>
    <row r="9" spans="1:21">
      <c r="C9" s="338"/>
      <c r="D9" s="338"/>
      <c r="F9" s="338"/>
      <c r="G9" s="338"/>
      <c r="H9" s="338"/>
      <c r="I9" s="339"/>
      <c r="K9" s="365">
        <v>0</v>
      </c>
      <c r="L9" s="255">
        <v>0</v>
      </c>
      <c r="M9" s="364"/>
      <c r="N9" s="364">
        <v>0</v>
      </c>
      <c r="O9" s="255">
        <v>0</v>
      </c>
      <c r="P9" s="339"/>
      <c r="Q9" s="253">
        <f t="shared" si="2"/>
        <v>0</v>
      </c>
      <c r="R9" s="416">
        <f t="shared" si="0"/>
        <v>0</v>
      </c>
      <c r="S9" s="407">
        <f t="shared" si="0"/>
        <v>0</v>
      </c>
      <c r="T9" s="417">
        <f t="shared" si="1"/>
        <v>0</v>
      </c>
      <c r="U9" s="336"/>
    </row>
    <row r="10" spans="1:21">
      <c r="C10" s="338"/>
      <c r="D10" s="338"/>
      <c r="F10" s="338"/>
      <c r="G10" s="338"/>
      <c r="H10" s="338"/>
      <c r="I10" s="339"/>
      <c r="K10" s="365">
        <v>0</v>
      </c>
      <c r="L10" s="255">
        <v>0</v>
      </c>
      <c r="M10" s="364"/>
      <c r="N10" s="364">
        <v>0</v>
      </c>
      <c r="O10" s="255">
        <v>0</v>
      </c>
      <c r="P10" s="339"/>
      <c r="Q10" s="253">
        <f t="shared" si="2"/>
        <v>0</v>
      </c>
      <c r="R10" s="416">
        <f t="shared" si="0"/>
        <v>0</v>
      </c>
      <c r="S10" s="407">
        <f t="shared" si="0"/>
        <v>0</v>
      </c>
      <c r="T10" s="417">
        <f t="shared" si="1"/>
        <v>0</v>
      </c>
      <c r="U10" s="336"/>
    </row>
    <row r="11" spans="1:21">
      <c r="C11" s="338"/>
      <c r="D11" s="338"/>
      <c r="E11" s="338"/>
      <c r="F11" s="338"/>
      <c r="G11" s="338"/>
      <c r="H11" s="338"/>
      <c r="I11" s="339"/>
      <c r="J11" s="339"/>
      <c r="K11" s="365"/>
      <c r="M11" s="364"/>
      <c r="P11" s="339"/>
      <c r="Q11" s="253">
        <f t="shared" si="2"/>
        <v>0</v>
      </c>
      <c r="R11" s="416">
        <f t="shared" si="0"/>
        <v>0</v>
      </c>
      <c r="S11" s="407">
        <f t="shared" si="0"/>
        <v>0</v>
      </c>
      <c r="T11" s="417">
        <f t="shared" si="1"/>
        <v>0</v>
      </c>
      <c r="U11" s="336"/>
    </row>
    <row r="12" spans="1:21">
      <c r="C12" s="338"/>
      <c r="D12" s="338"/>
      <c r="E12" s="338"/>
      <c r="F12" s="338"/>
      <c r="G12" s="338"/>
      <c r="H12" s="338"/>
      <c r="I12" s="339"/>
      <c r="J12" s="339"/>
      <c r="K12" s="365"/>
      <c r="M12" s="364"/>
      <c r="P12" s="339"/>
      <c r="Q12" s="253">
        <f t="shared" si="2"/>
        <v>0</v>
      </c>
      <c r="R12" s="416">
        <f t="shared" si="0"/>
        <v>0</v>
      </c>
      <c r="S12" s="407">
        <f t="shared" si="0"/>
        <v>0</v>
      </c>
      <c r="T12" s="417">
        <f t="shared" si="1"/>
        <v>0</v>
      </c>
      <c r="U12" s="336"/>
    </row>
    <row r="13" spans="1:21">
      <c r="C13" s="338"/>
      <c r="D13" s="338"/>
      <c r="E13" s="338"/>
      <c r="F13" s="338"/>
      <c r="G13" s="338"/>
      <c r="H13" s="338"/>
      <c r="I13" s="339"/>
      <c r="J13" s="339"/>
      <c r="K13" s="365"/>
      <c r="M13" s="364"/>
      <c r="P13" s="339"/>
      <c r="Q13" s="253">
        <f t="shared" si="2"/>
        <v>0</v>
      </c>
      <c r="R13" s="416">
        <f t="shared" ref="R13:R18" si="3">N13-K13</f>
        <v>0</v>
      </c>
      <c r="S13" s="407">
        <f t="shared" ref="S13:S18" si="4">O13-L13</f>
        <v>0</v>
      </c>
      <c r="T13" s="417">
        <f t="shared" si="1"/>
        <v>0</v>
      </c>
      <c r="U13" s="336"/>
    </row>
    <row r="14" spans="1:21">
      <c r="C14" s="338"/>
      <c r="D14" s="338"/>
      <c r="E14" s="338"/>
      <c r="F14" s="338"/>
      <c r="G14" s="338"/>
      <c r="H14" s="338"/>
      <c r="I14" s="339"/>
      <c r="J14" s="339"/>
      <c r="K14" s="365"/>
      <c r="M14" s="364"/>
      <c r="P14" s="339"/>
      <c r="Q14" s="253">
        <f t="shared" si="2"/>
        <v>0</v>
      </c>
      <c r="R14" s="416">
        <f t="shared" si="3"/>
        <v>0</v>
      </c>
      <c r="S14" s="407">
        <f t="shared" si="4"/>
        <v>0</v>
      </c>
      <c r="T14" s="417">
        <f t="shared" si="1"/>
        <v>0</v>
      </c>
      <c r="U14" s="336"/>
    </row>
    <row r="15" spans="1:21">
      <c r="C15" s="338"/>
      <c r="D15" s="338"/>
      <c r="E15" s="338"/>
      <c r="F15" s="338"/>
      <c r="G15" s="338"/>
      <c r="H15" s="338"/>
      <c r="I15" s="339"/>
      <c r="J15" s="339"/>
      <c r="K15" s="365"/>
      <c r="M15" s="364"/>
      <c r="P15" s="339"/>
      <c r="Q15" s="253">
        <f t="shared" si="2"/>
        <v>0</v>
      </c>
      <c r="R15" s="416">
        <f t="shared" si="3"/>
        <v>0</v>
      </c>
      <c r="S15" s="407">
        <f t="shared" si="4"/>
        <v>0</v>
      </c>
      <c r="T15" s="417">
        <f t="shared" si="1"/>
        <v>0</v>
      </c>
      <c r="U15" s="336"/>
    </row>
    <row r="16" spans="1:21">
      <c r="C16" s="338"/>
      <c r="D16" s="338"/>
      <c r="E16" s="338"/>
      <c r="F16" s="338"/>
      <c r="G16" s="338"/>
      <c r="H16" s="338"/>
      <c r="I16" s="339"/>
      <c r="J16" s="339"/>
      <c r="K16" s="365"/>
      <c r="M16" s="364"/>
      <c r="P16" s="339"/>
      <c r="Q16" s="253">
        <f t="shared" si="2"/>
        <v>0</v>
      </c>
      <c r="R16" s="416">
        <f t="shared" si="3"/>
        <v>0</v>
      </c>
      <c r="S16" s="407">
        <f t="shared" si="4"/>
        <v>0</v>
      </c>
      <c r="T16" s="417">
        <f t="shared" si="1"/>
        <v>0</v>
      </c>
      <c r="U16" s="336"/>
    </row>
    <row r="17" spans="1:21">
      <c r="C17" s="338"/>
      <c r="D17" s="338"/>
      <c r="E17" s="338"/>
      <c r="F17" s="338"/>
      <c r="G17" s="338"/>
      <c r="H17" s="338"/>
      <c r="I17" s="339"/>
      <c r="J17" s="339"/>
      <c r="K17" s="365"/>
      <c r="M17" s="364"/>
      <c r="P17" s="339"/>
      <c r="Q17" s="253">
        <f t="shared" si="2"/>
        <v>0</v>
      </c>
      <c r="R17" s="416">
        <f t="shared" si="3"/>
        <v>0</v>
      </c>
      <c r="S17" s="407">
        <f t="shared" si="4"/>
        <v>0</v>
      </c>
      <c r="T17" s="417">
        <f t="shared" si="1"/>
        <v>0</v>
      </c>
      <c r="U17" s="336"/>
    </row>
    <row r="18" spans="1:21">
      <c r="C18" s="338"/>
      <c r="D18" s="338"/>
      <c r="E18" s="338"/>
      <c r="F18" s="338"/>
      <c r="G18" s="338"/>
      <c r="H18" s="338"/>
      <c r="I18" s="339"/>
      <c r="J18" s="339"/>
      <c r="K18" s="365"/>
      <c r="M18" s="364"/>
      <c r="P18" s="339"/>
      <c r="Q18" s="253">
        <f t="shared" si="2"/>
        <v>0</v>
      </c>
      <c r="R18" s="416">
        <f t="shared" si="3"/>
        <v>0</v>
      </c>
      <c r="S18" s="407">
        <f t="shared" si="4"/>
        <v>0</v>
      </c>
      <c r="T18" s="417">
        <f t="shared" si="1"/>
        <v>0</v>
      </c>
      <c r="U18" s="336"/>
    </row>
    <row r="19" spans="1:21">
      <c r="C19" s="338"/>
      <c r="D19" s="338"/>
      <c r="E19" s="338"/>
      <c r="F19" s="338"/>
      <c r="G19" s="338"/>
      <c r="H19" s="338"/>
      <c r="I19" s="339"/>
      <c r="J19" s="339"/>
      <c r="K19" s="365"/>
      <c r="M19" s="364"/>
      <c r="P19" s="339"/>
      <c r="Q19" s="253">
        <f t="shared" si="2"/>
        <v>0</v>
      </c>
      <c r="R19" s="416">
        <f t="shared" ref="R19:S24" si="5">N19-K19</f>
        <v>0</v>
      </c>
      <c r="S19" s="407">
        <f t="shared" si="5"/>
        <v>0</v>
      </c>
      <c r="T19" s="417">
        <f t="shared" si="1"/>
        <v>0</v>
      </c>
      <c r="U19" s="336"/>
    </row>
    <row r="20" spans="1:21">
      <c r="C20" s="338"/>
      <c r="D20" s="338"/>
      <c r="E20" s="338"/>
      <c r="F20" s="338"/>
      <c r="G20" s="338"/>
      <c r="H20" s="338"/>
      <c r="I20" s="339"/>
      <c r="J20" s="339"/>
      <c r="K20" s="365"/>
      <c r="M20" s="364"/>
      <c r="P20" s="339"/>
      <c r="Q20" s="253">
        <f t="shared" si="2"/>
        <v>0</v>
      </c>
      <c r="R20" s="416">
        <f t="shared" si="5"/>
        <v>0</v>
      </c>
      <c r="S20" s="407">
        <f t="shared" si="5"/>
        <v>0</v>
      </c>
      <c r="T20" s="417">
        <f t="shared" si="1"/>
        <v>0</v>
      </c>
      <c r="U20" s="336"/>
    </row>
    <row r="21" spans="1:21">
      <c r="C21" s="338"/>
      <c r="D21" s="338"/>
      <c r="E21" s="338"/>
      <c r="F21" s="338"/>
      <c r="G21" s="338"/>
      <c r="H21" s="338"/>
      <c r="I21" s="339"/>
      <c r="J21" s="339"/>
      <c r="K21" s="365"/>
      <c r="M21" s="364"/>
      <c r="P21" s="339"/>
      <c r="Q21" s="253">
        <f t="shared" si="2"/>
        <v>0</v>
      </c>
      <c r="R21" s="416">
        <f t="shared" si="5"/>
        <v>0</v>
      </c>
      <c r="S21" s="407">
        <f t="shared" si="5"/>
        <v>0</v>
      </c>
      <c r="T21" s="417">
        <f t="shared" si="1"/>
        <v>0</v>
      </c>
      <c r="U21" s="336"/>
    </row>
    <row r="22" spans="1:21">
      <c r="C22" s="338"/>
      <c r="D22" s="338"/>
      <c r="E22" s="338"/>
      <c r="F22" s="338"/>
      <c r="G22" s="338"/>
      <c r="H22" s="338"/>
      <c r="I22" s="339"/>
      <c r="J22" s="339"/>
      <c r="K22" s="365"/>
      <c r="M22" s="364"/>
      <c r="P22" s="339"/>
      <c r="Q22" s="253">
        <f t="shared" si="2"/>
        <v>0</v>
      </c>
      <c r="R22" s="416">
        <f t="shared" si="5"/>
        <v>0</v>
      </c>
      <c r="S22" s="407">
        <f t="shared" si="5"/>
        <v>0</v>
      </c>
      <c r="T22" s="417">
        <f t="shared" si="1"/>
        <v>0</v>
      </c>
      <c r="U22" s="336"/>
    </row>
    <row r="23" spans="1:21">
      <c r="C23" s="338"/>
      <c r="D23" s="338"/>
      <c r="E23" s="338"/>
      <c r="F23" s="338"/>
      <c r="G23" s="338"/>
      <c r="H23" s="338"/>
      <c r="I23" s="339"/>
      <c r="J23" s="339"/>
      <c r="K23" s="365"/>
      <c r="M23" s="364"/>
      <c r="P23" s="339"/>
      <c r="Q23" s="253">
        <f t="shared" si="2"/>
        <v>0</v>
      </c>
      <c r="R23" s="416">
        <f t="shared" si="5"/>
        <v>0</v>
      </c>
      <c r="S23" s="407">
        <f t="shared" si="5"/>
        <v>0</v>
      </c>
      <c r="T23" s="417">
        <f t="shared" si="1"/>
        <v>0</v>
      </c>
      <c r="U23" s="336"/>
    </row>
    <row r="24" spans="1:21">
      <c r="C24" s="338"/>
      <c r="D24" s="338"/>
      <c r="E24" s="338"/>
      <c r="F24" s="338"/>
      <c r="G24" s="338"/>
      <c r="H24" s="338"/>
      <c r="I24" s="339"/>
      <c r="J24" s="339"/>
      <c r="K24" s="365"/>
      <c r="M24" s="364"/>
      <c r="P24" s="339"/>
      <c r="Q24" s="253">
        <f t="shared" si="2"/>
        <v>0</v>
      </c>
      <c r="R24" s="416">
        <f t="shared" si="5"/>
        <v>0</v>
      </c>
      <c r="S24" s="407">
        <f t="shared" si="5"/>
        <v>0</v>
      </c>
      <c r="T24" s="417">
        <f t="shared" si="1"/>
        <v>0</v>
      </c>
      <c r="U24" s="336"/>
    </row>
    <row r="25" spans="1:21" s="349" customFormat="1" ht="13.8" thickBot="1">
      <c r="A25" s="366" t="s">
        <v>12</v>
      </c>
      <c r="B25" s="344"/>
      <c r="C25" s="344"/>
      <c r="D25" s="344"/>
      <c r="E25" s="344"/>
      <c r="F25" s="344"/>
      <c r="G25" s="344"/>
      <c r="H25" s="344"/>
      <c r="I25" s="344"/>
      <c r="J25" s="344"/>
      <c r="K25" s="422">
        <f>SUM(K6:K24)</f>
        <v>0</v>
      </c>
      <c r="L25" s="423">
        <f>SUM(L6:L24)</f>
        <v>0</v>
      </c>
      <c r="M25" s="239"/>
      <c r="N25" s="424">
        <f>SUM(N6:N24)</f>
        <v>0</v>
      </c>
      <c r="O25" s="412">
        <f>SUM(O6:O24)</f>
        <v>0</v>
      </c>
      <c r="P25" s="347"/>
      <c r="Q25" s="347"/>
      <c r="R25" s="421">
        <f>SUM(R6:R24)</f>
        <v>0</v>
      </c>
      <c r="S25" s="410">
        <f>SUM(S6:S24)</f>
        <v>0</v>
      </c>
      <c r="T25" s="410">
        <f>SUM(T6:T24)</f>
        <v>0</v>
      </c>
      <c r="U25" s="348"/>
    </row>
    <row r="26" spans="1:21">
      <c r="A26" s="295" t="s">
        <v>59</v>
      </c>
      <c r="B26" s="363"/>
      <c r="C26" s="368"/>
      <c r="D26" s="368"/>
      <c r="E26" s="368"/>
      <c r="F26" s="368"/>
      <c r="G26" s="368"/>
      <c r="H26" s="368"/>
      <c r="I26" s="369"/>
      <c r="J26" s="369"/>
      <c r="K26" s="370"/>
      <c r="L26" s="371"/>
      <c r="M26" s="371"/>
      <c r="P26" s="252"/>
      <c r="Q26" s="252"/>
      <c r="R26" s="340">
        <f t="shared" ref="R26:R44" si="6">N26-K26</f>
        <v>0</v>
      </c>
      <c r="S26" s="278">
        <f t="shared" ref="S26:S44" si="7">O26-L26</f>
        <v>0</v>
      </c>
      <c r="T26" s="330">
        <f t="shared" ref="T26:T44" si="8">S26/12*(IF(P26,IF(P26-$P$5&gt;365,0,INT((365+$P$5-P26+(365/24))/(365/12))),0))</f>
        <v>0</v>
      </c>
    </row>
    <row r="27" spans="1:21">
      <c r="A27" s="263" t="s">
        <v>104</v>
      </c>
      <c r="C27" s="368"/>
      <c r="D27" s="368"/>
      <c r="E27" s="368"/>
      <c r="F27" s="368"/>
      <c r="G27" s="368"/>
      <c r="H27" s="368"/>
      <c r="I27" s="372"/>
      <c r="J27" s="369"/>
      <c r="K27" s="373"/>
      <c r="L27" s="371"/>
      <c r="M27" s="364"/>
      <c r="P27" s="252"/>
      <c r="Q27" s="425">
        <f>M27-J27</f>
        <v>0</v>
      </c>
      <c r="R27" s="416">
        <f t="shared" si="6"/>
        <v>0</v>
      </c>
      <c r="S27" s="407">
        <f t="shared" si="7"/>
        <v>0</v>
      </c>
      <c r="T27" s="417">
        <f t="shared" si="8"/>
        <v>0</v>
      </c>
      <c r="U27" s="336" t="s">
        <v>13</v>
      </c>
    </row>
    <row r="28" spans="1:21">
      <c r="C28" s="368"/>
      <c r="D28" s="368"/>
      <c r="E28" s="368"/>
      <c r="F28" s="368"/>
      <c r="G28" s="368"/>
      <c r="H28" s="368"/>
      <c r="I28" s="372"/>
      <c r="J28" s="369"/>
      <c r="K28" s="373"/>
      <c r="L28" s="371"/>
      <c r="M28" s="364"/>
      <c r="P28" s="252"/>
      <c r="Q28" s="425">
        <f t="shared" ref="Q28:Q44" si="9">M28-J28</f>
        <v>0</v>
      </c>
      <c r="R28" s="416">
        <f t="shared" si="6"/>
        <v>0</v>
      </c>
      <c r="S28" s="407">
        <f t="shared" si="7"/>
        <v>0</v>
      </c>
      <c r="T28" s="417">
        <f t="shared" si="8"/>
        <v>0</v>
      </c>
      <c r="U28" s="336" t="s">
        <v>13</v>
      </c>
    </row>
    <row r="29" spans="1:21">
      <c r="C29" s="374"/>
      <c r="D29" s="374"/>
      <c r="E29" s="368"/>
      <c r="F29" s="374"/>
      <c r="G29" s="374"/>
      <c r="H29" s="374"/>
      <c r="I29" s="372"/>
      <c r="J29" s="372"/>
      <c r="K29" s="373"/>
      <c r="L29" s="371"/>
      <c r="M29" s="364"/>
      <c r="P29" s="339"/>
      <c r="Q29" s="425">
        <f t="shared" si="9"/>
        <v>0</v>
      </c>
      <c r="R29" s="416">
        <f t="shared" si="6"/>
        <v>0</v>
      </c>
      <c r="S29" s="407">
        <f t="shared" si="7"/>
        <v>0</v>
      </c>
      <c r="T29" s="417">
        <f t="shared" si="8"/>
        <v>0</v>
      </c>
      <c r="U29" s="336" t="s">
        <v>13</v>
      </c>
    </row>
    <row r="30" spans="1:21">
      <c r="C30" s="374"/>
      <c r="D30" s="374"/>
      <c r="E30" s="368"/>
      <c r="F30" s="374"/>
      <c r="G30" s="374"/>
      <c r="H30" s="374"/>
      <c r="I30" s="372"/>
      <c r="J30" s="372"/>
      <c r="K30" s="373"/>
      <c r="L30" s="371"/>
      <c r="M30" s="364"/>
      <c r="P30" s="339"/>
      <c r="Q30" s="425">
        <f t="shared" si="9"/>
        <v>0</v>
      </c>
      <c r="R30" s="416">
        <f t="shared" si="6"/>
        <v>0</v>
      </c>
      <c r="S30" s="407">
        <f t="shared" si="7"/>
        <v>0</v>
      </c>
      <c r="T30" s="417">
        <f t="shared" si="8"/>
        <v>0</v>
      </c>
      <c r="U30" s="336" t="s">
        <v>13</v>
      </c>
    </row>
    <row r="31" spans="1:21">
      <c r="C31" s="374"/>
      <c r="D31" s="374"/>
      <c r="E31" s="374"/>
      <c r="F31" s="374"/>
      <c r="G31" s="374"/>
      <c r="H31" s="374"/>
      <c r="I31" s="372"/>
      <c r="J31" s="372"/>
      <c r="K31" s="373"/>
      <c r="L31" s="371"/>
      <c r="M31" s="364"/>
      <c r="P31" s="339"/>
      <c r="Q31" s="425">
        <f t="shared" si="9"/>
        <v>0</v>
      </c>
      <c r="R31" s="416">
        <f t="shared" si="6"/>
        <v>0</v>
      </c>
      <c r="S31" s="407">
        <f t="shared" si="7"/>
        <v>0</v>
      </c>
      <c r="T31" s="417">
        <f t="shared" si="8"/>
        <v>0</v>
      </c>
      <c r="U31" s="336"/>
    </row>
    <row r="32" spans="1:21">
      <c r="C32" s="374"/>
      <c r="D32" s="374"/>
      <c r="E32" s="374"/>
      <c r="F32" s="374"/>
      <c r="G32" s="374"/>
      <c r="H32" s="374"/>
      <c r="I32" s="372"/>
      <c r="J32" s="372"/>
      <c r="K32" s="373"/>
      <c r="L32" s="371"/>
      <c r="M32" s="364"/>
      <c r="P32" s="339"/>
      <c r="Q32" s="425">
        <f t="shared" si="9"/>
        <v>0</v>
      </c>
      <c r="R32" s="416">
        <f t="shared" si="6"/>
        <v>0</v>
      </c>
      <c r="S32" s="407">
        <f t="shared" si="7"/>
        <v>0</v>
      </c>
      <c r="T32" s="417">
        <f t="shared" si="8"/>
        <v>0</v>
      </c>
      <c r="U32" s="336"/>
    </row>
    <row r="33" spans="1:21">
      <c r="C33" s="374"/>
      <c r="D33" s="374"/>
      <c r="E33" s="374"/>
      <c r="F33" s="374"/>
      <c r="G33" s="374"/>
      <c r="H33" s="374"/>
      <c r="I33" s="372"/>
      <c r="J33" s="372"/>
      <c r="K33" s="373"/>
      <c r="L33" s="371"/>
      <c r="M33" s="364"/>
      <c r="P33" s="339"/>
      <c r="Q33" s="425">
        <f t="shared" si="9"/>
        <v>0</v>
      </c>
      <c r="R33" s="416">
        <f t="shared" si="6"/>
        <v>0</v>
      </c>
      <c r="S33" s="407">
        <f t="shared" si="7"/>
        <v>0</v>
      </c>
      <c r="T33" s="417">
        <f t="shared" si="8"/>
        <v>0</v>
      </c>
      <c r="U33" s="336"/>
    </row>
    <row r="34" spans="1:21">
      <c r="C34" s="374"/>
      <c r="D34" s="374"/>
      <c r="E34" s="374"/>
      <c r="F34" s="374"/>
      <c r="G34" s="374"/>
      <c r="H34" s="374"/>
      <c r="I34" s="372"/>
      <c r="J34" s="372"/>
      <c r="K34" s="373"/>
      <c r="L34" s="371"/>
      <c r="M34" s="364"/>
      <c r="P34" s="339"/>
      <c r="Q34" s="425">
        <f t="shared" si="9"/>
        <v>0</v>
      </c>
      <c r="R34" s="416">
        <f t="shared" si="6"/>
        <v>0</v>
      </c>
      <c r="S34" s="407">
        <f t="shared" si="7"/>
        <v>0</v>
      </c>
      <c r="T34" s="417">
        <f t="shared" si="8"/>
        <v>0</v>
      </c>
      <c r="U34" s="336"/>
    </row>
    <row r="35" spans="1:21">
      <c r="C35" s="374"/>
      <c r="D35" s="374"/>
      <c r="E35" s="374"/>
      <c r="F35" s="374"/>
      <c r="G35" s="374"/>
      <c r="H35" s="374"/>
      <c r="I35" s="372"/>
      <c r="J35" s="372"/>
      <c r="K35" s="373"/>
      <c r="L35" s="371"/>
      <c r="M35" s="364"/>
      <c r="P35" s="339"/>
      <c r="Q35" s="425">
        <f t="shared" si="9"/>
        <v>0</v>
      </c>
      <c r="R35" s="416">
        <f t="shared" si="6"/>
        <v>0</v>
      </c>
      <c r="S35" s="407">
        <f t="shared" si="7"/>
        <v>0</v>
      </c>
      <c r="T35" s="417">
        <f t="shared" si="8"/>
        <v>0</v>
      </c>
      <c r="U35" s="336"/>
    </row>
    <row r="36" spans="1:21">
      <c r="C36" s="374"/>
      <c r="D36" s="374"/>
      <c r="E36" s="374"/>
      <c r="F36" s="374"/>
      <c r="G36" s="374"/>
      <c r="H36" s="374"/>
      <c r="I36" s="372"/>
      <c r="J36" s="372"/>
      <c r="K36" s="373"/>
      <c r="L36" s="371"/>
      <c r="M36" s="364"/>
      <c r="P36" s="339"/>
      <c r="Q36" s="425">
        <f t="shared" si="9"/>
        <v>0</v>
      </c>
      <c r="R36" s="416">
        <f t="shared" si="6"/>
        <v>0</v>
      </c>
      <c r="S36" s="407">
        <f t="shared" si="7"/>
        <v>0</v>
      </c>
      <c r="T36" s="417">
        <f t="shared" si="8"/>
        <v>0</v>
      </c>
      <c r="U36" s="336"/>
    </row>
    <row r="37" spans="1:21">
      <c r="C37" s="374"/>
      <c r="D37" s="374"/>
      <c r="E37" s="374"/>
      <c r="F37" s="374"/>
      <c r="G37" s="374"/>
      <c r="H37" s="374"/>
      <c r="I37" s="372"/>
      <c r="J37" s="372"/>
      <c r="K37" s="373"/>
      <c r="L37" s="371"/>
      <c r="M37" s="364"/>
      <c r="P37" s="339"/>
      <c r="Q37" s="425">
        <f t="shared" si="9"/>
        <v>0</v>
      </c>
      <c r="R37" s="416">
        <f t="shared" si="6"/>
        <v>0</v>
      </c>
      <c r="S37" s="407">
        <f t="shared" si="7"/>
        <v>0</v>
      </c>
      <c r="T37" s="417">
        <f t="shared" si="8"/>
        <v>0</v>
      </c>
      <c r="U37" s="336"/>
    </row>
    <row r="38" spans="1:21">
      <c r="C38" s="374"/>
      <c r="D38" s="374"/>
      <c r="E38" s="374"/>
      <c r="F38" s="374"/>
      <c r="G38" s="374"/>
      <c r="H38" s="374"/>
      <c r="I38" s="372"/>
      <c r="J38" s="372"/>
      <c r="K38" s="373"/>
      <c r="L38" s="371"/>
      <c r="M38" s="364"/>
      <c r="P38" s="339"/>
      <c r="Q38" s="425">
        <f t="shared" si="9"/>
        <v>0</v>
      </c>
      <c r="R38" s="416">
        <f t="shared" si="6"/>
        <v>0</v>
      </c>
      <c r="S38" s="407">
        <f t="shared" si="7"/>
        <v>0</v>
      </c>
      <c r="T38" s="417">
        <f t="shared" si="8"/>
        <v>0</v>
      </c>
      <c r="U38" s="336"/>
    </row>
    <row r="39" spans="1:21">
      <c r="C39" s="374"/>
      <c r="D39" s="374"/>
      <c r="E39" s="374"/>
      <c r="F39" s="374"/>
      <c r="G39" s="374"/>
      <c r="H39" s="374"/>
      <c r="I39" s="372"/>
      <c r="J39" s="372"/>
      <c r="K39" s="373"/>
      <c r="L39" s="371"/>
      <c r="M39" s="364"/>
      <c r="P39" s="339"/>
      <c r="Q39" s="425">
        <f t="shared" si="9"/>
        <v>0</v>
      </c>
      <c r="R39" s="416">
        <f t="shared" si="6"/>
        <v>0</v>
      </c>
      <c r="S39" s="407">
        <f t="shared" si="7"/>
        <v>0</v>
      </c>
      <c r="T39" s="417">
        <f t="shared" si="8"/>
        <v>0</v>
      </c>
      <c r="U39" s="336"/>
    </row>
    <row r="40" spans="1:21">
      <c r="C40" s="374"/>
      <c r="D40" s="374"/>
      <c r="E40" s="374"/>
      <c r="F40" s="374"/>
      <c r="G40" s="374"/>
      <c r="H40" s="374"/>
      <c r="I40" s="372"/>
      <c r="J40" s="372"/>
      <c r="K40" s="373"/>
      <c r="L40" s="371"/>
      <c r="M40" s="364"/>
      <c r="P40" s="339"/>
      <c r="Q40" s="425">
        <f t="shared" si="9"/>
        <v>0</v>
      </c>
      <c r="R40" s="416">
        <f t="shared" si="6"/>
        <v>0</v>
      </c>
      <c r="S40" s="407">
        <f t="shared" si="7"/>
        <v>0</v>
      </c>
      <c r="T40" s="417">
        <f t="shared" si="8"/>
        <v>0</v>
      </c>
      <c r="U40" s="336"/>
    </row>
    <row r="41" spans="1:21">
      <c r="C41" s="374"/>
      <c r="D41" s="374"/>
      <c r="E41" s="374"/>
      <c r="F41" s="374"/>
      <c r="G41" s="374"/>
      <c r="H41" s="374"/>
      <c r="I41" s="372"/>
      <c r="J41" s="372"/>
      <c r="K41" s="373"/>
      <c r="L41" s="371"/>
      <c r="M41" s="364"/>
      <c r="P41" s="339"/>
      <c r="Q41" s="425">
        <f t="shared" si="9"/>
        <v>0</v>
      </c>
      <c r="R41" s="416">
        <f t="shared" si="6"/>
        <v>0</v>
      </c>
      <c r="S41" s="407">
        <f t="shared" si="7"/>
        <v>0</v>
      </c>
      <c r="T41" s="417">
        <f t="shared" si="8"/>
        <v>0</v>
      </c>
      <c r="U41" s="336"/>
    </row>
    <row r="42" spans="1:21">
      <c r="C42" s="374"/>
      <c r="D42" s="374"/>
      <c r="E42" s="374"/>
      <c r="F42" s="374"/>
      <c r="G42" s="374"/>
      <c r="H42" s="374"/>
      <c r="I42" s="372"/>
      <c r="J42" s="372"/>
      <c r="K42" s="373"/>
      <c r="L42" s="371"/>
      <c r="M42" s="364"/>
      <c r="P42" s="339"/>
      <c r="Q42" s="425">
        <f t="shared" si="9"/>
        <v>0</v>
      </c>
      <c r="R42" s="416">
        <f t="shared" si="6"/>
        <v>0</v>
      </c>
      <c r="S42" s="407">
        <f t="shared" si="7"/>
        <v>0</v>
      </c>
      <c r="T42" s="417">
        <f t="shared" si="8"/>
        <v>0</v>
      </c>
      <c r="U42" s="336"/>
    </row>
    <row r="43" spans="1:21">
      <c r="C43" s="374"/>
      <c r="D43" s="374"/>
      <c r="E43" s="374"/>
      <c r="F43" s="374"/>
      <c r="G43" s="374"/>
      <c r="H43" s="374"/>
      <c r="I43" s="372"/>
      <c r="J43" s="372"/>
      <c r="K43" s="373"/>
      <c r="L43" s="371"/>
      <c r="M43" s="364"/>
      <c r="P43" s="339"/>
      <c r="Q43" s="425">
        <f t="shared" si="9"/>
        <v>0</v>
      </c>
      <c r="R43" s="416">
        <f t="shared" si="6"/>
        <v>0</v>
      </c>
      <c r="S43" s="407">
        <f t="shared" si="7"/>
        <v>0</v>
      </c>
      <c r="T43" s="417">
        <f t="shared" si="8"/>
        <v>0</v>
      </c>
      <c r="U43" s="336"/>
    </row>
    <row r="44" spans="1:21">
      <c r="C44" s="374"/>
      <c r="D44" s="374"/>
      <c r="E44" s="374"/>
      <c r="F44" s="374"/>
      <c r="G44" s="374"/>
      <c r="H44" s="374"/>
      <c r="I44" s="372"/>
      <c r="J44" s="372"/>
      <c r="K44" s="373"/>
      <c r="L44" s="371"/>
      <c r="M44" s="364"/>
      <c r="P44" s="339"/>
      <c r="Q44" s="425">
        <f t="shared" si="9"/>
        <v>0</v>
      </c>
      <c r="R44" s="416">
        <f t="shared" si="6"/>
        <v>0</v>
      </c>
      <c r="S44" s="407">
        <f t="shared" si="7"/>
        <v>0</v>
      </c>
      <c r="T44" s="417">
        <f t="shared" si="8"/>
        <v>0</v>
      </c>
      <c r="U44" s="336"/>
    </row>
    <row r="45" spans="1:21" s="349" customFormat="1" ht="13.8" thickBot="1">
      <c r="A45" s="366" t="s">
        <v>12</v>
      </c>
      <c r="B45" s="344"/>
      <c r="C45" s="375"/>
      <c r="D45" s="375"/>
      <c r="E45" s="375"/>
      <c r="F45" s="375"/>
      <c r="G45" s="375"/>
      <c r="H45" s="375"/>
      <c r="I45" s="375"/>
      <c r="J45" s="375"/>
      <c r="K45" s="376"/>
      <c r="L45" s="377"/>
      <c r="M45" s="377"/>
      <c r="N45" s="367"/>
      <c r="O45" s="412">
        <f>SUM(O26:O44)</f>
        <v>0</v>
      </c>
      <c r="P45" s="347"/>
      <c r="Q45" s="426"/>
      <c r="R45" s="418">
        <f>SUM(R26:R44)</f>
        <v>0</v>
      </c>
      <c r="S45" s="410">
        <f>SUM(S26:S44)</f>
        <v>0</v>
      </c>
      <c r="T45" s="410">
        <f>SUM(T26:T44)</f>
        <v>0</v>
      </c>
      <c r="U45" s="348"/>
    </row>
    <row r="47" spans="1:21">
      <c r="A47" s="295" t="s">
        <v>93</v>
      </c>
      <c r="B47" s="363"/>
    </row>
    <row r="48" spans="1:21" s="2" customFormat="1">
      <c r="A48" s="307" t="s">
        <v>91</v>
      </c>
      <c r="K48" s="3"/>
      <c r="N48" s="186"/>
    </row>
    <row r="49" spans="1:24">
      <c r="A49" s="295" t="s">
        <v>96</v>
      </c>
      <c r="B49" s="249"/>
      <c r="C49" s="248"/>
      <c r="D49" s="267"/>
      <c r="E49" s="267"/>
      <c r="I49" s="252"/>
      <c r="J49" s="252"/>
      <c r="K49" s="254"/>
      <c r="N49" s="261"/>
      <c r="O49" s="261"/>
      <c r="P49" s="257"/>
      <c r="Q49" s="258"/>
      <c r="R49" s="259"/>
      <c r="S49" s="260"/>
      <c r="T49" s="296"/>
      <c r="U49" s="278"/>
      <c r="V49" s="278"/>
      <c r="W49" s="262"/>
      <c r="X49" s="263"/>
    </row>
  </sheetData>
  <mergeCells count="5">
    <mergeCell ref="A1:B1"/>
    <mergeCell ref="I2:J2"/>
    <mergeCell ref="M1:O1"/>
    <mergeCell ref="P1:U1"/>
    <mergeCell ref="H1:L1"/>
  </mergeCells>
  <phoneticPr fontId="0" type="noConversion"/>
  <pageMargins left="0.75" right="0.75" top="1" bottom="1" header="0.5" footer="0.5"/>
  <pageSetup paperSize="5" scale="62" orientation="landscape" horizontalDpi="0" r:id="rId1"/>
  <headerFooter alignWithMargins="0">
    <oddHeader>&amp;L&amp;A</oddHeader>
    <oddFooter>&amp;L&amp;F&amp;C&amp;A&amp;R7/30/99</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67"/>
  <sheetViews>
    <sheetView tabSelected="1" topLeftCell="A2" zoomScale="75" workbookViewId="0">
      <selection activeCell="B6" sqref="B6"/>
    </sheetView>
  </sheetViews>
  <sheetFormatPr defaultColWidth="8.6640625" defaultRowHeight="13.2"/>
  <cols>
    <col min="1" max="1" width="2.5546875" style="2" customWidth="1"/>
    <col min="2" max="2" width="7.6640625" style="2" customWidth="1"/>
    <col min="3" max="3" width="7.88671875" style="2" customWidth="1"/>
    <col min="4" max="4" width="11.109375" style="2" customWidth="1"/>
    <col min="5" max="5" width="23.109375" style="2" customWidth="1"/>
    <col min="6" max="6" width="4.44140625" style="2" customWidth="1"/>
    <col min="7" max="7" width="14.5546875" style="2" hidden="1" customWidth="1"/>
    <col min="8" max="8" width="12" style="2" hidden="1" customWidth="1"/>
    <col min="9" max="9" width="4.6640625" style="2" customWidth="1"/>
    <col min="10" max="10" width="13.88671875" style="2" bestFit="1" customWidth="1"/>
    <col min="11" max="11" width="15.44140625" style="3" bestFit="1" customWidth="1"/>
    <col min="12" max="12" width="4.6640625" style="2" customWidth="1"/>
    <col min="13" max="13" width="13.88671875" style="2" bestFit="1" customWidth="1"/>
    <col min="14" max="14" width="12" style="2" bestFit="1" customWidth="1"/>
    <col min="15" max="15" width="4.6640625" style="2" customWidth="1"/>
    <col min="16" max="16" width="13.88671875" style="2" bestFit="1" customWidth="1"/>
    <col min="17" max="17" width="15.44140625" style="2" bestFit="1" customWidth="1"/>
    <col min="18" max="18" width="2.5546875" style="2" customWidth="1"/>
    <col min="19" max="19" width="8.6640625" style="2"/>
    <col min="20" max="20" width="12.109375" style="2" customWidth="1"/>
    <col min="21" max="16384" width="8.6640625" style="2"/>
  </cols>
  <sheetData>
    <row r="1" spans="1:23" ht="18.600000000000001" thickBot="1">
      <c r="A1" s="147" t="s">
        <v>79</v>
      </c>
      <c r="B1" s="149"/>
      <c r="C1" s="149"/>
      <c r="D1" s="148"/>
      <c r="E1" s="470" t="s">
        <v>65</v>
      </c>
      <c r="F1" s="471"/>
      <c r="G1" s="471"/>
      <c r="H1" s="471"/>
      <c r="I1" s="471"/>
      <c r="J1" s="471"/>
      <c r="K1" s="471"/>
      <c r="L1" s="471"/>
      <c r="M1" s="471"/>
      <c r="N1" s="471"/>
      <c r="O1" s="471"/>
      <c r="P1" s="471"/>
      <c r="Q1" s="471"/>
      <c r="R1" s="471"/>
    </row>
    <row r="2" spans="1:23" ht="13.8" thickTop="1"/>
    <row r="3" spans="1:23" s="4" customFormat="1">
      <c r="R3" s="5"/>
    </row>
    <row r="4" spans="1:23" ht="33">
      <c r="B4" s="145" t="s">
        <v>77</v>
      </c>
      <c r="C4" s="7"/>
      <c r="D4" s="7"/>
      <c r="E4" s="7"/>
      <c r="F4" s="7"/>
      <c r="G4" s="7"/>
      <c r="H4" s="7"/>
      <c r="I4" s="7"/>
      <c r="J4" s="7"/>
      <c r="K4" s="8"/>
      <c r="L4" s="7"/>
      <c r="M4" s="7"/>
      <c r="N4" s="7"/>
      <c r="O4" s="7"/>
      <c r="P4" s="7"/>
      <c r="Q4" s="7"/>
      <c r="R4" s="9"/>
    </row>
    <row r="5" spans="1:23" ht="24" thickBot="1">
      <c r="B5" s="6"/>
      <c r="C5" s="7"/>
      <c r="D5" s="7"/>
      <c r="E5" s="7"/>
      <c r="F5" s="7"/>
      <c r="G5" s="7"/>
      <c r="H5" s="7"/>
      <c r="I5" s="7"/>
      <c r="J5" s="7"/>
      <c r="K5" s="8"/>
      <c r="L5" s="7"/>
      <c r="M5" s="7"/>
      <c r="N5" s="7"/>
      <c r="O5" s="7"/>
      <c r="P5" s="7"/>
      <c r="Q5" s="7"/>
      <c r="R5" s="9"/>
    </row>
    <row r="6" spans="1:23" s="11" customFormat="1" ht="21.6" thickTop="1">
      <c r="A6" s="151"/>
      <c r="B6" s="152" t="s">
        <v>130</v>
      </c>
      <c r="C6" s="153"/>
      <c r="D6" s="153"/>
      <c r="E6" s="154" t="str">
        <f>FY00!$B$2</f>
        <v>97 DoD Inside NCA</v>
      </c>
      <c r="F6" s="155"/>
      <c r="G6" s="156"/>
      <c r="H6" s="156"/>
      <c r="I6" s="156"/>
      <c r="J6" s="156"/>
      <c r="K6" s="157"/>
      <c r="L6" s="156"/>
      <c r="M6" s="156"/>
      <c r="N6" s="156"/>
      <c r="O6" s="156"/>
      <c r="P6" s="156"/>
      <c r="Q6" s="156"/>
      <c r="R6" s="158"/>
    </row>
    <row r="7" spans="1:23" s="11" customFormat="1" ht="21">
      <c r="A7" s="159"/>
      <c r="B7" s="146" t="s">
        <v>16</v>
      </c>
      <c r="C7" s="24"/>
      <c r="D7" s="24"/>
      <c r="E7" s="10" t="str">
        <f>FY00!$B$3</f>
        <v>9700 DoD inside NCA</v>
      </c>
      <c r="F7" s="25"/>
      <c r="G7" s="32"/>
      <c r="H7" s="32"/>
      <c r="I7" s="32"/>
      <c r="J7" s="32"/>
      <c r="K7" s="33"/>
      <c r="L7" s="32"/>
      <c r="M7" s="32"/>
      <c r="N7" s="32"/>
      <c r="O7" s="32"/>
      <c r="P7" s="32"/>
      <c r="Q7" s="32"/>
      <c r="R7" s="160"/>
    </row>
    <row r="8" spans="1:23" s="11" customFormat="1" ht="21">
      <c r="A8" s="159"/>
      <c r="B8" s="146" t="s">
        <v>17</v>
      </c>
      <c r="C8" s="34"/>
      <c r="D8" s="27"/>
      <c r="E8" s="22">
        <f>FY00!$B$4</f>
        <v>9700</v>
      </c>
      <c r="F8" s="25"/>
      <c r="G8" s="35"/>
      <c r="H8" s="34"/>
      <c r="I8" s="34"/>
      <c r="J8" s="35"/>
      <c r="K8" s="34"/>
      <c r="L8" s="34"/>
      <c r="M8" s="35"/>
      <c r="N8" s="34"/>
      <c r="O8" s="34"/>
      <c r="P8" s="35"/>
      <c r="Q8" s="34"/>
      <c r="R8" s="161"/>
    </row>
    <row r="9" spans="1:23" s="11" customFormat="1" ht="21">
      <c r="A9" s="159"/>
      <c r="B9" s="146" t="s">
        <v>80</v>
      </c>
      <c r="C9" s="150"/>
      <c r="D9" s="150"/>
      <c r="E9" s="183">
        <v>37469</v>
      </c>
      <c r="F9" s="150"/>
      <c r="G9" s="35"/>
      <c r="H9" s="34"/>
      <c r="I9" s="34"/>
      <c r="J9" s="35"/>
      <c r="K9" s="34"/>
      <c r="L9" s="34"/>
      <c r="M9" s="35"/>
      <c r="N9" s="34"/>
      <c r="O9" s="34"/>
      <c r="P9" s="35"/>
      <c r="Q9" s="34"/>
      <c r="R9" s="161"/>
    </row>
    <row r="10" spans="1:23" s="31" customFormat="1" ht="25.2">
      <c r="A10" s="162"/>
      <c r="B10" s="466" t="str">
        <f>'CHARGEBACKS (FY00)'!B2</f>
        <v>97 DoD Inside NCA</v>
      </c>
      <c r="C10" s="467"/>
      <c r="D10" s="467"/>
      <c r="E10" s="467"/>
      <c r="F10" s="467"/>
      <c r="G10" s="467"/>
      <c r="H10" s="467"/>
      <c r="I10" s="467"/>
      <c r="J10" s="467"/>
      <c r="K10" s="467"/>
      <c r="L10" s="467"/>
      <c r="M10" s="467"/>
      <c r="N10" s="467"/>
      <c r="O10" s="467"/>
      <c r="P10" s="467"/>
      <c r="Q10" s="467"/>
      <c r="R10" s="163"/>
      <c r="S10" s="30"/>
      <c r="T10" s="29"/>
      <c r="U10" s="29"/>
      <c r="V10" s="30"/>
      <c r="W10" s="29"/>
    </row>
    <row r="11" spans="1:23" s="11" customFormat="1" ht="18">
      <c r="A11" s="159"/>
      <c r="B11" s="468" t="s">
        <v>15</v>
      </c>
      <c r="C11" s="469"/>
      <c r="D11" s="469"/>
      <c r="E11" s="469"/>
      <c r="F11" s="469"/>
      <c r="G11" s="469"/>
      <c r="H11" s="469"/>
      <c r="I11" s="469"/>
      <c r="J11" s="469"/>
      <c r="K11" s="469"/>
      <c r="L11" s="469"/>
      <c r="M11" s="469"/>
      <c r="N11" s="469"/>
      <c r="O11" s="469"/>
      <c r="P11" s="469"/>
      <c r="Q11" s="469"/>
      <c r="R11" s="164"/>
      <c r="S11" s="28"/>
      <c r="T11" s="23"/>
      <c r="U11" s="23"/>
      <c r="V11" s="28"/>
      <c r="W11" s="23"/>
    </row>
    <row r="12" spans="1:23">
      <c r="A12" s="165"/>
      <c r="B12" s="20"/>
      <c r="C12" s="36"/>
      <c r="D12" s="12"/>
      <c r="E12" s="13"/>
      <c r="F12" s="36"/>
      <c r="G12" s="37"/>
      <c r="H12" s="36"/>
      <c r="I12" s="36"/>
      <c r="J12" s="37"/>
      <c r="K12" s="36"/>
      <c r="L12" s="36"/>
      <c r="M12" s="37"/>
      <c r="N12" s="36"/>
      <c r="O12" s="36"/>
      <c r="P12" s="37"/>
      <c r="Q12" s="36"/>
      <c r="R12" s="166"/>
    </row>
    <row r="13" spans="1:23" s="11" customFormat="1" ht="15.6">
      <c r="A13" s="159"/>
      <c r="B13" s="40"/>
      <c r="C13" s="41"/>
      <c r="D13" s="41"/>
      <c r="E13" s="41"/>
      <c r="F13" s="41"/>
      <c r="G13" s="472" t="s">
        <v>18</v>
      </c>
      <c r="H13" s="473"/>
      <c r="I13" s="41"/>
      <c r="J13" s="472" t="s">
        <v>101</v>
      </c>
      <c r="K13" s="473"/>
      <c r="L13" s="41"/>
      <c r="M13" s="472" t="s">
        <v>126</v>
      </c>
      <c r="N13" s="473"/>
      <c r="O13" s="41"/>
      <c r="P13" s="472" t="s">
        <v>127</v>
      </c>
      <c r="Q13" s="473"/>
      <c r="R13" s="160"/>
    </row>
    <row r="14" spans="1:23" s="11" customFormat="1" ht="15.6">
      <c r="A14" s="159"/>
      <c r="B14" s="40"/>
      <c r="C14" s="41"/>
      <c r="D14" s="41"/>
      <c r="E14" s="41"/>
      <c r="F14" s="42"/>
      <c r="G14" s="43" t="s">
        <v>19</v>
      </c>
      <c r="H14" s="44" t="s">
        <v>76</v>
      </c>
      <c r="I14" s="42"/>
      <c r="J14" s="43" t="s">
        <v>19</v>
      </c>
      <c r="K14" s="44" t="s">
        <v>76</v>
      </c>
      <c r="L14" s="42"/>
      <c r="M14" s="43" t="s">
        <v>19</v>
      </c>
      <c r="N14" s="44" t="s">
        <v>76</v>
      </c>
      <c r="O14" s="42"/>
      <c r="P14" s="43" t="s">
        <v>19</v>
      </c>
      <c r="Q14" s="44" t="s">
        <v>76</v>
      </c>
      <c r="R14" s="160"/>
    </row>
    <row r="15" spans="1:23" s="11" customFormat="1" ht="15.6">
      <c r="A15" s="159"/>
      <c r="B15" s="45"/>
      <c r="C15" s="45"/>
      <c r="D15" s="45"/>
      <c r="E15" s="46" t="s">
        <v>20</v>
      </c>
      <c r="F15" s="45"/>
      <c r="G15" s="35"/>
      <c r="H15" s="45"/>
      <c r="I15" s="45"/>
      <c r="J15" s="35"/>
      <c r="K15" s="45">
        <v>0.02</v>
      </c>
      <c r="L15" s="45"/>
      <c r="M15" s="35"/>
      <c r="N15" s="45">
        <v>0.02</v>
      </c>
      <c r="O15" s="45"/>
      <c r="P15" s="35"/>
      <c r="Q15" s="45">
        <v>0.02</v>
      </c>
      <c r="R15" s="167"/>
    </row>
    <row r="16" spans="1:23" s="11" customFormat="1" ht="16.2" thickBot="1">
      <c r="A16" s="159"/>
      <c r="B16" s="14"/>
      <c r="C16" s="14"/>
      <c r="D16" s="14"/>
      <c r="E16" s="15"/>
      <c r="F16" s="14"/>
      <c r="G16" s="16"/>
      <c r="H16" s="14"/>
      <c r="I16" s="14"/>
      <c r="J16" s="16"/>
      <c r="K16" s="17"/>
      <c r="L16" s="14"/>
      <c r="M16" s="16"/>
      <c r="N16" s="14"/>
      <c r="O16" s="14"/>
      <c r="P16" s="16"/>
      <c r="Q16" s="14"/>
      <c r="R16" s="168"/>
    </row>
    <row r="17" spans="1:22" s="11" customFormat="1" ht="15.6">
      <c r="A17" s="159"/>
      <c r="B17" s="47" t="s">
        <v>21</v>
      </c>
      <c r="C17" s="48"/>
      <c r="D17" s="48"/>
      <c r="E17" s="48"/>
      <c r="F17" s="48"/>
      <c r="G17" s="49"/>
      <c r="H17" s="48"/>
      <c r="I17" s="48"/>
      <c r="J17" s="49"/>
      <c r="K17" s="48"/>
      <c r="L17" s="48"/>
      <c r="M17" s="49"/>
      <c r="N17" s="48"/>
      <c r="O17" s="48"/>
      <c r="P17" s="49"/>
      <c r="Q17" s="48"/>
      <c r="R17" s="161"/>
    </row>
    <row r="18" spans="1:22" s="11" customFormat="1" ht="15.6">
      <c r="A18" s="159"/>
      <c r="B18" s="34" t="s">
        <v>72</v>
      </c>
      <c r="C18" s="34"/>
      <c r="D18" s="34"/>
      <c r="E18" s="144"/>
      <c r="F18" s="34"/>
      <c r="G18" s="35">
        <f>FY00!K5</f>
        <v>872810</v>
      </c>
      <c r="H18" s="34">
        <f>FY00!L5/1000</f>
        <v>1.7999999999999999E-2</v>
      </c>
      <c r="I18" s="34"/>
      <c r="J18" s="35">
        <f>'FY03'!$K$5</f>
        <v>1966744</v>
      </c>
      <c r="K18" s="34">
        <f>'FY03'!O5/1000</f>
        <v>23312.000065</v>
      </c>
      <c r="L18" s="34"/>
      <c r="M18" s="35">
        <f>'FY04'!$K$5</f>
        <v>1980264</v>
      </c>
      <c r="N18" s="34">
        <f>'FY04'!O5/1000</f>
        <v>25888.350066300001</v>
      </c>
      <c r="O18" s="34"/>
      <c r="P18" s="35">
        <f>'FY05'!$K$5</f>
        <v>1980264</v>
      </c>
      <c r="Q18" s="34">
        <f>'FY05'!O5/1000</f>
        <v>24077.356067626002</v>
      </c>
      <c r="R18" s="161"/>
    </row>
    <row r="19" spans="1:22" s="11" customFormat="1" ht="15.6">
      <c r="A19" s="159"/>
      <c r="B19" s="40"/>
      <c r="C19" s="41" t="s">
        <v>73</v>
      </c>
      <c r="D19" s="41"/>
      <c r="E19" s="41"/>
      <c r="F19" s="41"/>
      <c r="G19" s="21"/>
      <c r="H19" s="21"/>
      <c r="I19" s="21"/>
      <c r="J19" s="21"/>
      <c r="K19" s="21"/>
      <c r="L19" s="21"/>
      <c r="M19" s="21"/>
      <c r="N19" s="21"/>
      <c r="O19" s="21"/>
      <c r="P19" s="21"/>
      <c r="Q19" s="21"/>
      <c r="R19" s="161"/>
      <c r="T19" s="23"/>
    </row>
    <row r="20" spans="1:22" s="11" customFormat="1" ht="15.6">
      <c r="A20" s="159"/>
      <c r="B20" s="40"/>
      <c r="C20" s="41"/>
      <c r="D20" s="41" t="s">
        <v>102</v>
      </c>
      <c r="E20" s="52"/>
      <c r="F20" s="41"/>
      <c r="G20" s="35">
        <f>'CHARGEBACKS (FY00)'!$T$25</f>
        <v>0</v>
      </c>
      <c r="H20" s="34">
        <f>'CHARGEBACKS (FY00)'!$V$25/1000</f>
        <v>0</v>
      </c>
      <c r="I20" s="41"/>
      <c r="J20" s="35">
        <f>'CHARGEBACKS (FY00)'!$T$25</f>
        <v>0</v>
      </c>
      <c r="K20" s="34">
        <f>'CHARGEBACKS (FY00)'!$U$25/1000*(1+$K$15)</f>
        <v>0</v>
      </c>
      <c r="L20" s="41"/>
      <c r="M20" s="35">
        <f>'CHARGEBACKS (FY00)'!$T$25</f>
        <v>0</v>
      </c>
      <c r="N20" s="34">
        <f>K20*(1+N15)</f>
        <v>0</v>
      </c>
      <c r="O20" s="41"/>
      <c r="P20" s="35">
        <f>'CHARGEBACKS (FY00)'!$T$25</f>
        <v>0</v>
      </c>
      <c r="Q20" s="34">
        <f>N20*(1+Q15)</f>
        <v>0</v>
      </c>
      <c r="R20" s="161"/>
    </row>
    <row r="21" spans="1:22" s="11" customFormat="1" ht="15.6">
      <c r="A21" s="159"/>
      <c r="B21" s="40"/>
      <c r="C21" s="41"/>
      <c r="D21" s="53" t="s">
        <v>66</v>
      </c>
      <c r="E21" s="142"/>
      <c r="F21" s="53"/>
      <c r="G21" s="55">
        <v>0</v>
      </c>
      <c r="H21" s="56">
        <v>0</v>
      </c>
      <c r="I21" s="57"/>
      <c r="J21" s="55"/>
      <c r="K21" s="56"/>
      <c r="L21" s="58"/>
      <c r="M21" s="55"/>
      <c r="N21" s="56"/>
      <c r="O21" s="57"/>
      <c r="P21" s="59"/>
      <c r="Q21" s="56"/>
      <c r="R21" s="161"/>
      <c r="T21" s="23"/>
    </row>
    <row r="22" spans="1:22" s="11" customFormat="1" ht="15.6">
      <c r="A22" s="159"/>
      <c r="B22" s="40"/>
      <c r="C22" s="41"/>
      <c r="D22" s="53" t="s">
        <v>67</v>
      </c>
      <c r="E22" s="54"/>
      <c r="F22" s="53"/>
      <c r="G22" s="55">
        <v>0</v>
      </c>
      <c r="H22" s="56">
        <v>0</v>
      </c>
      <c r="I22" s="57"/>
      <c r="J22" s="55"/>
      <c r="K22" s="58"/>
      <c r="L22" s="58"/>
      <c r="M22" s="55"/>
      <c r="N22" s="56"/>
      <c r="O22" s="57"/>
      <c r="P22" s="59"/>
      <c r="Q22" s="56"/>
      <c r="R22" s="161"/>
      <c r="T22" s="23"/>
    </row>
    <row r="23" spans="1:22" s="11" customFormat="1" ht="15.6">
      <c r="A23" s="159"/>
      <c r="B23" s="40"/>
      <c r="C23" s="41" t="s">
        <v>22</v>
      </c>
      <c r="D23" s="41"/>
      <c r="E23" s="41"/>
      <c r="F23" s="41"/>
      <c r="G23" s="21"/>
      <c r="H23" s="21"/>
      <c r="I23" s="42"/>
      <c r="J23" s="60"/>
      <c r="K23" s="34"/>
      <c r="L23" s="41"/>
      <c r="M23" s="61"/>
      <c r="N23" s="62"/>
      <c r="O23" s="41"/>
      <c r="P23" s="63"/>
      <c r="Q23" s="64"/>
      <c r="R23" s="161"/>
    </row>
    <row r="24" spans="1:22" s="11" customFormat="1" ht="15.6" hidden="1">
      <c r="A24" s="159"/>
      <c r="B24" s="40"/>
      <c r="C24" s="21"/>
      <c r="D24" s="65" t="s">
        <v>23</v>
      </c>
      <c r="E24" s="66"/>
      <c r="F24" s="41"/>
      <c r="G24" s="35">
        <f>FY00!$R$25</f>
        <v>0</v>
      </c>
      <c r="H24" s="34">
        <f>FY00!$T$25/1000</f>
        <v>0</v>
      </c>
      <c r="I24" s="41"/>
      <c r="J24" s="35">
        <f>FY00!$R$25</f>
        <v>0</v>
      </c>
      <c r="K24" s="34">
        <f>FY00!$S$25/1000*(1+$K$15)</f>
        <v>0</v>
      </c>
      <c r="L24" s="41"/>
      <c r="M24" s="35">
        <f>J24</f>
        <v>0</v>
      </c>
      <c r="N24" s="34">
        <f>K24*(1+N15)</f>
        <v>0</v>
      </c>
      <c r="O24" s="62"/>
      <c r="P24" s="35">
        <f>J24</f>
        <v>0</v>
      </c>
      <c r="Q24" s="34">
        <f>N24*(1+Q15)</f>
        <v>0</v>
      </c>
      <c r="R24" s="161"/>
    </row>
    <row r="25" spans="1:22" s="11" customFormat="1" ht="15.6">
      <c r="A25" s="159"/>
      <c r="B25" s="40"/>
      <c r="C25" s="67"/>
      <c r="D25" s="65" t="s">
        <v>103</v>
      </c>
      <c r="E25" s="66"/>
      <c r="F25" s="41"/>
      <c r="G25" s="68"/>
      <c r="H25" s="68"/>
      <c r="I25" s="42"/>
      <c r="J25" s="69">
        <f>'FY03'!N25</f>
        <v>251198</v>
      </c>
      <c r="K25" s="41"/>
      <c r="L25" s="42"/>
      <c r="M25" s="69">
        <f>'FY05'!$R$25</f>
        <v>0</v>
      </c>
      <c r="N25" s="41">
        <f>'FY05'!$S$25/1000*(1+$N$15)</f>
        <v>0</v>
      </c>
      <c r="O25" s="41"/>
      <c r="P25" s="69">
        <f>'FY05'!$R$25</f>
        <v>0</v>
      </c>
      <c r="Q25" s="41">
        <f>N25*(1+Q15)</f>
        <v>0</v>
      </c>
      <c r="R25" s="169"/>
      <c r="S25" s="26"/>
      <c r="T25" s="70"/>
      <c r="U25" s="26"/>
      <c r="V25" s="26"/>
    </row>
    <row r="26" spans="1:22" s="11" customFormat="1" ht="15.6">
      <c r="A26" s="159"/>
      <c r="B26" s="40"/>
      <c r="C26" s="67"/>
      <c r="D26" s="65" t="s">
        <v>124</v>
      </c>
      <c r="E26" s="66"/>
      <c r="F26" s="41"/>
      <c r="G26" s="68"/>
      <c r="H26" s="68"/>
      <c r="I26" s="42"/>
      <c r="J26" s="68"/>
      <c r="K26" s="71"/>
      <c r="L26" s="42"/>
      <c r="M26" s="69">
        <f>'FY04'!$R$25</f>
        <v>0</v>
      </c>
      <c r="N26" s="41">
        <f>'FY04'!$S$25/1000</f>
        <v>0</v>
      </c>
      <c r="O26" s="42"/>
      <c r="P26" s="69">
        <v>0</v>
      </c>
      <c r="Q26" s="41">
        <v>0</v>
      </c>
      <c r="R26" s="169"/>
      <c r="S26" s="26"/>
      <c r="T26" s="70"/>
      <c r="U26" s="70"/>
      <c r="V26" s="72"/>
    </row>
    <row r="27" spans="1:22" s="11" customFormat="1" ht="15.6">
      <c r="A27" s="159"/>
      <c r="B27" s="40"/>
      <c r="C27" s="67"/>
      <c r="D27" s="65" t="s">
        <v>125</v>
      </c>
      <c r="E27" s="66"/>
      <c r="F27" s="41"/>
      <c r="G27" s="68"/>
      <c r="H27" s="68"/>
      <c r="I27" s="42"/>
      <c r="J27" s="68"/>
      <c r="K27" s="71"/>
      <c r="L27" s="42"/>
      <c r="M27" s="69"/>
      <c r="N27" s="71"/>
      <c r="O27" s="42"/>
      <c r="P27" s="69" t="s">
        <v>119</v>
      </c>
      <c r="Q27" s="41" t="s">
        <v>119</v>
      </c>
      <c r="R27" s="169"/>
      <c r="S27" s="26"/>
      <c r="T27" s="70"/>
      <c r="U27" s="70"/>
      <c r="V27" s="72"/>
    </row>
    <row r="28" spans="1:22" s="11" customFormat="1" ht="15.6">
      <c r="A28" s="159"/>
      <c r="B28" s="40"/>
      <c r="C28" s="41" t="s">
        <v>24</v>
      </c>
      <c r="D28" s="41"/>
      <c r="E28" s="73"/>
      <c r="F28" s="41"/>
      <c r="G28" s="61"/>
      <c r="H28" s="42"/>
      <c r="I28" s="42"/>
      <c r="J28" s="21"/>
      <c r="K28" s="34"/>
      <c r="L28" s="42"/>
      <c r="M28" s="61"/>
      <c r="N28" s="42"/>
      <c r="O28" s="42"/>
      <c r="P28" s="61"/>
      <c r="Q28" s="42"/>
      <c r="R28" s="160"/>
      <c r="S28" s="26"/>
      <c r="T28" s="26"/>
      <c r="U28" s="26"/>
      <c r="V28" s="26"/>
    </row>
    <row r="29" spans="1:22" s="11" customFormat="1" ht="15.6">
      <c r="A29" s="159"/>
      <c r="B29" s="40"/>
      <c r="C29" s="41"/>
      <c r="D29" s="65" t="s">
        <v>103</v>
      </c>
      <c r="E29" s="66"/>
      <c r="F29" s="41"/>
      <c r="G29" s="68"/>
      <c r="H29" s="68"/>
      <c r="I29" s="42"/>
      <c r="J29" s="61">
        <f>'FY05'!$R$45</f>
        <v>0</v>
      </c>
      <c r="K29" s="42">
        <f>'FY05'!$T$45/1000</f>
        <v>0</v>
      </c>
      <c r="L29" s="42"/>
      <c r="M29" s="61">
        <f>'FY05'!$R$45</f>
        <v>0</v>
      </c>
      <c r="N29" s="42">
        <f>'FY05'!$S$45/1000*(1+$N$15)</f>
        <v>0</v>
      </c>
      <c r="O29" s="42"/>
      <c r="P29" s="61">
        <f>'FY05'!$R$45</f>
        <v>0</v>
      </c>
      <c r="Q29" s="42">
        <f>N29*(1+Q15)</f>
        <v>0</v>
      </c>
      <c r="R29" s="160"/>
      <c r="S29" s="26"/>
      <c r="T29" s="26"/>
      <c r="U29" s="26"/>
      <c r="V29" s="26"/>
    </row>
    <row r="30" spans="1:22" s="18" customFormat="1" ht="15.6">
      <c r="A30" s="170"/>
      <c r="B30" s="74"/>
      <c r="C30" s="51"/>
      <c r="D30" s="75" t="s">
        <v>124</v>
      </c>
      <c r="E30" s="66"/>
      <c r="F30" s="51"/>
      <c r="G30" s="38"/>
      <c r="H30" s="38"/>
      <c r="I30" s="76"/>
      <c r="J30" s="38"/>
      <c r="K30" s="39"/>
      <c r="L30" s="76"/>
      <c r="M30" s="50">
        <f>'FY04'!$R$45</f>
        <v>0</v>
      </c>
      <c r="N30" s="76">
        <f>'FY04'!$T$45/1000</f>
        <v>0</v>
      </c>
      <c r="O30" s="76"/>
      <c r="P30" s="50">
        <f>'FY04'!$R$45</f>
        <v>0</v>
      </c>
      <c r="Q30" s="51">
        <f>'FY04'!$S$45/1000*(1+$Q$15)</f>
        <v>0</v>
      </c>
      <c r="R30" s="171"/>
    </row>
    <row r="31" spans="1:22" s="18" customFormat="1" ht="15.6">
      <c r="A31" s="170"/>
      <c r="B31" s="74"/>
      <c r="C31" s="51"/>
      <c r="D31" s="75" t="s">
        <v>125</v>
      </c>
      <c r="E31" s="66"/>
      <c r="F31" s="51"/>
      <c r="G31" s="38"/>
      <c r="H31" s="38"/>
      <c r="I31" s="76"/>
      <c r="J31" s="38"/>
      <c r="K31" s="39"/>
      <c r="L31" s="76"/>
      <c r="M31" s="50"/>
      <c r="N31" s="76"/>
      <c r="O31" s="76"/>
      <c r="P31" s="50">
        <f>'FY03'!$R$45</f>
        <v>1663155.3066666666</v>
      </c>
      <c r="Q31" s="51">
        <f>'FY03'!$T$45/1000</f>
        <v>0</v>
      </c>
      <c r="R31" s="171"/>
    </row>
    <row r="32" spans="1:22" s="18" customFormat="1" ht="15.6">
      <c r="A32" s="170"/>
      <c r="B32" s="74"/>
      <c r="C32" s="51"/>
      <c r="D32" s="75"/>
      <c r="E32" s="77"/>
      <c r="F32" s="51"/>
      <c r="G32" s="38"/>
      <c r="H32" s="38"/>
      <c r="I32" s="76"/>
      <c r="J32" s="38"/>
      <c r="K32" s="39"/>
      <c r="L32" s="76"/>
      <c r="M32" s="50"/>
      <c r="N32" s="76"/>
      <c r="O32" s="76"/>
      <c r="P32" s="50"/>
      <c r="Q32" s="51"/>
      <c r="R32" s="171"/>
    </row>
    <row r="33" spans="1:22" s="19" customFormat="1" ht="15.6">
      <c r="A33" s="172"/>
      <c r="B33" s="78" t="s">
        <v>68</v>
      </c>
      <c r="C33" s="79"/>
      <c r="D33" s="78"/>
      <c r="E33" s="78"/>
      <c r="F33" s="78"/>
      <c r="G33" s="80">
        <f>SUM(G18:G31)</f>
        <v>872810</v>
      </c>
      <c r="H33" s="81">
        <f>SUM(H18:H31)</f>
        <v>1.7999999999999999E-2</v>
      </c>
      <c r="I33" s="82"/>
      <c r="J33" s="83">
        <f>SUM(J18:J31)</f>
        <v>2217942</v>
      </c>
      <c r="K33" s="82">
        <f>SUM(K18:K31)</f>
        <v>23312.000065</v>
      </c>
      <c r="L33" s="82"/>
      <c r="M33" s="83">
        <f>SUM(M18:M31)</f>
        <v>1980264</v>
      </c>
      <c r="N33" s="82">
        <f>SUM(N18:N31)</f>
        <v>25888.350066300001</v>
      </c>
      <c r="O33" s="82"/>
      <c r="P33" s="83">
        <f>SUM(P18:P31)</f>
        <v>3643419.3066666666</v>
      </c>
      <c r="Q33" s="84">
        <f>SUM(Q18:Q31)</f>
        <v>24077.356067626002</v>
      </c>
      <c r="R33" s="173"/>
      <c r="S33" s="85"/>
      <c r="T33" s="85"/>
      <c r="U33" s="85"/>
      <c r="V33" s="85"/>
    </row>
    <row r="34" spans="1:22" s="19" customFormat="1" ht="15.6">
      <c r="A34" s="172"/>
      <c r="B34" s="86"/>
      <c r="C34" s="87"/>
      <c r="D34" s="86"/>
      <c r="E34" s="86"/>
      <c r="F34" s="86"/>
      <c r="G34" s="88"/>
      <c r="H34" s="89"/>
      <c r="I34" s="90"/>
      <c r="J34" s="91"/>
      <c r="K34" s="90"/>
      <c r="L34" s="90"/>
      <c r="M34" s="91"/>
      <c r="N34" s="90"/>
      <c r="O34" s="90"/>
      <c r="P34" s="91"/>
      <c r="Q34" s="90"/>
      <c r="R34" s="173"/>
      <c r="S34" s="85"/>
      <c r="T34" s="85"/>
      <c r="U34" s="85"/>
      <c r="V34" s="85"/>
    </row>
    <row r="35" spans="1:22" s="11" customFormat="1" ht="15.6">
      <c r="A35" s="159"/>
      <c r="B35" s="92" t="s">
        <v>82</v>
      </c>
      <c r="C35" s="41"/>
      <c r="D35" s="41"/>
      <c r="E35" s="41"/>
      <c r="F35" s="41"/>
      <c r="G35" s="61"/>
      <c r="H35" s="42"/>
      <c r="I35" s="42"/>
      <c r="J35" s="61"/>
      <c r="K35" s="41"/>
      <c r="L35" s="41"/>
      <c r="M35" s="61"/>
      <c r="N35" s="42"/>
      <c r="O35" s="41"/>
      <c r="P35" s="61"/>
      <c r="Q35" s="42"/>
      <c r="R35" s="160"/>
      <c r="S35" s="26"/>
      <c r="T35" s="26"/>
      <c r="U35" s="26"/>
      <c r="V35" s="26"/>
    </row>
    <row r="36" spans="1:22" s="11" customFormat="1" ht="15.6">
      <c r="A36" s="159"/>
      <c r="B36" s="41" t="s">
        <v>25</v>
      </c>
      <c r="C36" s="41"/>
      <c r="D36" s="41"/>
      <c r="E36" s="41"/>
      <c r="F36" s="41"/>
      <c r="G36" s="61"/>
      <c r="H36" s="41"/>
      <c r="I36" s="41"/>
      <c r="J36" s="61"/>
      <c r="K36" s="41"/>
      <c r="L36" s="41"/>
      <c r="M36" s="61"/>
      <c r="N36" s="41"/>
      <c r="O36" s="41"/>
      <c r="P36" s="61"/>
      <c r="Q36" s="41"/>
      <c r="R36" s="160"/>
      <c r="S36" s="26"/>
      <c r="T36" s="26"/>
      <c r="U36" s="26"/>
      <c r="V36" s="26"/>
    </row>
    <row r="37" spans="1:22" s="11" customFormat="1" ht="15.6">
      <c r="A37" s="159"/>
      <c r="B37" s="40"/>
      <c r="C37" s="41" t="s">
        <v>69</v>
      </c>
      <c r="D37" s="41"/>
      <c r="E37" s="41"/>
      <c r="F37" s="41"/>
      <c r="G37" s="61"/>
      <c r="H37" s="42"/>
      <c r="I37" s="42"/>
      <c r="J37" s="61"/>
      <c r="K37" s="41"/>
      <c r="L37" s="41"/>
      <c r="M37" s="61"/>
      <c r="N37" s="42"/>
      <c r="O37" s="41"/>
      <c r="P37" s="61"/>
      <c r="Q37" s="42"/>
      <c r="R37" s="160"/>
      <c r="S37" s="26"/>
      <c r="T37" s="26"/>
      <c r="U37" s="26"/>
      <c r="V37" s="26"/>
    </row>
    <row r="38" spans="1:22" s="98" customFormat="1" ht="15.6">
      <c r="A38" s="174"/>
      <c r="B38" s="93"/>
      <c r="C38" s="56" t="s">
        <v>26</v>
      </c>
      <c r="D38" s="94" t="s">
        <v>109</v>
      </c>
      <c r="E38" s="57"/>
      <c r="F38" s="57"/>
      <c r="G38" s="59"/>
      <c r="H38" s="56">
        <f>H33</f>
        <v>1.7999999999999999E-2</v>
      </c>
      <c r="I38" s="57"/>
      <c r="J38" s="59"/>
      <c r="K38" s="56">
        <f>0+K33</f>
        <v>23312.000065</v>
      </c>
      <c r="L38" s="57"/>
      <c r="M38" s="59"/>
      <c r="N38" s="56">
        <f>N33</f>
        <v>25888.350066300001</v>
      </c>
      <c r="O38" s="57"/>
      <c r="P38" s="95"/>
      <c r="Q38" s="96">
        <f>Q33</f>
        <v>24077.356067626002</v>
      </c>
      <c r="R38" s="175"/>
      <c r="S38" s="97"/>
      <c r="T38" s="97"/>
      <c r="U38" s="97"/>
      <c r="V38" s="97"/>
    </row>
    <row r="39" spans="1:22" s="98" customFormat="1" ht="15.6">
      <c r="A39" s="174"/>
      <c r="B39" s="93"/>
      <c r="C39" s="56" t="s">
        <v>27</v>
      </c>
      <c r="D39" s="94"/>
      <c r="E39" s="57"/>
      <c r="F39" s="57"/>
      <c r="G39" s="59"/>
      <c r="H39" s="56">
        <v>0</v>
      </c>
      <c r="I39" s="57"/>
      <c r="J39" s="59"/>
      <c r="K39" s="56">
        <v>0</v>
      </c>
      <c r="L39" s="57"/>
      <c r="M39" s="59"/>
      <c r="N39" s="56">
        <v>0</v>
      </c>
      <c r="O39" s="57"/>
      <c r="P39" s="95"/>
      <c r="Q39" s="96">
        <v>0</v>
      </c>
      <c r="R39" s="175"/>
      <c r="S39" s="97"/>
      <c r="T39" s="97"/>
      <c r="U39" s="97"/>
      <c r="V39" s="97"/>
    </row>
    <row r="40" spans="1:22" s="98" customFormat="1" ht="15.6">
      <c r="A40" s="174"/>
      <c r="B40" s="93"/>
      <c r="C40" s="56" t="s">
        <v>28</v>
      </c>
      <c r="D40" s="99"/>
      <c r="E40" s="100"/>
      <c r="F40" s="57"/>
      <c r="G40" s="59"/>
      <c r="H40" s="56">
        <v>0</v>
      </c>
      <c r="I40" s="57"/>
      <c r="J40" s="59"/>
      <c r="K40" s="56">
        <v>0</v>
      </c>
      <c r="L40" s="57"/>
      <c r="M40" s="59"/>
      <c r="N40" s="56">
        <v>0</v>
      </c>
      <c r="O40" s="57"/>
      <c r="P40" s="95"/>
      <c r="Q40" s="96">
        <v>0</v>
      </c>
      <c r="R40" s="175"/>
      <c r="S40" s="97"/>
      <c r="T40" s="97"/>
      <c r="U40" s="97"/>
      <c r="V40" s="97"/>
    </row>
    <row r="41" spans="1:22" s="98" customFormat="1" ht="15.6">
      <c r="A41" s="174"/>
      <c r="B41" s="93"/>
      <c r="C41" s="56" t="s">
        <v>29</v>
      </c>
      <c r="D41" s="101"/>
      <c r="E41" s="102"/>
      <c r="F41" s="57"/>
      <c r="G41" s="59"/>
      <c r="H41" s="56">
        <v>0</v>
      </c>
      <c r="I41" s="57"/>
      <c r="J41" s="59"/>
      <c r="K41" s="56">
        <v>0</v>
      </c>
      <c r="L41" s="57"/>
      <c r="M41" s="59"/>
      <c r="N41" s="56">
        <v>0</v>
      </c>
      <c r="O41" s="57"/>
      <c r="P41" s="95"/>
      <c r="Q41" s="96">
        <v>0</v>
      </c>
      <c r="R41" s="175"/>
      <c r="S41" s="97"/>
      <c r="T41" s="97"/>
      <c r="U41" s="97"/>
      <c r="V41" s="97"/>
    </row>
    <row r="42" spans="1:22" s="98" customFormat="1" ht="15.6">
      <c r="A42" s="174"/>
      <c r="B42" s="93"/>
      <c r="C42" s="56" t="s">
        <v>30</v>
      </c>
      <c r="D42" s="101"/>
      <c r="E42" s="102"/>
      <c r="F42" s="57"/>
      <c r="G42" s="59"/>
      <c r="H42" s="56">
        <v>0</v>
      </c>
      <c r="I42" s="57"/>
      <c r="J42" s="59"/>
      <c r="K42" s="56">
        <v>0</v>
      </c>
      <c r="L42" s="57"/>
      <c r="M42" s="59"/>
      <c r="N42" s="56">
        <v>0</v>
      </c>
      <c r="O42" s="57"/>
      <c r="P42" s="95"/>
      <c r="Q42" s="96">
        <v>0</v>
      </c>
      <c r="R42" s="175"/>
      <c r="S42" s="97"/>
      <c r="T42" s="97"/>
      <c r="U42" s="97"/>
      <c r="V42" s="97"/>
    </row>
    <row r="43" spans="1:22" s="98" customFormat="1" ht="15.6">
      <c r="A43" s="174"/>
      <c r="B43" s="93"/>
      <c r="C43" s="56" t="s">
        <v>31</v>
      </c>
      <c r="D43" s="99"/>
      <c r="E43" s="100"/>
      <c r="F43" s="57"/>
      <c r="G43" s="59"/>
      <c r="H43" s="56">
        <v>0</v>
      </c>
      <c r="I43" s="57"/>
      <c r="J43" s="59"/>
      <c r="K43" s="56">
        <v>0</v>
      </c>
      <c r="L43" s="57"/>
      <c r="M43" s="59"/>
      <c r="N43" s="56">
        <v>0</v>
      </c>
      <c r="O43" s="57"/>
      <c r="P43" s="95"/>
      <c r="Q43" s="96">
        <v>0</v>
      </c>
      <c r="R43" s="175"/>
      <c r="S43" s="97"/>
      <c r="T43" s="97"/>
      <c r="U43" s="97"/>
      <c r="V43" s="97"/>
    </row>
    <row r="44" spans="1:22" s="98" customFormat="1" ht="15.6">
      <c r="A44" s="174"/>
      <c r="B44" s="93"/>
      <c r="C44" s="56" t="s">
        <v>32</v>
      </c>
      <c r="D44" s="101"/>
      <c r="E44" s="102"/>
      <c r="F44" s="57"/>
      <c r="G44" s="59"/>
      <c r="H44" s="56">
        <v>0</v>
      </c>
      <c r="I44" s="95"/>
      <c r="J44" s="59"/>
      <c r="K44" s="56">
        <v>0</v>
      </c>
      <c r="L44" s="57"/>
      <c r="M44" s="59"/>
      <c r="N44" s="56">
        <v>0</v>
      </c>
      <c r="O44" s="57"/>
      <c r="P44" s="95"/>
      <c r="Q44" s="96">
        <v>0</v>
      </c>
      <c r="R44" s="175"/>
      <c r="S44" s="97"/>
      <c r="T44" s="97"/>
      <c r="U44" s="97"/>
      <c r="V44" s="97"/>
    </row>
    <row r="45" spans="1:22" s="98" customFormat="1" ht="15.6">
      <c r="A45" s="174"/>
      <c r="B45" s="93"/>
      <c r="C45" s="56" t="s">
        <v>33</v>
      </c>
      <c r="D45" s="99"/>
      <c r="E45" s="100"/>
      <c r="F45" s="57"/>
      <c r="G45" s="103"/>
      <c r="H45" s="104">
        <v>0</v>
      </c>
      <c r="I45" s="105"/>
      <c r="J45" s="103"/>
      <c r="K45" s="104">
        <v>0</v>
      </c>
      <c r="L45" s="106"/>
      <c r="M45" s="103"/>
      <c r="N45" s="104">
        <v>0</v>
      </c>
      <c r="O45" s="106"/>
      <c r="P45" s="107"/>
      <c r="Q45" s="108">
        <v>0</v>
      </c>
      <c r="R45" s="176"/>
    </row>
    <row r="46" spans="1:22" s="11" customFormat="1" ht="15.6">
      <c r="A46" s="159"/>
      <c r="B46" s="21"/>
      <c r="C46" s="34" t="s">
        <v>34</v>
      </c>
      <c r="D46" s="109"/>
      <c r="E46" s="110"/>
      <c r="F46" s="34"/>
      <c r="G46" s="50"/>
      <c r="H46" s="34">
        <f>SUM(H38:H45)</f>
        <v>1.7999999999999999E-2</v>
      </c>
      <c r="I46" s="111"/>
      <c r="J46" s="50"/>
      <c r="K46" s="34">
        <f>SUM(K38:K45)</f>
        <v>23312.000065</v>
      </c>
      <c r="L46" s="34"/>
      <c r="M46" s="50"/>
      <c r="N46" s="111">
        <f>SUM(N38:N45)</f>
        <v>25888.350066300001</v>
      </c>
      <c r="O46" s="34"/>
      <c r="P46" s="76"/>
      <c r="Q46" s="111">
        <f>SUM(Q38:Q45)</f>
        <v>24077.356067626002</v>
      </c>
      <c r="R46" s="161"/>
    </row>
    <row r="47" spans="1:22" s="11" customFormat="1" ht="15.6">
      <c r="A47" s="159"/>
      <c r="B47" s="21"/>
      <c r="C47" s="34"/>
      <c r="D47" s="109"/>
      <c r="E47" s="34"/>
      <c r="F47" s="34"/>
      <c r="G47" s="50"/>
      <c r="H47" s="34"/>
      <c r="I47" s="111"/>
      <c r="J47" s="50"/>
      <c r="K47" s="34"/>
      <c r="L47" s="34"/>
      <c r="M47" s="50"/>
      <c r="N47" s="111"/>
      <c r="O47" s="34"/>
      <c r="P47" s="76"/>
      <c r="Q47" s="111"/>
      <c r="R47" s="161"/>
    </row>
    <row r="48" spans="1:22" s="11" customFormat="1" ht="15.6">
      <c r="A48" s="159"/>
      <c r="B48" s="41" t="s">
        <v>35</v>
      </c>
      <c r="C48" s="112"/>
      <c r="D48" s="41"/>
      <c r="E48" s="41"/>
      <c r="F48" s="41"/>
      <c r="G48" s="61"/>
      <c r="H48" s="42"/>
      <c r="I48" s="42"/>
      <c r="J48" s="61"/>
      <c r="K48" s="41"/>
      <c r="L48" s="41"/>
      <c r="M48" s="61"/>
      <c r="N48" s="41"/>
      <c r="O48" s="41"/>
      <c r="P48" s="61"/>
      <c r="Q48" s="41"/>
      <c r="R48" s="161"/>
    </row>
    <row r="49" spans="1:18" s="11" customFormat="1" ht="15.6">
      <c r="A49" s="159"/>
      <c r="B49" s="40"/>
      <c r="C49" s="41" t="s">
        <v>74</v>
      </c>
      <c r="D49" s="41"/>
      <c r="E49" s="41"/>
      <c r="F49" s="41"/>
      <c r="G49" s="61"/>
      <c r="H49" s="42"/>
      <c r="I49" s="42"/>
      <c r="J49" s="60"/>
      <c r="K49" s="41"/>
      <c r="L49" s="41"/>
      <c r="M49" s="61"/>
      <c r="N49" s="42"/>
      <c r="O49" s="41"/>
      <c r="P49" s="61"/>
      <c r="Q49" s="42"/>
      <c r="R49" s="161"/>
    </row>
    <row r="50" spans="1:18" s="98" customFormat="1" ht="15.6">
      <c r="A50" s="174"/>
      <c r="B50" s="93"/>
      <c r="C50" s="56" t="s">
        <v>26</v>
      </c>
      <c r="D50" s="113"/>
      <c r="E50" s="57"/>
      <c r="F50" s="57"/>
      <c r="G50" s="59"/>
      <c r="H50" s="56">
        <v>0</v>
      </c>
      <c r="I50" s="95"/>
      <c r="J50" s="59"/>
      <c r="K50" s="56">
        <v>0</v>
      </c>
      <c r="L50" s="57"/>
      <c r="M50" s="59"/>
      <c r="N50" s="56">
        <v>0</v>
      </c>
      <c r="O50" s="57"/>
      <c r="P50" s="59"/>
      <c r="Q50" s="56">
        <v>0</v>
      </c>
      <c r="R50" s="176"/>
    </row>
    <row r="51" spans="1:18" s="98" customFormat="1" ht="15.6">
      <c r="A51" s="174"/>
      <c r="B51" s="114"/>
      <c r="C51" s="56" t="s">
        <v>27</v>
      </c>
      <c r="D51" s="113"/>
      <c r="E51" s="57"/>
      <c r="F51" s="57"/>
      <c r="G51" s="59"/>
      <c r="H51" s="56">
        <v>0</v>
      </c>
      <c r="I51" s="95"/>
      <c r="J51" s="59"/>
      <c r="K51" s="56">
        <v>0</v>
      </c>
      <c r="L51" s="57"/>
      <c r="M51" s="59"/>
      <c r="N51" s="56">
        <v>0</v>
      </c>
      <c r="O51" s="57"/>
      <c r="P51" s="59"/>
      <c r="Q51" s="56">
        <v>0</v>
      </c>
      <c r="R51" s="176"/>
    </row>
    <row r="52" spans="1:18" s="98" customFormat="1" ht="15.6">
      <c r="A52" s="174"/>
      <c r="B52" s="114"/>
      <c r="C52" s="56" t="s">
        <v>28</v>
      </c>
      <c r="D52" s="99"/>
      <c r="E52" s="100"/>
      <c r="F52" s="57"/>
      <c r="G52" s="59"/>
      <c r="H52" s="56">
        <v>0</v>
      </c>
      <c r="I52" s="95"/>
      <c r="J52" s="59"/>
      <c r="K52" s="56">
        <v>0</v>
      </c>
      <c r="L52" s="57"/>
      <c r="M52" s="59"/>
      <c r="N52" s="56">
        <v>0</v>
      </c>
      <c r="O52" s="57"/>
      <c r="P52" s="59"/>
      <c r="Q52" s="56">
        <v>0</v>
      </c>
      <c r="R52" s="176"/>
    </row>
    <row r="53" spans="1:18" s="98" customFormat="1" ht="15.6">
      <c r="A53" s="174"/>
      <c r="B53" s="114"/>
      <c r="C53" s="56" t="s">
        <v>29</v>
      </c>
      <c r="D53" s="101"/>
      <c r="E53" s="102"/>
      <c r="F53" s="57"/>
      <c r="G53" s="59"/>
      <c r="H53" s="56">
        <v>0</v>
      </c>
      <c r="I53" s="95"/>
      <c r="J53" s="59"/>
      <c r="K53" s="56">
        <v>0</v>
      </c>
      <c r="L53" s="57"/>
      <c r="M53" s="59"/>
      <c r="N53" s="56">
        <v>0</v>
      </c>
      <c r="O53" s="57"/>
      <c r="P53" s="59"/>
      <c r="Q53" s="56">
        <v>0</v>
      </c>
      <c r="R53" s="176"/>
    </row>
    <row r="54" spans="1:18" s="98" customFormat="1" ht="15.6">
      <c r="A54" s="174"/>
      <c r="B54" s="114"/>
      <c r="C54" s="56" t="s">
        <v>30</v>
      </c>
      <c r="D54" s="101"/>
      <c r="E54" s="102"/>
      <c r="F54" s="57"/>
      <c r="G54" s="59"/>
      <c r="H54" s="56">
        <v>0</v>
      </c>
      <c r="I54" s="95"/>
      <c r="J54" s="59"/>
      <c r="K54" s="56">
        <v>0</v>
      </c>
      <c r="L54" s="57"/>
      <c r="M54" s="59"/>
      <c r="N54" s="56">
        <v>0</v>
      </c>
      <c r="O54" s="57"/>
      <c r="P54" s="59"/>
      <c r="Q54" s="56">
        <v>0</v>
      </c>
      <c r="R54" s="176"/>
    </row>
    <row r="55" spans="1:18" s="98" customFormat="1" ht="15.6">
      <c r="A55" s="174"/>
      <c r="B55" s="93"/>
      <c r="C55" s="56" t="s">
        <v>31</v>
      </c>
      <c r="D55" s="101"/>
      <c r="E55" s="102"/>
      <c r="F55" s="57"/>
      <c r="G55" s="59"/>
      <c r="H55" s="56">
        <v>0</v>
      </c>
      <c r="I55" s="95"/>
      <c r="J55" s="59"/>
      <c r="K55" s="56">
        <v>0</v>
      </c>
      <c r="L55" s="57"/>
      <c r="M55" s="59"/>
      <c r="N55" s="56">
        <v>0</v>
      </c>
      <c r="O55" s="57"/>
      <c r="P55" s="59"/>
      <c r="Q55" s="56">
        <v>0</v>
      </c>
      <c r="R55" s="176"/>
    </row>
    <row r="56" spans="1:18" s="18" customFormat="1" ht="15.6">
      <c r="A56" s="170"/>
      <c r="B56" s="115"/>
      <c r="C56" s="62" t="s">
        <v>36</v>
      </c>
      <c r="D56" s="116"/>
      <c r="E56" s="117"/>
      <c r="F56" s="62"/>
      <c r="G56" s="118"/>
      <c r="H56" s="119">
        <f>SUM(H50:H55)</f>
        <v>0</v>
      </c>
      <c r="I56" s="120"/>
      <c r="J56" s="118"/>
      <c r="K56" s="119">
        <f>SUM(K50:K55)</f>
        <v>0</v>
      </c>
      <c r="L56" s="121"/>
      <c r="M56" s="118"/>
      <c r="N56" s="119">
        <f>SUM(N50:N55)</f>
        <v>0</v>
      </c>
      <c r="O56" s="121"/>
      <c r="P56" s="118"/>
      <c r="Q56" s="119">
        <f>SUM(Q50:Q55)</f>
        <v>0</v>
      </c>
      <c r="R56" s="171"/>
    </row>
    <row r="57" spans="1:18" s="18" customFormat="1" ht="15.6">
      <c r="A57" s="170"/>
      <c r="B57" s="115"/>
      <c r="C57" s="62"/>
      <c r="D57" s="116"/>
      <c r="E57" s="62"/>
      <c r="F57" s="62"/>
      <c r="G57" s="63"/>
      <c r="H57" s="90"/>
      <c r="I57" s="64"/>
      <c r="J57" s="63"/>
      <c r="K57" s="90"/>
      <c r="L57" s="62"/>
      <c r="M57" s="63"/>
      <c r="N57" s="90"/>
      <c r="O57" s="62"/>
      <c r="P57" s="63"/>
      <c r="Q57" s="90"/>
      <c r="R57" s="171"/>
    </row>
    <row r="58" spans="1:18" s="18" customFormat="1" ht="15.6">
      <c r="A58" s="170"/>
      <c r="B58" s="78" t="s">
        <v>37</v>
      </c>
      <c r="C58" s="122"/>
      <c r="D58" s="123"/>
      <c r="E58" s="122"/>
      <c r="F58" s="122"/>
      <c r="G58" s="124"/>
      <c r="H58" s="82">
        <f>H56+H46</f>
        <v>1.7999999999999999E-2</v>
      </c>
      <c r="I58" s="125"/>
      <c r="J58" s="126"/>
      <c r="K58" s="82">
        <f>K56+K46</f>
        <v>23312.000065</v>
      </c>
      <c r="L58" s="122"/>
      <c r="M58" s="124"/>
      <c r="N58" s="82">
        <f>N56+N46</f>
        <v>25888.350066300001</v>
      </c>
      <c r="O58" s="122"/>
      <c r="P58" s="124"/>
      <c r="Q58" s="84">
        <f>Q56+Q46</f>
        <v>24077.356067626002</v>
      </c>
      <c r="R58" s="171"/>
    </row>
    <row r="59" spans="1:18" s="18" customFormat="1" ht="15.6">
      <c r="A59" s="170"/>
      <c r="B59" s="86"/>
      <c r="C59" s="62"/>
      <c r="D59" s="127"/>
      <c r="E59" s="62"/>
      <c r="F59" s="62"/>
      <c r="G59" s="63"/>
      <c r="H59" s="90"/>
      <c r="I59" s="64"/>
      <c r="J59" s="128"/>
      <c r="K59" s="90"/>
      <c r="L59" s="62"/>
      <c r="M59" s="63"/>
      <c r="N59" s="90"/>
      <c r="O59" s="62"/>
      <c r="P59" s="63"/>
      <c r="Q59" s="90"/>
      <c r="R59" s="171"/>
    </row>
    <row r="60" spans="1:18" s="11" customFormat="1" ht="15.6">
      <c r="A60" s="159"/>
      <c r="B60" s="129" t="s">
        <v>75</v>
      </c>
      <c r="C60" s="130"/>
      <c r="D60" s="130"/>
      <c r="E60" s="130"/>
      <c r="F60" s="130"/>
      <c r="G60" s="131"/>
      <c r="H60" s="132">
        <f>H58-H33</f>
        <v>0</v>
      </c>
      <c r="I60" s="130"/>
      <c r="J60" s="130"/>
      <c r="K60" s="132">
        <f>K58-K33</f>
        <v>0</v>
      </c>
      <c r="L60" s="130"/>
      <c r="M60" s="130"/>
      <c r="N60" s="132">
        <f>N58-N33</f>
        <v>0</v>
      </c>
      <c r="O60" s="130"/>
      <c r="P60" s="130"/>
      <c r="Q60" s="132">
        <f>Q58-Q33</f>
        <v>0</v>
      </c>
      <c r="R60" s="161"/>
    </row>
    <row r="61" spans="1:18" s="18" customFormat="1" ht="16.2" thickBot="1">
      <c r="A61" s="170"/>
      <c r="B61" s="86"/>
      <c r="C61" s="62"/>
      <c r="D61" s="127"/>
      <c r="E61" s="62"/>
      <c r="F61" s="62"/>
      <c r="G61" s="63"/>
      <c r="H61" s="90"/>
      <c r="I61" s="64"/>
      <c r="J61" s="128"/>
      <c r="K61" s="90"/>
      <c r="L61" s="62"/>
      <c r="M61" s="63"/>
      <c r="N61" s="90"/>
      <c r="O61" s="62"/>
      <c r="P61" s="63"/>
      <c r="Q61" s="90"/>
      <c r="R61" s="171"/>
    </row>
    <row r="62" spans="1:18" s="21" customFormat="1" ht="15.6">
      <c r="A62" s="159"/>
      <c r="B62" s="47" t="s">
        <v>38</v>
      </c>
      <c r="C62" s="133"/>
      <c r="D62" s="48"/>
      <c r="E62" s="48"/>
      <c r="F62" s="48"/>
      <c r="G62" s="49"/>
      <c r="H62" s="134"/>
      <c r="I62" s="134"/>
      <c r="J62" s="135"/>
      <c r="K62" s="48"/>
      <c r="L62" s="48"/>
      <c r="M62" s="49"/>
      <c r="N62" s="48"/>
      <c r="O62" s="48"/>
      <c r="P62" s="49"/>
      <c r="Q62" s="48"/>
      <c r="R62" s="161"/>
    </row>
    <row r="63" spans="1:18" s="98" customFormat="1" ht="15.6">
      <c r="A63" s="174"/>
      <c r="B63" s="58" t="s">
        <v>70</v>
      </c>
      <c r="C63" s="57"/>
      <c r="D63" s="57"/>
      <c r="E63" s="100"/>
      <c r="F63" s="57"/>
      <c r="G63" s="136">
        <v>0</v>
      </c>
      <c r="H63" s="56">
        <v>0</v>
      </c>
      <c r="I63" s="96"/>
      <c r="J63" s="136">
        <v>0</v>
      </c>
      <c r="K63" s="56">
        <v>0</v>
      </c>
      <c r="L63" s="56"/>
      <c r="M63" s="136">
        <v>0</v>
      </c>
      <c r="N63" s="137">
        <v>0</v>
      </c>
      <c r="O63" s="56"/>
      <c r="P63" s="136">
        <v>0</v>
      </c>
      <c r="Q63" s="56">
        <v>0</v>
      </c>
      <c r="R63" s="176"/>
    </row>
    <row r="64" spans="1:18" s="98" customFormat="1" ht="27.6" thickBot="1">
      <c r="A64" s="174"/>
      <c r="B64" s="58" t="s">
        <v>71</v>
      </c>
      <c r="C64" s="57"/>
      <c r="D64" s="57"/>
      <c r="E64" s="445" t="s">
        <v>110</v>
      </c>
      <c r="F64" s="57"/>
      <c r="G64" s="138">
        <v>0</v>
      </c>
      <c r="H64" s="139">
        <f>FY00!S5/1000</f>
        <v>19124.982</v>
      </c>
      <c r="I64" s="139"/>
      <c r="J64" s="138">
        <v>0</v>
      </c>
      <c r="K64" s="140">
        <v>895</v>
      </c>
      <c r="L64" s="140"/>
      <c r="M64" s="138">
        <v>0</v>
      </c>
      <c r="N64" s="140">
        <v>864</v>
      </c>
      <c r="O64" s="140"/>
      <c r="P64" s="138">
        <v>0</v>
      </c>
      <c r="Q64" s="140">
        <v>1398</v>
      </c>
      <c r="R64" s="176"/>
    </row>
    <row r="65" spans="1:18" s="11" customFormat="1" ht="16.2" thickTop="1">
      <c r="A65" s="159"/>
      <c r="B65" s="141" t="s">
        <v>78</v>
      </c>
      <c r="C65" s="92"/>
      <c r="D65" s="141"/>
      <c r="E65" s="143"/>
      <c r="F65" s="141"/>
      <c r="G65" s="91">
        <f>G64+G63</f>
        <v>0</v>
      </c>
      <c r="H65" s="86">
        <f>H64+H63</f>
        <v>19124.982</v>
      </c>
      <c r="I65" s="86"/>
      <c r="J65" s="91">
        <f>J64+J63</f>
        <v>0</v>
      </c>
      <c r="K65" s="86"/>
      <c r="L65" s="86"/>
      <c r="M65" s="91">
        <f>M64+M63</f>
        <v>0</v>
      </c>
      <c r="N65" s="86"/>
      <c r="O65" s="86"/>
      <c r="P65" s="91">
        <f>P64+P63</f>
        <v>0</v>
      </c>
      <c r="Q65" s="86"/>
      <c r="R65" s="161"/>
    </row>
    <row r="66" spans="1:18" s="11" customFormat="1" ht="16.2" thickBot="1">
      <c r="A66" s="177"/>
      <c r="B66" s="178"/>
      <c r="C66" s="179"/>
      <c r="D66" s="178"/>
      <c r="E66" s="178"/>
      <c r="F66" s="178"/>
      <c r="G66" s="180"/>
      <c r="H66" s="181"/>
      <c r="I66" s="181"/>
      <c r="J66" s="180"/>
      <c r="K66" s="181"/>
      <c r="L66" s="181"/>
      <c r="M66" s="180"/>
      <c r="N66" s="181"/>
      <c r="O66" s="181"/>
      <c r="P66" s="180"/>
      <c r="Q66" s="181"/>
      <c r="R66" s="182"/>
    </row>
    <row r="67" spans="1:18" ht="13.8" thickTop="1"/>
  </sheetData>
  <mergeCells count="7">
    <mergeCell ref="B10:Q10"/>
    <mergeCell ref="B11:Q11"/>
    <mergeCell ref="E1:R1"/>
    <mergeCell ref="G13:H13"/>
    <mergeCell ref="J13:K13"/>
    <mergeCell ref="M13:N13"/>
    <mergeCell ref="P13:Q13"/>
  </mergeCells>
  <phoneticPr fontId="0" type="noConversion"/>
  <printOptions horizontalCentered="1" verticalCentered="1"/>
  <pageMargins left="0.5" right="0.5" top="0.5" bottom="0.5" header="0.5" footer="0.5"/>
  <pageSetup scale="61" orientation="portrait" r:id="rId1"/>
  <headerFooter alignWithMargins="0">
    <oddFooter>&amp;R&amp;"Univers,Bold"&amp;14OMB Circular No. A-11 (1999)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CHARGEBACKS (FY00)</vt:lpstr>
      <vt:lpstr>FY00</vt:lpstr>
      <vt:lpstr>FY03</vt:lpstr>
      <vt:lpstr>FY04</vt:lpstr>
      <vt:lpstr>FY05</vt:lpstr>
      <vt:lpstr>SUM</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EOP</dc:creator>
  <cp:lastModifiedBy>Aniket Gupta</cp:lastModifiedBy>
  <cp:lastPrinted>2002-08-20T12:39:12Z</cp:lastPrinted>
  <dcterms:created xsi:type="dcterms:W3CDTF">1999-06-24T17:28:24Z</dcterms:created>
  <dcterms:modified xsi:type="dcterms:W3CDTF">2024-02-03T22:30:45Z</dcterms:modified>
</cp:coreProperties>
</file>