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C01E0115-9565-4873-BC0B-1BFDB3ED5232}" xr6:coauthVersionLast="47" xr6:coauthVersionMax="47" xr10:uidLastSave="{00000000-0000-0000-0000-000000000000}"/>
  <bookViews>
    <workbookView xWindow="768" yWindow="768" windowWidth="17280" windowHeight="8880" tabRatio="665"/>
  </bookViews>
  <sheets>
    <sheet name="Occupancy" sheetId="25414" r:id="rId1"/>
    <sheet name="Occ L0" sheetId="25409" r:id="rId2"/>
    <sheet name="Occ L1-WD" sheetId="25408" r:id="rId3"/>
    <sheet name="Occ L1-DU" sheetId="25413" r:id="rId4"/>
    <sheet name="Occ L1-LR" sheetId="25412" r:id="rId5"/>
    <sheet name="OccL2-WD-DU" sheetId="25405" r:id="rId6"/>
    <sheet name="Occ L2-WD-LR" sheetId="25410" r:id="rId7"/>
    <sheet name="OccL2-DU-LR" sheetId="25411" r:id="rId8"/>
    <sheet name="Occ L3-WD-DU-LR" sheetId="2540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5409" l="1"/>
  <c r="B48" i="25409"/>
  <c r="B53" i="25409"/>
  <c r="B54" i="25409"/>
  <c r="F10" i="25413"/>
  <c r="B48" i="25413"/>
  <c r="B54" i="25413"/>
  <c r="B48" i="25412"/>
  <c r="B53" i="25412"/>
  <c r="B54" i="25412"/>
  <c r="B58" i="25412"/>
  <c r="B63" i="25412"/>
  <c r="B64" i="25412"/>
  <c r="F10" i="25408"/>
  <c r="B48" i="25408"/>
  <c r="B54" i="25408"/>
  <c r="B59" i="25408"/>
  <c r="B60" i="25408"/>
  <c r="B61" i="25408"/>
  <c r="F16" i="25410"/>
  <c r="F18" i="25410"/>
  <c r="F20" i="25410"/>
  <c r="F22" i="25410"/>
  <c r="F24" i="25410"/>
  <c r="F26" i="25410"/>
  <c r="F28" i="25410"/>
  <c r="F30" i="25410"/>
  <c r="F32" i="25410"/>
  <c r="F34" i="25410"/>
  <c r="F36" i="25410"/>
  <c r="F38" i="25410"/>
  <c r="B48" i="25410"/>
  <c r="B54" i="25410"/>
  <c r="B60" i="25410"/>
  <c r="B66" i="25410"/>
  <c r="B72" i="25410"/>
  <c r="B73" i="25410"/>
  <c r="B74" i="25410"/>
  <c r="B77" i="25410"/>
  <c r="B78" i="25410"/>
  <c r="B79" i="25410"/>
  <c r="H24" i="25402"/>
  <c r="B48" i="25402"/>
  <c r="B49" i="25402"/>
  <c r="B50" i="25402"/>
  <c r="B51" i="25402"/>
  <c r="B54" i="25402"/>
  <c r="B55" i="25402"/>
  <c r="B56" i="25402"/>
  <c r="B57" i="25402"/>
  <c r="B60" i="25402"/>
  <c r="B61" i="25402"/>
  <c r="B62" i="25402"/>
  <c r="B63" i="25402"/>
  <c r="B66" i="25402"/>
  <c r="B67" i="25402"/>
  <c r="B68" i="25402"/>
  <c r="B69" i="25402"/>
  <c r="B72" i="25402"/>
  <c r="B73" i="25402"/>
  <c r="B74" i="25402"/>
  <c r="B75" i="25402"/>
  <c r="B78" i="25402"/>
  <c r="B79" i="25402"/>
  <c r="B80" i="25402"/>
  <c r="B81" i="25402"/>
  <c r="B84" i="25402"/>
  <c r="B85" i="25402"/>
  <c r="B86" i="25402"/>
  <c r="B87" i="25402"/>
  <c r="B90" i="25402"/>
  <c r="B91" i="25402"/>
  <c r="B92" i="25402"/>
  <c r="B93" i="25402"/>
  <c r="F17" i="25411"/>
  <c r="B48" i="25411"/>
  <c r="B54" i="25411"/>
  <c r="B60" i="25411"/>
  <c r="B66" i="25411"/>
  <c r="F11" i="25405"/>
  <c r="C16" i="25405"/>
  <c r="C16" i="25408" s="1"/>
  <c r="D16" i="25405"/>
  <c r="D16" i="25408" s="1"/>
  <c r="E16" i="25405"/>
  <c r="B61" i="25405" s="1"/>
  <c r="F16" i="25405"/>
  <c r="C17" i="25405"/>
  <c r="C17" i="25408" s="1"/>
  <c r="D17" i="25405"/>
  <c r="D17" i="25408" s="1"/>
  <c r="E17" i="25405"/>
  <c r="F17" i="25405"/>
  <c r="C18" i="25405"/>
  <c r="C18" i="25408" s="1"/>
  <c r="D18" i="25405"/>
  <c r="D18" i="25408" s="1"/>
  <c r="E18" i="25405"/>
  <c r="F18" i="25405"/>
  <c r="C19" i="25405"/>
  <c r="C19" i="25408" s="1"/>
  <c r="D19" i="25405"/>
  <c r="D19" i="25408" s="1"/>
  <c r="E19" i="25405"/>
  <c r="F19" i="25405"/>
  <c r="C20" i="25405"/>
  <c r="C20" i="25408" s="1"/>
  <c r="D20" i="25405"/>
  <c r="D20" i="25408" s="1"/>
  <c r="E20" i="25405"/>
  <c r="F20" i="25405"/>
  <c r="C21" i="25405"/>
  <c r="C21" i="25408" s="1"/>
  <c r="D21" i="25405"/>
  <c r="D21" i="25408" s="1"/>
  <c r="E21" i="25405"/>
  <c r="F21" i="25405"/>
  <c r="C22" i="25405"/>
  <c r="C22" i="25408" s="1"/>
  <c r="C22" i="25409" s="1"/>
  <c r="D22" i="25405"/>
  <c r="D22" i="25408" s="1"/>
  <c r="E22" i="25405"/>
  <c r="F22" i="25405"/>
  <c r="C23" i="25405"/>
  <c r="C23" i="25408" s="1"/>
  <c r="D23" i="25405"/>
  <c r="D23" i="25408" s="1"/>
  <c r="E23" i="25405"/>
  <c r="F23" i="25405"/>
  <c r="C24" i="25405"/>
  <c r="C24" i="25408" s="1"/>
  <c r="D24" i="25405"/>
  <c r="D24" i="25408" s="1"/>
  <c r="E24" i="25405"/>
  <c r="F24" i="25405"/>
  <c r="B68" i="25405" s="1"/>
  <c r="C25" i="25405"/>
  <c r="C25" i="25408" s="1"/>
  <c r="D25" i="25405"/>
  <c r="D25" i="25408" s="1"/>
  <c r="E25" i="25405"/>
  <c r="F25" i="25405"/>
  <c r="C26" i="25405"/>
  <c r="C26" i="25408" s="1"/>
  <c r="C26" i="25409" s="1"/>
  <c r="D26" i="25405"/>
  <c r="D26" i="25408" s="1"/>
  <c r="E26" i="25405"/>
  <c r="F26" i="25405"/>
  <c r="C27" i="25405"/>
  <c r="C27" i="25408" s="1"/>
  <c r="D27" i="25405"/>
  <c r="D27" i="25408" s="1"/>
  <c r="E27" i="25405"/>
  <c r="F27" i="25405"/>
  <c r="C28" i="25405"/>
  <c r="C28" i="25408" s="1"/>
  <c r="C28" i="25409" s="1"/>
  <c r="D28" i="25405"/>
  <c r="D28" i="25408" s="1"/>
  <c r="E28" i="25405"/>
  <c r="F28" i="25405"/>
  <c r="C29" i="25405"/>
  <c r="C29" i="25408" s="1"/>
  <c r="D29" i="25405"/>
  <c r="D29" i="25408" s="1"/>
  <c r="E29" i="25405"/>
  <c r="F29" i="25405"/>
  <c r="C30" i="25405"/>
  <c r="C30" i="25408" s="1"/>
  <c r="C30" i="25409" s="1"/>
  <c r="D30" i="25405"/>
  <c r="D30" i="25408" s="1"/>
  <c r="E30" i="25405"/>
  <c r="F30" i="25405"/>
  <c r="C31" i="25405"/>
  <c r="C31" i="25408" s="1"/>
  <c r="D31" i="25405"/>
  <c r="D31" i="25408" s="1"/>
  <c r="E31" i="25405"/>
  <c r="F31" i="25405"/>
  <c r="C32" i="25405"/>
  <c r="C32" i="25408" s="1"/>
  <c r="D32" i="25405"/>
  <c r="D32" i="25408" s="1"/>
  <c r="E32" i="25405"/>
  <c r="B63" i="25405" s="1"/>
  <c r="F32" i="25405"/>
  <c r="B69" i="25405" s="1"/>
  <c r="C33" i="25405"/>
  <c r="B51" i="25405" s="1"/>
  <c r="D33" i="25405"/>
  <c r="D33" i="25408" s="1"/>
  <c r="E33" i="25405"/>
  <c r="F33" i="25405"/>
  <c r="C34" i="25405"/>
  <c r="C34" i="25408" s="1"/>
  <c r="C34" i="25409" s="1"/>
  <c r="D34" i="25405"/>
  <c r="D34" i="25408" s="1"/>
  <c r="E34" i="25405"/>
  <c r="F34" i="25405"/>
  <c r="C35" i="25405"/>
  <c r="C35" i="25408" s="1"/>
  <c r="D35" i="25405"/>
  <c r="D35" i="25408" s="1"/>
  <c r="E35" i="25405"/>
  <c r="F35" i="25405"/>
  <c r="C36" i="25405"/>
  <c r="C36" i="25408" s="1"/>
  <c r="C36" i="25409" s="1"/>
  <c r="D36" i="25405"/>
  <c r="D36" i="25408" s="1"/>
  <c r="E36" i="25405"/>
  <c r="F36" i="25405"/>
  <c r="C37" i="25405"/>
  <c r="C37" i="25408" s="1"/>
  <c r="D37" i="25405"/>
  <c r="D37" i="25408" s="1"/>
  <c r="E37" i="25405"/>
  <c r="F37" i="25405"/>
  <c r="C38" i="25405"/>
  <c r="C38" i="25408" s="1"/>
  <c r="C38" i="25409" s="1"/>
  <c r="D38" i="25405"/>
  <c r="D38" i="25408" s="1"/>
  <c r="E38" i="25405"/>
  <c r="F38" i="25405"/>
  <c r="C39" i="25405"/>
  <c r="C39" i="25408" s="1"/>
  <c r="D39" i="25405"/>
  <c r="D39" i="25408" s="1"/>
  <c r="E39" i="25405"/>
  <c r="F39" i="25405"/>
  <c r="B48" i="25405"/>
  <c r="B50" i="25405"/>
  <c r="B54" i="25405"/>
  <c r="B55" i="25405"/>
  <c r="B60" i="25405"/>
  <c r="B62" i="25405"/>
  <c r="B66" i="25405"/>
  <c r="B67" i="25405"/>
  <c r="G28" i="25414"/>
  <c r="G29" i="25414"/>
  <c r="G30" i="25414"/>
  <c r="G31" i="25414"/>
  <c r="F33" i="25414"/>
  <c r="F34" i="25414"/>
  <c r="D17" i="25411" s="1"/>
  <c r="D17" i="25412" s="1"/>
  <c r="F35" i="25414"/>
  <c r="C17" i="25410" s="1"/>
  <c r="F36" i="25414"/>
  <c r="C32" i="25409" l="1"/>
  <c r="C29" i="25409"/>
  <c r="C25" i="25409"/>
  <c r="C23" i="25409"/>
  <c r="C21" i="25409"/>
  <c r="C19" i="25409"/>
  <c r="C17" i="25409"/>
  <c r="C35" i="25409"/>
  <c r="B57" i="25408"/>
  <c r="B56" i="25408"/>
  <c r="B55" i="25408"/>
  <c r="C39" i="25409"/>
  <c r="C37" i="25409"/>
  <c r="C31" i="25409"/>
  <c r="C27" i="25409"/>
  <c r="C24" i="25409"/>
  <c r="B50" i="25408"/>
  <c r="C20" i="25409"/>
  <c r="C18" i="25409"/>
  <c r="C16" i="25409"/>
  <c r="B49" i="25408"/>
  <c r="C25" i="25411"/>
  <c r="C37" i="25411"/>
  <c r="C29" i="25411"/>
  <c r="C19" i="25411"/>
  <c r="E38" i="25410"/>
  <c r="E36" i="25410"/>
  <c r="E34" i="25410"/>
  <c r="E32" i="25410"/>
  <c r="E30" i="25410"/>
  <c r="E28" i="25410"/>
  <c r="E26" i="25410"/>
  <c r="E24" i="25410"/>
  <c r="E22" i="25410"/>
  <c r="E20" i="25410"/>
  <c r="E18" i="25410"/>
  <c r="E16" i="25410"/>
  <c r="C39" i="25411"/>
  <c r="C31" i="25411"/>
  <c r="C27" i="25411"/>
  <c r="C23" i="25411"/>
  <c r="C17" i="25411"/>
  <c r="B49" i="25405"/>
  <c r="F38" i="25411"/>
  <c r="F34" i="25411"/>
  <c r="F30" i="25411"/>
  <c r="F26" i="25411"/>
  <c r="F24" i="25411"/>
  <c r="F22" i="25411"/>
  <c r="F20" i="25411"/>
  <c r="F16" i="25411"/>
  <c r="D38" i="25410"/>
  <c r="D36" i="25410"/>
  <c r="D34" i="25410"/>
  <c r="D32" i="25410"/>
  <c r="D30" i="25410"/>
  <c r="D28" i="25410"/>
  <c r="D26" i="25410"/>
  <c r="D24" i="25410"/>
  <c r="D22" i="25410"/>
  <c r="D20" i="25410"/>
  <c r="D18" i="25410"/>
  <c r="D16" i="25410"/>
  <c r="C33" i="25411"/>
  <c r="C21" i="25411"/>
  <c r="F36" i="25411"/>
  <c r="F32" i="25411"/>
  <c r="F28" i="25411"/>
  <c r="F18" i="25411"/>
  <c r="E38" i="25411"/>
  <c r="E36" i="25411"/>
  <c r="E34" i="25411"/>
  <c r="E32" i="25411"/>
  <c r="E30" i="25411"/>
  <c r="D30" i="25413" s="1"/>
  <c r="E28" i="25411"/>
  <c r="E26" i="25411"/>
  <c r="D26" i="25413" s="1"/>
  <c r="E24" i="25411"/>
  <c r="E22" i="25411"/>
  <c r="E20" i="25411"/>
  <c r="E18" i="25411"/>
  <c r="E16" i="25411"/>
  <c r="B57" i="25405"/>
  <c r="D38" i="25411"/>
  <c r="D36" i="25411"/>
  <c r="D36" i="25412" s="1"/>
  <c r="D34" i="25411"/>
  <c r="D34" i="25412" s="1"/>
  <c r="D32" i="25411"/>
  <c r="D30" i="25411"/>
  <c r="D30" i="25412" s="1"/>
  <c r="D28" i="25411"/>
  <c r="D26" i="25411"/>
  <c r="D26" i="25412" s="1"/>
  <c r="D24" i="25411"/>
  <c r="D22" i="25411"/>
  <c r="D22" i="25412" s="1"/>
  <c r="D20" i="25411"/>
  <c r="D20" i="25412" s="1"/>
  <c r="D18" i="25411"/>
  <c r="D18" i="25412" s="1"/>
  <c r="D16" i="25411"/>
  <c r="C38" i="25410"/>
  <c r="C36" i="25410"/>
  <c r="C34" i="25410"/>
  <c r="C32" i="25410"/>
  <c r="C30" i="25410"/>
  <c r="C28" i="25410"/>
  <c r="C26" i="25410"/>
  <c r="C24" i="25410"/>
  <c r="C22" i="25410"/>
  <c r="C20" i="25410"/>
  <c r="C18" i="25410"/>
  <c r="C16" i="25410"/>
  <c r="C35" i="25411"/>
  <c r="B56" i="25405"/>
  <c r="C38" i="25411"/>
  <c r="C36" i="25411"/>
  <c r="C34" i="25411"/>
  <c r="C32" i="25411"/>
  <c r="C30" i="25411"/>
  <c r="C28" i="25411"/>
  <c r="C26" i="25411"/>
  <c r="C24" i="25411"/>
  <c r="C22" i="25411"/>
  <c r="C20" i="25411"/>
  <c r="C18" i="25411"/>
  <c r="C16" i="25411"/>
  <c r="F39" i="25410"/>
  <c r="F37" i="25410"/>
  <c r="F35" i="25410"/>
  <c r="F33" i="25410"/>
  <c r="B69" i="25410" s="1"/>
  <c r="F31" i="25410"/>
  <c r="F29" i="25410"/>
  <c r="F27" i="25410"/>
  <c r="F25" i="25410"/>
  <c r="B68" i="25410" s="1"/>
  <c r="F23" i="25410"/>
  <c r="F21" i="25410"/>
  <c r="F19" i="25410"/>
  <c r="F17" i="25410"/>
  <c r="B67" i="25410" s="1"/>
  <c r="C33" i="25408"/>
  <c r="C33" i="25409" s="1"/>
  <c r="E39" i="25410"/>
  <c r="E37" i="25410"/>
  <c r="E35" i="25410"/>
  <c r="E33" i="25410"/>
  <c r="E31" i="25410"/>
  <c r="E29" i="25410"/>
  <c r="E27" i="25410"/>
  <c r="E25" i="25410"/>
  <c r="E23" i="25410"/>
  <c r="E21" i="25410"/>
  <c r="E19" i="25410"/>
  <c r="E17" i="25410"/>
  <c r="F37" i="25411"/>
  <c r="F33" i="25411"/>
  <c r="F29" i="25411"/>
  <c r="F25" i="25411"/>
  <c r="F23" i="25411"/>
  <c r="F19" i="25411"/>
  <c r="E39" i="25411"/>
  <c r="E37" i="25411"/>
  <c r="E35" i="25411"/>
  <c r="D35" i="25413" s="1"/>
  <c r="E33" i="25411"/>
  <c r="D33" i="25413" s="1"/>
  <c r="E31" i="25411"/>
  <c r="D31" i="25413" s="1"/>
  <c r="E29" i="25411"/>
  <c r="E27" i="25411"/>
  <c r="E25" i="25411"/>
  <c r="E23" i="25411"/>
  <c r="D23" i="25413" s="1"/>
  <c r="E21" i="25411"/>
  <c r="E19" i="25411"/>
  <c r="D19" i="25413" s="1"/>
  <c r="E17" i="25411"/>
  <c r="D17" i="25413" s="1"/>
  <c r="D39" i="25410"/>
  <c r="D37" i="25410"/>
  <c r="D35" i="25410"/>
  <c r="D33" i="25410"/>
  <c r="D31" i="25410"/>
  <c r="D29" i="25410"/>
  <c r="D27" i="25410"/>
  <c r="D25" i="25410"/>
  <c r="D23" i="25410"/>
  <c r="D21" i="25410"/>
  <c r="D19" i="25410"/>
  <c r="D17" i="25410"/>
  <c r="F39" i="25411"/>
  <c r="F35" i="25411"/>
  <c r="F31" i="25411"/>
  <c r="F27" i="25411"/>
  <c r="F21" i="25411"/>
  <c r="D39" i="25411"/>
  <c r="D39" i="25412" s="1"/>
  <c r="D37" i="25411"/>
  <c r="D35" i="25411"/>
  <c r="D33" i="25411"/>
  <c r="D31" i="25411"/>
  <c r="D29" i="25411"/>
  <c r="D27" i="25411"/>
  <c r="D27" i="25412" s="1"/>
  <c r="D25" i="25411"/>
  <c r="D25" i="25412" s="1"/>
  <c r="D23" i="25411"/>
  <c r="D23" i="25412" s="1"/>
  <c r="D21" i="25411"/>
  <c r="D19" i="25411"/>
  <c r="D19" i="25412" s="1"/>
  <c r="C39" i="25410"/>
  <c r="C37" i="25410"/>
  <c r="C35" i="25410"/>
  <c r="C33" i="25410"/>
  <c r="C31" i="25410"/>
  <c r="C29" i="25410"/>
  <c r="C27" i="25410"/>
  <c r="C25" i="25410"/>
  <c r="C23" i="25410"/>
  <c r="C21" i="25410"/>
  <c r="C19" i="25410"/>
  <c r="C24" i="25413" l="1"/>
  <c r="C24" i="25412"/>
  <c r="B50" i="25411"/>
  <c r="C41" i="25409"/>
  <c r="B49" i="25409"/>
  <c r="C26" i="25412"/>
  <c r="C26" i="25413"/>
  <c r="C35" i="25413"/>
  <c r="C35" i="25412"/>
  <c r="D38" i="25412"/>
  <c r="D28" i="25413"/>
  <c r="B69" i="25411"/>
  <c r="B56" i="25410"/>
  <c r="B67" i="25411"/>
  <c r="D31" i="25412"/>
  <c r="D21" i="25413"/>
  <c r="D32" i="25413"/>
  <c r="B63" i="25411"/>
  <c r="C23" i="25413"/>
  <c r="C23" i="25412"/>
  <c r="B62" i="25410"/>
  <c r="C19" i="25413"/>
  <c r="C19" i="25412"/>
  <c r="D33" i="25412"/>
  <c r="D39" i="25413"/>
  <c r="C16" i="25413"/>
  <c r="C16" i="25412"/>
  <c r="B49" i="25411"/>
  <c r="C32" i="25413"/>
  <c r="B51" i="25413" s="1"/>
  <c r="C32" i="25412"/>
  <c r="B51" i="25412" s="1"/>
  <c r="B51" i="25411"/>
  <c r="D28" i="25412"/>
  <c r="D18" i="25413"/>
  <c r="D34" i="25413"/>
  <c r="C33" i="25413"/>
  <c r="C33" i="25412"/>
  <c r="B68" i="25411"/>
  <c r="C27" i="25413"/>
  <c r="C27" i="25412"/>
  <c r="C29" i="25413"/>
  <c r="C29" i="25412"/>
  <c r="B50" i="25409"/>
  <c r="D35" i="25412"/>
  <c r="D25" i="25413"/>
  <c r="C18" i="25413"/>
  <c r="C18" i="25412"/>
  <c r="C34" i="25413"/>
  <c r="C34" i="25412"/>
  <c r="D20" i="25413"/>
  <c r="D36" i="25413"/>
  <c r="B55" i="25410"/>
  <c r="B57" i="25410"/>
  <c r="C31" i="25413"/>
  <c r="C31" i="25412"/>
  <c r="C37" i="25413"/>
  <c r="C37" i="25412"/>
  <c r="B49" i="25410"/>
  <c r="D21" i="25412"/>
  <c r="D37" i="25412"/>
  <c r="D27" i="25413"/>
  <c r="C20" i="25413"/>
  <c r="C20" i="25412"/>
  <c r="C36" i="25413"/>
  <c r="C36" i="25412"/>
  <c r="B50" i="25410"/>
  <c r="B55" i="25411"/>
  <c r="D16" i="25412"/>
  <c r="B57" i="25411"/>
  <c r="D32" i="25412"/>
  <c r="B61" i="25412" s="1"/>
  <c r="D22" i="25413"/>
  <c r="D38" i="25413"/>
  <c r="C39" i="25413"/>
  <c r="C39" i="25412"/>
  <c r="C25" i="25413"/>
  <c r="C25" i="25412"/>
  <c r="B51" i="25408"/>
  <c r="D29" i="25412"/>
  <c r="C28" i="25413"/>
  <c r="C28" i="25412"/>
  <c r="B51" i="25410"/>
  <c r="B56" i="25411"/>
  <c r="D24" i="25412"/>
  <c r="C17" i="25413"/>
  <c r="C17" i="25412"/>
  <c r="D37" i="25413"/>
  <c r="C30" i="25413"/>
  <c r="C30" i="25412"/>
  <c r="D16" i="25413"/>
  <c r="B61" i="25411"/>
  <c r="C21" i="25413"/>
  <c r="C21" i="25412"/>
  <c r="D29" i="25413"/>
  <c r="C22" i="25413"/>
  <c r="C22" i="25412"/>
  <c r="C38" i="25413"/>
  <c r="C38" i="25412"/>
  <c r="D24" i="25413"/>
  <c r="B62" i="25411"/>
  <c r="B61" i="25410"/>
  <c r="B63" i="25410"/>
  <c r="B51" i="25409"/>
  <c r="B55" i="25413" l="1"/>
  <c r="B59" i="25412"/>
  <c r="F39" i="25414"/>
  <c r="B49" i="25412"/>
  <c r="F38" i="25414"/>
  <c r="B60" i="25412"/>
  <c r="B49" i="25413"/>
  <c r="B50" i="25412"/>
  <c r="B56" i="25413"/>
  <c r="B57" i="25413"/>
  <c r="B50" i="25413"/>
  <c r="F9" i="25409" l="1"/>
  <c r="F9" i="25413"/>
  <c r="F10" i="25405"/>
  <c r="F9" i="25408"/>
</calcChain>
</file>

<file path=xl/sharedStrings.xml><?xml version="1.0" encoding="utf-8"?>
<sst xmlns="http://schemas.openxmlformats.org/spreadsheetml/2006/main" count="611" uniqueCount="296">
  <si>
    <t>Occ-LR-WD</t>
  </si>
  <si>
    <t>Occ-BR-WD</t>
  </si>
  <si>
    <t>Occ-LR-WE</t>
  </si>
  <si>
    <t>Occ-BR-WE</t>
  </si>
  <si>
    <t>LivingArea</t>
  </si>
  <si>
    <t>Bedrooms</t>
  </si>
  <si>
    <t>Weekday</t>
  </si>
  <si>
    <t>Weekend</t>
  </si>
  <si>
    <t>Schedule Type:</t>
  </si>
  <si>
    <t>Occupancy</t>
  </si>
  <si>
    <t>Detail Level:</t>
  </si>
  <si>
    <t>1:</t>
  </si>
  <si>
    <t>Living Area</t>
  </si>
  <si>
    <t>2:</t>
  </si>
  <si>
    <t>Day Use</t>
  </si>
  <si>
    <t>NonDayUse</t>
  </si>
  <si>
    <t>3:</t>
  </si>
  <si>
    <t>Fraction DayUse:</t>
  </si>
  <si>
    <t>Fraction NoDayUse:</t>
  </si>
  <si>
    <t>Occ</t>
  </si>
  <si>
    <t>Occ-WD</t>
  </si>
  <si>
    <t>Occ-WE</t>
  </si>
  <si>
    <t>Occ-DU</t>
  </si>
  <si>
    <t>Occ-ND</t>
  </si>
  <si>
    <t>Occ-LR</t>
  </si>
  <si>
    <t>Occ-BR</t>
  </si>
  <si>
    <t>Occ-DU-WD</t>
  </si>
  <si>
    <t>Occ-ND-WD</t>
  </si>
  <si>
    <t>Occ-DU-WE</t>
  </si>
  <si>
    <t>Occ-ND-WE</t>
  </si>
  <si>
    <t>Occ-ND-LR</t>
  </si>
  <si>
    <t>Occ-ND-BR</t>
  </si>
  <si>
    <t>Occ-DU-BR</t>
  </si>
  <si>
    <t>Occ-DU-LR</t>
  </si>
  <si>
    <t>Occ-DU-BR-WD</t>
  </si>
  <si>
    <t>Occ-DU-LR-WE</t>
  </si>
  <si>
    <t>Occ-DU-BR-WE</t>
  </si>
  <si>
    <t>Occ-DU-LR-WD</t>
  </si>
  <si>
    <t>Occ-ND-BR-WD</t>
  </si>
  <si>
    <t>Occ-ND-LR-WE</t>
  </si>
  <si>
    <t>Occ-ND-BR-WE</t>
  </si>
  <si>
    <t>Occ-ND-LR-WD</t>
  </si>
  <si>
    <t>(weekdays and weekends are combined)</t>
  </si>
  <si>
    <t>(Day use and non-Day use are combined)</t>
  </si>
  <si>
    <t>(Living area and bedroom areas are combined)</t>
  </si>
  <si>
    <t>DOE2.2 Schedule Format:</t>
  </si>
  <si>
    <t>$ Occupancy Schedule, average for all days of the year, all spaces</t>
  </si>
  <si>
    <t>$ Occupancy Schedule, average for all WEEKDAYS of the year, all spaces</t>
  </si>
  <si>
    <t>$ Occupancy Schedule, average for all WEEKENDS and HOLIDAYS of the year, all spaces</t>
  </si>
  <si>
    <t>$ Occupancy Schedule, average for all DAYUSE days of the year, all spaces</t>
  </si>
  <si>
    <t>$ Occupancy Schedule, average for all NON-DAYUSE days of the year, all spaces</t>
  </si>
  <si>
    <t>Sensible load per person = 230 BTU/hr in the Living Areas, = 210 BTU/hr in the Bedrooms</t>
  </si>
  <si>
    <t>Latent load per person = 190 BTY/hr in the Living Areas, = 140 in the Bedrooms</t>
  </si>
  <si>
    <t>$ Occupancy Schedule, average for all days of the year, LIVING SPACES ONLY</t>
  </si>
  <si>
    <t>$ Occupancy Schedule, average for all days of the year, BEDROOM SPACES ONLY</t>
  </si>
  <si>
    <t>$ Occupancy Schedule, average for all WEEKDAYS of the year, DAYUSE Only</t>
  </si>
  <si>
    <t>$ Occupancy Schedule, average for all WEEKEND days of the year, DAYUSE Only</t>
  </si>
  <si>
    <t>Living Area Sensible Gain:</t>
  </si>
  <si>
    <t>BTU/person/hr</t>
  </si>
  <si>
    <t>Bedroom Area Sensible Gain:</t>
  </si>
  <si>
    <t>Bedroom Area Latent Gain:</t>
  </si>
  <si>
    <t>Living Area Latent Gain:</t>
  </si>
  <si>
    <t xml:space="preserve">Sensible load per person = </t>
  </si>
  <si>
    <t>BTU/hr/person</t>
  </si>
  <si>
    <t xml:space="preserve">Latent load per person = </t>
  </si>
  <si>
    <t>(these values weighted by sum of Living area schedule and Bedroom area schedule)</t>
  </si>
  <si>
    <t>$ Occupancy Schedule, average for all WEEKDAYS of the year, NON-DAYUSE Only</t>
  </si>
  <si>
    <t>$ Occupancy Schedule, average for all WEEKEND days of the year, NON-DAYUSE Only</t>
  </si>
  <si>
    <t>Sum of Living Area Occ Sch:</t>
  </si>
  <si>
    <t>Sum of Bedroom Occ Sch:</t>
  </si>
  <si>
    <t>Notes:</t>
  </si>
  <si>
    <t>This is the simplest occupancy schedule, and is appropriate to single-zone models.</t>
  </si>
  <si>
    <t>This schedule distinguishes between weedays and weekends,  and is appropriate to single-zone models.</t>
  </si>
  <si>
    <t>This schedule distinguishes between Day-Use and Non-Day-Use family types,  but does not differentiate weekdays</t>
  </si>
  <si>
    <t>This is the simplest schedule approriate for multi-zone house models.</t>
  </si>
  <si>
    <t>This is the most detailed schedule appropriate for single-zone models.</t>
  </si>
  <si>
    <t>This is the most detailed schedule appropriate to mulit-zone house models.</t>
  </si>
  <si>
    <t>Limited applicability (if only 2 day-types are allowed, use weekday vs. weekend)</t>
  </si>
  <si>
    <t>Use only with multi-zone house models.</t>
  </si>
  <si>
    <t xml:space="preserve">  from weekends.   Limited applicability.</t>
  </si>
  <si>
    <t>Occupancy-SCH   = SCHEDULE TYPE = FRACTION</t>
  </si>
  <si>
    <t>$ Occupancy Schedule, average for all WEEKDAYS of the year, DAYUSE Only, BEDROOM Areas</t>
  </si>
  <si>
    <t>$ Occupancy Schedule, average for all WEEKDAYS of the year, DAYUSE Only, LIVING Areas</t>
  </si>
  <si>
    <t>$ Occupancy Schedule, average for all WEEKEND days of the year, DAYUSE Only, LIVING Areas</t>
  </si>
  <si>
    <t>$ Occupancy Schedule, average for all WEEKEND days of the year, DAYUSE Only, BEDROOM Areas</t>
  </si>
  <si>
    <t>$ Occupancy Schedule, average for all WEEKDAYS of the year, NON-DAY-USE Only, LIVING Areas</t>
  </si>
  <si>
    <t>$ Occupancy Schedule, average for all WEEKDAYS of the year, NON-DAY-USE Only, BEDROOM Areas</t>
  </si>
  <si>
    <t>$ Occupancy Schedule, average for all WEEKEND days of the year, NON-DAY-USE Only, LIVING Areas</t>
  </si>
  <si>
    <t>$ Occupancy Schedule, average for all WEEKEND days of the year, NON-DAY-USE Only, BEDROOM Areas</t>
  </si>
  <si>
    <t>This worksheet presents a series of schedules for modeling the sensible and latent heat gain from occupants.</t>
  </si>
  <si>
    <t>Each of the sets of schedules leads to equivalent annual heat gain, but contain varying levels of detail.</t>
  </si>
  <si>
    <t>hour</t>
  </si>
  <si>
    <t>Schedule assumptions:</t>
  </si>
  <si>
    <t xml:space="preserve"> OCC-DU-WS = WEEK-SCHEDULE TYPE = FRACTION</t>
  </si>
  <si>
    <t xml:space="preserve"> OCC-ND-WS = WEEK-SCHEDULE TYPE = FRACTION</t>
  </si>
  <si>
    <t xml:space="preserve">                         DAYS (ALL) DAY-SCHEDULE = Occ-DU-DS ..</t>
  </si>
  <si>
    <t xml:space="preserve">                         DAYS (ALL) DAY-SCHEDULE = Occ-ND-DS ..</t>
  </si>
  <si>
    <t xml:space="preserve">              THRU JAN  7 WEEK-SCHEDULE = OCC-DU-WS</t>
  </si>
  <si>
    <t xml:space="preserve">              THRU JAN 21 WEEK-SCHEDULE = OCC-DU-WS</t>
  </si>
  <si>
    <t xml:space="preserve">              THRU APR 14 WEEK-SCHEDULE = OCC-DU-WS</t>
  </si>
  <si>
    <t xml:space="preserve">              THRU APR 28 WEEK-SCHEDULE = OCC-DU-WS</t>
  </si>
  <si>
    <t xml:space="preserve">              THRU JUL 21 WEEK-SCHEDULE = OCC-DU-WS</t>
  </si>
  <si>
    <t xml:space="preserve">              THRU JUL  7 WEEK-SCHEDULE = OCC-DU-WS</t>
  </si>
  <si>
    <t xml:space="preserve">              THRU MAR  3 WEEK-SCHEDULE = OCC-DU-WS</t>
  </si>
  <si>
    <t xml:space="preserve">              THRU MAR 17 WEEK-SCHEDULE = OCC-DU-WS</t>
  </si>
  <si>
    <t xml:space="preserve">              THRU MAR 31 WEEK-SCHEDULE = OCC-DU-WS</t>
  </si>
  <si>
    <t xml:space="preserve">              THRU MAY 12 WEEK-SCHEDULE = OCC-DU-WS</t>
  </si>
  <si>
    <t xml:space="preserve">              THRU MAY 26 WEEK-SCHEDULE = OCC-DU-WS</t>
  </si>
  <si>
    <t xml:space="preserve">              THRU SEP  1 WEEK-SCHEDULE = OCC-DU-WS</t>
  </si>
  <si>
    <t xml:space="preserve">              THRU SEP 15 WEEK-SCHEDULE = OCC-DU-WS</t>
  </si>
  <si>
    <t xml:space="preserve">              THRU SEP 29 WEEK-SCHEDULE = OCC-DU-WS</t>
  </si>
  <si>
    <t xml:space="preserve">              THRU NOV 10 WEEK-SCHEDULE = OCC-DU-WS</t>
  </si>
  <si>
    <t xml:space="preserve">              THRU NOV 24 WEEK-SCHEDULE = OCC-DU-WS</t>
  </si>
  <si>
    <t xml:space="preserve">              THRU FEB 18 WEEK-SCHEDULE = OCC-DU-WS</t>
  </si>
  <si>
    <t xml:space="preserve">              THRU JUN  9 WEEK-SCHEDULE = OCC-DU-WS</t>
  </si>
  <si>
    <t xml:space="preserve">              THRU JUN 23 WEEK-SCHEDULE = OCC-DU-WS</t>
  </si>
  <si>
    <t xml:space="preserve">              THRU AUG  4 WEEK-SCHEDULE = OCC-DU-WS</t>
  </si>
  <si>
    <t xml:space="preserve">              THRU AUG 18 WEEK-SCHEDULE = OCC-DU-WS</t>
  </si>
  <si>
    <t xml:space="preserve">              THRU OCT 13 WEEK-SCHEDULE = OCC-DU-WS</t>
  </si>
  <si>
    <t xml:space="preserve">              THRU OCT 27 WEEK-SCHEDULE = OCC-DU-WS</t>
  </si>
  <si>
    <t xml:space="preserve">              THRU DEC  8 WEEK-SCHEDULE = OCC-DU-WS</t>
  </si>
  <si>
    <t xml:space="preserve">              THRU DEC 22 WEEK-SCHEDULE = OCC-DU-WS</t>
  </si>
  <si>
    <t xml:space="preserve">              THRU FEB  4 WEEK-SCHEDULE = OCC-DU-WS</t>
  </si>
  <si>
    <t>$ for Yr2000, Jan 1 is a Saturday</t>
  </si>
  <si>
    <t>$  week schedules alternate Day-Use and Non-Day-Use Schedules</t>
  </si>
  <si>
    <t xml:space="preserve">              THRU JAN 14 WEEK-SCHEDULE = OCC-ND-WS</t>
  </si>
  <si>
    <t xml:space="preserve">              THRU JAN 28 WEEK-SCHEDULE = OCC-ND-WS</t>
  </si>
  <si>
    <t xml:space="preserve">              THRU FEB 11 WEEK-SCHEDULE = OCC-ND-WS</t>
  </si>
  <si>
    <t xml:space="preserve">              THRU FEB 25 WEEK-SCHEDULE = OCC-ND-WS</t>
  </si>
  <si>
    <t xml:space="preserve">              THRU MAR 10 WEEK-SCHEDULE = OCC-ND-WS</t>
  </si>
  <si>
    <t xml:space="preserve">              THRU MAR 24 WEEK-SCHEDULE = OCC-ND-WS</t>
  </si>
  <si>
    <t xml:space="preserve">              THRU APR  7 WEEK-SCHEDULE = OCC-ND-WS</t>
  </si>
  <si>
    <t xml:space="preserve">              THRU APR 21 WEEK-SCHEDULE = OCC-ND-WS</t>
  </si>
  <si>
    <t xml:space="preserve">              THRU MAY  5 WEEK-SCHEDULE = OCC-ND-WS</t>
  </si>
  <si>
    <t xml:space="preserve">              THRU MAY 19 WEEK-SCHEDULE = OCC-ND-WS</t>
  </si>
  <si>
    <t xml:space="preserve">              THRU JUN  2 WEEK-SCHEDULE = OCC-ND-WS</t>
  </si>
  <si>
    <t xml:space="preserve">              THRU JUN 16 WEEK-SCHEDULE = OCC-ND-WS</t>
  </si>
  <si>
    <t xml:space="preserve">              THRU JUN 30 WEEK-SCHEDULE = OCC-ND-WS</t>
  </si>
  <si>
    <t xml:space="preserve">              THRU JUL 14 WEEK-SCHEDULE = OCC-ND-WS</t>
  </si>
  <si>
    <t xml:space="preserve">              THRU JUL 28 WEEK-SCHEDULE = OCC-ND-WS</t>
  </si>
  <si>
    <t xml:space="preserve">              THRU AUG 11 WEEK-SCHEDULE = OCC-ND-WS</t>
  </si>
  <si>
    <t xml:space="preserve">              THRU AUG 25 WEEK-SCHEDULE = OCC-ND-WS</t>
  </si>
  <si>
    <t xml:space="preserve">              THRU SEP  8 WEEK-SCHEDULE = OCC-ND-WS</t>
  </si>
  <si>
    <t xml:space="preserve">              THRU SEP 22 WEEK-SCHEDULE = OCC-ND-WS</t>
  </si>
  <si>
    <t xml:space="preserve">              THRU OCT  6 WEEK-SCHEDULE = OCC-ND-WS</t>
  </si>
  <si>
    <t xml:space="preserve">              THRU OCT 20 WEEK-SCHEDULE = OCC-ND-WS</t>
  </si>
  <si>
    <t xml:space="preserve">              THRU NOV  3 WEEK-SCHEDULE = OCC-ND-WS</t>
  </si>
  <si>
    <t xml:space="preserve">              THRU NOV 17 WEEK-SCHEDULE = OCC-ND-WS</t>
  </si>
  <si>
    <t xml:space="preserve">              THRU DEC  1 WEEK-SCHEDULE = OCC-ND-WS</t>
  </si>
  <si>
    <t xml:space="preserve">              THRU DEC 15 WEEK-SCHEDULE = OCC-ND-WS</t>
  </si>
  <si>
    <t xml:space="preserve">                         DAYS (WD ) DAY-SCHEDULE = Occ-DU-WD-DS</t>
  </si>
  <si>
    <t xml:space="preserve">                         DAYS (WEH) DAY-SCHEDULE = Occ-DU-WE-DS ..</t>
  </si>
  <si>
    <t xml:space="preserve">                         DAYS (WD ) DAY-SCHEDULE = Occ-ND-WD-DS</t>
  </si>
  <si>
    <t xml:space="preserve">                         DAYS (WEH) DAY-SCHEDULE = Occ-ND-WE-DS ..</t>
  </si>
  <si>
    <t xml:space="preserve"> OCC-LR-DU-WS = WEEK-SCHEDULE TYPE = FRACTION</t>
  </si>
  <si>
    <t xml:space="preserve"> OCC-LR-ND-WS = WEEK-SCHEDULE TYPE = FRACTION</t>
  </si>
  <si>
    <t xml:space="preserve">                         DAYS (ALL) DAY-SCHEDULE = Occ-DU-LR-DS ..</t>
  </si>
  <si>
    <t xml:space="preserve">                         DAYS (ALL) DAY-SCHEDULE = Occ-ND-LR-DS ..</t>
  </si>
  <si>
    <t xml:space="preserve">              THRU JAN  7 WEEK-SCHEDULE = OCC-LR-DU-WS</t>
  </si>
  <si>
    <t xml:space="preserve">              THRU JAN 14 WEEK-SCHEDULE = OCC-LR-ND-WS</t>
  </si>
  <si>
    <t xml:space="preserve">              THRU JAN 21 WEEK-SCHEDULE = OCC-LR-DU-WS</t>
  </si>
  <si>
    <t xml:space="preserve">              THRU JAN 28 WEEK-SCHEDULE = OCC-LR-ND-WS</t>
  </si>
  <si>
    <t xml:space="preserve">              THRU FEB  4 WEEK-SCHEDULE = OCC-LR-DU-WS</t>
  </si>
  <si>
    <t xml:space="preserve">              THRU FEB 11 WEEK-SCHEDULE = OCC-LR-ND-WS</t>
  </si>
  <si>
    <t xml:space="preserve">              THRU FEB 18 WEEK-SCHEDULE = OCC-LR-DU-WS</t>
  </si>
  <si>
    <t xml:space="preserve">              THRU FEB 25 WEEK-SCHEDULE = OCC-LR-ND-WS</t>
  </si>
  <si>
    <t xml:space="preserve">              THRU MAR  3 WEEK-SCHEDULE = OCC-LR-DU-WS</t>
  </si>
  <si>
    <t xml:space="preserve">              THRU MAR 10 WEEK-SCHEDULE = OCC-LR-ND-WS</t>
  </si>
  <si>
    <t xml:space="preserve">              THRU MAR 17 WEEK-SCHEDULE = OCC-LR-DU-WS</t>
  </si>
  <si>
    <t xml:space="preserve">              THRU MAR 24 WEEK-SCHEDULE = OCC-LR-ND-WS</t>
  </si>
  <si>
    <t xml:space="preserve">              THRU MAR 31 WEEK-SCHEDULE = OCC-LR-DU-WS</t>
  </si>
  <si>
    <t xml:space="preserve">              THRU APR  7 WEEK-SCHEDULE = OCC-LR-ND-WS</t>
  </si>
  <si>
    <t xml:space="preserve">              THRU APR 14 WEEK-SCHEDULE = OCC-LR-DU-WS</t>
  </si>
  <si>
    <t xml:space="preserve">              THRU APR 21 WEEK-SCHEDULE = OCC-LR-ND-WS</t>
  </si>
  <si>
    <t xml:space="preserve">              THRU APR 28 WEEK-SCHEDULE = OCC-LR-DU-WS</t>
  </si>
  <si>
    <t xml:space="preserve">              THRU MAY  5 WEEK-SCHEDULE = OCC-LR-ND-WS</t>
  </si>
  <si>
    <t xml:space="preserve">              THRU MAY 12 WEEK-SCHEDULE = OCC-LR-DU-WS</t>
  </si>
  <si>
    <t xml:space="preserve">              THRU MAY 19 WEEK-SCHEDULE = OCC-LR-ND-WS</t>
  </si>
  <si>
    <t xml:space="preserve">              THRU MAY 26 WEEK-SCHEDULE = OCC-LR-DU-WS</t>
  </si>
  <si>
    <t xml:space="preserve">              THRU JUN  2 WEEK-SCHEDULE = OCC-LR-ND-WS</t>
  </si>
  <si>
    <t xml:space="preserve">              THRU JUN  9 WEEK-SCHEDULE = OCC-LR-DU-WS</t>
  </si>
  <si>
    <t xml:space="preserve">              THRU JUN 16 WEEK-SCHEDULE = OCC-LR-ND-WS</t>
  </si>
  <si>
    <t xml:space="preserve">              THRU JUN 23 WEEK-SCHEDULE = OCC-LR-DU-WS</t>
  </si>
  <si>
    <t xml:space="preserve">              THRU JUN 30 WEEK-SCHEDULE = OCC-LR-ND-WS</t>
  </si>
  <si>
    <t xml:space="preserve">              THRU JUL  7 WEEK-SCHEDULE = OCC-LR-DU-WS</t>
  </si>
  <si>
    <t xml:space="preserve">              THRU JUL 14 WEEK-SCHEDULE = OCC-LR-ND-WS</t>
  </si>
  <si>
    <t xml:space="preserve">              THRU JUL 21 WEEK-SCHEDULE = OCC-LR-DU-WS</t>
  </si>
  <si>
    <t xml:space="preserve">              THRU JUL 28 WEEK-SCHEDULE = OCC-LR-ND-WS</t>
  </si>
  <si>
    <t xml:space="preserve">              THRU AUG  4 WEEK-SCHEDULE = OCC-LR-DU-WS</t>
  </si>
  <si>
    <t xml:space="preserve">              THRU AUG 11 WEEK-SCHEDULE = OCC-LR-ND-WS</t>
  </si>
  <si>
    <t xml:space="preserve">              THRU AUG 18 WEEK-SCHEDULE = OCC-LR-DU-WS</t>
  </si>
  <si>
    <t xml:space="preserve">              THRU AUG 25 WEEK-SCHEDULE = OCC-LR-ND-WS</t>
  </si>
  <si>
    <t xml:space="preserve">              THRU SEP  1 WEEK-SCHEDULE = OCC-LR-DU-WS</t>
  </si>
  <si>
    <t xml:space="preserve">              THRU SEP  8 WEEK-SCHEDULE = OCC-LR-ND-WS</t>
  </si>
  <si>
    <t xml:space="preserve">              THRU SEP 15 WEEK-SCHEDULE = OCC-LR-DU-WS</t>
  </si>
  <si>
    <t xml:space="preserve">              THRU SEP 22 WEEK-SCHEDULE = OCC-LR-ND-WS</t>
  </si>
  <si>
    <t xml:space="preserve">              THRU SEP 29 WEEK-SCHEDULE = OCC-LR-DU-WS</t>
  </si>
  <si>
    <t xml:space="preserve">              THRU OCT  6 WEEK-SCHEDULE = OCC-LR-ND-WS</t>
  </si>
  <si>
    <t xml:space="preserve">              THRU OCT 13 WEEK-SCHEDULE = OCC-LR-DU-WS</t>
  </si>
  <si>
    <t xml:space="preserve">              THRU OCT 20 WEEK-SCHEDULE = OCC-LR-ND-WS</t>
  </si>
  <si>
    <t xml:space="preserve">              THRU OCT 27 WEEK-SCHEDULE = OCC-LR-DU-WS</t>
  </si>
  <si>
    <t xml:space="preserve">              THRU NOV  3 WEEK-SCHEDULE = OCC-LR-ND-WS</t>
  </si>
  <si>
    <t xml:space="preserve">              THRU NOV 10 WEEK-SCHEDULE = OCC-LR-DU-WS</t>
  </si>
  <si>
    <t xml:space="preserve">              THRU NOV 17 WEEK-SCHEDULE = OCC-LR-ND-WS</t>
  </si>
  <si>
    <t xml:space="preserve">              THRU NOV 24 WEEK-SCHEDULE = OCC-LR-DU-WS</t>
  </si>
  <si>
    <t xml:space="preserve">              THRU DEC  1 WEEK-SCHEDULE = OCC-LR-ND-WS</t>
  </si>
  <si>
    <t xml:space="preserve">              THRU DEC  8 WEEK-SCHEDULE = OCC-LR-DU-WS</t>
  </si>
  <si>
    <t xml:space="preserve">              THRU DEC 15 WEEK-SCHEDULE = OCC-LR-ND-WS</t>
  </si>
  <si>
    <t xml:space="preserve">              THRU DEC 22 WEEK-SCHEDULE = OCC-LR-DU-WS</t>
  </si>
  <si>
    <t xml:space="preserve">              THRU DEC 29 WEEK-SCHEDULE = OCC-LR-ND-WS</t>
  </si>
  <si>
    <t xml:space="preserve">              THRU DEC 31 WEEK-SCHEDULE = OCC-LR-DU-WS  ..</t>
  </si>
  <si>
    <t xml:space="preserve">                         DAYS (ALL) DAY-SCHEDULE = Occ-DU-BR-DS ..</t>
  </si>
  <si>
    <t xml:space="preserve"> OCC-BR-ND-WS = WEEK-SCHEDULE TYPE = FRACTION</t>
  </si>
  <si>
    <t xml:space="preserve">                         DAYS (ALL) DAY-SCHEDULE = Occ-ND-BR-DS ..</t>
  </si>
  <si>
    <t xml:space="preserve">              THRU JAN  7 WEEK-SCHEDULE = OCC-BR-DU-WS</t>
  </si>
  <si>
    <t xml:space="preserve">              THRU JAN 14 WEEK-SCHEDULE = OCC-BR-ND-WS</t>
  </si>
  <si>
    <t xml:space="preserve">              THRU JAN 21 WEEK-SCHEDULE = OCC-BR-DU-WS</t>
  </si>
  <si>
    <t xml:space="preserve">              THRU JAN 28 WEEK-SCHEDULE = OCC-BR-ND-WS</t>
  </si>
  <si>
    <t xml:space="preserve">              THRU FEB  4 WEEK-SCHEDULE = OCC-BR-DU-WS</t>
  </si>
  <si>
    <t xml:space="preserve">              THRU FEB 11 WEEK-SCHEDULE = OCC-BR-ND-WS</t>
  </si>
  <si>
    <t xml:space="preserve">              THRU FEB 18 WEEK-SCHEDULE = OCC-BR-DU-WS</t>
  </si>
  <si>
    <t xml:space="preserve">              THRU FEB 25 WEEK-SCHEDULE = OCC-BR-ND-WS</t>
  </si>
  <si>
    <t xml:space="preserve">              THRU MAR  3 WEEK-SCHEDULE = OCC-BR-DU-WS</t>
  </si>
  <si>
    <t xml:space="preserve">              THRU MAR 10 WEEK-SCHEDULE = OCC-BR-ND-WS</t>
  </si>
  <si>
    <t xml:space="preserve">              THRU MAR 17 WEEK-SCHEDULE = OCC-BR-DU-WS</t>
  </si>
  <si>
    <t xml:space="preserve">              THRU MAR 24 WEEK-SCHEDULE = OCC-BR-ND-WS</t>
  </si>
  <si>
    <t xml:space="preserve">              THRU MAR 31 WEEK-SCHEDULE = OCC-BR-DU-WS</t>
  </si>
  <si>
    <t xml:space="preserve">              THRU APR  7 WEEK-SCHEDULE = OCC-BR-ND-WS</t>
  </si>
  <si>
    <t xml:space="preserve">              THRU APR 14 WEEK-SCHEDULE = OCC-BR-DU-WS</t>
  </si>
  <si>
    <t xml:space="preserve">              THRU APR 21 WEEK-SCHEDULE = OCC-BR-ND-WS</t>
  </si>
  <si>
    <t xml:space="preserve">              THRU APR 28 WEEK-SCHEDULE = OCC-BR-DU-WS</t>
  </si>
  <si>
    <t xml:space="preserve">              THRU MAY  5 WEEK-SCHEDULE = OCC-BR-ND-WS</t>
  </si>
  <si>
    <t xml:space="preserve">              THRU MAY 12 WEEK-SCHEDULE = OCC-BR-DU-WS</t>
  </si>
  <si>
    <t xml:space="preserve">              THRU MAY 19 WEEK-SCHEDULE = OCC-BR-ND-WS</t>
  </si>
  <si>
    <t xml:space="preserve">              THRU MAY 26 WEEK-SCHEDULE = OCC-BR-DU-WS</t>
  </si>
  <si>
    <t xml:space="preserve">              THRU JUN  2 WEEK-SCHEDULE = OCC-BR-ND-WS</t>
  </si>
  <si>
    <t xml:space="preserve">              THRU JUN  9 WEEK-SCHEDULE = OCC-BR-DU-WS</t>
  </si>
  <si>
    <t xml:space="preserve">              THRU JUN 16 WEEK-SCHEDULE = OCC-BR-ND-WS</t>
  </si>
  <si>
    <t xml:space="preserve">              THRU JUN 23 WEEK-SCHEDULE = OCC-BR-DU-WS</t>
  </si>
  <si>
    <t xml:space="preserve">              THRU JUN 30 WEEK-SCHEDULE = OCC-BR-ND-WS</t>
  </si>
  <si>
    <t xml:space="preserve">              THRU JUL  7 WEEK-SCHEDULE = OCC-BR-DU-WS</t>
  </si>
  <si>
    <t xml:space="preserve">              THRU JUL 14 WEEK-SCHEDULE = OCC-BR-ND-WS</t>
  </si>
  <si>
    <t xml:space="preserve">              THRU JUL 21 WEEK-SCHEDULE = OCC-BR-DU-WS</t>
  </si>
  <si>
    <t xml:space="preserve">              THRU JUL 28 WEEK-SCHEDULE = OCC-BR-ND-WS</t>
  </si>
  <si>
    <t xml:space="preserve">              THRU AUG  4 WEEK-SCHEDULE = OCC-BR-DU-WS</t>
  </si>
  <si>
    <t xml:space="preserve">              THRU AUG 11 WEEK-SCHEDULE = OCC-BR-ND-WS</t>
  </si>
  <si>
    <t xml:space="preserve">              THRU AUG 18 WEEK-SCHEDULE = OCC-BR-DU-WS</t>
  </si>
  <si>
    <t xml:space="preserve">              THRU AUG 25 WEEK-SCHEDULE = OCC-BR-ND-WS</t>
  </si>
  <si>
    <t xml:space="preserve">              THRU SEP  1 WEEK-SCHEDULE = OCC-BR-DU-WS</t>
  </si>
  <si>
    <t xml:space="preserve">              THRU SEP  8 WEEK-SCHEDULE = OCC-BR-ND-WS</t>
  </si>
  <si>
    <t xml:space="preserve">              THRU SEP 15 WEEK-SCHEDULE = OCC-BR-DU-WS</t>
  </si>
  <si>
    <t xml:space="preserve">              THRU SEP 22 WEEK-SCHEDULE = OCC-BR-ND-WS</t>
  </si>
  <si>
    <t xml:space="preserve">              THRU SEP 29 WEEK-SCHEDULE = OCC-BR-DU-WS</t>
  </si>
  <si>
    <t xml:space="preserve">              THRU OCT  6 WEEK-SCHEDULE = OCC-BR-ND-WS</t>
  </si>
  <si>
    <t xml:space="preserve">              THRU OCT 13 WEEK-SCHEDULE = OCC-BR-DU-WS</t>
  </si>
  <si>
    <t xml:space="preserve">              THRU OCT 20 WEEK-SCHEDULE = OCC-BR-ND-WS</t>
  </si>
  <si>
    <t xml:space="preserve">              THRU OCT 27 WEEK-SCHEDULE = OCC-BR-DU-WS</t>
  </si>
  <si>
    <t xml:space="preserve">              THRU NOV  3 WEEK-SCHEDULE = OCC-BR-ND-WS</t>
  </si>
  <si>
    <t xml:space="preserve">              THRU NOV 10 WEEK-SCHEDULE = OCC-BR-DU-WS</t>
  </si>
  <si>
    <t xml:space="preserve">              THRU NOV 17 WEEK-SCHEDULE = OCC-BR-ND-WS</t>
  </si>
  <si>
    <t xml:space="preserve">              THRU NOV 24 WEEK-SCHEDULE = OCC-BR-DU-WS</t>
  </si>
  <si>
    <t xml:space="preserve">              THRU DEC  1 WEEK-SCHEDULE = OCC-BR-ND-WS</t>
  </si>
  <si>
    <t xml:space="preserve">              THRU DEC  8 WEEK-SCHEDULE = OCC-BR-DU-WS</t>
  </si>
  <si>
    <t xml:space="preserve">              THRU DEC 15 WEEK-SCHEDULE = OCC-BR-ND-WS</t>
  </si>
  <si>
    <t xml:space="preserve">              THRU DEC 22 WEEK-SCHEDULE = OCC-BR-DU-WS</t>
  </si>
  <si>
    <t xml:space="preserve">              THRU DEC 29 WEEK-SCHEDULE = OCC-BR-ND-WS</t>
  </si>
  <si>
    <t xml:space="preserve">              THRU DEC 31 WEEK-SCHEDULE = OCC-BR-DU-WS  ..</t>
  </si>
  <si>
    <t xml:space="preserve"> OCC-BR-DU-WS = WEEK-SCHEDULE TYPE = FRACTION</t>
  </si>
  <si>
    <t xml:space="preserve">                         DAYS (WD ) DAY-SCHEDULE = Occ-DU-LR-WD-DS</t>
  </si>
  <si>
    <t xml:space="preserve">                         DAYS (WEH) DAY-SCHEDULE = Occ-ND-LR-WE-DS ..</t>
  </si>
  <si>
    <t xml:space="preserve">                         DAYS (WEH) DAY-SCHEDULE = Occ-DU-LR-WE-DS ..</t>
  </si>
  <si>
    <t xml:space="preserve">                         DAYS (WD ) DAY-SCHEDULE = Occ-ND-LR-WD-DS</t>
  </si>
  <si>
    <t xml:space="preserve">                         DAYS (WD ) DAY-SCHEDULE = Occ-DU-BR-WD-DS</t>
  </si>
  <si>
    <t xml:space="preserve">                         DAYS (WEH) DAY-SCHEDULE = Occ-DU-BR-WE-DS ..</t>
  </si>
  <si>
    <t xml:space="preserve">                         DAYS (WD ) DAY-SCHEDULE = Occ-ND-BR-WD-DS</t>
  </si>
  <si>
    <t xml:space="preserve">                         DAYS (WEH) DAY-SCHEDULE = Occ-ND-BR-WE-DS ..</t>
  </si>
  <si>
    <t>For a simulation year of 2000:</t>
  </si>
  <si>
    <t>days</t>
  </si>
  <si>
    <t>fraction</t>
  </si>
  <si>
    <t>Annual:</t>
  </si>
  <si>
    <t>no. of weekday - day use:</t>
  </si>
  <si>
    <t>no. of weekend - day use:</t>
  </si>
  <si>
    <t>no. of weekday - no day use:</t>
  </si>
  <si>
    <t>no. of weekend - no day use:</t>
  </si>
  <si>
    <t>Fraction of Weekend/Holidays:</t>
  </si>
  <si>
    <t>Fraction of Weekdays:</t>
  </si>
  <si>
    <t>No Day-Use</t>
  </si>
  <si>
    <t>Day-Use</t>
  </si>
  <si>
    <t>All of the schedules are built up from the most detailed level, found on tab "Occ L3-WD-DU-LR".</t>
  </si>
  <si>
    <t>OCC-LR-SCH   = SCHEDULE TYPE = FRACTION</t>
  </si>
  <si>
    <t>OCC-BR-SCH   = SCHEDULE TYPE = FRACTION</t>
  </si>
  <si>
    <t xml:space="preserve">              THRU DEC 31 WEEK-SCHEDULE = OCC-LR-ND-WS  ..</t>
  </si>
  <si>
    <t xml:space="preserve">              THRU DEC 31 WEEK-SCHEDULE = OCC-BR-ND-WS  ..</t>
  </si>
  <si>
    <t xml:space="preserve">              THRU DEC 31 WEEK-SCHEDULE = OCC-ND-WS  ..</t>
  </si>
  <si>
    <t>Total hours/person</t>
  </si>
  <si>
    <t>Occupancy Schedule, where number of people = number of bedrooms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</si>
</sst>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2" formatCode="0.000"/>
  </numFmts>
  <fonts count="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0" fontId="0" fillId="0" borderId="0" xfId="0" quotePrefix="1" applyNumberFormat="1" applyAlignment="1">
      <alignment horizontal="right"/>
    </xf>
    <xf numFmtId="0" fontId="0" fillId="0" borderId="0" xfId="0" quotePrefix="1"/>
    <xf numFmtId="166" fontId="0" fillId="0" borderId="0" xfId="0" applyNumberFormat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Profile
daily average - whole house
</a:t>
            </a:r>
          </a:p>
        </c:rich>
      </c:tx>
      <c:layout>
        <c:manualLayout>
          <c:xMode val="edge"/>
          <c:yMode val="edge"/>
          <c:x val="0.28247628124064433"/>
          <c:y val="3.8364347133026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56752400406"/>
          <c:y val="0.25064706793577196"/>
          <c:w val="0.79547918280411345"/>
          <c:h val="0.58569569956420187"/>
        </c:manualLayout>
      </c:layout>
      <c:lineChart>
        <c:grouping val="standard"/>
        <c:varyColors val="0"/>
        <c:ser>
          <c:idx val="0"/>
          <c:order val="0"/>
          <c:tx>
            <c:strRef>
              <c:f>'Occ L0'!$C$15</c:f>
              <c:strCache>
                <c:ptCount val="1"/>
                <c:pt idx="0">
                  <c:v>Occ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'Occ L0'!$B$16:$B$39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'Occ L0'!$C$16:$C$39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0.88309589041095893</c:v>
                </c:pt>
                <c:pt idx="8">
                  <c:v>0.40860957027584915</c:v>
                </c:pt>
                <c:pt idx="9">
                  <c:v>0.24188778382435727</c:v>
                </c:pt>
                <c:pt idx="10">
                  <c:v>0.24188778382435727</c:v>
                </c:pt>
                <c:pt idx="11">
                  <c:v>8.5295552636517155E-2</c:v>
                </c:pt>
                <c:pt idx="12">
                  <c:v>0.24188778382435727</c:v>
                </c:pt>
                <c:pt idx="13">
                  <c:v>0.24188778382435727</c:v>
                </c:pt>
                <c:pt idx="14">
                  <c:v>0.24188778382435727</c:v>
                </c:pt>
                <c:pt idx="15">
                  <c:v>0.24188778382435727</c:v>
                </c:pt>
                <c:pt idx="16">
                  <c:v>0.29498367423531624</c:v>
                </c:pt>
                <c:pt idx="17">
                  <c:v>0.55309589041095886</c:v>
                </c:pt>
                <c:pt idx="18">
                  <c:v>0.89693150684931511</c:v>
                </c:pt>
                <c:pt idx="19">
                  <c:v>0.89693150684931511</c:v>
                </c:pt>
                <c:pt idx="20">
                  <c:v>0.89693150684931511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3DB-AED8-AB802602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3856"/>
        <c:axId val="1"/>
      </c:lineChart>
      <c:catAx>
        <c:axId val="120430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 of total people</a:t>
                </a:r>
              </a:p>
            </c:rich>
          </c:tx>
          <c:layout>
            <c:manualLayout>
              <c:xMode val="edge"/>
              <c:yMode val="edge"/>
              <c:x val="3.0845111169955423E-2"/>
              <c:y val="0.309472400206412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303856"/>
        <c:crosses val="autoZero"/>
        <c:crossBetween val="between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129540</xdr:rowOff>
    </xdr:from>
    <xdr:to>
      <xdr:col>12</xdr:col>
      <xdr:colOff>160020</xdr:colOff>
      <xdr:row>31</xdr:row>
      <xdr:rowOff>91440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B9120AA-79B2-9E8F-E702-78540961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F39" sqref="F39"/>
    </sheetView>
  </sheetViews>
  <sheetFormatPr defaultRowHeight="13.2" x14ac:dyDescent="0.25"/>
  <cols>
    <col min="10" max="10" width="7.6640625" customWidth="1"/>
    <col min="11" max="11" width="7.5546875" customWidth="1"/>
    <col min="12" max="12" width="8.5546875" customWidth="1"/>
  </cols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288</v>
      </c>
    </row>
    <row r="17" spans="2:7" x14ac:dyDescent="0.25">
      <c r="B17" t="s">
        <v>92</v>
      </c>
    </row>
    <row r="19" spans="2:7" x14ac:dyDescent="0.25">
      <c r="C19" t="s">
        <v>57</v>
      </c>
      <c r="F19">
        <v>230</v>
      </c>
      <c r="G19" t="s">
        <v>58</v>
      </c>
    </row>
    <row r="20" spans="2:7" x14ac:dyDescent="0.25">
      <c r="C20" t="s">
        <v>59</v>
      </c>
      <c r="F20">
        <v>210</v>
      </c>
      <c r="G20" t="s">
        <v>58</v>
      </c>
    </row>
    <row r="22" spans="2:7" x14ac:dyDescent="0.25">
      <c r="C22" t="s">
        <v>61</v>
      </c>
      <c r="F22">
        <v>190</v>
      </c>
      <c r="G22" t="s">
        <v>58</v>
      </c>
    </row>
    <row r="23" spans="2:7" x14ac:dyDescent="0.25">
      <c r="C23" t="s">
        <v>60</v>
      </c>
      <c r="F23">
        <v>140</v>
      </c>
      <c r="G23" t="s">
        <v>58</v>
      </c>
    </row>
    <row r="26" spans="2:7" x14ac:dyDescent="0.25">
      <c r="C26" t="s">
        <v>276</v>
      </c>
      <c r="F26" s="7" t="s">
        <v>277</v>
      </c>
      <c r="G26" s="7" t="s">
        <v>278</v>
      </c>
    </row>
    <row r="27" spans="2:7" x14ac:dyDescent="0.25">
      <c r="C27" t="s">
        <v>279</v>
      </c>
      <c r="F27" s="7"/>
      <c r="G27" s="7"/>
    </row>
    <row r="28" spans="2:7" x14ac:dyDescent="0.25">
      <c r="E28" s="13" t="s">
        <v>280</v>
      </c>
      <c r="F28" s="7">
        <v>125</v>
      </c>
      <c r="G28" s="14">
        <f>+F28/365</f>
        <v>0.34246575342465752</v>
      </c>
    </row>
    <row r="29" spans="2:7" x14ac:dyDescent="0.25">
      <c r="E29" s="13" t="s">
        <v>281</v>
      </c>
      <c r="F29" s="7">
        <v>57</v>
      </c>
      <c r="G29" s="14">
        <f>+F29/365</f>
        <v>0.15616438356164383</v>
      </c>
    </row>
    <row r="30" spans="2:7" x14ac:dyDescent="0.25">
      <c r="E30" s="13" t="s">
        <v>282</v>
      </c>
      <c r="F30" s="7">
        <v>126</v>
      </c>
      <c r="G30" s="14">
        <f>+F30/365</f>
        <v>0.34520547945205482</v>
      </c>
    </row>
    <row r="31" spans="2:7" x14ac:dyDescent="0.25">
      <c r="E31" s="13" t="s">
        <v>283</v>
      </c>
      <c r="F31" s="7">
        <v>57</v>
      </c>
      <c r="G31" s="14">
        <f>+F31/365</f>
        <v>0.15616438356164383</v>
      </c>
    </row>
    <row r="33" spans="3:6" x14ac:dyDescent="0.25">
      <c r="C33" t="s">
        <v>284</v>
      </c>
      <c r="F33" s="15">
        <f>+(F29+F31)/SUM(F28:F31)</f>
        <v>0.31232876712328766</v>
      </c>
    </row>
    <row r="34" spans="3:6" x14ac:dyDescent="0.25">
      <c r="C34" t="s">
        <v>285</v>
      </c>
      <c r="F34" s="15">
        <f>+(F28+F30)/SUM(F28:F31)</f>
        <v>0.68767123287671228</v>
      </c>
    </row>
    <row r="35" spans="3:6" x14ac:dyDescent="0.25">
      <c r="C35" t="s">
        <v>17</v>
      </c>
      <c r="F35" s="15">
        <f>(F28+F29)/SUM(F28:F31)</f>
        <v>0.49863013698630138</v>
      </c>
    </row>
    <row r="36" spans="3:6" x14ac:dyDescent="0.25">
      <c r="C36" t="s">
        <v>18</v>
      </c>
      <c r="F36" s="15">
        <f>(F30+F31)/SUM(F28:F31)</f>
        <v>0.50136986301369868</v>
      </c>
    </row>
    <row r="38" spans="3:6" x14ac:dyDescent="0.25">
      <c r="C38" t="s">
        <v>68</v>
      </c>
      <c r="F38" s="1">
        <f>SUM('Occ L1-LR'!C16:C39)</f>
        <v>7.9845337586789249</v>
      </c>
    </row>
    <row r="39" spans="3:6" x14ac:dyDescent="0.25">
      <c r="C39" t="s">
        <v>69</v>
      </c>
      <c r="F39" s="1">
        <f>SUM('Occ L1-LR'!D16:D39)</f>
        <v>8.5392602739726016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71</v>
      </c>
    </row>
    <row r="3" spans="2:10" x14ac:dyDescent="0.25">
      <c r="B3" s="11" t="s">
        <v>10</v>
      </c>
      <c r="C3" s="11"/>
      <c r="D3" s="11">
        <v>0</v>
      </c>
    </row>
    <row r="4" spans="2:10" x14ac:dyDescent="0.25">
      <c r="B4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D11" s="1"/>
      <c r="E11" s="1"/>
      <c r="F11" s="1"/>
      <c r="G11" s="1"/>
      <c r="H11" s="1"/>
      <c r="I11" s="1"/>
      <c r="J11" s="1"/>
    </row>
    <row r="12" spans="2:10" x14ac:dyDescent="0.25">
      <c r="D12" s="1"/>
      <c r="E12" s="1"/>
      <c r="F12" s="1"/>
      <c r="G12" s="1"/>
      <c r="H12" s="1"/>
      <c r="I12" s="1"/>
      <c r="J12" s="1"/>
    </row>
    <row r="13" spans="2:10" x14ac:dyDescent="0.25">
      <c r="D13" s="1"/>
      <c r="E13" s="1"/>
      <c r="F13" s="1"/>
      <c r="G13" s="1"/>
      <c r="H13" s="1"/>
      <c r="I13" s="1"/>
      <c r="J13" s="1"/>
    </row>
    <row r="15" spans="2:10" x14ac:dyDescent="0.25">
      <c r="B15" s="8"/>
      <c r="C15" s="10" t="s">
        <v>19</v>
      </c>
    </row>
    <row r="16" spans="2:10" x14ac:dyDescent="0.25">
      <c r="B16" s="7">
        <v>1</v>
      </c>
      <c r="C16" s="15">
        <f>+'Occ L1-WD'!C16*Occupancy!$F$34+'Occ L1-WD'!D16*Occupancy!$F$33</f>
        <v>1</v>
      </c>
      <c r="E16" s="15"/>
      <c r="G16" s="15"/>
    </row>
    <row r="17" spans="2:7" x14ac:dyDescent="0.25">
      <c r="B17" s="7">
        <v>2</v>
      </c>
      <c r="C17" s="15">
        <f>+'Occ L1-WD'!C17*Occupancy!$F$34+'Occ L1-WD'!D17*Occupancy!$F$33</f>
        <v>1</v>
      </c>
      <c r="E17" s="15"/>
      <c r="G17" s="15"/>
    </row>
    <row r="18" spans="2:7" x14ac:dyDescent="0.25">
      <c r="B18" s="7">
        <v>3</v>
      </c>
      <c r="C18" s="15">
        <f>+'Occ L1-WD'!C18*Occupancy!$F$34+'Occ L1-WD'!D18*Occupancy!$F$33</f>
        <v>1</v>
      </c>
      <c r="E18" s="15"/>
      <c r="G18" s="15"/>
    </row>
    <row r="19" spans="2:7" x14ac:dyDescent="0.25">
      <c r="B19" s="7">
        <v>4</v>
      </c>
      <c r="C19" s="15">
        <f>+'Occ L1-WD'!C19*Occupancy!$F$34+'Occ L1-WD'!D19*Occupancy!$F$33</f>
        <v>1</v>
      </c>
      <c r="E19" s="15"/>
      <c r="G19" s="15"/>
    </row>
    <row r="20" spans="2:7" x14ac:dyDescent="0.25">
      <c r="B20" s="7">
        <v>5</v>
      </c>
      <c r="C20" s="15">
        <f>+'Occ L1-WD'!C20*Occupancy!$F$34+'Occ L1-WD'!D20*Occupancy!$F$33</f>
        <v>1</v>
      </c>
      <c r="E20" s="15"/>
      <c r="G20" s="15"/>
    </row>
    <row r="21" spans="2:7" x14ac:dyDescent="0.25">
      <c r="B21" s="7">
        <v>6</v>
      </c>
      <c r="C21" s="15">
        <f>+'Occ L1-WD'!C21*Occupancy!$F$34+'Occ L1-WD'!D21*Occupancy!$F$33</f>
        <v>1</v>
      </c>
      <c r="E21" s="15"/>
      <c r="G21" s="15"/>
    </row>
    <row r="22" spans="2:7" x14ac:dyDescent="0.25">
      <c r="B22" s="7">
        <v>7</v>
      </c>
      <c r="C22" s="15">
        <f>+'Occ L1-WD'!C22*Occupancy!$F$34+'Occ L1-WD'!D22*Occupancy!$F$33</f>
        <v>1</v>
      </c>
      <c r="E22" s="15"/>
      <c r="G22" s="15"/>
    </row>
    <row r="23" spans="2:7" x14ac:dyDescent="0.25">
      <c r="B23" s="7">
        <v>8</v>
      </c>
      <c r="C23" s="15">
        <f>+'Occ L1-WD'!C23*Occupancy!$F$34+'Occ L1-WD'!D23*Occupancy!$F$33</f>
        <v>0.88309589041095893</v>
      </c>
      <c r="E23" s="15"/>
      <c r="G23" s="15"/>
    </row>
    <row r="24" spans="2:7" x14ac:dyDescent="0.25">
      <c r="B24" s="7">
        <v>9</v>
      </c>
      <c r="C24" s="15">
        <f>+'Occ L1-WD'!C24*Occupancy!$F$34+'Occ L1-WD'!D24*Occupancy!$F$33</f>
        <v>0.40860957027584915</v>
      </c>
      <c r="E24" s="15"/>
      <c r="G24" s="15"/>
    </row>
    <row r="25" spans="2:7" x14ac:dyDescent="0.25">
      <c r="B25" s="7">
        <v>10</v>
      </c>
      <c r="C25" s="15">
        <f>+'Occ L1-WD'!C25*Occupancy!$F$34+'Occ L1-WD'!D25*Occupancy!$F$33</f>
        <v>0.24188778382435727</v>
      </c>
      <c r="E25" s="15"/>
      <c r="G25" s="15"/>
    </row>
    <row r="26" spans="2:7" x14ac:dyDescent="0.25">
      <c r="B26" s="7">
        <v>11</v>
      </c>
      <c r="C26" s="15">
        <f>+'Occ L1-WD'!C26*Occupancy!$F$34+'Occ L1-WD'!D26*Occupancy!$F$33</f>
        <v>0.24188778382435727</v>
      </c>
      <c r="E26" s="15"/>
      <c r="G26" s="15"/>
    </row>
    <row r="27" spans="2:7" x14ac:dyDescent="0.25">
      <c r="B27" s="7">
        <v>12</v>
      </c>
      <c r="C27" s="15">
        <f>+'Occ L1-WD'!C27*Occupancy!$F$34+'Occ L1-WD'!D27*Occupancy!$F$33</f>
        <v>8.5295552636517155E-2</v>
      </c>
      <c r="E27" s="15"/>
      <c r="G27" s="15"/>
    </row>
    <row r="28" spans="2:7" x14ac:dyDescent="0.25">
      <c r="B28" s="7">
        <v>13</v>
      </c>
      <c r="C28" s="15">
        <f>+'Occ L1-WD'!C28*Occupancy!$F$34+'Occ L1-WD'!D28*Occupancy!$F$33</f>
        <v>0.24188778382435727</v>
      </c>
      <c r="E28" s="15"/>
      <c r="G28" s="15"/>
    </row>
    <row r="29" spans="2:7" x14ac:dyDescent="0.25">
      <c r="B29" s="7">
        <v>14</v>
      </c>
      <c r="C29" s="15">
        <f>+'Occ L1-WD'!C29*Occupancy!$F$34+'Occ L1-WD'!D29*Occupancy!$F$33</f>
        <v>0.24188778382435727</v>
      </c>
      <c r="E29" s="15"/>
      <c r="G29" s="15"/>
    </row>
    <row r="30" spans="2:7" x14ac:dyDescent="0.25">
      <c r="B30" s="7">
        <v>15</v>
      </c>
      <c r="C30" s="15">
        <f>+'Occ L1-WD'!C30*Occupancy!$F$34+'Occ L1-WD'!D30*Occupancy!$F$33</f>
        <v>0.24188778382435727</v>
      </c>
      <c r="E30" s="15"/>
      <c r="G30" s="15"/>
    </row>
    <row r="31" spans="2:7" x14ac:dyDescent="0.25">
      <c r="B31" s="7">
        <v>16</v>
      </c>
      <c r="C31" s="15">
        <f>+'Occ L1-WD'!C31*Occupancy!$F$34+'Occ L1-WD'!D31*Occupancy!$F$33</f>
        <v>0.24188778382435727</v>
      </c>
      <c r="E31" s="15"/>
      <c r="G31" s="15"/>
    </row>
    <row r="32" spans="2:7" x14ac:dyDescent="0.25">
      <c r="B32" s="7">
        <v>17</v>
      </c>
      <c r="C32" s="15">
        <f>+'Occ L1-WD'!C32*Occupancy!$F$34+'Occ L1-WD'!D32*Occupancy!$F$33</f>
        <v>0.29498367423531624</v>
      </c>
      <c r="E32" s="15"/>
      <c r="G32" s="15"/>
    </row>
    <row r="33" spans="2:7" x14ac:dyDescent="0.25">
      <c r="B33" s="7">
        <v>18</v>
      </c>
      <c r="C33" s="15">
        <f>+'Occ L1-WD'!C33*Occupancy!$F$34+'Occ L1-WD'!D33*Occupancy!$F$33</f>
        <v>0.55309589041095886</v>
      </c>
      <c r="E33" s="15"/>
      <c r="G33" s="15"/>
    </row>
    <row r="34" spans="2:7" x14ac:dyDescent="0.25">
      <c r="B34" s="7">
        <v>19</v>
      </c>
      <c r="C34" s="15">
        <f>+'Occ L1-WD'!C34*Occupancy!$F$34+'Occ L1-WD'!D34*Occupancy!$F$33</f>
        <v>0.89693150684931511</v>
      </c>
      <c r="E34" s="15"/>
      <c r="G34" s="15"/>
    </row>
    <row r="35" spans="2:7" x14ac:dyDescent="0.25">
      <c r="B35" s="7">
        <v>20</v>
      </c>
      <c r="C35" s="15">
        <f>+'Occ L1-WD'!C35*Occupancy!$F$34+'Occ L1-WD'!D35*Occupancy!$F$33</f>
        <v>0.89693150684931511</v>
      </c>
      <c r="E35" s="15"/>
      <c r="G35" s="15"/>
    </row>
    <row r="36" spans="2:7" x14ac:dyDescent="0.25">
      <c r="B36" s="7">
        <v>21</v>
      </c>
      <c r="C36" s="15">
        <f>+'Occ L1-WD'!C36*Occupancy!$F$34+'Occ L1-WD'!D36*Occupancy!$F$33</f>
        <v>0.89693150684931511</v>
      </c>
      <c r="E36" s="15"/>
      <c r="G36" s="15"/>
    </row>
    <row r="37" spans="2:7" x14ac:dyDescent="0.25">
      <c r="B37" s="7">
        <v>22</v>
      </c>
      <c r="C37" s="15">
        <f>+'Occ L1-WD'!C37*Occupancy!$F$34+'Occ L1-WD'!D37*Occupancy!$F$33</f>
        <v>1</v>
      </c>
      <c r="E37" s="15"/>
      <c r="G37" s="15"/>
    </row>
    <row r="38" spans="2:7" x14ac:dyDescent="0.25">
      <c r="B38" s="7">
        <v>23</v>
      </c>
      <c r="C38" s="15">
        <f>+'Occ L1-WD'!C38*Occupancy!$F$34+'Occ L1-WD'!D38*Occupancy!$F$33</f>
        <v>1</v>
      </c>
      <c r="E38" s="15"/>
      <c r="G38" s="15"/>
    </row>
    <row r="39" spans="2:7" x14ac:dyDescent="0.25">
      <c r="B39" s="7">
        <v>24</v>
      </c>
      <c r="C39" s="15">
        <f>+'Occ L1-WD'!C39*Occupancy!$F$34+'Occ L1-WD'!D39*Occupancy!$F$33</f>
        <v>1</v>
      </c>
      <c r="E39" s="15"/>
      <c r="G39" s="15"/>
    </row>
    <row r="41" spans="2:7" x14ac:dyDescent="0.25">
      <c r="B41" t="s">
        <v>294</v>
      </c>
      <c r="C41" s="15">
        <f>SUM(C16:C39)</f>
        <v>16.367201801463686</v>
      </c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46</v>
      </c>
    </row>
    <row r="48" spans="2:7" x14ac:dyDescent="0.25">
      <c r="B48" s="5" t="str">
        <f>C15&amp;"-DS"&amp;" =DAY-SCHEDULE   TYPE = FRACTION"</f>
        <v>Occ-DS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0.4086,0.2419,0.2419,0.0853,0.2419,0.2419,0.2419,0.2419,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0.2950,0.5531,0.8969,0.8969,0.8969,1.0000,1.0000,1.0000)  ..</v>
      </c>
    </row>
    <row r="52" spans="2:2" x14ac:dyDescent="0.25">
      <c r="B52" s="5"/>
    </row>
    <row r="53" spans="2:2" x14ac:dyDescent="0.25">
      <c r="B53" s="5" t="str">
        <f>"Occupancy-SCH =SCHEDULE TYPE = FRACTION"</f>
        <v>Occupancy-SCH =SCHEDULE TYPE = FRACTION</v>
      </c>
    </row>
    <row r="54" spans="2:2" x14ac:dyDescent="0.25">
      <c r="B54" s="5" t="str">
        <f>"          THRU DEC 31 (ALL)  "&amp;C15&amp;"-DS  .."</f>
        <v xml:space="preserve">          THRU DEC 31 (ALL)  Occ-DS  ..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72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6</v>
      </c>
      <c r="D4" s="11" t="s">
        <v>7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6</v>
      </c>
      <c r="D14" t="s">
        <v>7</v>
      </c>
    </row>
    <row r="15" spans="2:10" x14ac:dyDescent="0.25">
      <c r="B15" s="8" t="s">
        <v>91</v>
      </c>
      <c r="C15" s="9" t="s">
        <v>20</v>
      </c>
      <c r="D15" s="9" t="s">
        <v>21</v>
      </c>
    </row>
    <row r="16" spans="2:10" x14ac:dyDescent="0.25">
      <c r="B16" s="7">
        <v>1</v>
      </c>
      <c r="C16" s="15">
        <f>+'OccL2-WD-DU'!C16*Occupancy!$F$35+'OccL2-WD-DU'!E16*Occupancy!$F$36</f>
        <v>1</v>
      </c>
      <c r="D16" s="15">
        <f>+'OccL2-WD-DU'!D16*Occupancy!$F$35+'OccL2-WD-DU'!F16*Occupancy!$F$36</f>
        <v>1</v>
      </c>
      <c r="F16" s="15"/>
      <c r="G16" s="15"/>
    </row>
    <row r="17" spans="2:7" x14ac:dyDescent="0.25">
      <c r="B17" s="7">
        <v>2</v>
      </c>
      <c r="C17" s="15">
        <f>+'OccL2-WD-DU'!C17*Occupancy!$F$35+'OccL2-WD-DU'!E17*Occupancy!$F$36</f>
        <v>1</v>
      </c>
      <c r="D17" s="15">
        <f>+'OccL2-WD-DU'!D17*Occupancy!$F$35+'OccL2-WD-DU'!F17*Occupancy!$F$36</f>
        <v>1</v>
      </c>
      <c r="F17" s="15"/>
      <c r="G17" s="15"/>
    </row>
    <row r="18" spans="2:7" x14ac:dyDescent="0.25">
      <c r="B18" s="7">
        <v>3</v>
      </c>
      <c r="C18" s="15">
        <f>+'OccL2-WD-DU'!C18*Occupancy!$F$35+'OccL2-WD-DU'!E18*Occupancy!$F$36</f>
        <v>1</v>
      </c>
      <c r="D18" s="15">
        <f>+'OccL2-WD-DU'!D18*Occupancy!$F$35+'OccL2-WD-DU'!F18*Occupancy!$F$36</f>
        <v>1</v>
      </c>
      <c r="F18" s="15"/>
      <c r="G18" s="15"/>
    </row>
    <row r="19" spans="2:7" x14ac:dyDescent="0.25">
      <c r="B19" s="7">
        <v>4</v>
      </c>
      <c r="C19" s="15">
        <f>+'OccL2-WD-DU'!C19*Occupancy!$F$35+'OccL2-WD-DU'!E19*Occupancy!$F$36</f>
        <v>1</v>
      </c>
      <c r="D19" s="15">
        <f>+'OccL2-WD-DU'!D19*Occupancy!$F$35+'OccL2-WD-DU'!F19*Occupancy!$F$36</f>
        <v>1</v>
      </c>
      <c r="F19" s="15"/>
      <c r="G19" s="15"/>
    </row>
    <row r="20" spans="2:7" x14ac:dyDescent="0.25">
      <c r="B20" s="7">
        <v>5</v>
      </c>
      <c r="C20" s="15">
        <f>+'OccL2-WD-DU'!C20*Occupancy!$F$35+'OccL2-WD-DU'!E20*Occupancy!$F$36</f>
        <v>1</v>
      </c>
      <c r="D20" s="15">
        <f>+'OccL2-WD-DU'!D20*Occupancy!$F$35+'OccL2-WD-DU'!F20*Occupancy!$F$36</f>
        <v>1</v>
      </c>
      <c r="F20" s="15"/>
      <c r="G20" s="15"/>
    </row>
    <row r="21" spans="2:7" x14ac:dyDescent="0.25">
      <c r="B21" s="7">
        <v>6</v>
      </c>
      <c r="C21" s="15">
        <f>+'OccL2-WD-DU'!C21*Occupancy!$F$35+'OccL2-WD-DU'!E21*Occupancy!$F$36</f>
        <v>1</v>
      </c>
      <c r="D21" s="15">
        <f>+'OccL2-WD-DU'!D21*Occupancy!$F$35+'OccL2-WD-DU'!F21*Occupancy!$F$36</f>
        <v>1</v>
      </c>
      <c r="F21" s="15"/>
      <c r="G21" s="15"/>
    </row>
    <row r="22" spans="2:7" x14ac:dyDescent="0.25">
      <c r="B22" s="7">
        <v>7</v>
      </c>
      <c r="C22" s="15">
        <f>+'OccL2-WD-DU'!C22*Occupancy!$F$35+'OccL2-WD-DU'!E22*Occupancy!$F$36</f>
        <v>1</v>
      </c>
      <c r="D22" s="15">
        <f>+'OccL2-WD-DU'!D22*Occupancy!$F$35+'OccL2-WD-DU'!F22*Occupancy!$F$36</f>
        <v>1</v>
      </c>
      <c r="F22" s="15"/>
      <c r="G22" s="15"/>
    </row>
    <row r="23" spans="2:7" x14ac:dyDescent="0.25">
      <c r="B23" s="7">
        <v>8</v>
      </c>
      <c r="C23" s="15">
        <f>+'OccL2-WD-DU'!C23*Occupancy!$F$35+'OccL2-WD-DU'!E23*Occupancy!$F$36</f>
        <v>0.83000000000000007</v>
      </c>
      <c r="D23" s="15">
        <f>+'OccL2-WD-DU'!D23*Occupancy!$F$35+'OccL2-WD-DU'!F23*Occupancy!$F$36</f>
        <v>1</v>
      </c>
      <c r="F23" s="15"/>
      <c r="G23" s="15"/>
    </row>
    <row r="24" spans="2:7" x14ac:dyDescent="0.25">
      <c r="B24" s="7">
        <v>9</v>
      </c>
      <c r="C24" s="15">
        <f>+'OccL2-WD-DU'!C24*Occupancy!$F$35+'OccL2-WD-DU'!E24*Occupancy!$F$36</f>
        <v>0.28989041095890411</v>
      </c>
      <c r="D24" s="15">
        <f>+'OccL2-WD-DU'!D24*Occupancy!$F$35+'OccL2-WD-DU'!F24*Occupancy!$F$36</f>
        <v>0.67000000000000015</v>
      </c>
      <c r="F24" s="15"/>
      <c r="G24" s="15"/>
    </row>
    <row r="25" spans="2:7" x14ac:dyDescent="0.25">
      <c r="B25" s="7">
        <v>10</v>
      </c>
      <c r="C25" s="15">
        <f>+'OccL2-WD-DU'!C25*Occupancy!$F$35+'OccL2-WD-DU'!E25*Occupancy!$F$36</f>
        <v>0.12465753424657534</v>
      </c>
      <c r="D25" s="15">
        <f>+'OccL2-WD-DU'!D25*Occupancy!$F$35+'OccL2-WD-DU'!F25*Occupancy!$F$36</f>
        <v>0.5</v>
      </c>
      <c r="F25" s="15"/>
      <c r="G25" s="15"/>
    </row>
    <row r="26" spans="2:7" x14ac:dyDescent="0.25">
      <c r="B26" s="7">
        <v>11</v>
      </c>
      <c r="C26" s="15">
        <f>+'OccL2-WD-DU'!C26*Occupancy!$F$35+'OccL2-WD-DU'!E26*Occupancy!$F$36</f>
        <v>0.12465753424657534</v>
      </c>
      <c r="D26" s="15">
        <f>+'OccL2-WD-DU'!D26*Occupancy!$F$35+'OccL2-WD-DU'!F26*Occupancy!$F$36</f>
        <v>0.5</v>
      </c>
      <c r="F26" s="15"/>
      <c r="G26" s="15"/>
    </row>
    <row r="27" spans="2:7" x14ac:dyDescent="0.25">
      <c r="B27" s="7">
        <v>12</v>
      </c>
      <c r="C27" s="15">
        <f>+'OccL2-WD-DU'!C27*Occupancy!$F$35+'OccL2-WD-DU'!E27*Occupancy!$F$36</f>
        <v>0.12465753424657534</v>
      </c>
      <c r="D27" s="15">
        <f>+'OccL2-WD-DU'!D27*Occupancy!$F$35+'OccL2-WD-DU'!F27*Occupancy!$F$36</f>
        <v>-1.3698630136986523E-3</v>
      </c>
      <c r="F27" s="15"/>
      <c r="G27" s="15"/>
    </row>
    <row r="28" spans="2:7" x14ac:dyDescent="0.25">
      <c r="B28" s="7">
        <v>13</v>
      </c>
      <c r="C28" s="15">
        <f>+'OccL2-WD-DU'!C28*Occupancy!$F$35+'OccL2-WD-DU'!E28*Occupancy!$F$36</f>
        <v>0.12465753424657534</v>
      </c>
      <c r="D28" s="15">
        <f>+'OccL2-WD-DU'!D28*Occupancy!$F$35+'OccL2-WD-DU'!F28*Occupancy!$F$36</f>
        <v>0.5</v>
      </c>
      <c r="F28" s="15"/>
      <c r="G28" s="15"/>
    </row>
    <row r="29" spans="2:7" x14ac:dyDescent="0.25">
      <c r="B29" s="7">
        <v>14</v>
      </c>
      <c r="C29" s="15">
        <f>+'OccL2-WD-DU'!C29*Occupancy!$F$35+'OccL2-WD-DU'!E29*Occupancy!$F$36</f>
        <v>0.12465753424657534</v>
      </c>
      <c r="D29" s="15">
        <f>+'OccL2-WD-DU'!D29*Occupancy!$F$35+'OccL2-WD-DU'!F29*Occupancy!$F$36</f>
        <v>0.5</v>
      </c>
      <c r="F29" s="15"/>
      <c r="G29" s="15"/>
    </row>
    <row r="30" spans="2:7" x14ac:dyDescent="0.25">
      <c r="B30" s="7">
        <v>15</v>
      </c>
      <c r="C30" s="15">
        <f>+'OccL2-WD-DU'!C30*Occupancy!$F$35+'OccL2-WD-DU'!E30*Occupancy!$F$36</f>
        <v>0.12465753424657534</v>
      </c>
      <c r="D30" s="15">
        <f>+'OccL2-WD-DU'!D30*Occupancy!$F$35+'OccL2-WD-DU'!F30*Occupancy!$F$36</f>
        <v>0.5</v>
      </c>
      <c r="F30" s="15"/>
      <c r="G30" s="15"/>
    </row>
    <row r="31" spans="2:7" x14ac:dyDescent="0.25">
      <c r="B31" s="7">
        <v>16</v>
      </c>
      <c r="C31" s="15">
        <f>+'OccL2-WD-DU'!C31*Occupancy!$F$35+'OccL2-WD-DU'!E31*Occupancy!$F$36</f>
        <v>0.12465753424657534</v>
      </c>
      <c r="D31" s="15">
        <f>+'OccL2-WD-DU'!D31*Occupancy!$F$35+'OccL2-WD-DU'!F31*Occupancy!$F$36</f>
        <v>0.5</v>
      </c>
      <c r="F31" s="15"/>
      <c r="G31" s="15"/>
    </row>
    <row r="32" spans="2:7" x14ac:dyDescent="0.25">
      <c r="B32" s="7">
        <v>17</v>
      </c>
      <c r="C32" s="15">
        <f>+'OccL2-WD-DU'!C32*Occupancy!$F$35+'OccL2-WD-DU'!E32*Occupancy!$F$36</f>
        <v>0.12465753424657534</v>
      </c>
      <c r="D32" s="15">
        <f>+'OccL2-WD-DU'!D32*Occupancy!$F$35+'OccL2-WD-DU'!F32*Occupancy!$F$36</f>
        <v>0.67000000000000015</v>
      </c>
      <c r="F32" s="15"/>
      <c r="G32" s="15"/>
    </row>
    <row r="33" spans="2:7" x14ac:dyDescent="0.25">
      <c r="B33" s="7">
        <v>18</v>
      </c>
      <c r="C33" s="15">
        <f>+'OccL2-WD-DU'!C33*Occupancy!$F$35+'OccL2-WD-DU'!E33*Occupancy!$F$36</f>
        <v>0.5</v>
      </c>
      <c r="D33" s="15">
        <f>+'OccL2-WD-DU'!D33*Occupancy!$F$35+'OccL2-WD-DU'!F33*Occupancy!$F$36</f>
        <v>0.67000000000000015</v>
      </c>
      <c r="F33" s="15"/>
      <c r="G33" s="15"/>
    </row>
    <row r="34" spans="2:7" x14ac:dyDescent="0.25">
      <c r="B34" s="7">
        <v>19</v>
      </c>
      <c r="C34" s="15">
        <f>+'OccL2-WD-DU'!C34*Occupancy!$F$35+'OccL2-WD-DU'!E34*Occupancy!$F$36</f>
        <v>1</v>
      </c>
      <c r="D34" s="15">
        <f>+'OccL2-WD-DU'!D34*Occupancy!$F$35+'OccL2-WD-DU'!F34*Occupancy!$F$36</f>
        <v>0.67000000000000015</v>
      </c>
      <c r="F34" s="15"/>
      <c r="G34" s="15"/>
    </row>
    <row r="35" spans="2:7" x14ac:dyDescent="0.25">
      <c r="B35" s="7">
        <v>20</v>
      </c>
      <c r="C35" s="15">
        <f>+'OccL2-WD-DU'!C35*Occupancy!$F$35+'OccL2-WD-DU'!E35*Occupancy!$F$36</f>
        <v>1</v>
      </c>
      <c r="D35" s="15">
        <f>+'OccL2-WD-DU'!D35*Occupancy!$F$35+'OccL2-WD-DU'!F35*Occupancy!$F$36</f>
        <v>0.67000000000000015</v>
      </c>
      <c r="F35" s="15"/>
      <c r="G35" s="15"/>
    </row>
    <row r="36" spans="2:7" x14ac:dyDescent="0.25">
      <c r="B36" s="7">
        <v>21</v>
      </c>
      <c r="C36" s="15">
        <f>+'OccL2-WD-DU'!C36*Occupancy!$F$35+'OccL2-WD-DU'!E36*Occupancy!$F$36</f>
        <v>1</v>
      </c>
      <c r="D36" s="15">
        <f>+'OccL2-WD-DU'!D36*Occupancy!$F$35+'OccL2-WD-DU'!F36*Occupancy!$F$36</f>
        <v>0.67000000000000015</v>
      </c>
      <c r="F36" s="15"/>
      <c r="G36" s="15"/>
    </row>
    <row r="37" spans="2:7" x14ac:dyDescent="0.25">
      <c r="B37" s="7">
        <v>22</v>
      </c>
      <c r="C37" s="15">
        <f>+'OccL2-WD-DU'!C37*Occupancy!$F$35+'OccL2-WD-DU'!E37*Occupancy!$F$36</f>
        <v>1</v>
      </c>
      <c r="D37" s="15">
        <f>+'OccL2-WD-DU'!D37*Occupancy!$F$35+'OccL2-WD-DU'!F37*Occupancy!$F$36</f>
        <v>1</v>
      </c>
      <c r="F37" s="15"/>
      <c r="G37" s="15"/>
    </row>
    <row r="38" spans="2:7" x14ac:dyDescent="0.25">
      <c r="B38" s="7">
        <v>23</v>
      </c>
      <c r="C38" s="15">
        <f>+'OccL2-WD-DU'!C38*Occupancy!$F$35+'OccL2-WD-DU'!E38*Occupancy!$F$36</f>
        <v>1</v>
      </c>
      <c r="D38" s="15">
        <f>+'OccL2-WD-DU'!D38*Occupancy!$F$35+'OccL2-WD-DU'!F38*Occupancy!$F$36</f>
        <v>1</v>
      </c>
      <c r="F38" s="15"/>
      <c r="G38" s="15"/>
    </row>
    <row r="39" spans="2:7" x14ac:dyDescent="0.25">
      <c r="B39" s="7">
        <v>24</v>
      </c>
      <c r="C39" s="15">
        <f>+'OccL2-WD-DU'!C39*Occupancy!$F$35+'OccL2-WD-DU'!E39*Occupancy!$F$36</f>
        <v>1</v>
      </c>
      <c r="D39" s="15">
        <f>+'OccL2-WD-DU'!D39*Occupancy!$F$35+'OccL2-WD-DU'!F39*Occupancy!$F$36</f>
        <v>1</v>
      </c>
      <c r="F39" s="15"/>
      <c r="G39" s="15"/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47</v>
      </c>
    </row>
    <row r="48" spans="2:7" x14ac:dyDescent="0.25">
      <c r="B48" s="5" t="str">
        <f>C15&amp;"-DS"&amp;" =DAY-SCHEDULE   TYPE = FRACTION"</f>
        <v>Occ-WD-DS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0.1247,0.5000,1.0000,1.0000,1.0000,1.0000,1.0000,1.0000)  ..</v>
      </c>
    </row>
    <row r="53" spans="2:2" x14ac:dyDescent="0.25">
      <c r="B53" s="6" t="s">
        <v>48</v>
      </c>
    </row>
    <row r="54" spans="2:2" x14ac:dyDescent="0.25">
      <c r="B54" s="5" t="str">
        <f>D15&amp;"-DS"&amp;" =DAY-SCHEDULE   TYPE = FRACTION"</f>
        <v>Occ-WE-DS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0.6700,0.5000,0.5000,-0.0014,0.5000,0.5000,0.5000,0.5000,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5" t="str">
        <f>"Occupancy-SCH =SCHEDULE TYPE = FRACTION"</f>
        <v>Occupancy-SCH =SCHEDULE TYPE = FRACTION</v>
      </c>
    </row>
    <row r="60" spans="2:2" x14ac:dyDescent="0.25">
      <c r="B60" s="5" t="str">
        <f>"          THRU DEC 31 (WD)   "&amp;C15&amp;"-DS"</f>
        <v xml:space="preserve">          THRU DEC 31 (WD)   Occ-WD-DS</v>
      </c>
    </row>
    <row r="61" spans="2:2" x14ac:dyDescent="0.25">
      <c r="B61" s="5" t="str">
        <f>"                      (WEH)  "&amp;D15&amp;"-DS  .."</f>
        <v xml:space="preserve">                      (WEH)  Occ-WE-DS  ..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73</v>
      </c>
    </row>
    <row r="3" spans="2:10" x14ac:dyDescent="0.25">
      <c r="B3" s="11" t="s">
        <v>10</v>
      </c>
      <c r="C3" s="11"/>
      <c r="D3" s="11">
        <v>1</v>
      </c>
      <c r="G3" t="s">
        <v>79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B11" s="1"/>
      <c r="C11" s="1"/>
      <c r="F11" s="4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14</v>
      </c>
      <c r="D14" t="s">
        <v>15</v>
      </c>
    </row>
    <row r="15" spans="2:10" x14ac:dyDescent="0.25">
      <c r="B15" s="8" t="s">
        <v>91</v>
      </c>
      <c r="C15" s="9" t="s">
        <v>22</v>
      </c>
      <c r="D15" s="9" t="s">
        <v>23</v>
      </c>
    </row>
    <row r="16" spans="2:10" x14ac:dyDescent="0.25">
      <c r="B16" s="7">
        <v>1</v>
      </c>
      <c r="C16" s="15">
        <f>+'OccL2-DU-LR'!C16+'OccL2-DU-LR'!D16</f>
        <v>1</v>
      </c>
      <c r="D16" s="15">
        <f>+'OccL2-DU-LR'!E16+'OccL2-DU-LR'!F16</f>
        <v>1</v>
      </c>
    </row>
    <row r="17" spans="2:4" x14ac:dyDescent="0.25">
      <c r="B17" s="7">
        <v>2</v>
      </c>
      <c r="C17" s="15">
        <f>+'OccL2-DU-LR'!C17+'OccL2-DU-LR'!D17</f>
        <v>1</v>
      </c>
      <c r="D17" s="15">
        <f>+'OccL2-DU-LR'!E17+'OccL2-DU-LR'!F17</f>
        <v>1</v>
      </c>
    </row>
    <row r="18" spans="2:4" x14ac:dyDescent="0.25">
      <c r="B18" s="7">
        <v>3</v>
      </c>
      <c r="C18" s="15">
        <f>+'OccL2-DU-LR'!C18+'OccL2-DU-LR'!D18</f>
        <v>1</v>
      </c>
      <c r="D18" s="15">
        <f>+'OccL2-DU-LR'!E18+'OccL2-DU-LR'!F18</f>
        <v>1</v>
      </c>
    </row>
    <row r="19" spans="2:4" x14ac:dyDescent="0.25">
      <c r="B19" s="7">
        <v>4</v>
      </c>
      <c r="C19" s="15">
        <f>+'OccL2-DU-LR'!C19+'OccL2-DU-LR'!D19</f>
        <v>1</v>
      </c>
      <c r="D19" s="15">
        <f>+'OccL2-DU-LR'!E19+'OccL2-DU-LR'!F19</f>
        <v>1</v>
      </c>
    </row>
    <row r="20" spans="2:4" x14ac:dyDescent="0.25">
      <c r="B20" s="7">
        <v>5</v>
      </c>
      <c r="C20" s="15">
        <f>+'OccL2-DU-LR'!C20+'OccL2-DU-LR'!D20</f>
        <v>1</v>
      </c>
      <c r="D20" s="15">
        <f>+'OccL2-DU-LR'!E20+'OccL2-DU-LR'!F20</f>
        <v>1</v>
      </c>
    </row>
    <row r="21" spans="2:4" x14ac:dyDescent="0.25">
      <c r="B21" s="7">
        <v>6</v>
      </c>
      <c r="C21" s="15">
        <f>+'OccL2-DU-LR'!C21+'OccL2-DU-LR'!D21</f>
        <v>1</v>
      </c>
      <c r="D21" s="15">
        <f>+'OccL2-DU-LR'!E21+'OccL2-DU-LR'!F21</f>
        <v>1</v>
      </c>
    </row>
    <row r="22" spans="2:4" x14ac:dyDescent="0.25">
      <c r="B22" s="7">
        <v>7</v>
      </c>
      <c r="C22" s="15">
        <f>+'OccL2-DU-LR'!C22+'OccL2-DU-LR'!D22</f>
        <v>0.99999999999999989</v>
      </c>
      <c r="D22" s="15">
        <f>+'OccL2-DU-LR'!E22+'OccL2-DU-LR'!F22</f>
        <v>0.99999999999999989</v>
      </c>
    </row>
    <row r="23" spans="2:4" x14ac:dyDescent="0.25">
      <c r="B23" s="7">
        <v>8</v>
      </c>
      <c r="C23" s="15">
        <f>+'OccL2-DU-LR'!C23+'OccL2-DU-LR'!D23</f>
        <v>0.88309589041095893</v>
      </c>
      <c r="D23" s="15">
        <f>+'OccL2-DU-LR'!E23+'OccL2-DU-LR'!F23</f>
        <v>0.88309589041095893</v>
      </c>
    </row>
    <row r="24" spans="2:4" x14ac:dyDescent="0.25">
      <c r="B24" s="7">
        <v>9</v>
      </c>
      <c r="C24" s="15">
        <f>+'OccL2-DU-LR'!C24+'OccL2-DU-LR'!D24</f>
        <v>0.43619178082191779</v>
      </c>
      <c r="D24" s="15">
        <f>+'OccL2-DU-LR'!E24+'OccL2-DU-LR'!F24</f>
        <v>0.38117808219178084</v>
      </c>
    </row>
    <row r="25" spans="2:4" x14ac:dyDescent="0.25">
      <c r="B25" s="7">
        <v>10</v>
      </c>
      <c r="C25" s="15">
        <f>+'OccL2-DU-LR'!C25+'OccL2-DU-LR'!D25</f>
        <v>0.32808219178082187</v>
      </c>
      <c r="D25" s="15">
        <f>+'OccL2-DU-LR'!E25+'OccL2-DU-LR'!F25</f>
        <v>0.15616438356164383</v>
      </c>
    </row>
    <row r="26" spans="2:4" x14ac:dyDescent="0.25">
      <c r="B26" s="7">
        <v>11</v>
      </c>
      <c r="C26" s="15">
        <f>+'OccL2-DU-LR'!C26+'OccL2-DU-LR'!D26</f>
        <v>0.32808219178082187</v>
      </c>
      <c r="D26" s="15">
        <f>+'OccL2-DU-LR'!E26+'OccL2-DU-LR'!F26</f>
        <v>0.15616438356164383</v>
      </c>
    </row>
    <row r="27" spans="2:4" x14ac:dyDescent="0.25">
      <c r="B27" s="7">
        <v>12</v>
      </c>
      <c r="C27" s="15">
        <f>+'OccL2-DU-LR'!C27+'OccL2-DU-LR'!D27</f>
        <v>0.32808219178082187</v>
      </c>
      <c r="D27" s="15">
        <f>+'OccL2-DU-LR'!E27+'OccL2-DU-LR'!F27</f>
        <v>0.15616438356164383</v>
      </c>
    </row>
    <row r="28" spans="2:4" x14ac:dyDescent="0.25">
      <c r="B28" s="7">
        <v>13</v>
      </c>
      <c r="C28" s="15">
        <f>+'OccL2-DU-LR'!C28+'OccL2-DU-LR'!D28</f>
        <v>0.32808219178082187</v>
      </c>
      <c r="D28" s="15">
        <f>+'OccL2-DU-LR'!E28+'OccL2-DU-LR'!F28</f>
        <v>0.15616438356164383</v>
      </c>
    </row>
    <row r="29" spans="2:4" x14ac:dyDescent="0.25">
      <c r="B29" s="7">
        <v>14</v>
      </c>
      <c r="C29" s="15">
        <f>+'OccL2-DU-LR'!C29+'OccL2-DU-LR'!D29</f>
        <v>0.32808219178082187</v>
      </c>
      <c r="D29" s="15">
        <f>+'OccL2-DU-LR'!E29+'OccL2-DU-LR'!F29</f>
        <v>0.15616438356164383</v>
      </c>
    </row>
    <row r="30" spans="2:4" x14ac:dyDescent="0.25">
      <c r="B30" s="7">
        <v>15</v>
      </c>
      <c r="C30" s="15">
        <f>+'OccL2-DU-LR'!C30+'OccL2-DU-LR'!D30</f>
        <v>0.32808219178082187</v>
      </c>
      <c r="D30" s="15">
        <f>+'OccL2-DU-LR'!E30+'OccL2-DU-LR'!F30</f>
        <v>0.15616438356164383</v>
      </c>
    </row>
    <row r="31" spans="2:4" x14ac:dyDescent="0.25">
      <c r="B31" s="7">
        <v>16</v>
      </c>
      <c r="C31" s="15">
        <f>+'OccL2-DU-LR'!C31+'OccL2-DU-LR'!D31</f>
        <v>0.32808219178082187</v>
      </c>
      <c r="D31" s="15">
        <f>+'OccL2-DU-LR'!E31+'OccL2-DU-LR'!F31</f>
        <v>0.15616438356164383</v>
      </c>
    </row>
    <row r="32" spans="2:4" x14ac:dyDescent="0.25">
      <c r="B32" s="7">
        <v>17</v>
      </c>
      <c r="C32" s="15">
        <f>+'OccL2-DU-LR'!C32+'OccL2-DU-LR'!D32</f>
        <v>0.38117808219178084</v>
      </c>
      <c r="D32" s="15">
        <f>+'OccL2-DU-LR'!E32+'OccL2-DU-LR'!F32</f>
        <v>0.20926027397260274</v>
      </c>
    </row>
    <row r="33" spans="2:4" x14ac:dyDescent="0.25">
      <c r="B33" s="7">
        <v>18</v>
      </c>
      <c r="C33" s="15">
        <f>+'OccL2-DU-LR'!C33+'OccL2-DU-LR'!D33</f>
        <v>0.55309589041095886</v>
      </c>
      <c r="D33" s="15">
        <f>+'OccL2-DU-LR'!E33+'OccL2-DU-LR'!F33</f>
        <v>0.55309589041095886</v>
      </c>
    </row>
    <row r="34" spans="2:4" x14ac:dyDescent="0.25">
      <c r="B34" s="7">
        <v>19</v>
      </c>
      <c r="C34" s="15">
        <f>+'OccL2-DU-LR'!C34+'OccL2-DU-LR'!D34</f>
        <v>0.896931506849315</v>
      </c>
      <c r="D34" s="15">
        <f>+'OccL2-DU-LR'!E34+'OccL2-DU-LR'!F34</f>
        <v>0.896931506849315</v>
      </c>
    </row>
    <row r="35" spans="2:4" x14ac:dyDescent="0.25">
      <c r="B35" s="7">
        <v>20</v>
      </c>
      <c r="C35" s="15">
        <f>+'OccL2-DU-LR'!C35+'OccL2-DU-LR'!D35</f>
        <v>0.896931506849315</v>
      </c>
      <c r="D35" s="15">
        <f>+'OccL2-DU-LR'!E35+'OccL2-DU-LR'!F35</f>
        <v>0.896931506849315</v>
      </c>
    </row>
    <row r="36" spans="2:4" x14ac:dyDescent="0.25">
      <c r="B36" s="7">
        <v>21</v>
      </c>
      <c r="C36" s="15">
        <f>+'OccL2-DU-LR'!C36+'OccL2-DU-LR'!D36</f>
        <v>0.896931506849315</v>
      </c>
      <c r="D36" s="15">
        <f>+'OccL2-DU-LR'!E36+'OccL2-DU-LR'!F36</f>
        <v>0.896931506849315</v>
      </c>
    </row>
    <row r="37" spans="2:4" x14ac:dyDescent="0.25">
      <c r="B37" s="7">
        <v>22</v>
      </c>
      <c r="C37" s="15">
        <f>+'OccL2-DU-LR'!C37+'OccL2-DU-LR'!D37</f>
        <v>1</v>
      </c>
      <c r="D37" s="15">
        <f>+'OccL2-DU-LR'!E37+'OccL2-DU-LR'!F37</f>
        <v>1</v>
      </c>
    </row>
    <row r="38" spans="2:4" x14ac:dyDescent="0.25">
      <c r="B38" s="7">
        <v>23</v>
      </c>
      <c r="C38" s="15">
        <f>+'OccL2-DU-LR'!C38+'OccL2-DU-LR'!D38</f>
        <v>1</v>
      </c>
      <c r="D38" s="15">
        <f>+'OccL2-DU-LR'!E38+'OccL2-DU-LR'!F38</f>
        <v>1</v>
      </c>
    </row>
    <row r="39" spans="2:4" x14ac:dyDescent="0.25">
      <c r="B39" s="7">
        <v>24</v>
      </c>
      <c r="C39" s="15">
        <f>+'OccL2-DU-LR'!C39+'OccL2-DU-LR'!D39</f>
        <v>1</v>
      </c>
      <c r="D39" s="15">
        <f>+'OccL2-DU-LR'!E39+'OccL2-DU-LR'!F39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49</v>
      </c>
    </row>
    <row r="48" spans="2:4" x14ac:dyDescent="0.25">
      <c r="B48" s="5" t="str">
        <f>C15&amp;"-DS"&amp;" =DAY-SCHEDULE   TYPE = FRACTION"</f>
        <v>Occ-DU-DS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0.3812,0.5531,0.8969,0.8969,0.8969,1.0000,1.0000,1.0000)  ..</v>
      </c>
    </row>
    <row r="53" spans="2:2" x14ac:dyDescent="0.25">
      <c r="B53" s="6" t="s">
        <v>50</v>
      </c>
    </row>
    <row r="54" spans="2:2" x14ac:dyDescent="0.25">
      <c r="B54" s="5" t="str">
        <f>D15&amp;"-DS"&amp;" =DAY-SCHEDULE   TYPE = FRACTION"</f>
        <v>Occ-ND-DS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(1.0000,1.0000,1.0000,1.0000,1.0000,1.0000,1.0000,0.8831,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0.3812,0.1562,0.1562,0.1562,0.1562,0.1562,0.1562,0.1562,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0.2093,0.5531,0.8969,0.8969,0.8969,1.0000,1.0000,1.0000)  ..</v>
      </c>
    </row>
    <row r="58" spans="2:2" x14ac:dyDescent="0.25">
      <c r="B58" s="5"/>
    </row>
    <row r="60" spans="2:2" x14ac:dyDescent="0.25">
      <c r="B60" s="5" t="s">
        <v>93</v>
      </c>
    </row>
    <row r="61" spans="2:2" x14ac:dyDescent="0.25">
      <c r="B61" s="5" t="s">
        <v>95</v>
      </c>
    </row>
    <row r="63" spans="2:2" x14ac:dyDescent="0.25">
      <c r="B63" s="5" t="s">
        <v>94</v>
      </c>
    </row>
    <row r="64" spans="2:2" x14ac:dyDescent="0.25">
      <c r="B64" s="5" t="s">
        <v>96</v>
      </c>
    </row>
    <row r="65" spans="2:2" x14ac:dyDescent="0.25">
      <c r="B65" s="5"/>
    </row>
    <row r="66" spans="2:2" x14ac:dyDescent="0.25">
      <c r="B66" s="5" t="s">
        <v>123</v>
      </c>
    </row>
    <row r="67" spans="2:2" x14ac:dyDescent="0.25">
      <c r="B67" s="5" t="s">
        <v>124</v>
      </c>
    </row>
    <row r="68" spans="2:2" x14ac:dyDescent="0.25">
      <c r="B68" s="5" t="s">
        <v>80</v>
      </c>
    </row>
    <row r="69" spans="2:2" x14ac:dyDescent="0.25">
      <c r="B69" s="5" t="s">
        <v>97</v>
      </c>
    </row>
    <row r="70" spans="2:2" x14ac:dyDescent="0.25">
      <c r="B70" s="5" t="s">
        <v>125</v>
      </c>
    </row>
    <row r="71" spans="2:2" x14ac:dyDescent="0.25">
      <c r="B71" s="5" t="s">
        <v>98</v>
      </c>
    </row>
    <row r="72" spans="2:2" x14ac:dyDescent="0.25">
      <c r="B72" s="5" t="s">
        <v>126</v>
      </c>
    </row>
    <row r="73" spans="2:2" x14ac:dyDescent="0.25">
      <c r="B73" s="5" t="s">
        <v>122</v>
      </c>
    </row>
    <row r="74" spans="2:2" x14ac:dyDescent="0.25">
      <c r="B74" s="5" t="s">
        <v>127</v>
      </c>
    </row>
    <row r="75" spans="2:2" x14ac:dyDescent="0.25">
      <c r="B75" s="5" t="s">
        <v>113</v>
      </c>
    </row>
    <row r="76" spans="2:2" x14ac:dyDescent="0.25">
      <c r="B76" s="5" t="s">
        <v>128</v>
      </c>
    </row>
    <row r="77" spans="2:2" x14ac:dyDescent="0.25">
      <c r="B77" s="5" t="s">
        <v>103</v>
      </c>
    </row>
    <row r="78" spans="2:2" x14ac:dyDescent="0.25">
      <c r="B78" s="5" t="s">
        <v>129</v>
      </c>
    </row>
    <row r="79" spans="2:2" x14ac:dyDescent="0.25">
      <c r="B79" s="5" t="s">
        <v>104</v>
      </c>
    </row>
    <row r="80" spans="2:2" x14ac:dyDescent="0.25">
      <c r="B80" s="5" t="s">
        <v>130</v>
      </c>
    </row>
    <row r="81" spans="2:2" x14ac:dyDescent="0.25">
      <c r="B81" s="5" t="s">
        <v>105</v>
      </c>
    </row>
    <row r="82" spans="2:2" x14ac:dyDescent="0.25">
      <c r="B82" s="5" t="s">
        <v>131</v>
      </c>
    </row>
    <row r="83" spans="2:2" x14ac:dyDescent="0.25">
      <c r="B83" s="5" t="s">
        <v>99</v>
      </c>
    </row>
    <row r="84" spans="2:2" x14ac:dyDescent="0.25">
      <c r="B84" s="5" t="s">
        <v>132</v>
      </c>
    </row>
    <row r="85" spans="2:2" x14ac:dyDescent="0.25">
      <c r="B85" s="5" t="s">
        <v>100</v>
      </c>
    </row>
    <row r="86" spans="2:2" x14ac:dyDescent="0.25">
      <c r="B86" s="5" t="s">
        <v>133</v>
      </c>
    </row>
    <row r="87" spans="2:2" x14ac:dyDescent="0.25">
      <c r="B87" s="5" t="s">
        <v>106</v>
      </c>
    </row>
    <row r="88" spans="2:2" x14ac:dyDescent="0.25">
      <c r="B88" s="5" t="s">
        <v>134</v>
      </c>
    </row>
    <row r="89" spans="2:2" x14ac:dyDescent="0.25">
      <c r="B89" s="5" t="s">
        <v>107</v>
      </c>
    </row>
    <row r="90" spans="2:2" x14ac:dyDescent="0.25">
      <c r="B90" s="5" t="s">
        <v>135</v>
      </c>
    </row>
    <row r="91" spans="2:2" x14ac:dyDescent="0.25">
      <c r="B91" s="5" t="s">
        <v>114</v>
      </c>
    </row>
    <row r="92" spans="2:2" x14ac:dyDescent="0.25">
      <c r="B92" s="5" t="s">
        <v>136</v>
      </c>
    </row>
    <row r="93" spans="2:2" x14ac:dyDescent="0.25">
      <c r="B93" s="5" t="s">
        <v>115</v>
      </c>
    </row>
    <row r="94" spans="2:2" x14ac:dyDescent="0.25">
      <c r="B94" s="5" t="s">
        <v>137</v>
      </c>
    </row>
    <row r="95" spans="2:2" x14ac:dyDescent="0.25">
      <c r="B95" s="5" t="s">
        <v>102</v>
      </c>
    </row>
    <row r="96" spans="2:2" x14ac:dyDescent="0.25">
      <c r="B96" s="5" t="s">
        <v>138</v>
      </c>
    </row>
    <row r="97" spans="2:2" x14ac:dyDescent="0.25">
      <c r="B97" s="5" t="s">
        <v>101</v>
      </c>
    </row>
    <row r="98" spans="2:2" x14ac:dyDescent="0.25">
      <c r="B98" s="5" t="s">
        <v>139</v>
      </c>
    </row>
    <row r="99" spans="2:2" x14ac:dyDescent="0.25">
      <c r="B99" s="5" t="s">
        <v>116</v>
      </c>
    </row>
    <row r="100" spans="2:2" x14ac:dyDescent="0.25">
      <c r="B100" s="5" t="s">
        <v>140</v>
      </c>
    </row>
    <row r="101" spans="2:2" x14ac:dyDescent="0.25">
      <c r="B101" s="5" t="s">
        <v>117</v>
      </c>
    </row>
    <row r="102" spans="2:2" x14ac:dyDescent="0.25">
      <c r="B102" s="5" t="s">
        <v>141</v>
      </c>
    </row>
    <row r="103" spans="2:2" x14ac:dyDescent="0.25">
      <c r="B103" s="5" t="s">
        <v>108</v>
      </c>
    </row>
    <row r="104" spans="2:2" x14ac:dyDescent="0.25">
      <c r="B104" s="5" t="s">
        <v>142</v>
      </c>
    </row>
    <row r="105" spans="2:2" x14ac:dyDescent="0.25">
      <c r="B105" s="5" t="s">
        <v>109</v>
      </c>
    </row>
    <row r="106" spans="2:2" x14ac:dyDescent="0.25">
      <c r="B106" s="5" t="s">
        <v>143</v>
      </c>
    </row>
    <row r="107" spans="2:2" x14ac:dyDescent="0.25">
      <c r="B107" s="5" t="s">
        <v>110</v>
      </c>
    </row>
    <row r="108" spans="2:2" x14ac:dyDescent="0.25">
      <c r="B108" s="5" t="s">
        <v>144</v>
      </c>
    </row>
    <row r="109" spans="2:2" x14ac:dyDescent="0.25">
      <c r="B109" s="5" t="s">
        <v>118</v>
      </c>
    </row>
    <row r="110" spans="2:2" x14ac:dyDescent="0.25">
      <c r="B110" s="5" t="s">
        <v>145</v>
      </c>
    </row>
    <row r="111" spans="2:2" x14ac:dyDescent="0.25">
      <c r="B111" s="5" t="s">
        <v>119</v>
      </c>
    </row>
    <row r="112" spans="2:2" x14ac:dyDescent="0.25">
      <c r="B112" s="5" t="s">
        <v>146</v>
      </c>
    </row>
    <row r="113" spans="2:2" x14ac:dyDescent="0.25">
      <c r="B113" s="5" t="s">
        <v>111</v>
      </c>
    </row>
    <row r="114" spans="2:2" x14ac:dyDescent="0.25">
      <c r="B114" s="5" t="s">
        <v>147</v>
      </c>
    </row>
    <row r="115" spans="2:2" x14ac:dyDescent="0.25">
      <c r="B115" s="5" t="s">
        <v>112</v>
      </c>
    </row>
    <row r="116" spans="2:2" x14ac:dyDescent="0.25">
      <c r="B116" s="5" t="s">
        <v>148</v>
      </c>
    </row>
    <row r="117" spans="2:2" x14ac:dyDescent="0.25">
      <c r="B117" s="5" t="s">
        <v>120</v>
      </c>
    </row>
    <row r="118" spans="2:2" x14ac:dyDescent="0.25">
      <c r="B118" s="5" t="s">
        <v>149</v>
      </c>
    </row>
    <row r="119" spans="2:2" x14ac:dyDescent="0.25">
      <c r="B119" s="5" t="s">
        <v>121</v>
      </c>
    </row>
    <row r="120" spans="2:2" x14ac:dyDescent="0.25">
      <c r="B120" s="5" t="s">
        <v>293</v>
      </c>
    </row>
    <row r="121" spans="2:2" x14ac:dyDescent="0.25">
      <c r="B121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74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51</v>
      </c>
    </row>
    <row r="10" spans="2:10" x14ac:dyDescent="0.25">
      <c r="B10" s="1"/>
      <c r="C10" s="1" t="s">
        <v>52</v>
      </c>
    </row>
    <row r="13" spans="2:10" x14ac:dyDescent="0.25">
      <c r="D13" s="1"/>
      <c r="E13" s="1"/>
      <c r="F13" s="1"/>
      <c r="G13" s="1"/>
      <c r="H13" s="1"/>
      <c r="I13" s="1"/>
      <c r="J13" s="1"/>
    </row>
    <row r="14" spans="2:10" x14ac:dyDescent="0.25">
      <c r="C14" t="s">
        <v>12</v>
      </c>
      <c r="D14" t="s">
        <v>5</v>
      </c>
    </row>
    <row r="15" spans="2:10" x14ac:dyDescent="0.25">
      <c r="B15" s="8" t="s">
        <v>91</v>
      </c>
      <c r="C15" s="9" t="s">
        <v>24</v>
      </c>
      <c r="D15" s="9" t="s">
        <v>25</v>
      </c>
    </row>
    <row r="16" spans="2:10" x14ac:dyDescent="0.25">
      <c r="B16" s="7">
        <v>1</v>
      </c>
      <c r="C16" s="15">
        <f>+'OccL2-DU-LR'!C16*Occupancy!$F$35+'OccL2-DU-LR'!E16*Occupancy!$F$36</f>
        <v>0</v>
      </c>
      <c r="D16" s="15">
        <f>+'OccL2-DU-LR'!D16*Occupancy!$F$35+'OccL2-DU-LR'!F16*Occupancy!$F$36</f>
        <v>1</v>
      </c>
    </row>
    <row r="17" spans="2:4" x14ac:dyDescent="0.25">
      <c r="B17" s="7">
        <v>2</v>
      </c>
      <c r="C17" s="15">
        <f>+'OccL2-DU-LR'!C17*Occupancy!$F$35+'OccL2-DU-LR'!E17*Occupancy!$F$36</f>
        <v>0</v>
      </c>
      <c r="D17" s="15">
        <f>+'OccL2-DU-LR'!D17*Occupancy!$F$35+'OccL2-DU-LR'!F17*Occupancy!$F$36</f>
        <v>1</v>
      </c>
    </row>
    <row r="18" spans="2:4" x14ac:dyDescent="0.25">
      <c r="B18" s="7">
        <v>3</v>
      </c>
      <c r="C18" s="15">
        <f>+'OccL2-DU-LR'!C18*Occupancy!$F$35+'OccL2-DU-LR'!E18*Occupancy!$F$36</f>
        <v>0</v>
      </c>
      <c r="D18" s="15">
        <f>+'OccL2-DU-LR'!D18*Occupancy!$F$35+'OccL2-DU-LR'!F18*Occupancy!$F$36</f>
        <v>1</v>
      </c>
    </row>
    <row r="19" spans="2:4" x14ac:dyDescent="0.25">
      <c r="B19" s="7">
        <v>4</v>
      </c>
      <c r="C19" s="15">
        <f>+'OccL2-DU-LR'!C19*Occupancy!$F$35+'OccL2-DU-LR'!E19*Occupancy!$F$36</f>
        <v>0</v>
      </c>
      <c r="D19" s="15">
        <f>+'OccL2-DU-LR'!D19*Occupancy!$F$35+'OccL2-DU-LR'!F19*Occupancy!$F$36</f>
        <v>1</v>
      </c>
    </row>
    <row r="20" spans="2:4" x14ac:dyDescent="0.25">
      <c r="B20" s="7">
        <v>5</v>
      </c>
      <c r="C20" s="15">
        <f>+'OccL2-DU-LR'!C20*Occupancy!$F$35+'OccL2-DU-LR'!E20*Occupancy!$F$36</f>
        <v>0</v>
      </c>
      <c r="D20" s="15">
        <f>+'OccL2-DU-LR'!D20*Occupancy!$F$35+'OccL2-DU-LR'!F20*Occupancy!$F$36</f>
        <v>1</v>
      </c>
    </row>
    <row r="21" spans="2:4" x14ac:dyDescent="0.25">
      <c r="B21" s="7">
        <v>6</v>
      </c>
      <c r="C21" s="15">
        <f>+'OccL2-DU-LR'!C21*Occupancy!$F$35+'OccL2-DU-LR'!E21*Occupancy!$F$36</f>
        <v>0</v>
      </c>
      <c r="D21" s="15">
        <f>+'OccL2-DU-LR'!D21*Occupancy!$F$35+'OccL2-DU-LR'!F21*Occupancy!$F$36</f>
        <v>1</v>
      </c>
    </row>
    <row r="22" spans="2:4" x14ac:dyDescent="0.25">
      <c r="B22" s="7">
        <v>7</v>
      </c>
      <c r="C22" s="15">
        <f>+'OccL2-DU-LR'!C22*Occupancy!$F$35+'OccL2-DU-LR'!E22*Occupancy!$F$36</f>
        <v>0.34383561643835614</v>
      </c>
      <c r="D22" s="15">
        <f>+'OccL2-DU-LR'!D22*Occupancy!$F$35+'OccL2-DU-LR'!F22*Occupancy!$F$36</f>
        <v>0.65616438356164375</v>
      </c>
    </row>
    <row r="23" spans="2:4" x14ac:dyDescent="0.25">
      <c r="B23" s="7">
        <v>8</v>
      </c>
      <c r="C23" s="15">
        <f>+'OccL2-DU-LR'!C23*Occupancy!$F$35+'OccL2-DU-LR'!E23*Occupancy!$F$36</f>
        <v>0.5</v>
      </c>
      <c r="D23" s="15">
        <f>+'OccL2-DU-LR'!D23*Occupancy!$F$35+'OccL2-DU-LR'!F23*Occupancy!$F$36</f>
        <v>0.38309589041095893</v>
      </c>
    </row>
    <row r="24" spans="2:4" x14ac:dyDescent="0.25">
      <c r="B24" s="7">
        <v>9</v>
      </c>
      <c r="C24" s="15">
        <f>+'OccL2-DU-LR'!C24*Occupancy!$F$35+'OccL2-DU-LR'!E24*Occupancy!$F$36</f>
        <v>0.4086095702758491</v>
      </c>
      <c r="D24" s="15">
        <f>+'OccL2-DU-LR'!D24*Occupancy!$F$35+'OccL2-DU-LR'!F24*Occupancy!$F$36</f>
        <v>0</v>
      </c>
    </row>
    <row r="25" spans="2:4" x14ac:dyDescent="0.25">
      <c r="B25" s="7">
        <v>10</v>
      </c>
      <c r="C25" s="15">
        <f>+'OccL2-DU-LR'!C25*Occupancy!$F$35+'OccL2-DU-LR'!E25*Occupancy!$F$36</f>
        <v>0.24188778382435727</v>
      </c>
      <c r="D25" s="15">
        <f>+'OccL2-DU-LR'!D25*Occupancy!$F$35+'OccL2-DU-LR'!F25*Occupancy!$F$36</f>
        <v>0</v>
      </c>
    </row>
    <row r="26" spans="2:4" x14ac:dyDescent="0.25">
      <c r="B26" s="7">
        <v>11</v>
      </c>
      <c r="C26" s="15">
        <f>+'OccL2-DU-LR'!C26*Occupancy!$F$35+'OccL2-DU-LR'!E26*Occupancy!$F$36</f>
        <v>0.24188778382435727</v>
      </c>
      <c r="D26" s="15">
        <f>+'OccL2-DU-LR'!D26*Occupancy!$F$35+'OccL2-DU-LR'!F26*Occupancy!$F$36</f>
        <v>0</v>
      </c>
    </row>
    <row r="27" spans="2:4" x14ac:dyDescent="0.25">
      <c r="B27" s="7">
        <v>12</v>
      </c>
      <c r="C27" s="15">
        <f>+'OccL2-DU-LR'!C27*Occupancy!$F$35+'OccL2-DU-LR'!E27*Occupancy!$F$36</f>
        <v>0.24188778382435727</v>
      </c>
      <c r="D27" s="15">
        <f>+'OccL2-DU-LR'!D27*Occupancy!$F$35+'OccL2-DU-LR'!F27*Occupancy!$F$36</f>
        <v>0</v>
      </c>
    </row>
    <row r="28" spans="2:4" x14ac:dyDescent="0.25">
      <c r="B28" s="7">
        <v>13</v>
      </c>
      <c r="C28" s="15">
        <f>+'OccL2-DU-LR'!C28*Occupancy!$F$35+'OccL2-DU-LR'!E28*Occupancy!$F$36</f>
        <v>0.24188778382435727</v>
      </c>
      <c r="D28" s="15">
        <f>+'OccL2-DU-LR'!D28*Occupancy!$F$35+'OccL2-DU-LR'!F28*Occupancy!$F$36</f>
        <v>0</v>
      </c>
    </row>
    <row r="29" spans="2:4" x14ac:dyDescent="0.25">
      <c r="B29" s="7">
        <v>14</v>
      </c>
      <c r="C29" s="15">
        <f>+'OccL2-DU-LR'!C29*Occupancy!$F$35+'OccL2-DU-LR'!E29*Occupancy!$F$36</f>
        <v>0.24188778382435727</v>
      </c>
      <c r="D29" s="15">
        <f>+'OccL2-DU-LR'!D29*Occupancy!$F$35+'OccL2-DU-LR'!F29*Occupancy!$F$36</f>
        <v>0</v>
      </c>
    </row>
    <row r="30" spans="2:4" x14ac:dyDescent="0.25">
      <c r="B30" s="7">
        <v>15</v>
      </c>
      <c r="C30" s="15">
        <f>+'OccL2-DU-LR'!C30*Occupancy!$F$35+'OccL2-DU-LR'!E30*Occupancy!$F$36</f>
        <v>0.24188778382435727</v>
      </c>
      <c r="D30" s="15">
        <f>+'OccL2-DU-LR'!D30*Occupancy!$F$35+'OccL2-DU-LR'!F30*Occupancy!$F$36</f>
        <v>0</v>
      </c>
    </row>
    <row r="31" spans="2:4" x14ac:dyDescent="0.25">
      <c r="B31" s="7">
        <v>16</v>
      </c>
      <c r="C31" s="15">
        <f>+'OccL2-DU-LR'!C31*Occupancy!$F$35+'OccL2-DU-LR'!E31*Occupancy!$F$36</f>
        <v>0.24188778382435727</v>
      </c>
      <c r="D31" s="15">
        <f>+'OccL2-DU-LR'!D31*Occupancy!$F$35+'OccL2-DU-LR'!F31*Occupancy!$F$36</f>
        <v>0</v>
      </c>
    </row>
    <row r="32" spans="2:4" x14ac:dyDescent="0.25">
      <c r="B32" s="7">
        <v>17</v>
      </c>
      <c r="C32" s="15">
        <f>+'OccL2-DU-LR'!C32*Occupancy!$F$35+'OccL2-DU-LR'!E32*Occupancy!$F$36</f>
        <v>0.29498367423531624</v>
      </c>
      <c r="D32" s="15">
        <f>+'OccL2-DU-LR'!D32*Occupancy!$F$35+'OccL2-DU-LR'!F32*Occupancy!$F$36</f>
        <v>0</v>
      </c>
    </row>
    <row r="33" spans="2:4" x14ac:dyDescent="0.25">
      <c r="B33" s="7">
        <v>18</v>
      </c>
      <c r="C33" s="15">
        <f>+'OccL2-DU-LR'!C33*Occupancy!$F$35+'OccL2-DU-LR'!E33*Occupancy!$F$36</f>
        <v>0.55309589041095886</v>
      </c>
      <c r="D33" s="15">
        <f>+'OccL2-DU-LR'!D33*Occupancy!$F$35+'OccL2-DU-LR'!F33*Occupancy!$F$36</f>
        <v>0</v>
      </c>
    </row>
    <row r="34" spans="2:4" x14ac:dyDescent="0.25">
      <c r="B34" s="7">
        <v>19</v>
      </c>
      <c r="C34" s="15">
        <f>+'OccL2-DU-LR'!C34*Occupancy!$F$35+'OccL2-DU-LR'!E34*Occupancy!$F$36</f>
        <v>0.89693150684931511</v>
      </c>
      <c r="D34" s="15">
        <f>+'OccL2-DU-LR'!D34*Occupancy!$F$35+'OccL2-DU-LR'!F34*Occupancy!$F$36</f>
        <v>0</v>
      </c>
    </row>
    <row r="35" spans="2:4" x14ac:dyDescent="0.25">
      <c r="B35" s="7">
        <v>20</v>
      </c>
      <c r="C35" s="15">
        <f>+'OccL2-DU-LR'!C35*Occupancy!$F$35+'OccL2-DU-LR'!E35*Occupancy!$F$36</f>
        <v>0.89693150684931511</v>
      </c>
      <c r="D35" s="15">
        <f>+'OccL2-DU-LR'!D35*Occupancy!$F$35+'OccL2-DU-LR'!F35*Occupancy!$F$36</f>
        <v>0</v>
      </c>
    </row>
    <row r="36" spans="2:4" x14ac:dyDescent="0.25">
      <c r="B36" s="7">
        <v>21</v>
      </c>
      <c r="C36" s="15">
        <f>+'OccL2-DU-LR'!C36*Occupancy!$F$35+'OccL2-DU-LR'!E36*Occupancy!$F$36</f>
        <v>0.89693150684931511</v>
      </c>
      <c r="D36" s="15">
        <f>+'OccL2-DU-LR'!D36*Occupancy!$F$35+'OccL2-DU-LR'!F36*Occupancy!$F$36</f>
        <v>0</v>
      </c>
    </row>
    <row r="37" spans="2:4" x14ac:dyDescent="0.25">
      <c r="B37" s="7">
        <v>22</v>
      </c>
      <c r="C37" s="15">
        <f>+'OccL2-DU-LR'!C37*Occupancy!$F$35+'OccL2-DU-LR'!E37*Occupancy!$F$36</f>
        <v>1</v>
      </c>
      <c r="D37" s="15">
        <f>+'OccL2-DU-LR'!D37*Occupancy!$F$35+'OccL2-DU-LR'!F37*Occupancy!$F$36</f>
        <v>0</v>
      </c>
    </row>
    <row r="38" spans="2:4" x14ac:dyDescent="0.25">
      <c r="B38" s="7">
        <v>23</v>
      </c>
      <c r="C38" s="15">
        <f>+'OccL2-DU-LR'!C38*Occupancy!$F$35+'OccL2-DU-LR'!E38*Occupancy!$F$36</f>
        <v>0.5</v>
      </c>
      <c r="D38" s="15">
        <f>+'OccL2-DU-LR'!D38*Occupancy!$F$35+'OccL2-DU-LR'!F38*Occupancy!$F$36</f>
        <v>0.5</v>
      </c>
    </row>
    <row r="39" spans="2:4" x14ac:dyDescent="0.25">
      <c r="B39" s="7">
        <v>24</v>
      </c>
      <c r="C39" s="15">
        <f>+'OccL2-DU-LR'!C39*Occupancy!$F$35+'OccL2-DU-LR'!E39*Occupancy!$F$36</f>
        <v>0</v>
      </c>
      <c r="D39" s="15">
        <f>+'OccL2-DU-LR'!D39*Occupancy!$F$35+'OccL2-DU-LR'!F39*Occupancy!$F$36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53</v>
      </c>
    </row>
    <row r="48" spans="2:4" x14ac:dyDescent="0.25">
      <c r="B48" s="5" t="str">
        <f>C15&amp;"-DS"&amp;" =DAY-SCHEDULE   TYPE = FRACTION"</f>
        <v>Occ-LR-DS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0.2950,0.5531,0.8969,0.8969,0.8969,1.0000,0.5000,0.0000)  ..</v>
      </c>
    </row>
    <row r="52" spans="2:2" x14ac:dyDescent="0.25">
      <c r="B52" s="5"/>
    </row>
    <row r="53" spans="2:2" x14ac:dyDescent="0.25">
      <c r="B53" s="5" t="str">
        <f>C15&amp;"-SCH =SCHEDULE TYPE = FRACTION"</f>
        <v>Occ-LR-SCH =SCHEDULE TYPE = FRACTION</v>
      </c>
    </row>
    <row r="54" spans="2:2" x14ac:dyDescent="0.25">
      <c r="B54" s="5" t="str">
        <f>"          THRU DEC 31 (ALL)  "&amp;C15&amp;"-DS  .."</f>
        <v xml:space="preserve">          THRU DEC 31 (ALL)  Occ-LR-DS  ..</v>
      </c>
    </row>
    <row r="55" spans="2:2" x14ac:dyDescent="0.25">
      <c r="B55" s="5"/>
    </row>
    <row r="56" spans="2:2" x14ac:dyDescent="0.25">
      <c r="B56" s="5"/>
    </row>
    <row r="57" spans="2:2" x14ac:dyDescent="0.25">
      <c r="B57" s="6" t="s">
        <v>54</v>
      </c>
    </row>
    <row r="58" spans="2:2" x14ac:dyDescent="0.25">
      <c r="B58" s="5" t="str">
        <f>D15&amp;"-DS"&amp;" =DAY-SCHEDULE   TYPE = FRACTION"</f>
        <v>Occ-BR-DS =DAY-SCHEDULE   TYPE = FRACTION</v>
      </c>
    </row>
    <row r="59" spans="2:2" x14ac:dyDescent="0.25">
      <c r="B59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60" spans="2:2" x14ac:dyDescent="0.25">
      <c r="B60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61" spans="2:2" x14ac:dyDescent="0.25">
      <c r="B61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62" spans="2:2" x14ac:dyDescent="0.25">
      <c r="B62" s="5"/>
    </row>
    <row r="63" spans="2:2" x14ac:dyDescent="0.25">
      <c r="B63" s="5" t="str">
        <f>D15&amp;"-SCH =SCHEDULE TYPE = FRACTION"</f>
        <v>Occ-BR-SCH =SCHEDULE TYPE = FRACTION</v>
      </c>
    </row>
    <row r="64" spans="2:2" x14ac:dyDescent="0.25">
      <c r="B64" s="5" t="str">
        <f>"          THRU DEC 31 (ALL)  "&amp;D15&amp;"-DS  .."</f>
        <v xml:space="preserve">          THRU DEC 31 (ALL)  Occ-BR-DS  ..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4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75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44</v>
      </c>
    </row>
    <row r="7" spans="2:10" x14ac:dyDescent="0.25">
      <c r="B7" s="2"/>
    </row>
    <row r="8" spans="2:10" x14ac:dyDescent="0.25">
      <c r="F8" s="4"/>
    </row>
    <row r="9" spans="2:10" x14ac:dyDescent="0.25">
      <c r="B9" t="s">
        <v>295</v>
      </c>
    </row>
    <row r="10" spans="2:10" x14ac:dyDescent="0.25">
      <c r="C10" t="s">
        <v>62</v>
      </c>
      <c r="F10" s="4">
        <f>+(Occupancy!F19*Occupancy!F38+Occupancy!F20*Occupancy!F39)/(Occupancy!F38+Occupancy!F39)</f>
        <v>219.66428623220699</v>
      </c>
      <c r="G10" t="s">
        <v>63</v>
      </c>
      <c r="I10" t="s">
        <v>65</v>
      </c>
    </row>
    <row r="11" spans="2:10" x14ac:dyDescent="0.25">
      <c r="B11" s="1"/>
      <c r="C11" s="1" t="s">
        <v>64</v>
      </c>
      <c r="F11" s="4">
        <f>+(Occupancy!F22*Occupancy!F19+Occupancy!F23*Occupancy!F20)/(Occupancy!F19+Occupancy!F20)</f>
        <v>166.13636363636363</v>
      </c>
      <c r="G11" t="s">
        <v>63</v>
      </c>
    </row>
    <row r="13" spans="2:10" x14ac:dyDescent="0.25">
      <c r="C13" s="16" t="s">
        <v>287</v>
      </c>
      <c r="D13" s="16"/>
      <c r="E13" s="16" t="s">
        <v>286</v>
      </c>
      <c r="F13" s="16"/>
      <c r="G13" s="1"/>
      <c r="H13" s="1"/>
      <c r="I13" s="1"/>
      <c r="J13" s="1"/>
    </row>
    <row r="14" spans="2:10" x14ac:dyDescent="0.25">
      <c r="C14" t="s">
        <v>6</v>
      </c>
      <c r="D14" t="s">
        <v>7</v>
      </c>
      <c r="E14" t="s">
        <v>6</v>
      </c>
      <c r="F14" t="s">
        <v>7</v>
      </c>
    </row>
    <row r="15" spans="2:10" x14ac:dyDescent="0.25">
      <c r="B15" s="8" t="s">
        <v>91</v>
      </c>
      <c r="C15" s="9" t="s">
        <v>26</v>
      </c>
      <c r="D15" s="9" t="s">
        <v>28</v>
      </c>
      <c r="E15" s="9" t="s">
        <v>27</v>
      </c>
      <c r="F15" s="9" t="s">
        <v>29</v>
      </c>
    </row>
    <row r="16" spans="2:10" x14ac:dyDescent="0.25">
      <c r="B16" s="7">
        <v>1</v>
      </c>
      <c r="C16" s="15">
        <f>+'Occ L3-WD-DU-LR'!C16+'Occ L3-WD-DU-LR'!D16</f>
        <v>1</v>
      </c>
      <c r="D16" s="15">
        <f>+'Occ L3-WD-DU-LR'!E16+'Occ L3-WD-DU-LR'!F16</f>
        <v>1</v>
      </c>
      <c r="E16" s="15">
        <f>+'Occ L3-WD-DU-LR'!H16+'Occ L3-WD-DU-LR'!I16</f>
        <v>1</v>
      </c>
      <c r="F16" s="15">
        <f>+'Occ L3-WD-DU-LR'!J16+'Occ L3-WD-DU-LR'!K16</f>
        <v>1</v>
      </c>
    </row>
    <row r="17" spans="2:6" x14ac:dyDescent="0.25">
      <c r="B17" s="7">
        <v>2</v>
      </c>
      <c r="C17" s="15">
        <f>+'Occ L3-WD-DU-LR'!C17+'Occ L3-WD-DU-LR'!D17</f>
        <v>1</v>
      </c>
      <c r="D17" s="15">
        <f>+'Occ L3-WD-DU-LR'!E17+'Occ L3-WD-DU-LR'!F17</f>
        <v>1</v>
      </c>
      <c r="E17" s="15">
        <f>+'Occ L3-WD-DU-LR'!H17+'Occ L3-WD-DU-LR'!I17</f>
        <v>1</v>
      </c>
      <c r="F17" s="15">
        <f>+'Occ L3-WD-DU-LR'!J17+'Occ L3-WD-DU-LR'!K17</f>
        <v>1</v>
      </c>
    </row>
    <row r="18" spans="2:6" x14ac:dyDescent="0.25">
      <c r="B18" s="7">
        <v>3</v>
      </c>
      <c r="C18" s="15">
        <f>+'Occ L3-WD-DU-LR'!C18+'Occ L3-WD-DU-LR'!D18</f>
        <v>1</v>
      </c>
      <c r="D18" s="15">
        <f>+'Occ L3-WD-DU-LR'!E18+'Occ L3-WD-DU-LR'!F18</f>
        <v>1</v>
      </c>
      <c r="E18" s="15">
        <f>+'Occ L3-WD-DU-LR'!H18+'Occ L3-WD-DU-LR'!I18</f>
        <v>1</v>
      </c>
      <c r="F18" s="15">
        <f>+'Occ L3-WD-DU-LR'!J18+'Occ L3-WD-DU-LR'!K18</f>
        <v>1</v>
      </c>
    </row>
    <row r="19" spans="2:6" x14ac:dyDescent="0.25">
      <c r="B19" s="7">
        <v>4</v>
      </c>
      <c r="C19" s="15">
        <f>+'Occ L3-WD-DU-LR'!C19+'Occ L3-WD-DU-LR'!D19</f>
        <v>1</v>
      </c>
      <c r="D19" s="15">
        <f>+'Occ L3-WD-DU-LR'!E19+'Occ L3-WD-DU-LR'!F19</f>
        <v>1</v>
      </c>
      <c r="E19" s="15">
        <f>+'Occ L3-WD-DU-LR'!H19+'Occ L3-WD-DU-LR'!I19</f>
        <v>1</v>
      </c>
      <c r="F19" s="15">
        <f>+'Occ L3-WD-DU-LR'!J19+'Occ L3-WD-DU-LR'!K19</f>
        <v>1</v>
      </c>
    </row>
    <row r="20" spans="2:6" x14ac:dyDescent="0.25">
      <c r="B20" s="7">
        <v>5</v>
      </c>
      <c r="C20" s="15">
        <f>+'Occ L3-WD-DU-LR'!C20+'Occ L3-WD-DU-LR'!D20</f>
        <v>1</v>
      </c>
      <c r="D20" s="15">
        <f>+'Occ L3-WD-DU-LR'!E20+'Occ L3-WD-DU-LR'!F20</f>
        <v>1</v>
      </c>
      <c r="E20" s="15">
        <f>+'Occ L3-WD-DU-LR'!H20+'Occ L3-WD-DU-LR'!I20</f>
        <v>1</v>
      </c>
      <c r="F20" s="15">
        <f>+'Occ L3-WD-DU-LR'!J20+'Occ L3-WD-DU-LR'!K20</f>
        <v>1</v>
      </c>
    </row>
    <row r="21" spans="2:6" x14ac:dyDescent="0.25">
      <c r="B21" s="7">
        <v>6</v>
      </c>
      <c r="C21" s="15">
        <f>+'Occ L3-WD-DU-LR'!C21+'Occ L3-WD-DU-LR'!D21</f>
        <v>1</v>
      </c>
      <c r="D21" s="15">
        <f>+'Occ L3-WD-DU-LR'!E21+'Occ L3-WD-DU-LR'!F21</f>
        <v>1</v>
      </c>
      <c r="E21" s="15">
        <f>+'Occ L3-WD-DU-LR'!H21+'Occ L3-WD-DU-LR'!I21</f>
        <v>1</v>
      </c>
      <c r="F21" s="15">
        <f>+'Occ L3-WD-DU-LR'!J21+'Occ L3-WD-DU-LR'!K21</f>
        <v>1</v>
      </c>
    </row>
    <row r="22" spans="2:6" x14ac:dyDescent="0.25">
      <c r="B22" s="7">
        <v>7</v>
      </c>
      <c r="C22" s="15">
        <f>+'Occ L3-WD-DU-LR'!C22+'Occ L3-WD-DU-LR'!D22</f>
        <v>1</v>
      </c>
      <c r="D22" s="15">
        <f>+'Occ L3-WD-DU-LR'!E22+'Occ L3-WD-DU-LR'!F22</f>
        <v>1</v>
      </c>
      <c r="E22" s="15">
        <f>+'Occ L3-WD-DU-LR'!H22+'Occ L3-WD-DU-LR'!I22</f>
        <v>1</v>
      </c>
      <c r="F22" s="15">
        <f>+'Occ L3-WD-DU-LR'!J22+'Occ L3-WD-DU-LR'!K22</f>
        <v>1</v>
      </c>
    </row>
    <row r="23" spans="2:6" x14ac:dyDescent="0.25">
      <c r="B23" s="7">
        <v>8</v>
      </c>
      <c r="C23" s="15">
        <f>+'Occ L3-WD-DU-LR'!C23+'Occ L3-WD-DU-LR'!D23</f>
        <v>0.83000000000000007</v>
      </c>
      <c r="D23" s="15">
        <f>+'Occ L3-WD-DU-LR'!E23+'Occ L3-WD-DU-LR'!F23</f>
        <v>1</v>
      </c>
      <c r="E23" s="15">
        <f>+'Occ L3-WD-DU-LR'!H23+'Occ L3-WD-DU-LR'!I23</f>
        <v>0.83000000000000007</v>
      </c>
      <c r="F23" s="15">
        <f>+'Occ L3-WD-DU-LR'!J23+'Occ L3-WD-DU-LR'!K23</f>
        <v>1</v>
      </c>
    </row>
    <row r="24" spans="2:6" x14ac:dyDescent="0.25">
      <c r="B24" s="7">
        <v>9</v>
      </c>
      <c r="C24" s="15">
        <f>+'Occ L3-WD-DU-LR'!C24+'Occ L3-WD-DU-LR'!D24</f>
        <v>0.33</v>
      </c>
      <c r="D24" s="15">
        <f>+'Occ L3-WD-DU-LR'!E24+'Occ L3-WD-DU-LR'!F24</f>
        <v>0.67</v>
      </c>
      <c r="E24" s="15">
        <f>+'Occ L3-WD-DU-LR'!H24+'Occ L3-WD-DU-LR'!I24</f>
        <v>0.25</v>
      </c>
      <c r="F24" s="15">
        <f>+'Occ L3-WD-DU-LR'!J24+'Occ L3-WD-DU-LR'!K24</f>
        <v>0.67</v>
      </c>
    </row>
    <row r="25" spans="2:6" x14ac:dyDescent="0.25">
      <c r="B25" s="7">
        <v>10</v>
      </c>
      <c r="C25" s="15">
        <f>+'Occ L3-WD-DU-LR'!C25+'Occ L3-WD-DU-LR'!D25</f>
        <v>0.25</v>
      </c>
      <c r="D25" s="15">
        <f>+'Occ L3-WD-DU-LR'!E25+'Occ L3-WD-DU-LR'!F25</f>
        <v>0.5</v>
      </c>
      <c r="E25" s="15">
        <f>+'Occ L3-WD-DU-LR'!H25+'Occ L3-WD-DU-LR'!I25</f>
        <v>0</v>
      </c>
      <c r="F25" s="15">
        <f>+'Occ L3-WD-DU-LR'!J25+'Occ L3-WD-DU-LR'!K25</f>
        <v>0.5</v>
      </c>
    </row>
    <row r="26" spans="2:6" x14ac:dyDescent="0.25">
      <c r="B26" s="7">
        <v>11</v>
      </c>
      <c r="C26" s="15">
        <f>+'Occ L3-WD-DU-LR'!C26+'Occ L3-WD-DU-LR'!D26</f>
        <v>0.25</v>
      </c>
      <c r="D26" s="15">
        <f>+'Occ L3-WD-DU-LR'!E26+'Occ L3-WD-DU-LR'!F26</f>
        <v>0.5</v>
      </c>
      <c r="E26" s="15">
        <f>+'Occ L3-WD-DU-LR'!H26+'Occ L3-WD-DU-LR'!I26</f>
        <v>0</v>
      </c>
      <c r="F26" s="15">
        <f>+'Occ L3-WD-DU-LR'!J26+'Occ L3-WD-DU-LR'!K26</f>
        <v>0.5</v>
      </c>
    </row>
    <row r="27" spans="2:6" x14ac:dyDescent="0.25">
      <c r="B27" s="7">
        <v>12</v>
      </c>
      <c r="C27" s="15">
        <f>+'Occ L3-WD-DU-LR'!C27+'Occ L3-WD-DU-LR'!D27</f>
        <v>0.25</v>
      </c>
      <c r="D27" s="15">
        <f>+'Occ L3-WD-DU-LR'!E27+'Occ L3-WD-DU-LR'!F27</f>
        <v>0.5</v>
      </c>
      <c r="E27" s="15">
        <f>+'Occ L3-WD-DU-LR'!H27+'Occ L3-WD-DU-LR'!I27</f>
        <v>0</v>
      </c>
      <c r="F27" s="15">
        <f>-'Occ L3-WD-DU-LR'!J27-'Occ L3-WD-DU-LR'!K27</f>
        <v>-0.5</v>
      </c>
    </row>
    <row r="28" spans="2:6" x14ac:dyDescent="0.25">
      <c r="B28" s="7">
        <v>13</v>
      </c>
      <c r="C28" s="15">
        <f>+'Occ L3-WD-DU-LR'!C28+'Occ L3-WD-DU-LR'!D28</f>
        <v>0.25</v>
      </c>
      <c r="D28" s="15">
        <f>+'Occ L3-WD-DU-LR'!E28+'Occ L3-WD-DU-LR'!F28</f>
        <v>0.5</v>
      </c>
      <c r="E28" s="15">
        <f>+'Occ L3-WD-DU-LR'!H28+'Occ L3-WD-DU-LR'!I28</f>
        <v>0</v>
      </c>
      <c r="F28" s="15">
        <f>+'Occ L3-WD-DU-LR'!J28+'Occ L3-WD-DU-LR'!K28</f>
        <v>0.5</v>
      </c>
    </row>
    <row r="29" spans="2:6" x14ac:dyDescent="0.25">
      <c r="B29" s="7">
        <v>14</v>
      </c>
      <c r="C29" s="15">
        <f>+'Occ L3-WD-DU-LR'!C29+'Occ L3-WD-DU-LR'!D29</f>
        <v>0.25</v>
      </c>
      <c r="D29" s="15">
        <f>+'Occ L3-WD-DU-LR'!E29+'Occ L3-WD-DU-LR'!F29</f>
        <v>0.5</v>
      </c>
      <c r="E29" s="15">
        <f>+'Occ L3-WD-DU-LR'!H29+'Occ L3-WD-DU-LR'!I29</f>
        <v>0</v>
      </c>
      <c r="F29" s="15">
        <f>+'Occ L3-WD-DU-LR'!J29+'Occ L3-WD-DU-LR'!K29</f>
        <v>0.5</v>
      </c>
    </row>
    <row r="30" spans="2:6" x14ac:dyDescent="0.25">
      <c r="B30" s="7">
        <v>15</v>
      </c>
      <c r="C30" s="15">
        <f>+'Occ L3-WD-DU-LR'!C30+'Occ L3-WD-DU-LR'!D30</f>
        <v>0.25</v>
      </c>
      <c r="D30" s="15">
        <f>+'Occ L3-WD-DU-LR'!E30+'Occ L3-WD-DU-LR'!F30</f>
        <v>0.5</v>
      </c>
      <c r="E30" s="15">
        <f>+'Occ L3-WD-DU-LR'!H30+'Occ L3-WD-DU-LR'!I30</f>
        <v>0</v>
      </c>
      <c r="F30" s="15">
        <f>+'Occ L3-WD-DU-LR'!J30+'Occ L3-WD-DU-LR'!K30</f>
        <v>0.5</v>
      </c>
    </row>
    <row r="31" spans="2:6" x14ac:dyDescent="0.25">
      <c r="B31" s="7">
        <v>16</v>
      </c>
      <c r="C31" s="15">
        <f>+'Occ L3-WD-DU-LR'!C31+'Occ L3-WD-DU-LR'!D31</f>
        <v>0.25</v>
      </c>
      <c r="D31" s="15">
        <f>+'Occ L3-WD-DU-LR'!E31+'Occ L3-WD-DU-LR'!F31</f>
        <v>0.5</v>
      </c>
      <c r="E31" s="15">
        <f>+'Occ L3-WD-DU-LR'!H31+'Occ L3-WD-DU-LR'!I31</f>
        <v>0</v>
      </c>
      <c r="F31" s="15">
        <f>+'Occ L3-WD-DU-LR'!J31+'Occ L3-WD-DU-LR'!K31</f>
        <v>0.5</v>
      </c>
    </row>
    <row r="32" spans="2:6" x14ac:dyDescent="0.25">
      <c r="B32" s="7">
        <v>17</v>
      </c>
      <c r="C32" s="15">
        <f>+'Occ L3-WD-DU-LR'!C32+'Occ L3-WD-DU-LR'!D32</f>
        <v>0.25</v>
      </c>
      <c r="D32" s="15">
        <f>+'Occ L3-WD-DU-LR'!E32+'Occ L3-WD-DU-LR'!F32</f>
        <v>0.67</v>
      </c>
      <c r="E32" s="15">
        <f>+'Occ L3-WD-DU-LR'!H32+'Occ L3-WD-DU-LR'!I32</f>
        <v>0</v>
      </c>
      <c r="F32" s="15">
        <f>+'Occ L3-WD-DU-LR'!J32+'Occ L3-WD-DU-LR'!K32</f>
        <v>0.67</v>
      </c>
    </row>
    <row r="33" spans="2:6" x14ac:dyDescent="0.25">
      <c r="B33" s="7">
        <v>18</v>
      </c>
      <c r="C33" s="15">
        <f>+'Occ L3-WD-DU-LR'!C33+'Occ L3-WD-DU-LR'!D33</f>
        <v>0.5</v>
      </c>
      <c r="D33" s="15">
        <f>+'Occ L3-WD-DU-LR'!E33+'Occ L3-WD-DU-LR'!F33</f>
        <v>0.67</v>
      </c>
      <c r="E33" s="15">
        <f>+'Occ L3-WD-DU-LR'!H33+'Occ L3-WD-DU-LR'!I33</f>
        <v>0.5</v>
      </c>
      <c r="F33" s="15">
        <f>+'Occ L3-WD-DU-LR'!J33+'Occ L3-WD-DU-LR'!K33</f>
        <v>0.67</v>
      </c>
    </row>
    <row r="34" spans="2:6" x14ac:dyDescent="0.25">
      <c r="B34" s="7">
        <v>19</v>
      </c>
      <c r="C34" s="15">
        <f>+'Occ L3-WD-DU-LR'!C34+'Occ L3-WD-DU-LR'!D34</f>
        <v>1</v>
      </c>
      <c r="D34" s="15">
        <f>+'Occ L3-WD-DU-LR'!E34+'Occ L3-WD-DU-LR'!F34</f>
        <v>0.67</v>
      </c>
      <c r="E34" s="15">
        <f>+'Occ L3-WD-DU-LR'!H34+'Occ L3-WD-DU-LR'!I34</f>
        <v>1</v>
      </c>
      <c r="F34" s="15">
        <f>+'Occ L3-WD-DU-LR'!J34+'Occ L3-WD-DU-LR'!K34</f>
        <v>0.67</v>
      </c>
    </row>
    <row r="35" spans="2:6" x14ac:dyDescent="0.25">
      <c r="B35" s="7">
        <v>20</v>
      </c>
      <c r="C35" s="15">
        <f>+'Occ L3-WD-DU-LR'!C35+'Occ L3-WD-DU-LR'!D35</f>
        <v>1</v>
      </c>
      <c r="D35" s="15">
        <f>+'Occ L3-WD-DU-LR'!E35+'Occ L3-WD-DU-LR'!F35</f>
        <v>0.67</v>
      </c>
      <c r="E35" s="15">
        <f>+'Occ L3-WD-DU-LR'!H35+'Occ L3-WD-DU-LR'!I35</f>
        <v>1</v>
      </c>
      <c r="F35" s="15">
        <f>+'Occ L3-WD-DU-LR'!J35+'Occ L3-WD-DU-LR'!K35</f>
        <v>0.67</v>
      </c>
    </row>
    <row r="36" spans="2:6" x14ac:dyDescent="0.25">
      <c r="B36" s="7">
        <v>21</v>
      </c>
      <c r="C36" s="15">
        <f>+'Occ L3-WD-DU-LR'!C36+'Occ L3-WD-DU-LR'!D36</f>
        <v>1</v>
      </c>
      <c r="D36" s="15">
        <f>+'Occ L3-WD-DU-LR'!E36+'Occ L3-WD-DU-LR'!F36</f>
        <v>0.67</v>
      </c>
      <c r="E36" s="15">
        <f>+'Occ L3-WD-DU-LR'!H36+'Occ L3-WD-DU-LR'!I36</f>
        <v>1</v>
      </c>
      <c r="F36" s="15">
        <f>+'Occ L3-WD-DU-LR'!J36+'Occ L3-WD-DU-LR'!K36</f>
        <v>0.67</v>
      </c>
    </row>
    <row r="37" spans="2:6" x14ac:dyDescent="0.25">
      <c r="B37" s="7">
        <v>22</v>
      </c>
      <c r="C37" s="15">
        <f>+'Occ L3-WD-DU-LR'!C37+'Occ L3-WD-DU-LR'!D37</f>
        <v>1</v>
      </c>
      <c r="D37" s="15">
        <f>+'Occ L3-WD-DU-LR'!E37+'Occ L3-WD-DU-LR'!F37</f>
        <v>1</v>
      </c>
      <c r="E37" s="15">
        <f>+'Occ L3-WD-DU-LR'!H37+'Occ L3-WD-DU-LR'!I37</f>
        <v>1</v>
      </c>
      <c r="F37" s="15">
        <f>+'Occ L3-WD-DU-LR'!J37+'Occ L3-WD-DU-LR'!K37</f>
        <v>1</v>
      </c>
    </row>
    <row r="38" spans="2:6" x14ac:dyDescent="0.25">
      <c r="B38" s="7">
        <v>23</v>
      </c>
      <c r="C38" s="15">
        <f>+'Occ L3-WD-DU-LR'!C38+'Occ L3-WD-DU-LR'!D38</f>
        <v>1</v>
      </c>
      <c r="D38" s="15">
        <f>+'Occ L3-WD-DU-LR'!E38+'Occ L3-WD-DU-LR'!F38</f>
        <v>1</v>
      </c>
      <c r="E38" s="15">
        <f>+'Occ L3-WD-DU-LR'!H38+'Occ L3-WD-DU-LR'!I38</f>
        <v>1</v>
      </c>
      <c r="F38" s="15">
        <f>+'Occ L3-WD-DU-LR'!J38+'Occ L3-WD-DU-LR'!K38</f>
        <v>1</v>
      </c>
    </row>
    <row r="39" spans="2:6" x14ac:dyDescent="0.25">
      <c r="B39" s="7">
        <v>24</v>
      </c>
      <c r="C39" s="15">
        <f>+'Occ L3-WD-DU-LR'!C39+'Occ L3-WD-DU-LR'!D39</f>
        <v>1</v>
      </c>
      <c r="D39" s="15">
        <f>+'Occ L3-WD-DU-LR'!E39+'Occ L3-WD-DU-LR'!F39</f>
        <v>1</v>
      </c>
      <c r="E39" s="15">
        <f>+'Occ L3-WD-DU-LR'!H39+'Occ L3-WD-DU-LR'!I39</f>
        <v>1</v>
      </c>
      <c r="F39" s="15">
        <f>+'Occ L3-WD-DU-LR'!J39+'Occ L3-WD-DU-LR'!K39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0.2500,0.5000,1.0000,1.0000,1.0000,1.0000,1.0000,1.0000)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0.6700,0.5000,0.5000,0.5000,0.5000,0.5000,0.5000,0.5000,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Occ-ND-WD-DS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(1.0000,1.0000,1.0000,1.0000,1.0000,1.0000,1.0000,0.8300,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0.2500,0.0000,0.0000,0.0000,0.0000,0.0000,0.0000,0.0000,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0.0000,0.5000,1.0000,1.0000,1.0000,1.0000,1.0000,1.0000)  ..</v>
      </c>
    </row>
    <row r="64" spans="2:2" x14ac:dyDescent="0.25">
      <c r="B64" s="5"/>
    </row>
    <row r="65" spans="2:11" x14ac:dyDescent="0.25">
      <c r="B65" s="6" t="s">
        <v>67</v>
      </c>
    </row>
    <row r="66" spans="2:11" x14ac:dyDescent="0.25">
      <c r="B66" s="5" t="str">
        <f>F15&amp;"-DS"&amp;" =DAY-SCHEDULE   TYPE = FRACTION"</f>
        <v>Occ-ND-WE-DS =DAY-SCHEDULE   TYPE = FRACTION</v>
      </c>
    </row>
    <row r="67" spans="2:11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(1.0000,1.0000,1.0000,1.0000,1.0000,1.0000,1.0000,1.0000,</v>
      </c>
    </row>
    <row r="68" spans="2:11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0.6700,0.5000,0.5000,-0.5000,0.5000,0.5000,0.5000,0.5000,</v>
      </c>
    </row>
    <row r="69" spans="2:11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0.6700,0.6700,0.6700,0.6700,0.6700,1.0000,1.0000,1.0000)  ..</v>
      </c>
    </row>
    <row r="71" spans="2:11" x14ac:dyDescent="0.25">
      <c r="B71" s="5" t="s">
        <v>93</v>
      </c>
      <c r="K71" s="5"/>
    </row>
    <row r="72" spans="2:11" x14ac:dyDescent="0.25">
      <c r="B72" s="5" t="s">
        <v>150</v>
      </c>
      <c r="K72" s="5"/>
    </row>
    <row r="73" spans="2:11" x14ac:dyDescent="0.25">
      <c r="B73" s="5" t="s">
        <v>151</v>
      </c>
      <c r="K73" s="5"/>
    </row>
    <row r="75" spans="2:11" x14ac:dyDescent="0.25">
      <c r="B75" s="5" t="s">
        <v>94</v>
      </c>
      <c r="K75" s="5"/>
    </row>
    <row r="76" spans="2:11" x14ac:dyDescent="0.25">
      <c r="B76" s="5" t="s">
        <v>152</v>
      </c>
      <c r="K76" s="5"/>
    </row>
    <row r="77" spans="2:11" x14ac:dyDescent="0.25">
      <c r="B77" s="5" t="s">
        <v>153</v>
      </c>
      <c r="K77" s="5"/>
    </row>
    <row r="78" spans="2:11" x14ac:dyDescent="0.25">
      <c r="B78" s="5"/>
    </row>
    <row r="79" spans="2:11" x14ac:dyDescent="0.25">
      <c r="B79" s="5" t="s">
        <v>123</v>
      </c>
    </row>
    <row r="80" spans="2:11" x14ac:dyDescent="0.25">
      <c r="B80" s="5" t="s">
        <v>124</v>
      </c>
    </row>
    <row r="81" spans="2:9" x14ac:dyDescent="0.25">
      <c r="B81" s="5" t="s">
        <v>80</v>
      </c>
    </row>
    <row r="82" spans="2:9" x14ac:dyDescent="0.25">
      <c r="B82" s="5" t="s">
        <v>97</v>
      </c>
    </row>
    <row r="83" spans="2:9" x14ac:dyDescent="0.25">
      <c r="B83" s="5" t="s">
        <v>125</v>
      </c>
    </row>
    <row r="84" spans="2:9" x14ac:dyDescent="0.25">
      <c r="B84" s="5" t="s">
        <v>98</v>
      </c>
    </row>
    <row r="85" spans="2:9" x14ac:dyDescent="0.25">
      <c r="B85" s="5" t="s">
        <v>126</v>
      </c>
    </row>
    <row r="86" spans="2:9" x14ac:dyDescent="0.25">
      <c r="B86" s="5" t="s">
        <v>122</v>
      </c>
    </row>
    <row r="87" spans="2:9" x14ac:dyDescent="0.25">
      <c r="B87" s="5" t="s">
        <v>127</v>
      </c>
    </row>
    <row r="88" spans="2:9" x14ac:dyDescent="0.25">
      <c r="B88" s="5" t="s">
        <v>113</v>
      </c>
    </row>
    <row r="89" spans="2:9" x14ac:dyDescent="0.25">
      <c r="B89" s="5" t="s">
        <v>128</v>
      </c>
    </row>
    <row r="90" spans="2:9" x14ac:dyDescent="0.25">
      <c r="B90" s="5" t="s">
        <v>103</v>
      </c>
    </row>
    <row r="91" spans="2:9" x14ac:dyDescent="0.25">
      <c r="B91" s="5" t="s">
        <v>129</v>
      </c>
    </row>
    <row r="92" spans="2:9" x14ac:dyDescent="0.25">
      <c r="B92" s="5" t="s">
        <v>104</v>
      </c>
      <c r="I92" s="12"/>
    </row>
    <row r="93" spans="2:9" x14ac:dyDescent="0.25">
      <c r="B93" s="5" t="s">
        <v>130</v>
      </c>
    </row>
    <row r="94" spans="2:9" x14ac:dyDescent="0.25">
      <c r="B94" s="5" t="s">
        <v>105</v>
      </c>
    </row>
    <row r="95" spans="2:9" x14ac:dyDescent="0.25">
      <c r="B95" s="5" t="s">
        <v>131</v>
      </c>
    </row>
    <row r="96" spans="2:9" x14ac:dyDescent="0.25">
      <c r="B96" s="5" t="s">
        <v>99</v>
      </c>
    </row>
    <row r="97" spans="2:2" x14ac:dyDescent="0.25">
      <c r="B97" s="5" t="s">
        <v>132</v>
      </c>
    </row>
    <row r="98" spans="2:2" x14ac:dyDescent="0.25">
      <c r="B98" s="5" t="s">
        <v>100</v>
      </c>
    </row>
    <row r="99" spans="2:2" x14ac:dyDescent="0.25">
      <c r="B99" s="5" t="s">
        <v>133</v>
      </c>
    </row>
    <row r="100" spans="2:2" x14ac:dyDescent="0.25">
      <c r="B100" s="5" t="s">
        <v>106</v>
      </c>
    </row>
    <row r="101" spans="2:2" x14ac:dyDescent="0.25">
      <c r="B101" s="5" t="s">
        <v>134</v>
      </c>
    </row>
    <row r="102" spans="2:2" x14ac:dyDescent="0.25">
      <c r="B102" s="5" t="s">
        <v>107</v>
      </c>
    </row>
    <row r="103" spans="2:2" x14ac:dyDescent="0.25">
      <c r="B103" s="5" t="s">
        <v>135</v>
      </c>
    </row>
    <row r="104" spans="2:2" x14ac:dyDescent="0.25">
      <c r="B104" s="5" t="s">
        <v>114</v>
      </c>
    </row>
    <row r="105" spans="2:2" x14ac:dyDescent="0.25">
      <c r="B105" s="5" t="s">
        <v>136</v>
      </c>
    </row>
    <row r="106" spans="2:2" x14ac:dyDescent="0.25">
      <c r="B106" s="5" t="s">
        <v>115</v>
      </c>
    </row>
    <row r="107" spans="2:2" x14ac:dyDescent="0.25">
      <c r="B107" s="5" t="s">
        <v>137</v>
      </c>
    </row>
    <row r="108" spans="2:2" x14ac:dyDescent="0.25">
      <c r="B108" s="5" t="s">
        <v>102</v>
      </c>
    </row>
    <row r="109" spans="2:2" x14ac:dyDescent="0.25">
      <c r="B109" s="5" t="s">
        <v>138</v>
      </c>
    </row>
    <row r="110" spans="2:2" x14ac:dyDescent="0.25">
      <c r="B110" s="5" t="s">
        <v>101</v>
      </c>
    </row>
    <row r="111" spans="2:2" x14ac:dyDescent="0.25">
      <c r="B111" s="5" t="s">
        <v>139</v>
      </c>
    </row>
    <row r="112" spans="2:2" x14ac:dyDescent="0.25">
      <c r="B112" s="5" t="s">
        <v>116</v>
      </c>
    </row>
    <row r="113" spans="2:2" x14ac:dyDescent="0.25">
      <c r="B113" s="5" t="s">
        <v>140</v>
      </c>
    </row>
    <row r="114" spans="2:2" x14ac:dyDescent="0.25">
      <c r="B114" s="5" t="s">
        <v>117</v>
      </c>
    </row>
    <row r="115" spans="2:2" x14ac:dyDescent="0.25">
      <c r="B115" s="5" t="s">
        <v>141</v>
      </c>
    </row>
    <row r="116" spans="2:2" x14ac:dyDescent="0.25">
      <c r="B116" s="5" t="s">
        <v>108</v>
      </c>
    </row>
    <row r="117" spans="2:2" x14ac:dyDescent="0.25">
      <c r="B117" s="5" t="s">
        <v>142</v>
      </c>
    </row>
    <row r="118" spans="2:2" x14ac:dyDescent="0.25">
      <c r="B118" s="5" t="s">
        <v>109</v>
      </c>
    </row>
    <row r="119" spans="2:2" x14ac:dyDescent="0.25">
      <c r="B119" s="5" t="s">
        <v>143</v>
      </c>
    </row>
    <row r="120" spans="2:2" x14ac:dyDescent="0.25">
      <c r="B120" s="5" t="s">
        <v>110</v>
      </c>
    </row>
    <row r="121" spans="2:2" x14ac:dyDescent="0.25">
      <c r="B121" s="5" t="s">
        <v>144</v>
      </c>
    </row>
    <row r="122" spans="2:2" x14ac:dyDescent="0.25">
      <c r="B122" s="5" t="s">
        <v>118</v>
      </c>
    </row>
    <row r="123" spans="2:2" x14ac:dyDescent="0.25">
      <c r="B123" s="5" t="s">
        <v>145</v>
      </c>
    </row>
    <row r="124" spans="2:2" x14ac:dyDescent="0.25">
      <c r="B124" s="5" t="s">
        <v>119</v>
      </c>
    </row>
    <row r="125" spans="2:2" x14ac:dyDescent="0.25">
      <c r="B125" s="5" t="s">
        <v>146</v>
      </c>
    </row>
    <row r="126" spans="2:2" x14ac:dyDescent="0.25">
      <c r="B126" s="5" t="s">
        <v>111</v>
      </c>
    </row>
    <row r="127" spans="2:2" x14ac:dyDescent="0.25">
      <c r="B127" s="5" t="s">
        <v>147</v>
      </c>
    </row>
    <row r="128" spans="2:2" x14ac:dyDescent="0.25">
      <c r="B128" s="5" t="s">
        <v>112</v>
      </c>
    </row>
    <row r="129" spans="2:2" x14ac:dyDescent="0.25">
      <c r="B129" s="5" t="s">
        <v>148</v>
      </c>
    </row>
    <row r="130" spans="2:2" x14ac:dyDescent="0.25">
      <c r="B130" s="5" t="s">
        <v>120</v>
      </c>
    </row>
    <row r="131" spans="2:2" x14ac:dyDescent="0.25">
      <c r="B131" s="5" t="s">
        <v>149</v>
      </c>
    </row>
    <row r="132" spans="2:2" x14ac:dyDescent="0.25">
      <c r="B132" s="5" t="s">
        <v>121</v>
      </c>
    </row>
    <row r="133" spans="2:2" x14ac:dyDescent="0.25">
      <c r="B133" s="5" t="s">
        <v>293</v>
      </c>
    </row>
    <row r="134" spans="2:2" x14ac:dyDescent="0.25">
      <c r="B134" s="5"/>
    </row>
  </sheetData>
  <mergeCells count="2">
    <mergeCell ref="C13:D13"/>
    <mergeCell ref="E13:F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3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78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43</v>
      </c>
    </row>
    <row r="7" spans="2:10" x14ac:dyDescent="0.25">
      <c r="B7" s="2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6</v>
      </c>
      <c r="D13" s="17"/>
      <c r="E13" s="17" t="s">
        <v>7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/>
      <c r="C15" s="9" t="s">
        <v>0</v>
      </c>
      <c r="D15" s="9" t="s">
        <v>1</v>
      </c>
      <c r="E15" s="9" t="s">
        <v>2</v>
      </c>
      <c r="F15" s="9" t="s">
        <v>3</v>
      </c>
    </row>
    <row r="16" spans="2:10" x14ac:dyDescent="0.25">
      <c r="B16" s="7">
        <v>1</v>
      </c>
      <c r="C16" s="15">
        <f>+'Occ L3-WD-DU-LR'!C16*Occupancy!$F$35+'Occ L3-WD-DU-LR'!H16*Occupancy!$F$36</f>
        <v>0</v>
      </c>
      <c r="D16" s="15">
        <f>+'Occ L3-WD-DU-LR'!D16*Occupancy!$F$35+'Occ L3-WD-DU-LR'!I16*Occupancy!$F$36</f>
        <v>1</v>
      </c>
      <c r="E16" s="15">
        <f>+'Occ L3-WD-DU-LR'!E16*Occupancy!$F$35+'Occ L3-WD-DU-LR'!J16*Occupancy!$F$36</f>
        <v>0</v>
      </c>
      <c r="F16" s="15">
        <f>+'Occ L3-WD-DU-LR'!F16*Occupancy!$F$35+'Occ L3-WD-DU-LR'!K16*Occupancy!$F$36</f>
        <v>1</v>
      </c>
    </row>
    <row r="17" spans="2:6" x14ac:dyDescent="0.25">
      <c r="B17" s="7">
        <v>2</v>
      </c>
      <c r="C17" s="15">
        <f>+'Occ L3-WD-DU-LR'!C17*Occupancy!$F$35+'Occ L3-WD-DU-LR'!H17*Occupancy!$F$36</f>
        <v>0</v>
      </c>
      <c r="D17" s="15">
        <f>+'Occ L3-WD-DU-LR'!D17*Occupancy!$F$35+'Occ L3-WD-DU-LR'!I17*Occupancy!$F$36</f>
        <v>1</v>
      </c>
      <c r="E17" s="15">
        <f>+'Occ L3-WD-DU-LR'!E17*Occupancy!$F$35+'Occ L3-WD-DU-LR'!J17*Occupancy!$F$36</f>
        <v>0</v>
      </c>
      <c r="F17" s="15">
        <f>+'Occ L3-WD-DU-LR'!F17*Occupancy!$F$35+'Occ L3-WD-DU-LR'!K17*Occupancy!$F$36</f>
        <v>1</v>
      </c>
    </row>
    <row r="18" spans="2:6" x14ac:dyDescent="0.25">
      <c r="B18" s="7">
        <v>3</v>
      </c>
      <c r="C18" s="15">
        <f>+'Occ L3-WD-DU-LR'!C18*Occupancy!$F$35+'Occ L3-WD-DU-LR'!H18*Occupancy!$F$36</f>
        <v>0</v>
      </c>
      <c r="D18" s="15">
        <f>+'Occ L3-WD-DU-LR'!D18*Occupancy!$F$35+'Occ L3-WD-DU-LR'!I18*Occupancy!$F$36</f>
        <v>1</v>
      </c>
      <c r="E18" s="15">
        <f>+'Occ L3-WD-DU-LR'!E18*Occupancy!$F$35+'Occ L3-WD-DU-LR'!J18*Occupancy!$F$36</f>
        <v>0</v>
      </c>
      <c r="F18" s="15">
        <f>+'Occ L3-WD-DU-LR'!F18*Occupancy!$F$35+'Occ L3-WD-DU-LR'!K18*Occupancy!$F$36</f>
        <v>1</v>
      </c>
    </row>
    <row r="19" spans="2:6" x14ac:dyDescent="0.25">
      <c r="B19" s="7">
        <v>4</v>
      </c>
      <c r="C19" s="15">
        <f>+'Occ L3-WD-DU-LR'!C19*Occupancy!$F$35+'Occ L3-WD-DU-LR'!H19*Occupancy!$F$36</f>
        <v>0</v>
      </c>
      <c r="D19" s="15">
        <f>+'Occ L3-WD-DU-LR'!D19*Occupancy!$F$35+'Occ L3-WD-DU-LR'!I19*Occupancy!$F$36</f>
        <v>1</v>
      </c>
      <c r="E19" s="15">
        <f>+'Occ L3-WD-DU-LR'!E19*Occupancy!$F$35+'Occ L3-WD-DU-LR'!J19*Occupancy!$F$36</f>
        <v>0</v>
      </c>
      <c r="F19" s="15">
        <f>+'Occ L3-WD-DU-LR'!F19*Occupancy!$F$35+'Occ L3-WD-DU-LR'!K19*Occupancy!$F$36</f>
        <v>1</v>
      </c>
    </row>
    <row r="20" spans="2:6" x14ac:dyDescent="0.25">
      <c r="B20" s="7">
        <v>5</v>
      </c>
      <c r="C20" s="15">
        <f>+'Occ L3-WD-DU-LR'!C20*Occupancy!$F$35+'Occ L3-WD-DU-LR'!H20*Occupancy!$F$36</f>
        <v>0</v>
      </c>
      <c r="D20" s="15">
        <f>+'Occ L3-WD-DU-LR'!D20*Occupancy!$F$35+'Occ L3-WD-DU-LR'!I20*Occupancy!$F$36</f>
        <v>1</v>
      </c>
      <c r="E20" s="15">
        <f>+'Occ L3-WD-DU-LR'!E20*Occupancy!$F$35+'Occ L3-WD-DU-LR'!J20*Occupancy!$F$36</f>
        <v>0</v>
      </c>
      <c r="F20" s="15">
        <f>+'Occ L3-WD-DU-LR'!F20*Occupancy!$F$35+'Occ L3-WD-DU-LR'!K20*Occupancy!$F$36</f>
        <v>1</v>
      </c>
    </row>
    <row r="21" spans="2:6" x14ac:dyDescent="0.25">
      <c r="B21" s="7">
        <v>6</v>
      </c>
      <c r="C21" s="15">
        <f>+'Occ L3-WD-DU-LR'!C21*Occupancy!$F$35+'Occ L3-WD-DU-LR'!H21*Occupancy!$F$36</f>
        <v>0</v>
      </c>
      <c r="D21" s="15">
        <f>+'Occ L3-WD-DU-LR'!D21*Occupancy!$F$35+'Occ L3-WD-DU-LR'!I21*Occupancy!$F$36</f>
        <v>1</v>
      </c>
      <c r="E21" s="15">
        <f>+'Occ L3-WD-DU-LR'!E21*Occupancy!$F$35+'Occ L3-WD-DU-LR'!J21*Occupancy!$F$36</f>
        <v>0</v>
      </c>
      <c r="F21" s="15">
        <f>+'Occ L3-WD-DU-LR'!F21*Occupancy!$F$35+'Occ L3-WD-DU-LR'!K21*Occupancy!$F$36</f>
        <v>1</v>
      </c>
    </row>
    <row r="22" spans="2:6" x14ac:dyDescent="0.25">
      <c r="B22" s="7">
        <v>7</v>
      </c>
      <c r="C22" s="15">
        <f>+'Occ L3-WD-DU-LR'!C22*Occupancy!$F$35+'Occ L3-WD-DU-LR'!H22*Occupancy!$F$36</f>
        <v>0.5</v>
      </c>
      <c r="D22" s="15">
        <f>+'Occ L3-WD-DU-LR'!D22*Occupancy!$F$35+'Occ L3-WD-DU-LR'!I22*Occupancy!$F$36</f>
        <v>0.5</v>
      </c>
      <c r="E22" s="15">
        <f>+'Occ L3-WD-DU-LR'!E22*Occupancy!$F$35+'Occ L3-WD-DU-LR'!J22*Occupancy!$F$36</f>
        <v>0</v>
      </c>
      <c r="F22" s="15">
        <f>+'Occ L3-WD-DU-LR'!F22*Occupancy!$F$35+'Occ L3-WD-DU-LR'!K22*Occupancy!$F$36</f>
        <v>1</v>
      </c>
    </row>
    <row r="23" spans="2:6" x14ac:dyDescent="0.25">
      <c r="B23" s="7">
        <v>8</v>
      </c>
      <c r="C23" s="15">
        <f>+'Occ L3-WD-DU-LR'!C23*Occupancy!$F$35+'Occ L3-WD-DU-LR'!H23*Occupancy!$F$36</f>
        <v>0.5</v>
      </c>
      <c r="D23" s="15">
        <f>+'Occ L3-WD-DU-LR'!D23*Occupancy!$F$35+'Occ L3-WD-DU-LR'!I23*Occupancy!$F$36</f>
        <v>0.33000000000000007</v>
      </c>
      <c r="E23" s="15">
        <f>+'Occ L3-WD-DU-LR'!E23*Occupancy!$F$35+'Occ L3-WD-DU-LR'!J23*Occupancy!$F$36</f>
        <v>0.5</v>
      </c>
      <c r="F23" s="15">
        <f>+'Occ L3-WD-DU-LR'!F23*Occupancy!$F$35+'Occ L3-WD-DU-LR'!K23*Occupancy!$F$36</f>
        <v>0.5</v>
      </c>
    </row>
    <row r="24" spans="2:6" x14ac:dyDescent="0.25">
      <c r="B24" s="7">
        <v>9</v>
      </c>
      <c r="C24" s="15">
        <f>+'Occ L3-WD-DU-LR'!C24*Occupancy!$F$35+'Occ L3-WD-DU-LR'!H24*Occupancy!$F$36</f>
        <v>0.28989041095890411</v>
      </c>
      <c r="D24" s="15">
        <f>+'Occ L3-WD-DU-LR'!D24*Occupancy!$F$35+'Occ L3-WD-DU-LR'!I24*Occupancy!$F$36</f>
        <v>0</v>
      </c>
      <c r="E24" s="15">
        <f>+'Occ L3-WD-DU-LR'!E24*Occupancy!$F$35+'Occ L3-WD-DU-LR'!J24*Occupancy!$F$36</f>
        <v>0.67000000000000015</v>
      </c>
      <c r="F24" s="15">
        <f>+'Occ L3-WD-DU-LR'!F24*Occupancy!$F$35+'Occ L3-WD-DU-LR'!K24*Occupancy!$F$36</f>
        <v>0</v>
      </c>
    </row>
    <row r="25" spans="2:6" x14ac:dyDescent="0.25">
      <c r="B25" s="7">
        <v>10</v>
      </c>
      <c r="C25" s="15">
        <f>+'Occ L3-WD-DU-LR'!C25*Occupancy!$F$35+'Occ L3-WD-DU-LR'!H25*Occupancy!$F$36</f>
        <v>0.12465753424657534</v>
      </c>
      <c r="D25" s="15">
        <f>+'Occ L3-WD-DU-LR'!D25*Occupancy!$F$35+'Occ L3-WD-DU-LR'!I25*Occupancy!$F$36</f>
        <v>0</v>
      </c>
      <c r="E25" s="15">
        <f>+'Occ L3-WD-DU-LR'!E25*Occupancy!$F$35+'Occ L3-WD-DU-LR'!J25*Occupancy!$F$36</f>
        <v>0.5</v>
      </c>
      <c r="F25" s="15">
        <f>+'Occ L3-WD-DU-LR'!F25*Occupancy!$F$35+'Occ L3-WD-DU-LR'!K25*Occupancy!$F$36</f>
        <v>0</v>
      </c>
    </row>
    <row r="26" spans="2:6" x14ac:dyDescent="0.25">
      <c r="B26" s="7">
        <v>11</v>
      </c>
      <c r="C26" s="15">
        <f>+'Occ L3-WD-DU-LR'!C26*Occupancy!$F$35+'Occ L3-WD-DU-LR'!H26*Occupancy!$F$36</f>
        <v>0.12465753424657534</v>
      </c>
      <c r="D26" s="15">
        <f>+'Occ L3-WD-DU-LR'!D26*Occupancy!$F$35+'Occ L3-WD-DU-LR'!I26*Occupancy!$F$36</f>
        <v>0</v>
      </c>
      <c r="E26" s="15">
        <f>+'Occ L3-WD-DU-LR'!E26*Occupancy!$F$35+'Occ L3-WD-DU-LR'!J26*Occupancy!$F$36</f>
        <v>0.5</v>
      </c>
      <c r="F26" s="15">
        <f>+'Occ L3-WD-DU-LR'!F26*Occupancy!$F$35+'Occ L3-WD-DU-LR'!K26*Occupancy!$F$36</f>
        <v>0</v>
      </c>
    </row>
    <row r="27" spans="2:6" x14ac:dyDescent="0.25">
      <c r="B27" s="7">
        <v>12</v>
      </c>
      <c r="C27" s="15">
        <f>+'Occ L3-WD-DU-LR'!C27*Occupancy!$F$35+'Occ L3-WD-DU-LR'!H27*Occupancy!$F$36</f>
        <v>0.12465753424657534</v>
      </c>
      <c r="D27" s="15">
        <f>+'Occ L3-WD-DU-LR'!D27*Occupancy!$F$35+'Occ L3-WD-DU-LR'!I27*Occupancy!$F$36</f>
        <v>0</v>
      </c>
      <c r="E27" s="15">
        <f>+'Occ L3-WD-DU-LR'!E27*Occupancy!$F$35+'Occ L3-WD-DU-LR'!J27*Occupancy!$F$36</f>
        <v>0.5</v>
      </c>
      <c r="F27" s="15">
        <f>+'Occ L3-WD-DU-LR'!F27*Occupancy!$F$35+'Occ L3-WD-DU-LR'!K27*Occupancy!$F$36</f>
        <v>0</v>
      </c>
    </row>
    <row r="28" spans="2:6" x14ac:dyDescent="0.25">
      <c r="B28" s="7">
        <v>13</v>
      </c>
      <c r="C28" s="15">
        <f>+'Occ L3-WD-DU-LR'!C28*Occupancy!$F$35+'Occ L3-WD-DU-LR'!H28*Occupancy!$F$36</f>
        <v>0.12465753424657534</v>
      </c>
      <c r="D28" s="15">
        <f>+'Occ L3-WD-DU-LR'!D28*Occupancy!$F$35+'Occ L3-WD-DU-LR'!I28*Occupancy!$F$36</f>
        <v>0</v>
      </c>
      <c r="E28" s="15">
        <f>+'Occ L3-WD-DU-LR'!E28*Occupancy!$F$35+'Occ L3-WD-DU-LR'!J28*Occupancy!$F$36</f>
        <v>0.5</v>
      </c>
      <c r="F28" s="15">
        <f>+'Occ L3-WD-DU-LR'!F28*Occupancy!$F$35+'Occ L3-WD-DU-LR'!K28*Occupancy!$F$36</f>
        <v>0</v>
      </c>
    </row>
    <row r="29" spans="2:6" x14ac:dyDescent="0.25">
      <c r="B29" s="7">
        <v>14</v>
      </c>
      <c r="C29" s="15">
        <f>+'Occ L3-WD-DU-LR'!C29*Occupancy!$F$35+'Occ L3-WD-DU-LR'!H29*Occupancy!$F$36</f>
        <v>0.12465753424657534</v>
      </c>
      <c r="D29" s="15">
        <f>+'Occ L3-WD-DU-LR'!D29*Occupancy!$F$35+'Occ L3-WD-DU-LR'!I29*Occupancy!$F$36</f>
        <v>0</v>
      </c>
      <c r="E29" s="15">
        <f>+'Occ L3-WD-DU-LR'!E29*Occupancy!$F$35+'Occ L3-WD-DU-LR'!J29*Occupancy!$F$36</f>
        <v>0.5</v>
      </c>
      <c r="F29" s="15">
        <f>+'Occ L3-WD-DU-LR'!F29*Occupancy!$F$35+'Occ L3-WD-DU-LR'!K29*Occupancy!$F$36</f>
        <v>0</v>
      </c>
    </row>
    <row r="30" spans="2:6" x14ac:dyDescent="0.25">
      <c r="B30" s="7">
        <v>15</v>
      </c>
      <c r="C30" s="15">
        <f>+'Occ L3-WD-DU-LR'!C30*Occupancy!$F$35+'Occ L3-WD-DU-LR'!H30*Occupancy!$F$36</f>
        <v>0.12465753424657534</v>
      </c>
      <c r="D30" s="15">
        <f>+'Occ L3-WD-DU-LR'!D30*Occupancy!$F$35+'Occ L3-WD-DU-LR'!I30*Occupancy!$F$36</f>
        <v>0</v>
      </c>
      <c r="E30" s="15">
        <f>+'Occ L3-WD-DU-LR'!E30*Occupancy!$F$35+'Occ L3-WD-DU-LR'!J30*Occupancy!$F$36</f>
        <v>0.5</v>
      </c>
      <c r="F30" s="15">
        <f>+'Occ L3-WD-DU-LR'!F30*Occupancy!$F$35+'Occ L3-WD-DU-LR'!K30*Occupancy!$F$36</f>
        <v>0</v>
      </c>
    </row>
    <row r="31" spans="2:6" x14ac:dyDescent="0.25">
      <c r="B31" s="7">
        <v>16</v>
      </c>
      <c r="C31" s="15">
        <f>+'Occ L3-WD-DU-LR'!C31*Occupancy!$F$35+'Occ L3-WD-DU-LR'!H31*Occupancy!$F$36</f>
        <v>0.12465753424657534</v>
      </c>
      <c r="D31" s="15">
        <f>+'Occ L3-WD-DU-LR'!D31*Occupancy!$F$35+'Occ L3-WD-DU-LR'!I31*Occupancy!$F$36</f>
        <v>0</v>
      </c>
      <c r="E31" s="15">
        <f>+'Occ L3-WD-DU-LR'!E31*Occupancy!$F$35+'Occ L3-WD-DU-LR'!J31*Occupancy!$F$36</f>
        <v>0.5</v>
      </c>
      <c r="F31" s="15">
        <f>+'Occ L3-WD-DU-LR'!F31*Occupancy!$F$35+'Occ L3-WD-DU-LR'!K31*Occupancy!$F$36</f>
        <v>0</v>
      </c>
    </row>
    <row r="32" spans="2:6" x14ac:dyDescent="0.25">
      <c r="B32" s="7">
        <v>17</v>
      </c>
      <c r="C32" s="15">
        <f>+'Occ L3-WD-DU-LR'!C32*Occupancy!$F$35+'Occ L3-WD-DU-LR'!H32*Occupancy!$F$36</f>
        <v>0.12465753424657534</v>
      </c>
      <c r="D32" s="15">
        <f>+'Occ L3-WD-DU-LR'!D32*Occupancy!$F$35+'Occ L3-WD-DU-LR'!I32*Occupancy!$F$36</f>
        <v>0</v>
      </c>
      <c r="E32" s="15">
        <f>+'Occ L3-WD-DU-LR'!E32*Occupancy!$F$35+'Occ L3-WD-DU-LR'!J32*Occupancy!$F$36</f>
        <v>0.67000000000000015</v>
      </c>
      <c r="F32" s="15">
        <f>+'Occ L3-WD-DU-LR'!F32*Occupancy!$F$35+'Occ L3-WD-DU-LR'!K32*Occupancy!$F$36</f>
        <v>0</v>
      </c>
    </row>
    <row r="33" spans="2:6" x14ac:dyDescent="0.25">
      <c r="B33" s="7">
        <v>18</v>
      </c>
      <c r="C33" s="15">
        <f>+'Occ L3-WD-DU-LR'!C33*Occupancy!$F$35+'Occ L3-WD-DU-LR'!H33*Occupancy!$F$36</f>
        <v>0.5</v>
      </c>
      <c r="D33" s="15">
        <f>+'Occ L3-WD-DU-LR'!D33*Occupancy!$F$35+'Occ L3-WD-DU-LR'!I33*Occupancy!$F$36</f>
        <v>0</v>
      </c>
      <c r="E33" s="15">
        <f>+'Occ L3-WD-DU-LR'!E33*Occupancy!$F$35+'Occ L3-WD-DU-LR'!J33*Occupancy!$F$36</f>
        <v>0.67000000000000015</v>
      </c>
      <c r="F33" s="15">
        <f>+'Occ L3-WD-DU-LR'!F33*Occupancy!$F$35+'Occ L3-WD-DU-LR'!K33*Occupancy!$F$36</f>
        <v>0</v>
      </c>
    </row>
    <row r="34" spans="2:6" x14ac:dyDescent="0.25">
      <c r="B34" s="7">
        <v>19</v>
      </c>
      <c r="C34" s="15">
        <f>+'Occ L3-WD-DU-LR'!C34*Occupancy!$F$35+'Occ L3-WD-DU-LR'!H34*Occupancy!$F$36</f>
        <v>1</v>
      </c>
      <c r="D34" s="15">
        <f>+'Occ L3-WD-DU-LR'!D34*Occupancy!$F$35+'Occ L3-WD-DU-LR'!I34*Occupancy!$F$36</f>
        <v>0</v>
      </c>
      <c r="E34" s="15">
        <f>+'Occ L3-WD-DU-LR'!E34*Occupancy!$F$35+'Occ L3-WD-DU-LR'!J34*Occupancy!$F$36</f>
        <v>0.67000000000000015</v>
      </c>
      <c r="F34" s="15">
        <f>+'Occ L3-WD-DU-LR'!F34*Occupancy!$F$35+'Occ L3-WD-DU-LR'!K34*Occupancy!$F$36</f>
        <v>0</v>
      </c>
    </row>
    <row r="35" spans="2:6" x14ac:dyDescent="0.25">
      <c r="B35" s="7">
        <v>20</v>
      </c>
      <c r="C35" s="15">
        <f>+'Occ L3-WD-DU-LR'!C35*Occupancy!$F$35+'Occ L3-WD-DU-LR'!H35*Occupancy!$F$36</f>
        <v>1</v>
      </c>
      <c r="D35" s="15">
        <f>+'Occ L3-WD-DU-LR'!D35*Occupancy!$F$35+'Occ L3-WD-DU-LR'!I35*Occupancy!$F$36</f>
        <v>0</v>
      </c>
      <c r="E35" s="15">
        <f>+'Occ L3-WD-DU-LR'!E35*Occupancy!$F$35+'Occ L3-WD-DU-LR'!J35*Occupancy!$F$36</f>
        <v>0.67000000000000015</v>
      </c>
      <c r="F35" s="15">
        <f>+'Occ L3-WD-DU-LR'!F35*Occupancy!$F$35+'Occ L3-WD-DU-LR'!K35*Occupancy!$F$36</f>
        <v>0</v>
      </c>
    </row>
    <row r="36" spans="2:6" x14ac:dyDescent="0.25">
      <c r="B36" s="7">
        <v>21</v>
      </c>
      <c r="C36" s="15">
        <f>+'Occ L3-WD-DU-LR'!C36*Occupancy!$F$35+'Occ L3-WD-DU-LR'!H36*Occupancy!$F$36</f>
        <v>1</v>
      </c>
      <c r="D36" s="15">
        <f>+'Occ L3-WD-DU-LR'!D36*Occupancy!$F$35+'Occ L3-WD-DU-LR'!I36*Occupancy!$F$36</f>
        <v>0</v>
      </c>
      <c r="E36" s="15">
        <f>+'Occ L3-WD-DU-LR'!E36*Occupancy!$F$35+'Occ L3-WD-DU-LR'!J36*Occupancy!$F$36</f>
        <v>0.67000000000000015</v>
      </c>
      <c r="F36" s="15">
        <f>+'Occ L3-WD-DU-LR'!F36*Occupancy!$F$35+'Occ L3-WD-DU-LR'!K36*Occupancy!$F$36</f>
        <v>0</v>
      </c>
    </row>
    <row r="37" spans="2:6" x14ac:dyDescent="0.25">
      <c r="B37" s="7">
        <v>22</v>
      </c>
      <c r="C37" s="15">
        <f>+'Occ L3-WD-DU-LR'!C37*Occupancy!$F$35+'Occ L3-WD-DU-LR'!H37*Occupancy!$F$36</f>
        <v>1</v>
      </c>
      <c r="D37" s="15">
        <f>+'Occ L3-WD-DU-LR'!D37*Occupancy!$F$35+'Occ L3-WD-DU-LR'!I37*Occupancy!$F$36</f>
        <v>0</v>
      </c>
      <c r="E37" s="15">
        <f>+'Occ L3-WD-DU-LR'!E37*Occupancy!$F$35+'Occ L3-WD-DU-LR'!J37*Occupancy!$F$36</f>
        <v>1</v>
      </c>
      <c r="F37" s="15">
        <f>+'Occ L3-WD-DU-LR'!F37*Occupancy!$F$35+'Occ L3-WD-DU-LR'!K37*Occupancy!$F$36</f>
        <v>0</v>
      </c>
    </row>
    <row r="38" spans="2:6" x14ac:dyDescent="0.25">
      <c r="B38" s="7">
        <v>23</v>
      </c>
      <c r="C38" s="15">
        <f>+'Occ L3-WD-DU-LR'!C38*Occupancy!$F$35+'Occ L3-WD-DU-LR'!H38*Occupancy!$F$36</f>
        <v>0.5</v>
      </c>
      <c r="D38" s="15">
        <f>+'Occ L3-WD-DU-LR'!D38*Occupancy!$F$35+'Occ L3-WD-DU-LR'!I38*Occupancy!$F$36</f>
        <v>0.5</v>
      </c>
      <c r="E38" s="15">
        <f>+'Occ L3-WD-DU-LR'!E38*Occupancy!$F$35+'Occ L3-WD-DU-LR'!J38*Occupancy!$F$36</f>
        <v>0.5</v>
      </c>
      <c r="F38" s="15">
        <f>+'Occ L3-WD-DU-LR'!F38*Occupancy!$F$35+'Occ L3-WD-DU-LR'!K38*Occupancy!$F$36</f>
        <v>0.5</v>
      </c>
    </row>
    <row r="39" spans="2:6" x14ac:dyDescent="0.25">
      <c r="B39" s="7">
        <v>24</v>
      </c>
      <c r="C39" s="15">
        <f>+'Occ L3-WD-DU-LR'!C39*Occupancy!$F$35+'Occ L3-WD-DU-LR'!H39*Occupancy!$F$36</f>
        <v>0</v>
      </c>
      <c r="D39" s="15">
        <f>+'Occ L3-WD-DU-LR'!D39*Occupancy!$F$35+'Occ L3-WD-DU-LR'!I39*Occupancy!$F$36</f>
        <v>1</v>
      </c>
      <c r="E39" s="15">
        <f>+'Occ L3-WD-DU-LR'!E39*Occupancy!$F$35+'Occ L3-WD-DU-LR'!J39*Occupancy!$F$36</f>
        <v>0</v>
      </c>
      <c r="F39" s="15">
        <f>+'Occ L3-WD-DU-LR'!F39*Occupancy!$F$35+'Occ L3-WD-DU-LR'!K39*Occupancy!$F$36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tr">
        <f>"Occ-LR-SCH =SCHEDULE TYPE = FRACTION"</f>
        <v>Occ-LR-SCH =SCHEDULE TYPE = FRACTION</v>
      </c>
    </row>
    <row r="73" spans="2:2" x14ac:dyDescent="0.25">
      <c r="B73" s="5" t="str">
        <f>"          THRU DEC 31 (WD)   "&amp;C15&amp;"-DS"</f>
        <v xml:space="preserve">          THRU DEC 31 (WD)   Occ-LR-WD-DS</v>
      </c>
    </row>
    <row r="74" spans="2:2" x14ac:dyDescent="0.25">
      <c r="B74" s="5" t="str">
        <f>"                      (WEH)  "&amp;E15&amp;"-DS  .."</f>
        <v xml:space="preserve">                      (WEH)  Occ-LR-WE-DS  ..</v>
      </c>
    </row>
    <row r="75" spans="2:2" x14ac:dyDescent="0.25">
      <c r="B75" s="5"/>
    </row>
    <row r="76" spans="2:2" x14ac:dyDescent="0.25">
      <c r="B76" s="5"/>
    </row>
    <row r="77" spans="2:2" x14ac:dyDescent="0.25">
      <c r="B77" s="5" t="str">
        <f>"Occ-BR-SCH =SCHEDULE TYPE = FRACTION"</f>
        <v>Occ-BR-SCH =SCHEDULE TYPE = FRACTION</v>
      </c>
    </row>
    <row r="78" spans="2:2" x14ac:dyDescent="0.25">
      <c r="B78" s="5" t="str">
        <f>"          THRU DEC 31 (WD)   "&amp;D15&amp;"-DS"</f>
        <v xml:space="preserve">          THRU DEC 31 (WD)   Occ-BR-WD-DS</v>
      </c>
    </row>
    <row r="79" spans="2:2" x14ac:dyDescent="0.25">
      <c r="B79" s="5" t="str">
        <f>"                      (WEH)  "&amp;F15&amp;"-DS  .."</f>
        <v xml:space="preserve">                      (WEH)  Occ-BR-WE-DS  ..</v>
      </c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77</v>
      </c>
    </row>
    <row r="3" spans="2:10" x14ac:dyDescent="0.25">
      <c r="B3" s="11" t="s">
        <v>10</v>
      </c>
      <c r="C3" s="11"/>
      <c r="D3" s="11">
        <v>2</v>
      </c>
      <c r="G3" t="s">
        <v>78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14</v>
      </c>
      <c r="D5" s="11" t="s">
        <v>15</v>
      </c>
    </row>
    <row r="6" spans="2:10" x14ac:dyDescent="0.25">
      <c r="B6" s="2"/>
      <c r="C6" s="3" t="s">
        <v>42</v>
      </c>
    </row>
    <row r="7" spans="2:10" x14ac:dyDescent="0.25">
      <c r="B7" s="2"/>
      <c r="C7" s="3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287</v>
      </c>
      <c r="D13" s="17"/>
      <c r="E13" s="17" t="s">
        <v>286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 t="s">
        <v>91</v>
      </c>
      <c r="C15" s="9" t="s">
        <v>33</v>
      </c>
      <c r="D15" s="9" t="s">
        <v>32</v>
      </c>
      <c r="E15" s="9" t="s">
        <v>30</v>
      </c>
      <c r="F15" s="9" t="s">
        <v>31</v>
      </c>
    </row>
    <row r="16" spans="2:10" x14ac:dyDescent="0.25">
      <c r="B16" s="7">
        <v>1</v>
      </c>
      <c r="C16" s="15">
        <f>+'Occ L3-WD-DU-LR'!C16*Occupancy!$F$34+'Occ L3-WD-DU-LR'!E16*Occupancy!$F$33</f>
        <v>0</v>
      </c>
      <c r="D16" s="15">
        <f>+'Occ L3-WD-DU-LR'!D16*Occupancy!$F$34+'Occ L3-WD-DU-LR'!F16*Occupancy!$F$33</f>
        <v>1</v>
      </c>
      <c r="E16" s="15">
        <f>+'Occ L3-WD-DU-LR'!H16*Occupancy!$F$34+'Occ L3-WD-DU-LR'!J16*Occupancy!$F$33</f>
        <v>0</v>
      </c>
      <c r="F16" s="15">
        <f>+'Occ L3-WD-DU-LR'!I16*Occupancy!$F$34+'Occ L3-WD-DU-LR'!K16*Occupancy!$F$33</f>
        <v>1</v>
      </c>
    </row>
    <row r="17" spans="2:6" x14ac:dyDescent="0.25">
      <c r="B17" s="7">
        <v>2</v>
      </c>
      <c r="C17" s="15">
        <f>+'Occ L3-WD-DU-LR'!C17*Occupancy!$F$34+'Occ L3-WD-DU-LR'!E17*Occupancy!$F$33</f>
        <v>0</v>
      </c>
      <c r="D17" s="15">
        <f>+'Occ L3-WD-DU-LR'!D17*Occupancy!$F$34+'Occ L3-WD-DU-LR'!F17*Occupancy!$F$33</f>
        <v>1</v>
      </c>
      <c r="E17" s="15">
        <f>+'Occ L3-WD-DU-LR'!H17*Occupancy!$F$34+'Occ L3-WD-DU-LR'!J17*Occupancy!$F$33</f>
        <v>0</v>
      </c>
      <c r="F17" s="15">
        <f>+'Occ L3-WD-DU-LR'!I17*Occupancy!$F$34+'Occ L3-WD-DU-LR'!K17*Occupancy!$F$33</f>
        <v>1</v>
      </c>
    </row>
    <row r="18" spans="2:6" x14ac:dyDescent="0.25">
      <c r="B18" s="7">
        <v>3</v>
      </c>
      <c r="C18" s="15">
        <f>+'Occ L3-WD-DU-LR'!C18*Occupancy!$F$34+'Occ L3-WD-DU-LR'!E18*Occupancy!$F$33</f>
        <v>0</v>
      </c>
      <c r="D18" s="15">
        <f>+'Occ L3-WD-DU-LR'!D18*Occupancy!$F$34+'Occ L3-WD-DU-LR'!F18*Occupancy!$F$33</f>
        <v>1</v>
      </c>
      <c r="E18" s="15">
        <f>+'Occ L3-WD-DU-LR'!H18*Occupancy!$F$34+'Occ L3-WD-DU-LR'!J18*Occupancy!$F$33</f>
        <v>0</v>
      </c>
      <c r="F18" s="15">
        <f>+'Occ L3-WD-DU-LR'!I18*Occupancy!$F$34+'Occ L3-WD-DU-LR'!K18*Occupancy!$F$33</f>
        <v>1</v>
      </c>
    </row>
    <row r="19" spans="2:6" x14ac:dyDescent="0.25">
      <c r="B19" s="7">
        <v>4</v>
      </c>
      <c r="C19" s="15">
        <f>+'Occ L3-WD-DU-LR'!C19*Occupancy!$F$34+'Occ L3-WD-DU-LR'!E19*Occupancy!$F$33</f>
        <v>0</v>
      </c>
      <c r="D19" s="15">
        <f>+'Occ L3-WD-DU-LR'!D19*Occupancy!$F$34+'Occ L3-WD-DU-LR'!F19*Occupancy!$F$33</f>
        <v>1</v>
      </c>
      <c r="E19" s="15">
        <f>+'Occ L3-WD-DU-LR'!H19*Occupancy!$F$34+'Occ L3-WD-DU-LR'!J19*Occupancy!$F$33</f>
        <v>0</v>
      </c>
      <c r="F19" s="15">
        <f>+'Occ L3-WD-DU-LR'!I19*Occupancy!$F$34+'Occ L3-WD-DU-LR'!K19*Occupancy!$F$33</f>
        <v>1</v>
      </c>
    </row>
    <row r="20" spans="2:6" x14ac:dyDescent="0.25">
      <c r="B20" s="7">
        <v>5</v>
      </c>
      <c r="C20" s="15">
        <f>+'Occ L3-WD-DU-LR'!C20*Occupancy!$F$34+'Occ L3-WD-DU-LR'!E20*Occupancy!$F$33</f>
        <v>0</v>
      </c>
      <c r="D20" s="15">
        <f>+'Occ L3-WD-DU-LR'!D20*Occupancy!$F$34+'Occ L3-WD-DU-LR'!F20*Occupancy!$F$33</f>
        <v>1</v>
      </c>
      <c r="E20" s="15">
        <f>+'Occ L3-WD-DU-LR'!H20*Occupancy!$F$34+'Occ L3-WD-DU-LR'!J20*Occupancy!$F$33</f>
        <v>0</v>
      </c>
      <c r="F20" s="15">
        <f>+'Occ L3-WD-DU-LR'!I20*Occupancy!$F$34+'Occ L3-WD-DU-LR'!K20*Occupancy!$F$33</f>
        <v>1</v>
      </c>
    </row>
    <row r="21" spans="2:6" x14ac:dyDescent="0.25">
      <c r="B21" s="7">
        <v>6</v>
      </c>
      <c r="C21" s="15">
        <f>+'Occ L3-WD-DU-LR'!C21*Occupancy!$F$34+'Occ L3-WD-DU-LR'!E21*Occupancy!$F$33</f>
        <v>0</v>
      </c>
      <c r="D21" s="15">
        <f>+'Occ L3-WD-DU-LR'!D21*Occupancy!$F$34+'Occ L3-WD-DU-LR'!F21*Occupancy!$F$33</f>
        <v>1</v>
      </c>
      <c r="E21" s="15">
        <f>+'Occ L3-WD-DU-LR'!H21*Occupancy!$F$34+'Occ L3-WD-DU-LR'!J21*Occupancy!$F$33</f>
        <v>0</v>
      </c>
      <c r="F21" s="15">
        <f>+'Occ L3-WD-DU-LR'!I21*Occupancy!$F$34+'Occ L3-WD-DU-LR'!K21*Occupancy!$F$33</f>
        <v>1</v>
      </c>
    </row>
    <row r="22" spans="2:6" x14ac:dyDescent="0.25">
      <c r="B22" s="7">
        <v>7</v>
      </c>
      <c r="C22" s="15">
        <f>+'Occ L3-WD-DU-LR'!C22*Occupancy!$F$34+'Occ L3-WD-DU-LR'!E22*Occupancy!$F$33</f>
        <v>0.34383561643835614</v>
      </c>
      <c r="D22" s="15">
        <f>+'Occ L3-WD-DU-LR'!D22*Occupancy!$F$34+'Occ L3-WD-DU-LR'!F22*Occupancy!$F$33</f>
        <v>0.65616438356164375</v>
      </c>
      <c r="E22" s="15">
        <f>+'Occ L3-WD-DU-LR'!H22*Occupancy!$F$34+'Occ L3-WD-DU-LR'!J22*Occupancy!$F$33</f>
        <v>0.34383561643835614</v>
      </c>
      <c r="F22" s="15">
        <f>+'Occ L3-WD-DU-LR'!I22*Occupancy!$F$34+'Occ L3-WD-DU-LR'!K22*Occupancy!$F$33</f>
        <v>0.65616438356164375</v>
      </c>
    </row>
    <row r="23" spans="2:6" x14ac:dyDescent="0.25">
      <c r="B23" s="7">
        <v>8</v>
      </c>
      <c r="C23" s="15">
        <f>+'Occ L3-WD-DU-LR'!C23*Occupancy!$F$34+'Occ L3-WD-DU-LR'!E23*Occupancy!$F$33</f>
        <v>0.5</v>
      </c>
      <c r="D23" s="15">
        <f>+'Occ L3-WD-DU-LR'!D23*Occupancy!$F$34+'Occ L3-WD-DU-LR'!F23*Occupancy!$F$33</f>
        <v>0.38309589041095893</v>
      </c>
      <c r="E23" s="15">
        <f>+'Occ L3-WD-DU-LR'!H23*Occupancy!$F$34+'Occ L3-WD-DU-LR'!J23*Occupancy!$F$33</f>
        <v>0.5</v>
      </c>
      <c r="F23" s="15">
        <f>+'Occ L3-WD-DU-LR'!I23*Occupancy!$F$34+'Occ L3-WD-DU-LR'!K23*Occupancy!$F$33</f>
        <v>0.38309589041095893</v>
      </c>
    </row>
    <row r="24" spans="2:6" x14ac:dyDescent="0.25">
      <c r="B24" s="7">
        <v>9</v>
      </c>
      <c r="C24" s="15">
        <f>+'Occ L3-WD-DU-LR'!C24*Occupancy!$F$34+'Occ L3-WD-DU-LR'!E24*Occupancy!$F$33</f>
        <v>0.43619178082191779</v>
      </c>
      <c r="D24" s="15">
        <f>+'Occ L3-WD-DU-LR'!D24*Occupancy!$F$34+'Occ L3-WD-DU-LR'!F24*Occupancy!$F$33</f>
        <v>0</v>
      </c>
      <c r="E24" s="15">
        <f>+'Occ L3-WD-DU-LR'!H24*Occupancy!$F$34+'Occ L3-WD-DU-LR'!J24*Occupancy!$F$33</f>
        <v>0.38117808219178084</v>
      </c>
      <c r="F24" s="15">
        <f>+'Occ L3-WD-DU-LR'!I24*Occupancy!$F$34+'Occ L3-WD-DU-LR'!K24*Occupancy!$F$33</f>
        <v>0</v>
      </c>
    </row>
    <row r="25" spans="2:6" x14ac:dyDescent="0.25">
      <c r="B25" s="7">
        <v>10</v>
      </c>
      <c r="C25" s="15">
        <f>+'Occ L3-WD-DU-LR'!C25*Occupancy!$F$34+'Occ L3-WD-DU-LR'!E25*Occupancy!$F$33</f>
        <v>0.32808219178082187</v>
      </c>
      <c r="D25" s="15">
        <f>+'Occ L3-WD-DU-LR'!D25*Occupancy!$F$34+'Occ L3-WD-DU-LR'!F25*Occupancy!$F$33</f>
        <v>0</v>
      </c>
      <c r="E25" s="15">
        <f>+'Occ L3-WD-DU-LR'!H25*Occupancy!$F$34+'Occ L3-WD-DU-LR'!J25*Occupancy!$F$33</f>
        <v>0.15616438356164383</v>
      </c>
      <c r="F25" s="15">
        <f>+'Occ L3-WD-DU-LR'!I25*Occupancy!$F$34+'Occ L3-WD-DU-LR'!K25*Occupancy!$F$33</f>
        <v>0</v>
      </c>
    </row>
    <row r="26" spans="2:6" x14ac:dyDescent="0.25">
      <c r="B26" s="7">
        <v>11</v>
      </c>
      <c r="C26" s="15">
        <f>+'Occ L3-WD-DU-LR'!C26*Occupancy!$F$34+'Occ L3-WD-DU-LR'!E26*Occupancy!$F$33</f>
        <v>0.32808219178082187</v>
      </c>
      <c r="D26" s="15">
        <f>+'Occ L3-WD-DU-LR'!D26*Occupancy!$F$34+'Occ L3-WD-DU-LR'!F26*Occupancy!$F$33</f>
        <v>0</v>
      </c>
      <c r="E26" s="15">
        <f>+'Occ L3-WD-DU-LR'!H26*Occupancy!$F$34+'Occ L3-WD-DU-LR'!J26*Occupancy!$F$33</f>
        <v>0.15616438356164383</v>
      </c>
      <c r="F26" s="15">
        <f>+'Occ L3-WD-DU-LR'!I26*Occupancy!$F$34+'Occ L3-WD-DU-LR'!K26*Occupancy!$F$33</f>
        <v>0</v>
      </c>
    </row>
    <row r="27" spans="2:6" x14ac:dyDescent="0.25">
      <c r="B27" s="7">
        <v>12</v>
      </c>
      <c r="C27" s="15">
        <f>+'Occ L3-WD-DU-LR'!C27*Occupancy!$F$34+'Occ L3-WD-DU-LR'!E27*Occupancy!$F$33</f>
        <v>0.32808219178082187</v>
      </c>
      <c r="D27" s="15">
        <f>+'Occ L3-WD-DU-LR'!D27*Occupancy!$F$34+'Occ L3-WD-DU-LR'!F27*Occupancy!$F$33</f>
        <v>0</v>
      </c>
      <c r="E27" s="15">
        <f>+'Occ L3-WD-DU-LR'!H27*Occupancy!$F$34+'Occ L3-WD-DU-LR'!J27*Occupancy!$F$33</f>
        <v>0.15616438356164383</v>
      </c>
      <c r="F27" s="15">
        <f>+'Occ L3-WD-DU-LR'!I27*Occupancy!$F$34+'Occ L3-WD-DU-LR'!K27*Occupancy!$F$33</f>
        <v>0</v>
      </c>
    </row>
    <row r="28" spans="2:6" x14ac:dyDescent="0.25">
      <c r="B28" s="7">
        <v>13</v>
      </c>
      <c r="C28" s="15">
        <f>+'Occ L3-WD-DU-LR'!C28*Occupancy!$F$34+'Occ L3-WD-DU-LR'!E28*Occupancy!$F$33</f>
        <v>0.32808219178082187</v>
      </c>
      <c r="D28" s="15">
        <f>+'Occ L3-WD-DU-LR'!D28*Occupancy!$F$34+'Occ L3-WD-DU-LR'!F28*Occupancy!$F$33</f>
        <v>0</v>
      </c>
      <c r="E28" s="15">
        <f>+'Occ L3-WD-DU-LR'!H28*Occupancy!$F$34+'Occ L3-WD-DU-LR'!J28*Occupancy!$F$33</f>
        <v>0.15616438356164383</v>
      </c>
      <c r="F28" s="15">
        <f>+'Occ L3-WD-DU-LR'!I28*Occupancy!$F$34+'Occ L3-WD-DU-LR'!K28*Occupancy!$F$33</f>
        <v>0</v>
      </c>
    </row>
    <row r="29" spans="2:6" x14ac:dyDescent="0.25">
      <c r="B29" s="7">
        <v>14</v>
      </c>
      <c r="C29" s="15">
        <f>+'Occ L3-WD-DU-LR'!C29*Occupancy!$F$34+'Occ L3-WD-DU-LR'!E29*Occupancy!$F$33</f>
        <v>0.32808219178082187</v>
      </c>
      <c r="D29" s="15">
        <f>+'Occ L3-WD-DU-LR'!D29*Occupancy!$F$34+'Occ L3-WD-DU-LR'!F29*Occupancy!$F$33</f>
        <v>0</v>
      </c>
      <c r="E29" s="15">
        <f>+'Occ L3-WD-DU-LR'!H29*Occupancy!$F$34+'Occ L3-WD-DU-LR'!J29*Occupancy!$F$33</f>
        <v>0.15616438356164383</v>
      </c>
      <c r="F29" s="15">
        <f>+'Occ L3-WD-DU-LR'!I29*Occupancy!$F$34+'Occ L3-WD-DU-LR'!K29*Occupancy!$F$33</f>
        <v>0</v>
      </c>
    </row>
    <row r="30" spans="2:6" x14ac:dyDescent="0.25">
      <c r="B30" s="7">
        <v>15</v>
      </c>
      <c r="C30" s="15">
        <f>+'Occ L3-WD-DU-LR'!C30*Occupancy!$F$34+'Occ L3-WD-DU-LR'!E30*Occupancy!$F$33</f>
        <v>0.32808219178082187</v>
      </c>
      <c r="D30" s="15">
        <f>+'Occ L3-WD-DU-LR'!D30*Occupancy!$F$34+'Occ L3-WD-DU-LR'!F30*Occupancy!$F$33</f>
        <v>0</v>
      </c>
      <c r="E30" s="15">
        <f>+'Occ L3-WD-DU-LR'!H30*Occupancy!$F$34+'Occ L3-WD-DU-LR'!J30*Occupancy!$F$33</f>
        <v>0.15616438356164383</v>
      </c>
      <c r="F30" s="15">
        <f>+'Occ L3-WD-DU-LR'!I30*Occupancy!$F$34+'Occ L3-WD-DU-LR'!K30*Occupancy!$F$33</f>
        <v>0</v>
      </c>
    </row>
    <row r="31" spans="2:6" x14ac:dyDescent="0.25">
      <c r="B31" s="7">
        <v>16</v>
      </c>
      <c r="C31" s="15">
        <f>+'Occ L3-WD-DU-LR'!C31*Occupancy!$F$34+'Occ L3-WD-DU-LR'!E31*Occupancy!$F$33</f>
        <v>0.32808219178082187</v>
      </c>
      <c r="D31" s="15">
        <f>+'Occ L3-WD-DU-LR'!D31*Occupancy!$F$34+'Occ L3-WD-DU-LR'!F31*Occupancy!$F$33</f>
        <v>0</v>
      </c>
      <c r="E31" s="15">
        <f>+'Occ L3-WD-DU-LR'!H31*Occupancy!$F$34+'Occ L3-WD-DU-LR'!J31*Occupancy!$F$33</f>
        <v>0.15616438356164383</v>
      </c>
      <c r="F31" s="15">
        <f>+'Occ L3-WD-DU-LR'!I31*Occupancy!$F$34+'Occ L3-WD-DU-LR'!K31*Occupancy!$F$33</f>
        <v>0</v>
      </c>
    </row>
    <row r="32" spans="2:6" x14ac:dyDescent="0.25">
      <c r="B32" s="7">
        <v>17</v>
      </c>
      <c r="C32" s="15">
        <f>+'Occ L3-WD-DU-LR'!C32*Occupancy!$F$34+'Occ L3-WD-DU-LR'!E32*Occupancy!$F$33</f>
        <v>0.38117808219178084</v>
      </c>
      <c r="D32" s="15">
        <f>+'Occ L3-WD-DU-LR'!D32*Occupancy!$F$34+'Occ L3-WD-DU-LR'!F32*Occupancy!$F$33</f>
        <v>0</v>
      </c>
      <c r="E32" s="15">
        <f>+'Occ L3-WD-DU-LR'!H32*Occupancy!$F$34+'Occ L3-WD-DU-LR'!J32*Occupancy!$F$33</f>
        <v>0.20926027397260274</v>
      </c>
      <c r="F32" s="15">
        <f>+'Occ L3-WD-DU-LR'!I32*Occupancy!$F$34+'Occ L3-WD-DU-LR'!K32*Occupancy!$F$33</f>
        <v>0</v>
      </c>
    </row>
    <row r="33" spans="2:6" x14ac:dyDescent="0.25">
      <c r="B33" s="7">
        <v>18</v>
      </c>
      <c r="C33" s="15">
        <f>+'Occ L3-WD-DU-LR'!C33*Occupancy!$F$34+'Occ L3-WD-DU-LR'!E33*Occupancy!$F$33</f>
        <v>0.55309589041095886</v>
      </c>
      <c r="D33" s="15">
        <f>+'Occ L3-WD-DU-LR'!D33*Occupancy!$F$34+'Occ L3-WD-DU-LR'!F33*Occupancy!$F$33</f>
        <v>0</v>
      </c>
      <c r="E33" s="15">
        <f>+'Occ L3-WD-DU-LR'!H33*Occupancy!$F$34+'Occ L3-WD-DU-LR'!J33*Occupancy!$F$33</f>
        <v>0.55309589041095886</v>
      </c>
      <c r="F33" s="15">
        <f>+'Occ L3-WD-DU-LR'!I33*Occupancy!$F$34+'Occ L3-WD-DU-LR'!K33*Occupancy!$F$33</f>
        <v>0</v>
      </c>
    </row>
    <row r="34" spans="2:6" x14ac:dyDescent="0.25">
      <c r="B34" s="7">
        <v>19</v>
      </c>
      <c r="C34" s="15">
        <f>+'Occ L3-WD-DU-LR'!C34*Occupancy!$F$34+'Occ L3-WD-DU-LR'!E34*Occupancy!$F$33</f>
        <v>0.896931506849315</v>
      </c>
      <c r="D34" s="15">
        <f>+'Occ L3-WD-DU-LR'!D34*Occupancy!$F$34+'Occ L3-WD-DU-LR'!F34*Occupancy!$F$33</f>
        <v>0</v>
      </c>
      <c r="E34" s="15">
        <f>+'Occ L3-WD-DU-LR'!H34*Occupancy!$F$34+'Occ L3-WD-DU-LR'!J34*Occupancy!$F$33</f>
        <v>0.896931506849315</v>
      </c>
      <c r="F34" s="15">
        <f>+'Occ L3-WD-DU-LR'!I34*Occupancy!$F$34+'Occ L3-WD-DU-LR'!K34*Occupancy!$F$33</f>
        <v>0</v>
      </c>
    </row>
    <row r="35" spans="2:6" x14ac:dyDescent="0.25">
      <c r="B35" s="7">
        <v>20</v>
      </c>
      <c r="C35" s="15">
        <f>+'Occ L3-WD-DU-LR'!C35*Occupancy!$F$34+'Occ L3-WD-DU-LR'!E35*Occupancy!$F$33</f>
        <v>0.896931506849315</v>
      </c>
      <c r="D35" s="15">
        <f>+'Occ L3-WD-DU-LR'!D35*Occupancy!$F$34+'Occ L3-WD-DU-LR'!F35*Occupancy!$F$33</f>
        <v>0</v>
      </c>
      <c r="E35" s="15">
        <f>+'Occ L3-WD-DU-LR'!H35*Occupancy!$F$34+'Occ L3-WD-DU-LR'!J35*Occupancy!$F$33</f>
        <v>0.896931506849315</v>
      </c>
      <c r="F35" s="15">
        <f>+'Occ L3-WD-DU-LR'!I35*Occupancy!$F$34+'Occ L3-WD-DU-LR'!K35*Occupancy!$F$33</f>
        <v>0</v>
      </c>
    </row>
    <row r="36" spans="2:6" x14ac:dyDescent="0.25">
      <c r="B36" s="7">
        <v>21</v>
      </c>
      <c r="C36" s="15">
        <f>+'Occ L3-WD-DU-LR'!C36*Occupancy!$F$34+'Occ L3-WD-DU-LR'!E36*Occupancy!$F$33</f>
        <v>0.896931506849315</v>
      </c>
      <c r="D36" s="15">
        <f>+'Occ L3-WD-DU-LR'!D36*Occupancy!$F$34+'Occ L3-WD-DU-LR'!F36*Occupancy!$F$33</f>
        <v>0</v>
      </c>
      <c r="E36" s="15">
        <f>+'Occ L3-WD-DU-LR'!H36*Occupancy!$F$34+'Occ L3-WD-DU-LR'!J36*Occupancy!$F$33</f>
        <v>0.896931506849315</v>
      </c>
      <c r="F36" s="15">
        <f>+'Occ L3-WD-DU-LR'!I36*Occupancy!$F$34+'Occ L3-WD-DU-LR'!K36*Occupancy!$F$33</f>
        <v>0</v>
      </c>
    </row>
    <row r="37" spans="2:6" x14ac:dyDescent="0.25">
      <c r="B37" s="7">
        <v>22</v>
      </c>
      <c r="C37" s="15">
        <f>+'Occ L3-WD-DU-LR'!C37*Occupancy!$F$34+'Occ L3-WD-DU-LR'!E37*Occupancy!$F$33</f>
        <v>1</v>
      </c>
      <c r="D37" s="15">
        <f>+'Occ L3-WD-DU-LR'!D37*Occupancy!$F$34+'Occ L3-WD-DU-LR'!F37*Occupancy!$F$33</f>
        <v>0</v>
      </c>
      <c r="E37" s="15">
        <f>+'Occ L3-WD-DU-LR'!H37*Occupancy!$F$34+'Occ L3-WD-DU-LR'!J37*Occupancy!$F$33</f>
        <v>1</v>
      </c>
      <c r="F37" s="15">
        <f>+'Occ L3-WD-DU-LR'!I37*Occupancy!$F$34+'Occ L3-WD-DU-LR'!K37*Occupancy!$F$33</f>
        <v>0</v>
      </c>
    </row>
    <row r="38" spans="2:6" x14ac:dyDescent="0.25">
      <c r="B38" s="7">
        <v>23</v>
      </c>
      <c r="C38" s="15">
        <f>+'Occ L3-WD-DU-LR'!C38*Occupancy!$F$34+'Occ L3-WD-DU-LR'!E38*Occupancy!$F$33</f>
        <v>0.5</v>
      </c>
      <c r="D38" s="15">
        <f>+'Occ L3-WD-DU-LR'!D38*Occupancy!$F$34+'Occ L3-WD-DU-LR'!F38*Occupancy!$F$33</f>
        <v>0.5</v>
      </c>
      <c r="E38" s="15">
        <f>+'Occ L3-WD-DU-LR'!H38*Occupancy!$F$34+'Occ L3-WD-DU-LR'!J38*Occupancy!$F$33</f>
        <v>0.5</v>
      </c>
      <c r="F38" s="15">
        <f>+'Occ L3-WD-DU-LR'!I38*Occupancy!$F$34+'Occ L3-WD-DU-LR'!K38*Occupancy!$F$33</f>
        <v>0.5</v>
      </c>
    </row>
    <row r="39" spans="2:6" x14ac:dyDescent="0.25">
      <c r="B39" s="7">
        <v>24</v>
      </c>
      <c r="C39" s="15">
        <f>+'Occ L3-WD-DU-LR'!C39*Occupancy!$F$34+'Occ L3-WD-DU-LR'!E39*Occupancy!$F$33</f>
        <v>0</v>
      </c>
      <c r="D39" s="15">
        <f>+'Occ L3-WD-DU-LR'!D39*Occupancy!$F$34+'Occ L3-WD-DU-LR'!F39*Occupancy!$F$33</f>
        <v>1</v>
      </c>
      <c r="E39" s="15">
        <f>+'Occ L3-WD-DU-LR'!H39*Occupancy!$F$34+'Occ L3-WD-DU-LR'!J39*Occupancy!$F$33</f>
        <v>0</v>
      </c>
      <c r="F39" s="15">
        <f>+'Occ L3-WD-DU-LR'!I39*Occupancy!$F$34+'Occ L3-WD-DU-LR'!K39*Occupancy!$F$33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Occ-DU-BR-DS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Occ-ND-LR-DS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(0.0000,0.0000,0.0000,0.0000,0.0000,0.0000,0.3438,0.5000,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0.3812,0.1562,0.1562,0.1562,0.1562,0.1562,0.1562,0.1562,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0.2093,0.5531,0.8969,0.8969,0.8969,1.0000,0.5000,0.0000)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Occ-ND-BR-DS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(1.0000,1.0000,1.0000,1.0000,1.0000,1.0000,0.6562,0.3831,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">
        <v>154</v>
      </c>
    </row>
    <row r="73" spans="2:2" x14ac:dyDescent="0.25">
      <c r="B73" s="5" t="s">
        <v>156</v>
      </c>
    </row>
    <row r="74" spans="2:2" x14ac:dyDescent="0.25">
      <c r="B74" s="5"/>
    </row>
    <row r="76" spans="2:2" x14ac:dyDescent="0.25">
      <c r="B76" s="5" t="s">
        <v>155</v>
      </c>
    </row>
    <row r="77" spans="2:2" x14ac:dyDescent="0.25">
      <c r="B77" s="5" t="s">
        <v>157</v>
      </c>
    </row>
    <row r="78" spans="2:2" x14ac:dyDescent="0.25">
      <c r="B78" s="5"/>
    </row>
    <row r="79" spans="2:2" x14ac:dyDescent="0.25">
      <c r="B79" s="5"/>
    </row>
    <row r="80" spans="2:2" x14ac:dyDescent="0.25">
      <c r="B80" s="5" t="s">
        <v>123</v>
      </c>
    </row>
    <row r="81" spans="2:2" x14ac:dyDescent="0.25">
      <c r="B81" s="5" t="s">
        <v>124</v>
      </c>
    </row>
    <row r="82" spans="2:2" x14ac:dyDescent="0.25">
      <c r="B82" s="5" t="s">
        <v>289</v>
      </c>
    </row>
    <row r="83" spans="2:2" x14ac:dyDescent="0.25">
      <c r="B83" s="5" t="s">
        <v>158</v>
      </c>
    </row>
    <row r="84" spans="2:2" x14ac:dyDescent="0.25">
      <c r="B84" s="5" t="s">
        <v>159</v>
      </c>
    </row>
    <row r="85" spans="2:2" x14ac:dyDescent="0.25">
      <c r="B85" s="5" t="s">
        <v>160</v>
      </c>
    </row>
    <row r="86" spans="2:2" x14ac:dyDescent="0.25">
      <c r="B86" s="5" t="s">
        <v>161</v>
      </c>
    </row>
    <row r="87" spans="2:2" x14ac:dyDescent="0.25">
      <c r="B87" s="5" t="s">
        <v>162</v>
      </c>
    </row>
    <row r="88" spans="2:2" x14ac:dyDescent="0.25">
      <c r="B88" s="5" t="s">
        <v>163</v>
      </c>
    </row>
    <row r="89" spans="2:2" x14ac:dyDescent="0.25">
      <c r="B89" s="5" t="s">
        <v>164</v>
      </c>
    </row>
    <row r="90" spans="2:2" x14ac:dyDescent="0.25">
      <c r="B90" s="5" t="s">
        <v>165</v>
      </c>
    </row>
    <row r="91" spans="2:2" x14ac:dyDescent="0.25">
      <c r="B91" s="5" t="s">
        <v>166</v>
      </c>
    </row>
    <row r="92" spans="2:2" x14ac:dyDescent="0.25">
      <c r="B92" s="5" t="s">
        <v>167</v>
      </c>
    </row>
    <row r="93" spans="2:2" x14ac:dyDescent="0.25">
      <c r="B93" s="5" t="s">
        <v>168</v>
      </c>
    </row>
    <row r="94" spans="2:2" x14ac:dyDescent="0.25">
      <c r="B94" s="5" t="s">
        <v>169</v>
      </c>
    </row>
    <row r="95" spans="2:2" x14ac:dyDescent="0.25">
      <c r="B95" s="5" t="s">
        <v>170</v>
      </c>
    </row>
    <row r="96" spans="2:2" x14ac:dyDescent="0.25">
      <c r="B96" s="5" t="s">
        <v>171</v>
      </c>
    </row>
    <row r="97" spans="2:2" x14ac:dyDescent="0.25">
      <c r="B97" s="5" t="s">
        <v>172</v>
      </c>
    </row>
    <row r="98" spans="2:2" x14ac:dyDescent="0.25">
      <c r="B98" s="5" t="s">
        <v>173</v>
      </c>
    </row>
    <row r="99" spans="2:2" x14ac:dyDescent="0.25">
      <c r="B99" s="5" t="s">
        <v>174</v>
      </c>
    </row>
    <row r="100" spans="2:2" x14ac:dyDescent="0.25">
      <c r="B100" s="5" t="s">
        <v>175</v>
      </c>
    </row>
    <row r="101" spans="2:2" x14ac:dyDescent="0.25">
      <c r="B101" s="5" t="s">
        <v>176</v>
      </c>
    </row>
    <row r="102" spans="2:2" x14ac:dyDescent="0.25">
      <c r="B102" s="5" t="s">
        <v>177</v>
      </c>
    </row>
    <row r="103" spans="2:2" x14ac:dyDescent="0.25">
      <c r="B103" s="5" t="s">
        <v>178</v>
      </c>
    </row>
    <row r="104" spans="2:2" x14ac:dyDescent="0.25">
      <c r="B104" s="5" t="s">
        <v>179</v>
      </c>
    </row>
    <row r="105" spans="2:2" x14ac:dyDescent="0.25">
      <c r="B105" s="5" t="s">
        <v>180</v>
      </c>
    </row>
    <row r="106" spans="2:2" x14ac:dyDescent="0.25">
      <c r="B106" s="5" t="s">
        <v>181</v>
      </c>
    </row>
    <row r="107" spans="2:2" x14ac:dyDescent="0.25">
      <c r="B107" s="5" t="s">
        <v>182</v>
      </c>
    </row>
    <row r="108" spans="2:2" x14ac:dyDescent="0.25">
      <c r="B108" s="5" t="s">
        <v>183</v>
      </c>
    </row>
    <row r="109" spans="2:2" x14ac:dyDescent="0.25">
      <c r="B109" s="5" t="s">
        <v>184</v>
      </c>
    </row>
    <row r="110" spans="2:2" x14ac:dyDescent="0.25">
      <c r="B110" s="5" t="s">
        <v>185</v>
      </c>
    </row>
    <row r="111" spans="2:2" x14ac:dyDescent="0.25">
      <c r="B111" s="5" t="s">
        <v>186</v>
      </c>
    </row>
    <row r="112" spans="2:2" x14ac:dyDescent="0.25">
      <c r="B112" s="5" t="s">
        <v>187</v>
      </c>
    </row>
    <row r="113" spans="2:2" x14ac:dyDescent="0.25">
      <c r="B113" s="5" t="s">
        <v>188</v>
      </c>
    </row>
    <row r="114" spans="2:2" x14ac:dyDescent="0.25">
      <c r="B114" s="5" t="s">
        <v>189</v>
      </c>
    </row>
    <row r="115" spans="2:2" x14ac:dyDescent="0.25">
      <c r="B115" s="5" t="s">
        <v>190</v>
      </c>
    </row>
    <row r="116" spans="2:2" x14ac:dyDescent="0.25">
      <c r="B116" s="5" t="s">
        <v>191</v>
      </c>
    </row>
    <row r="117" spans="2:2" x14ac:dyDescent="0.25">
      <c r="B117" s="5" t="s">
        <v>192</v>
      </c>
    </row>
    <row r="118" spans="2:2" x14ac:dyDescent="0.25">
      <c r="B118" s="5" t="s">
        <v>193</v>
      </c>
    </row>
    <row r="119" spans="2:2" x14ac:dyDescent="0.25">
      <c r="B119" s="5" t="s">
        <v>194</v>
      </c>
    </row>
    <row r="120" spans="2:2" x14ac:dyDescent="0.25">
      <c r="B120" s="5" t="s">
        <v>195</v>
      </c>
    </row>
    <row r="121" spans="2:2" x14ac:dyDescent="0.25">
      <c r="B121" s="5" t="s">
        <v>196</v>
      </c>
    </row>
    <row r="122" spans="2:2" x14ac:dyDescent="0.25">
      <c r="B122" s="5" t="s">
        <v>197</v>
      </c>
    </row>
    <row r="123" spans="2:2" x14ac:dyDescent="0.25">
      <c r="B123" s="5" t="s">
        <v>198</v>
      </c>
    </row>
    <row r="124" spans="2:2" x14ac:dyDescent="0.25">
      <c r="B124" s="5" t="s">
        <v>199</v>
      </c>
    </row>
    <row r="125" spans="2:2" x14ac:dyDescent="0.25">
      <c r="B125" s="5" t="s">
        <v>200</v>
      </c>
    </row>
    <row r="126" spans="2:2" x14ac:dyDescent="0.25">
      <c r="B126" s="5" t="s">
        <v>201</v>
      </c>
    </row>
    <row r="127" spans="2:2" x14ac:dyDescent="0.25">
      <c r="B127" s="5" t="s">
        <v>202</v>
      </c>
    </row>
    <row r="128" spans="2:2" x14ac:dyDescent="0.25">
      <c r="B128" s="5" t="s">
        <v>203</v>
      </c>
    </row>
    <row r="129" spans="2:2" x14ac:dyDescent="0.25">
      <c r="B129" s="5" t="s">
        <v>204</v>
      </c>
    </row>
    <row r="130" spans="2:2" x14ac:dyDescent="0.25">
      <c r="B130" s="5" t="s">
        <v>205</v>
      </c>
    </row>
    <row r="131" spans="2:2" x14ac:dyDescent="0.25">
      <c r="B131" s="5" t="s">
        <v>206</v>
      </c>
    </row>
    <row r="132" spans="2:2" x14ac:dyDescent="0.25">
      <c r="B132" s="5" t="s">
        <v>207</v>
      </c>
    </row>
    <row r="133" spans="2:2" x14ac:dyDescent="0.25">
      <c r="B133" s="5" t="s">
        <v>208</v>
      </c>
    </row>
    <row r="134" spans="2:2" x14ac:dyDescent="0.25">
      <c r="B134" s="5" t="s">
        <v>291</v>
      </c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 t="s">
        <v>267</v>
      </c>
    </row>
    <row r="139" spans="2:2" x14ac:dyDescent="0.25">
      <c r="B139" s="5" t="s">
        <v>211</v>
      </c>
    </row>
    <row r="140" spans="2:2" x14ac:dyDescent="0.25">
      <c r="B140" s="5"/>
    </row>
    <row r="142" spans="2:2" x14ac:dyDescent="0.25">
      <c r="B142" s="5" t="s">
        <v>212</v>
      </c>
    </row>
    <row r="143" spans="2:2" x14ac:dyDescent="0.25">
      <c r="B143" s="5" t="s">
        <v>213</v>
      </c>
    </row>
    <row r="144" spans="2:2" x14ac:dyDescent="0.25">
      <c r="B144" s="5"/>
    </row>
    <row r="145" spans="2:2" x14ac:dyDescent="0.25">
      <c r="B145" s="5"/>
    </row>
    <row r="146" spans="2:2" x14ac:dyDescent="0.25">
      <c r="B146" s="5" t="s">
        <v>123</v>
      </c>
    </row>
    <row r="147" spans="2:2" x14ac:dyDescent="0.25">
      <c r="B147" s="5" t="s">
        <v>124</v>
      </c>
    </row>
    <row r="148" spans="2:2" x14ac:dyDescent="0.25">
      <c r="B148" s="5" t="s">
        <v>290</v>
      </c>
    </row>
    <row r="149" spans="2:2" x14ac:dyDescent="0.25">
      <c r="B149" s="5" t="s">
        <v>214</v>
      </c>
    </row>
    <row r="150" spans="2:2" x14ac:dyDescent="0.25">
      <c r="B150" s="5" t="s">
        <v>215</v>
      </c>
    </row>
    <row r="151" spans="2:2" x14ac:dyDescent="0.25">
      <c r="B151" s="5" t="s">
        <v>216</v>
      </c>
    </row>
    <row r="152" spans="2:2" x14ac:dyDescent="0.25">
      <c r="B152" s="5" t="s">
        <v>217</v>
      </c>
    </row>
    <row r="153" spans="2:2" x14ac:dyDescent="0.25">
      <c r="B153" s="5" t="s">
        <v>218</v>
      </c>
    </row>
    <row r="154" spans="2:2" x14ac:dyDescent="0.25">
      <c r="B154" s="5" t="s">
        <v>219</v>
      </c>
    </row>
    <row r="155" spans="2:2" x14ac:dyDescent="0.25">
      <c r="B155" s="5" t="s">
        <v>220</v>
      </c>
    </row>
    <row r="156" spans="2:2" x14ac:dyDescent="0.25">
      <c r="B156" s="5" t="s">
        <v>221</v>
      </c>
    </row>
    <row r="157" spans="2:2" x14ac:dyDescent="0.25">
      <c r="B157" s="5" t="s">
        <v>222</v>
      </c>
    </row>
    <row r="158" spans="2:2" x14ac:dyDescent="0.25">
      <c r="B158" s="5" t="s">
        <v>223</v>
      </c>
    </row>
    <row r="159" spans="2:2" x14ac:dyDescent="0.25">
      <c r="B159" s="5" t="s">
        <v>224</v>
      </c>
    </row>
    <row r="160" spans="2:2" x14ac:dyDescent="0.25">
      <c r="B160" s="5" t="s">
        <v>225</v>
      </c>
    </row>
    <row r="161" spans="2:2" x14ac:dyDescent="0.25">
      <c r="B161" s="5" t="s">
        <v>226</v>
      </c>
    </row>
    <row r="162" spans="2:2" x14ac:dyDescent="0.25">
      <c r="B162" s="5" t="s">
        <v>227</v>
      </c>
    </row>
    <row r="163" spans="2:2" x14ac:dyDescent="0.25">
      <c r="B163" s="5" t="s">
        <v>228</v>
      </c>
    </row>
    <row r="164" spans="2:2" x14ac:dyDescent="0.25">
      <c r="B164" s="5" t="s">
        <v>229</v>
      </c>
    </row>
    <row r="165" spans="2:2" x14ac:dyDescent="0.25">
      <c r="B165" s="5" t="s">
        <v>230</v>
      </c>
    </row>
    <row r="166" spans="2:2" x14ac:dyDescent="0.25">
      <c r="B166" s="5" t="s">
        <v>231</v>
      </c>
    </row>
    <row r="167" spans="2:2" x14ac:dyDescent="0.25">
      <c r="B167" s="5" t="s">
        <v>232</v>
      </c>
    </row>
    <row r="168" spans="2:2" x14ac:dyDescent="0.25">
      <c r="B168" s="5" t="s">
        <v>233</v>
      </c>
    </row>
    <row r="169" spans="2:2" x14ac:dyDescent="0.25">
      <c r="B169" s="5" t="s">
        <v>234</v>
      </c>
    </row>
    <row r="170" spans="2:2" x14ac:dyDescent="0.25">
      <c r="B170" s="5" t="s">
        <v>235</v>
      </c>
    </row>
    <row r="171" spans="2:2" x14ac:dyDescent="0.25">
      <c r="B171" s="5" t="s">
        <v>236</v>
      </c>
    </row>
    <row r="172" spans="2:2" x14ac:dyDescent="0.25">
      <c r="B172" s="5" t="s">
        <v>237</v>
      </c>
    </row>
    <row r="173" spans="2:2" x14ac:dyDescent="0.25">
      <c r="B173" s="5" t="s">
        <v>238</v>
      </c>
    </row>
    <row r="174" spans="2:2" x14ac:dyDescent="0.25">
      <c r="B174" s="5" t="s">
        <v>239</v>
      </c>
    </row>
    <row r="175" spans="2:2" x14ac:dyDescent="0.25">
      <c r="B175" s="5" t="s">
        <v>240</v>
      </c>
    </row>
    <row r="176" spans="2:2" x14ac:dyDescent="0.25">
      <c r="B176" s="5" t="s">
        <v>241</v>
      </c>
    </row>
    <row r="177" spans="2:2" x14ac:dyDescent="0.25">
      <c r="B177" s="5" t="s">
        <v>242</v>
      </c>
    </row>
    <row r="178" spans="2:2" x14ac:dyDescent="0.25">
      <c r="B178" s="5" t="s">
        <v>243</v>
      </c>
    </row>
    <row r="179" spans="2:2" x14ac:dyDescent="0.25">
      <c r="B179" s="5" t="s">
        <v>244</v>
      </c>
    </row>
    <row r="180" spans="2:2" x14ac:dyDescent="0.25">
      <c r="B180" s="5" t="s">
        <v>245</v>
      </c>
    </row>
    <row r="181" spans="2:2" x14ac:dyDescent="0.25">
      <c r="B181" s="5" t="s">
        <v>246</v>
      </c>
    </row>
    <row r="182" spans="2:2" x14ac:dyDescent="0.25">
      <c r="B182" s="5" t="s">
        <v>247</v>
      </c>
    </row>
    <row r="183" spans="2:2" x14ac:dyDescent="0.25">
      <c r="B183" s="5" t="s">
        <v>248</v>
      </c>
    </row>
    <row r="184" spans="2:2" x14ac:dyDescent="0.25">
      <c r="B184" s="5" t="s">
        <v>249</v>
      </c>
    </row>
    <row r="185" spans="2:2" x14ac:dyDescent="0.25">
      <c r="B185" s="5" t="s">
        <v>250</v>
      </c>
    </row>
    <row r="186" spans="2:2" x14ac:dyDescent="0.25">
      <c r="B186" s="5" t="s">
        <v>251</v>
      </c>
    </row>
    <row r="187" spans="2:2" x14ac:dyDescent="0.25">
      <c r="B187" s="5" t="s">
        <v>252</v>
      </c>
    </row>
    <row r="188" spans="2:2" x14ac:dyDescent="0.25">
      <c r="B188" s="5" t="s">
        <v>253</v>
      </c>
    </row>
    <row r="189" spans="2:2" x14ac:dyDescent="0.25">
      <c r="B189" s="5" t="s">
        <v>254</v>
      </c>
    </row>
    <row r="190" spans="2:2" x14ac:dyDescent="0.25">
      <c r="B190" s="5" t="s">
        <v>255</v>
      </c>
    </row>
    <row r="191" spans="2:2" x14ac:dyDescent="0.25">
      <c r="B191" s="5" t="s">
        <v>256</v>
      </c>
    </row>
    <row r="192" spans="2:2" x14ac:dyDescent="0.25">
      <c r="B192" s="5" t="s">
        <v>257</v>
      </c>
    </row>
    <row r="193" spans="2:2" x14ac:dyDescent="0.25">
      <c r="B193" s="5" t="s">
        <v>258</v>
      </c>
    </row>
    <row r="194" spans="2:2" x14ac:dyDescent="0.25">
      <c r="B194" s="5" t="s">
        <v>259</v>
      </c>
    </row>
    <row r="195" spans="2:2" x14ac:dyDescent="0.25">
      <c r="B195" s="5" t="s">
        <v>260</v>
      </c>
    </row>
    <row r="196" spans="2:2" x14ac:dyDescent="0.25">
      <c r="B196" s="5" t="s">
        <v>261</v>
      </c>
    </row>
    <row r="197" spans="2:2" x14ac:dyDescent="0.25">
      <c r="B197" s="5" t="s">
        <v>262</v>
      </c>
    </row>
    <row r="198" spans="2:2" x14ac:dyDescent="0.25">
      <c r="B198" s="5" t="s">
        <v>263</v>
      </c>
    </row>
    <row r="199" spans="2:2" x14ac:dyDescent="0.25">
      <c r="B199" s="5" t="s">
        <v>264</v>
      </c>
    </row>
    <row r="200" spans="2:2" x14ac:dyDescent="0.25">
      <c r="B200" s="5" t="s">
        <v>292</v>
      </c>
    </row>
    <row r="201" spans="2:2" x14ac:dyDescent="0.25">
      <c r="B201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4"/>
  <sheetViews>
    <sheetView workbookViewId="0">
      <selection activeCell="M25" sqref="M25"/>
    </sheetView>
  </sheetViews>
  <sheetFormatPr defaultRowHeight="13.2" x14ac:dyDescent="0.25"/>
  <sheetData>
    <row r="2" spans="2:13" x14ac:dyDescent="0.25">
      <c r="B2" s="11" t="s">
        <v>8</v>
      </c>
      <c r="C2" s="11"/>
      <c r="D2" s="11" t="s">
        <v>9</v>
      </c>
      <c r="F2" t="s">
        <v>70</v>
      </c>
      <c r="G2" t="s">
        <v>76</v>
      </c>
    </row>
    <row r="3" spans="2:13" x14ac:dyDescent="0.25">
      <c r="B3" s="11" t="s">
        <v>10</v>
      </c>
      <c r="C3" s="11"/>
      <c r="D3" s="11">
        <v>3</v>
      </c>
    </row>
    <row r="4" spans="2:13" x14ac:dyDescent="0.25">
      <c r="B4" s="2" t="s">
        <v>11</v>
      </c>
      <c r="C4" s="11" t="s">
        <v>12</v>
      </c>
      <c r="D4" s="11" t="s">
        <v>5</v>
      </c>
    </row>
    <row r="5" spans="2:13" x14ac:dyDescent="0.25">
      <c r="B5" s="2" t="s">
        <v>13</v>
      </c>
      <c r="C5" s="11" t="s">
        <v>14</v>
      </c>
      <c r="D5" s="11" t="s">
        <v>15</v>
      </c>
    </row>
    <row r="6" spans="2:13" x14ac:dyDescent="0.25">
      <c r="B6" s="2" t="s">
        <v>16</v>
      </c>
      <c r="C6" s="11" t="s">
        <v>6</v>
      </c>
      <c r="D6" s="11" t="s">
        <v>7</v>
      </c>
    </row>
    <row r="7" spans="2:13" x14ac:dyDescent="0.25">
      <c r="B7" s="2"/>
    </row>
    <row r="8" spans="2:13" x14ac:dyDescent="0.25">
      <c r="B8" t="s">
        <v>295</v>
      </c>
    </row>
    <row r="9" spans="2:13" x14ac:dyDescent="0.25">
      <c r="C9" t="s">
        <v>51</v>
      </c>
    </row>
    <row r="10" spans="2:13" x14ac:dyDescent="0.25">
      <c r="B10" s="1"/>
      <c r="C10" s="1" t="s">
        <v>52</v>
      </c>
    </row>
    <row r="12" spans="2:13" x14ac:dyDescent="0.25">
      <c r="C12" s="16" t="s">
        <v>287</v>
      </c>
      <c r="D12" s="16"/>
      <c r="E12" s="16"/>
      <c r="F12" s="16"/>
      <c r="G12" s="1"/>
      <c r="H12" s="16" t="s">
        <v>286</v>
      </c>
      <c r="I12" s="16"/>
      <c r="J12" s="16"/>
      <c r="K12" s="16"/>
    </row>
    <row r="13" spans="2:13" x14ac:dyDescent="0.25">
      <c r="C13" s="17" t="s">
        <v>6</v>
      </c>
      <c r="D13" s="17"/>
      <c r="E13" s="17" t="s">
        <v>7</v>
      </c>
      <c r="F13" s="17"/>
      <c r="H13" s="17" t="s">
        <v>6</v>
      </c>
      <c r="I13" s="17"/>
      <c r="J13" s="17" t="s">
        <v>7</v>
      </c>
      <c r="K13" s="17"/>
    </row>
    <row r="14" spans="2:13" x14ac:dyDescent="0.25">
      <c r="C14" t="s">
        <v>4</v>
      </c>
      <c r="D14" t="s">
        <v>5</v>
      </c>
      <c r="E14" t="s">
        <v>4</v>
      </c>
      <c r="F14" t="s">
        <v>5</v>
      </c>
      <c r="H14" t="s">
        <v>4</v>
      </c>
      <c r="I14" t="s">
        <v>5</v>
      </c>
      <c r="J14" t="s">
        <v>4</v>
      </c>
      <c r="K14" t="s">
        <v>5</v>
      </c>
    </row>
    <row r="15" spans="2:13" x14ac:dyDescent="0.25">
      <c r="B15" s="8"/>
      <c r="C15" s="9" t="s">
        <v>37</v>
      </c>
      <c r="D15" s="9" t="s">
        <v>34</v>
      </c>
      <c r="E15" s="9" t="s">
        <v>35</v>
      </c>
      <c r="F15" s="9" t="s">
        <v>36</v>
      </c>
      <c r="H15" s="9" t="s">
        <v>41</v>
      </c>
      <c r="I15" s="9" t="s">
        <v>38</v>
      </c>
      <c r="J15" s="9" t="s">
        <v>39</v>
      </c>
      <c r="K15" s="9" t="s">
        <v>40</v>
      </c>
    </row>
    <row r="16" spans="2:13" x14ac:dyDescent="0.25">
      <c r="B16" s="7">
        <v>1</v>
      </c>
      <c r="C16" s="15">
        <v>0</v>
      </c>
      <c r="D16" s="15">
        <v>1</v>
      </c>
      <c r="E16" s="15">
        <v>0</v>
      </c>
      <c r="F16" s="15">
        <v>1</v>
      </c>
      <c r="G16" s="15"/>
      <c r="H16" s="15">
        <v>0</v>
      </c>
      <c r="I16" s="15">
        <v>1</v>
      </c>
      <c r="J16" s="15">
        <v>0</v>
      </c>
      <c r="K16" s="15">
        <v>1</v>
      </c>
      <c r="M16" s="15"/>
    </row>
    <row r="17" spans="2:13" x14ac:dyDescent="0.25">
      <c r="B17" s="7">
        <v>2</v>
      </c>
      <c r="C17" s="15">
        <v>0</v>
      </c>
      <c r="D17" s="15">
        <v>1</v>
      </c>
      <c r="E17" s="15">
        <v>0</v>
      </c>
      <c r="F17" s="15">
        <v>1</v>
      </c>
      <c r="G17" s="15"/>
      <c r="H17" s="15">
        <v>0</v>
      </c>
      <c r="I17" s="15">
        <v>1</v>
      </c>
      <c r="J17" s="15">
        <v>0</v>
      </c>
      <c r="K17" s="15">
        <v>1</v>
      </c>
      <c r="M17" s="15"/>
    </row>
    <row r="18" spans="2:13" x14ac:dyDescent="0.25">
      <c r="B18" s="7">
        <v>3</v>
      </c>
      <c r="C18" s="15">
        <v>0</v>
      </c>
      <c r="D18" s="15">
        <v>1</v>
      </c>
      <c r="E18" s="15">
        <v>0</v>
      </c>
      <c r="F18" s="15">
        <v>1</v>
      </c>
      <c r="G18" s="15"/>
      <c r="H18" s="15">
        <v>0</v>
      </c>
      <c r="I18" s="15">
        <v>1</v>
      </c>
      <c r="J18" s="15">
        <v>0</v>
      </c>
      <c r="K18" s="15">
        <v>1</v>
      </c>
      <c r="M18" s="15"/>
    </row>
    <row r="19" spans="2:13" x14ac:dyDescent="0.25">
      <c r="B19" s="7">
        <v>4</v>
      </c>
      <c r="C19" s="15">
        <v>0</v>
      </c>
      <c r="D19" s="15">
        <v>1</v>
      </c>
      <c r="E19" s="15">
        <v>0</v>
      </c>
      <c r="F19" s="15">
        <v>1</v>
      </c>
      <c r="G19" s="15"/>
      <c r="H19" s="15">
        <v>0</v>
      </c>
      <c r="I19" s="15">
        <v>1</v>
      </c>
      <c r="J19" s="15">
        <v>0</v>
      </c>
      <c r="K19" s="15">
        <v>1</v>
      </c>
      <c r="M19" s="15"/>
    </row>
    <row r="20" spans="2:13" x14ac:dyDescent="0.25">
      <c r="B20" s="7">
        <v>5</v>
      </c>
      <c r="C20" s="15">
        <v>0</v>
      </c>
      <c r="D20" s="15">
        <v>1</v>
      </c>
      <c r="E20" s="15">
        <v>0</v>
      </c>
      <c r="F20" s="15">
        <v>1</v>
      </c>
      <c r="G20" s="15"/>
      <c r="H20" s="15">
        <v>0</v>
      </c>
      <c r="I20" s="15">
        <v>1</v>
      </c>
      <c r="J20" s="15">
        <v>0</v>
      </c>
      <c r="K20" s="15">
        <v>1</v>
      </c>
      <c r="M20" s="15"/>
    </row>
    <row r="21" spans="2:13" x14ac:dyDescent="0.25">
      <c r="B21" s="7">
        <v>6</v>
      </c>
      <c r="C21" s="15">
        <v>0</v>
      </c>
      <c r="D21" s="15">
        <v>1</v>
      </c>
      <c r="E21" s="15">
        <v>0</v>
      </c>
      <c r="F21" s="15">
        <v>1</v>
      </c>
      <c r="G21" s="15"/>
      <c r="H21" s="15">
        <v>0</v>
      </c>
      <c r="I21" s="15">
        <v>1</v>
      </c>
      <c r="J21" s="15">
        <v>0</v>
      </c>
      <c r="K21" s="15">
        <v>1</v>
      </c>
      <c r="M21" s="15"/>
    </row>
    <row r="22" spans="2:13" x14ac:dyDescent="0.25">
      <c r="B22" s="7">
        <v>7</v>
      </c>
      <c r="C22" s="15">
        <v>0.5</v>
      </c>
      <c r="D22" s="15">
        <v>0.5</v>
      </c>
      <c r="E22" s="15">
        <v>0</v>
      </c>
      <c r="F22" s="15">
        <v>1</v>
      </c>
      <c r="G22" s="15"/>
      <c r="H22" s="15">
        <v>0.5</v>
      </c>
      <c r="I22" s="15">
        <v>0.5</v>
      </c>
      <c r="J22" s="15">
        <v>0</v>
      </c>
      <c r="K22" s="15">
        <v>1</v>
      </c>
      <c r="M22" s="15"/>
    </row>
    <row r="23" spans="2:13" x14ac:dyDescent="0.25">
      <c r="B23" s="7">
        <v>8</v>
      </c>
      <c r="C23" s="15">
        <v>0.5</v>
      </c>
      <c r="D23" s="15">
        <v>0.33</v>
      </c>
      <c r="E23" s="15">
        <v>0.5</v>
      </c>
      <c r="F23" s="15">
        <v>0.5</v>
      </c>
      <c r="G23" s="15"/>
      <c r="H23" s="15">
        <v>0.5</v>
      </c>
      <c r="I23" s="15">
        <v>0.33</v>
      </c>
      <c r="J23" s="15">
        <v>0.5</v>
      </c>
      <c r="K23" s="15">
        <v>0.5</v>
      </c>
      <c r="M23" s="15"/>
    </row>
    <row r="24" spans="2:13" x14ac:dyDescent="0.25">
      <c r="B24" s="7">
        <v>9</v>
      </c>
      <c r="C24" s="15">
        <v>0.33</v>
      </c>
      <c r="D24" s="15">
        <v>0</v>
      </c>
      <c r="E24" s="15">
        <v>0.67</v>
      </c>
      <c r="F24" s="15">
        <v>0</v>
      </c>
      <c r="G24" s="15"/>
      <c r="H24" s="15">
        <f>+(H23+H25)/2</f>
        <v>0.25</v>
      </c>
      <c r="I24" s="15">
        <v>0</v>
      </c>
      <c r="J24" s="15">
        <v>0.67</v>
      </c>
      <c r="K24" s="15">
        <v>0</v>
      </c>
      <c r="M24" s="15"/>
    </row>
    <row r="25" spans="2:13" x14ac:dyDescent="0.25">
      <c r="B25" s="7">
        <v>10</v>
      </c>
      <c r="C25" s="15">
        <v>0.25</v>
      </c>
      <c r="D25" s="15">
        <v>0</v>
      </c>
      <c r="E25" s="15">
        <v>0.5</v>
      </c>
      <c r="F25" s="15">
        <v>0</v>
      </c>
      <c r="G25" s="15"/>
      <c r="H25" s="15">
        <v>0</v>
      </c>
      <c r="I25" s="15">
        <v>0</v>
      </c>
      <c r="J25" s="15">
        <v>0.5</v>
      </c>
      <c r="K25" s="15">
        <v>0</v>
      </c>
      <c r="M25" s="15"/>
    </row>
    <row r="26" spans="2:13" x14ac:dyDescent="0.25">
      <c r="B26" s="7">
        <v>11</v>
      </c>
      <c r="C26" s="15">
        <v>0.25</v>
      </c>
      <c r="D26" s="15">
        <v>0</v>
      </c>
      <c r="E26" s="15">
        <v>0.5</v>
      </c>
      <c r="F26" s="15">
        <v>0</v>
      </c>
      <c r="G26" s="15"/>
      <c r="H26" s="15">
        <v>0</v>
      </c>
      <c r="I26" s="15">
        <v>0</v>
      </c>
      <c r="J26" s="15">
        <v>0.5</v>
      </c>
      <c r="K26" s="15">
        <v>0</v>
      </c>
      <c r="M26" s="15"/>
    </row>
    <row r="27" spans="2:13" x14ac:dyDescent="0.25">
      <c r="B27" s="7">
        <v>12</v>
      </c>
      <c r="C27" s="15">
        <v>0.25</v>
      </c>
      <c r="D27" s="15">
        <v>0</v>
      </c>
      <c r="E27" s="15">
        <v>0.5</v>
      </c>
      <c r="F27" s="15">
        <v>0</v>
      </c>
      <c r="G27" s="15"/>
      <c r="H27" s="15">
        <v>0</v>
      </c>
      <c r="I27" s="15">
        <v>0</v>
      </c>
      <c r="J27" s="15">
        <v>0.5</v>
      </c>
      <c r="K27" s="15">
        <v>0</v>
      </c>
      <c r="M27" s="15"/>
    </row>
    <row r="28" spans="2:13" x14ac:dyDescent="0.25">
      <c r="B28" s="7">
        <v>13</v>
      </c>
      <c r="C28" s="15">
        <v>0.25</v>
      </c>
      <c r="D28" s="15">
        <v>0</v>
      </c>
      <c r="E28" s="15">
        <v>0.5</v>
      </c>
      <c r="F28" s="15">
        <v>0</v>
      </c>
      <c r="G28" s="15"/>
      <c r="H28" s="15">
        <v>0</v>
      </c>
      <c r="I28" s="15">
        <v>0</v>
      </c>
      <c r="J28" s="15">
        <v>0.5</v>
      </c>
      <c r="K28" s="15">
        <v>0</v>
      </c>
      <c r="M28" s="15"/>
    </row>
    <row r="29" spans="2:13" x14ac:dyDescent="0.25">
      <c r="B29" s="7">
        <v>14</v>
      </c>
      <c r="C29" s="15">
        <v>0.25</v>
      </c>
      <c r="D29" s="15">
        <v>0</v>
      </c>
      <c r="E29" s="15">
        <v>0.5</v>
      </c>
      <c r="F29" s="15">
        <v>0</v>
      </c>
      <c r="G29" s="15"/>
      <c r="H29" s="15">
        <v>0</v>
      </c>
      <c r="I29" s="15">
        <v>0</v>
      </c>
      <c r="J29" s="15">
        <v>0.5</v>
      </c>
      <c r="K29" s="15">
        <v>0</v>
      </c>
      <c r="M29" s="15"/>
    </row>
    <row r="30" spans="2:13" x14ac:dyDescent="0.25">
      <c r="B30" s="7">
        <v>15</v>
      </c>
      <c r="C30" s="15">
        <v>0.25</v>
      </c>
      <c r="D30" s="15">
        <v>0</v>
      </c>
      <c r="E30" s="15">
        <v>0.5</v>
      </c>
      <c r="F30" s="15">
        <v>0</v>
      </c>
      <c r="G30" s="15"/>
      <c r="H30" s="15">
        <v>0</v>
      </c>
      <c r="I30" s="15">
        <v>0</v>
      </c>
      <c r="J30" s="15">
        <v>0.5</v>
      </c>
      <c r="K30" s="15">
        <v>0</v>
      </c>
      <c r="M30" s="15"/>
    </row>
    <row r="31" spans="2:13" x14ac:dyDescent="0.25">
      <c r="B31" s="7">
        <v>16</v>
      </c>
      <c r="C31" s="15">
        <v>0.25</v>
      </c>
      <c r="D31" s="15">
        <v>0</v>
      </c>
      <c r="E31" s="15">
        <v>0.5</v>
      </c>
      <c r="F31" s="15">
        <v>0</v>
      </c>
      <c r="G31" s="15"/>
      <c r="H31" s="15">
        <v>0</v>
      </c>
      <c r="I31" s="15">
        <v>0</v>
      </c>
      <c r="J31" s="15">
        <v>0.5</v>
      </c>
      <c r="K31" s="15">
        <v>0</v>
      </c>
      <c r="M31" s="15"/>
    </row>
    <row r="32" spans="2:13" x14ac:dyDescent="0.25">
      <c r="B32" s="7">
        <v>17</v>
      </c>
      <c r="C32" s="15">
        <v>0.25</v>
      </c>
      <c r="D32" s="15">
        <v>0</v>
      </c>
      <c r="E32" s="15">
        <v>0.67</v>
      </c>
      <c r="F32" s="15">
        <v>0</v>
      </c>
      <c r="G32" s="15"/>
      <c r="H32" s="15">
        <v>0</v>
      </c>
      <c r="I32" s="15">
        <v>0</v>
      </c>
      <c r="J32" s="15">
        <v>0.67</v>
      </c>
      <c r="K32" s="15">
        <v>0</v>
      </c>
      <c r="M32" s="15"/>
    </row>
    <row r="33" spans="2:13" x14ac:dyDescent="0.25">
      <c r="B33" s="7">
        <v>18</v>
      </c>
      <c r="C33" s="15">
        <v>0.5</v>
      </c>
      <c r="D33" s="15">
        <v>0</v>
      </c>
      <c r="E33" s="15">
        <v>0.67</v>
      </c>
      <c r="F33" s="15">
        <v>0</v>
      </c>
      <c r="G33" s="15"/>
      <c r="H33" s="15">
        <v>0.5</v>
      </c>
      <c r="I33" s="15">
        <v>0</v>
      </c>
      <c r="J33" s="15">
        <v>0.67</v>
      </c>
      <c r="K33" s="15">
        <v>0</v>
      </c>
      <c r="M33" s="15"/>
    </row>
    <row r="34" spans="2:13" x14ac:dyDescent="0.25">
      <c r="B34" s="7">
        <v>19</v>
      </c>
      <c r="C34" s="15">
        <v>1</v>
      </c>
      <c r="D34" s="15">
        <v>0</v>
      </c>
      <c r="E34" s="15">
        <v>0.67</v>
      </c>
      <c r="F34" s="15">
        <v>0</v>
      </c>
      <c r="G34" s="15"/>
      <c r="H34" s="15">
        <v>1</v>
      </c>
      <c r="I34" s="15">
        <v>0</v>
      </c>
      <c r="J34" s="15">
        <v>0.67</v>
      </c>
      <c r="K34" s="15">
        <v>0</v>
      </c>
      <c r="M34" s="15"/>
    </row>
    <row r="35" spans="2:13" x14ac:dyDescent="0.25">
      <c r="B35" s="7">
        <v>20</v>
      </c>
      <c r="C35" s="15">
        <v>1</v>
      </c>
      <c r="D35" s="15">
        <v>0</v>
      </c>
      <c r="E35" s="15">
        <v>0.67</v>
      </c>
      <c r="F35" s="15">
        <v>0</v>
      </c>
      <c r="G35" s="15"/>
      <c r="H35" s="15">
        <v>1</v>
      </c>
      <c r="I35" s="15">
        <v>0</v>
      </c>
      <c r="J35" s="15">
        <v>0.67</v>
      </c>
      <c r="K35" s="15">
        <v>0</v>
      </c>
      <c r="M35" s="15"/>
    </row>
    <row r="36" spans="2:13" x14ac:dyDescent="0.25">
      <c r="B36" s="7">
        <v>21</v>
      </c>
      <c r="C36" s="15">
        <v>1</v>
      </c>
      <c r="D36" s="15">
        <v>0</v>
      </c>
      <c r="E36" s="15">
        <v>0.67</v>
      </c>
      <c r="F36" s="15">
        <v>0</v>
      </c>
      <c r="G36" s="15"/>
      <c r="H36" s="15">
        <v>1</v>
      </c>
      <c r="I36" s="15">
        <v>0</v>
      </c>
      <c r="J36" s="15">
        <v>0.67</v>
      </c>
      <c r="K36" s="15">
        <v>0</v>
      </c>
      <c r="M36" s="15"/>
    </row>
    <row r="37" spans="2:13" x14ac:dyDescent="0.25">
      <c r="B37" s="7">
        <v>22</v>
      </c>
      <c r="C37" s="15">
        <v>1</v>
      </c>
      <c r="D37" s="15">
        <v>0</v>
      </c>
      <c r="E37" s="15">
        <v>1</v>
      </c>
      <c r="F37" s="15">
        <v>0</v>
      </c>
      <c r="G37" s="15"/>
      <c r="H37" s="15">
        <v>1</v>
      </c>
      <c r="I37" s="15">
        <v>0</v>
      </c>
      <c r="J37" s="15">
        <v>1</v>
      </c>
      <c r="K37" s="15">
        <v>0</v>
      </c>
      <c r="M37" s="15"/>
    </row>
    <row r="38" spans="2:13" x14ac:dyDescent="0.25">
      <c r="B38" s="7">
        <v>23</v>
      </c>
      <c r="C38" s="15">
        <v>0.5</v>
      </c>
      <c r="D38" s="15">
        <v>0.5</v>
      </c>
      <c r="E38" s="15">
        <v>0.5</v>
      </c>
      <c r="F38" s="15">
        <v>0.5</v>
      </c>
      <c r="G38" s="15"/>
      <c r="H38" s="15">
        <v>0.5</v>
      </c>
      <c r="I38" s="15">
        <v>0.5</v>
      </c>
      <c r="J38" s="15">
        <v>0.5</v>
      </c>
      <c r="K38" s="15">
        <v>0.5</v>
      </c>
      <c r="M38" s="15"/>
    </row>
    <row r="39" spans="2:13" x14ac:dyDescent="0.25">
      <c r="B39" s="7">
        <v>24</v>
      </c>
      <c r="C39" s="15">
        <v>0</v>
      </c>
      <c r="D39" s="15">
        <v>1</v>
      </c>
      <c r="E39" s="15">
        <v>0</v>
      </c>
      <c r="F39" s="15">
        <v>1</v>
      </c>
      <c r="G39" s="15"/>
      <c r="H39" s="15">
        <v>0</v>
      </c>
      <c r="I39" s="15">
        <v>1</v>
      </c>
      <c r="J39" s="15">
        <v>0</v>
      </c>
      <c r="K39" s="15">
        <v>1</v>
      </c>
      <c r="M39" s="15"/>
    </row>
    <row r="45" spans="2:13" x14ac:dyDescent="0.25">
      <c r="B45" s="5" t="s">
        <v>45</v>
      </c>
    </row>
    <row r="46" spans="2:13" x14ac:dyDescent="0.25">
      <c r="B46" s="5"/>
    </row>
    <row r="47" spans="2:13" x14ac:dyDescent="0.25">
      <c r="B47" s="6" t="s">
        <v>82</v>
      </c>
    </row>
    <row r="48" spans="2:13" x14ac:dyDescent="0.25">
      <c r="B48" s="5" t="str">
        <f>C15&amp;"-DS"&amp;" =DAY-SCHEDULE   TYPE = FRACTION"</f>
        <v>Occ-DU-LR-WD-DS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0.2500,0.5000,1.0000,1.0000,1.0000,1.0000,0.5000,0.0000)  ..</v>
      </c>
    </row>
    <row r="52" spans="2:2" x14ac:dyDescent="0.25">
      <c r="B52" s="5"/>
    </row>
    <row r="53" spans="2:2" x14ac:dyDescent="0.25">
      <c r="B53" s="6" t="s">
        <v>81</v>
      </c>
    </row>
    <row r="54" spans="2:2" x14ac:dyDescent="0.25">
      <c r="B54" s="5" t="str">
        <f>D15&amp;"-DS"&amp;" =DAY-SCHEDULE   TYPE = FRACTION"</f>
        <v>Occ-DU-BR-WD-DS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83</v>
      </c>
    </row>
    <row r="60" spans="2:2" x14ac:dyDescent="0.25">
      <c r="B60" s="5" t="str">
        <f>E15&amp;"-DS"&amp;" =DAY-SCHEDULE   TYPE = FRACTION"</f>
        <v>Occ-DU-LR-WE-DS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84</v>
      </c>
    </row>
    <row r="66" spans="2:2" x14ac:dyDescent="0.25">
      <c r="B66" s="5" t="str">
        <f>F15&amp;"-DS"&amp;" =DAY-SCHEDULE   TYPE = FRACTION"</f>
        <v>Occ-DU-BR-WE-DS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1" spans="2:2" x14ac:dyDescent="0.25">
      <c r="B71" s="6" t="s">
        <v>85</v>
      </c>
    </row>
    <row r="72" spans="2:2" x14ac:dyDescent="0.25">
      <c r="B72" s="5" t="str">
        <f>H15&amp;"-DS"&amp;" =DAY-SCHEDULE   TYPE = FRACTION"</f>
        <v>Occ-ND-LR-WD-DS =DAY-SCHEDULE   TYPE = FRACTION</v>
      </c>
    </row>
    <row r="73" spans="2:2" x14ac:dyDescent="0.25">
      <c r="B73" s="5" t="str">
        <f>"(1,24)   ("&amp;TEXT(H16,"0.0000")&amp;","&amp;TEXT(H17,"0.0000")&amp;","&amp;TEXT(H18,"0.0000")&amp;","&amp;TEXT(H19,"0.0000")&amp;","&amp;TEXT(H20,"0.0000")&amp;","&amp;TEXT(H21,"0.0000")&amp;","&amp;TEXT(H22,"0.0000")&amp;","&amp;TEXT(H23,"0.0000")&amp;","</f>
        <v>(1,24)   (0.0000,0.0000,0.0000,0.0000,0.0000,0.0000,0.5000,0.5000,</v>
      </c>
    </row>
    <row r="74" spans="2:2" x14ac:dyDescent="0.25">
      <c r="B74" s="5" t="str">
        <f>"          "&amp;TEXT(H24,"0.0000")&amp;","&amp;TEXT(H25,"0.0000")&amp;","&amp;TEXT(H26,"0.0000")&amp;","&amp;TEXT(H27,"0.0000")&amp;","&amp;TEXT(H28,"0.0000")&amp;","&amp;TEXT(H29,"0.0000")&amp;","&amp;TEXT(H30,"0.0000")&amp;","&amp;TEXT(H31,"0.0000")&amp;","</f>
        <v xml:space="preserve">          0.2500,0.0000,0.0000,0.0000,0.0000,0.0000,0.0000,0.0000,</v>
      </c>
    </row>
    <row r="75" spans="2:2" x14ac:dyDescent="0.25">
      <c r="B75" s="5" t="str">
        <f>"          "&amp;TEXT(H32,"0.0000")&amp;","&amp;TEXT(H33,"0.0000")&amp;","&amp;TEXT(H34,"0.0000")&amp;","&amp;TEXT(H35,"0.0000")&amp;","&amp;TEXT(H36,"0.0000")&amp;","&amp;TEXT(H37,"0.0000")&amp;","&amp;TEXT(H38,"0.0000")&amp;","&amp;TEXT(H39,"0.0000")&amp;")  .."</f>
        <v xml:space="preserve">          0.0000,0.5000,1.0000,1.0000,1.0000,1.0000,0.5000,0.0000)  ..</v>
      </c>
    </row>
    <row r="76" spans="2:2" x14ac:dyDescent="0.25">
      <c r="B76" s="5"/>
    </row>
    <row r="77" spans="2:2" x14ac:dyDescent="0.25">
      <c r="B77" s="6" t="s">
        <v>86</v>
      </c>
    </row>
    <row r="78" spans="2:2" x14ac:dyDescent="0.25">
      <c r="B78" s="5" t="str">
        <f>I15&amp;"-DS"&amp;" =DAY-SCHEDULE   TYPE = FRACTION"</f>
        <v>Occ-ND-BR-WD-DS =DAY-SCHEDULE   TYPE = FRACTION</v>
      </c>
    </row>
    <row r="79" spans="2:2" x14ac:dyDescent="0.25">
      <c r="B79" s="5" t="str">
        <f>"(1,24)   ("&amp;TEXT(I16,"0.0000")&amp;","&amp;TEXT(I17,"0.0000")&amp;","&amp;TEXT(I18,"0.0000")&amp;","&amp;TEXT(I19,"0.0000")&amp;","&amp;TEXT(I20,"0.0000")&amp;","&amp;TEXT(I21,"0.0000")&amp;","&amp;TEXT(I22,"0.0000")&amp;","&amp;TEXT(I23,"0.0000")&amp;","</f>
        <v>(1,24)   (1.0000,1.0000,1.0000,1.0000,1.0000,1.0000,0.5000,0.3300,</v>
      </c>
    </row>
    <row r="80" spans="2:2" x14ac:dyDescent="0.25">
      <c r="B80" s="5" t="str">
        <f>"          "&amp;TEXT(I24,"0.0000")&amp;","&amp;TEXT(I25,"0.0000")&amp;","&amp;TEXT(I26,"0.0000")&amp;","&amp;TEXT(I27,"0.0000")&amp;","&amp;TEXT(I28,"0.0000")&amp;","&amp;TEXT(I29,"0.0000")&amp;","&amp;TEXT(I30,"0.0000")&amp;","&amp;TEXT(I31,"0.0000")&amp;","</f>
        <v xml:space="preserve">          0.0000,0.0000,0.0000,0.0000,0.0000,0.0000,0.0000,0.0000,</v>
      </c>
    </row>
    <row r="81" spans="2:2" x14ac:dyDescent="0.25">
      <c r="B81" s="5" t="str">
        <f>"          "&amp;TEXT(I32,"0.0000")&amp;","&amp;TEXT(I33,"0.0000")&amp;","&amp;TEXT(I34,"0.0000")&amp;","&amp;TEXT(I35,"0.0000")&amp;","&amp;TEXT(I36,"0.0000")&amp;","&amp;TEXT(I37,"0.0000")&amp;","&amp;TEXT(I38,"0.0000")&amp;","&amp;TEXT(I39,"0.0000")&amp;")  .."</f>
        <v xml:space="preserve">          0.0000,0.0000,0.0000,0.0000,0.0000,0.0000,0.5000,1.0000)  ..</v>
      </c>
    </row>
    <row r="82" spans="2:2" x14ac:dyDescent="0.25">
      <c r="B82" s="5"/>
    </row>
    <row r="83" spans="2:2" x14ac:dyDescent="0.25">
      <c r="B83" s="6" t="s">
        <v>87</v>
      </c>
    </row>
    <row r="84" spans="2:2" x14ac:dyDescent="0.25">
      <c r="B84" s="5" t="str">
        <f>J15&amp;"-DS"&amp;" =DAY-SCHEDULE   TYPE = FRACTION"</f>
        <v>Occ-ND-LR-WE-DS =DAY-SCHEDULE   TYPE = FRACTION</v>
      </c>
    </row>
    <row r="85" spans="2:2" x14ac:dyDescent="0.25">
      <c r="B85" s="5" t="str">
        <f>"(1,24)   ("&amp;TEXT(J16,"0.0000")&amp;","&amp;TEXT(J17,"0.0000")&amp;","&amp;TEXT(J18,"0.0000")&amp;","&amp;TEXT(J19,"0.0000")&amp;","&amp;TEXT(J20,"0.0000")&amp;","&amp;TEXT(J21,"0.0000")&amp;","&amp;TEXT(J22,"0.0000")&amp;","&amp;TEXT(J23,"0.0000")&amp;","</f>
        <v>(1,24)   (0.0000,0.0000,0.0000,0.0000,0.0000,0.0000,0.0000,0.5000,</v>
      </c>
    </row>
    <row r="86" spans="2:2" x14ac:dyDescent="0.25">
      <c r="B86" s="5" t="str">
        <f>"          "&amp;TEXT(J24,"0.0000")&amp;","&amp;TEXT(J25,"0.0000")&amp;","&amp;TEXT(J26,"0.0000")&amp;","&amp;TEXT(J27,"0.0000")&amp;","&amp;TEXT(J28,"0.0000")&amp;","&amp;TEXT(J29,"0.0000")&amp;","&amp;TEXT(J30,"0.0000")&amp;","&amp;TEXT(J31,"0.0000")&amp;","</f>
        <v xml:space="preserve">          0.6700,0.5000,0.5000,0.5000,0.5000,0.5000,0.5000,0.5000,</v>
      </c>
    </row>
    <row r="87" spans="2:2" x14ac:dyDescent="0.25">
      <c r="B87" s="5" t="str">
        <f>"          "&amp;TEXT(J32,"0.0000")&amp;","&amp;TEXT(J33,"0.0000")&amp;","&amp;TEXT(J34,"0.0000")&amp;","&amp;TEXT(J35,"0.0000")&amp;","&amp;TEXT(J36,"0.0000")&amp;","&amp;TEXT(J37,"0.0000")&amp;","&amp;TEXT(J38,"0.0000")&amp;","&amp;TEXT(J39,"0.0000")&amp;")  .."</f>
        <v xml:space="preserve">          0.6700,0.6700,0.6700,0.6700,0.6700,1.0000,0.5000,0.0000)  ..</v>
      </c>
    </row>
    <row r="88" spans="2:2" x14ac:dyDescent="0.25">
      <c r="B88" s="5"/>
    </row>
    <row r="89" spans="2:2" x14ac:dyDescent="0.25">
      <c r="B89" s="6" t="s">
        <v>88</v>
      </c>
    </row>
    <row r="90" spans="2:2" x14ac:dyDescent="0.25">
      <c r="B90" s="5" t="str">
        <f>K15&amp;"-DS"&amp;" =DAY-SCHEDULE   TYPE = FRACTION"</f>
        <v>Occ-ND-BR-WE-DS =DAY-SCHEDULE   TYPE = FRACTION</v>
      </c>
    </row>
    <row r="91" spans="2:2" x14ac:dyDescent="0.25">
      <c r="B91" s="5" t="str">
        <f>"(1,24)   ("&amp;TEXT(K16,"0.0000")&amp;","&amp;TEXT(K17,"0.0000")&amp;","&amp;TEXT(K18,"0.0000")&amp;","&amp;TEXT(K19,"0.0000")&amp;","&amp;TEXT(K20,"0.0000")&amp;","&amp;TEXT(K21,"0.0000")&amp;","&amp;TEXT(K22,"0.0000")&amp;","&amp;TEXT(K23,"0.0000")&amp;","</f>
        <v>(1,24)   (1.0000,1.0000,1.0000,1.0000,1.0000,1.0000,1.0000,0.5000,</v>
      </c>
    </row>
    <row r="92" spans="2:2" x14ac:dyDescent="0.25">
      <c r="B92" s="5" t="str">
        <f>"          "&amp;TEXT(K24,"0.0000")&amp;","&amp;TEXT(K25,"0.0000")&amp;","&amp;TEXT(K26,"0.0000")&amp;","&amp;TEXT(K27,"0.0000")&amp;","&amp;TEXT(K28,"0.0000")&amp;","&amp;TEXT(K29,"0.0000")&amp;","&amp;TEXT(K30,"0.0000")&amp;","&amp;TEXT(K31,"0.0000")&amp;","</f>
        <v xml:space="preserve">          0.0000,0.0000,0.0000,0.0000,0.0000,0.0000,0.0000,0.0000,</v>
      </c>
    </row>
    <row r="93" spans="2:2" x14ac:dyDescent="0.25">
      <c r="B93" s="5" t="str">
        <f>"          "&amp;TEXT(K32,"0.0000")&amp;","&amp;TEXT(K33,"0.0000")&amp;","&amp;TEXT(K34,"0.0000")&amp;","&amp;TEXT(K35,"0.0000")&amp;","&amp;TEXT(K36,"0.0000")&amp;","&amp;TEXT(K37,"0.0000")&amp;","&amp;TEXT(K38,"0.0000")&amp;","&amp;TEXT(K39,"0.0000")&amp;")  .."</f>
        <v xml:space="preserve">          0.0000,0.0000,0.0000,0.0000,0.0000,0.0000,0.5000,1.0000)  ..</v>
      </c>
    </row>
    <row r="95" spans="2:2" x14ac:dyDescent="0.25">
      <c r="B95" s="5" t="s">
        <v>154</v>
      </c>
    </row>
    <row r="96" spans="2:2" x14ac:dyDescent="0.25">
      <c r="B96" s="5" t="s">
        <v>268</v>
      </c>
    </row>
    <row r="97" spans="2:2" x14ac:dyDescent="0.25">
      <c r="B97" s="5" t="s">
        <v>270</v>
      </c>
    </row>
    <row r="99" spans="2:2" x14ac:dyDescent="0.25">
      <c r="B99" s="5" t="s">
        <v>155</v>
      </c>
    </row>
    <row r="100" spans="2:2" x14ac:dyDescent="0.25">
      <c r="B100" s="5" t="s">
        <v>271</v>
      </c>
    </row>
    <row r="101" spans="2:2" x14ac:dyDescent="0.25">
      <c r="B101" s="5" t="s">
        <v>269</v>
      </c>
    </row>
    <row r="102" spans="2:2" x14ac:dyDescent="0.25">
      <c r="B102" s="5"/>
    </row>
    <row r="103" spans="2:2" x14ac:dyDescent="0.25">
      <c r="B103" s="5" t="s">
        <v>123</v>
      </c>
    </row>
    <row r="104" spans="2:2" x14ac:dyDescent="0.25">
      <c r="B104" s="5" t="s">
        <v>124</v>
      </c>
    </row>
    <row r="105" spans="2:2" x14ac:dyDescent="0.25">
      <c r="B105" s="5" t="s">
        <v>289</v>
      </c>
    </row>
    <row r="106" spans="2:2" x14ac:dyDescent="0.25">
      <c r="B106" s="5" t="s">
        <v>158</v>
      </c>
    </row>
    <row r="107" spans="2:2" x14ac:dyDescent="0.25">
      <c r="B107" s="5" t="s">
        <v>159</v>
      </c>
    </row>
    <row r="108" spans="2:2" x14ac:dyDescent="0.25">
      <c r="B108" s="5" t="s">
        <v>160</v>
      </c>
    </row>
    <row r="109" spans="2:2" x14ac:dyDescent="0.25">
      <c r="B109" s="5" t="s">
        <v>161</v>
      </c>
    </row>
    <row r="110" spans="2:2" x14ac:dyDescent="0.25">
      <c r="B110" s="5" t="s">
        <v>162</v>
      </c>
    </row>
    <row r="111" spans="2:2" x14ac:dyDescent="0.25">
      <c r="B111" s="5" t="s">
        <v>163</v>
      </c>
    </row>
    <row r="112" spans="2:2" x14ac:dyDescent="0.25">
      <c r="B112" s="5" t="s">
        <v>164</v>
      </c>
    </row>
    <row r="113" spans="2:2" x14ac:dyDescent="0.25">
      <c r="B113" s="5" t="s">
        <v>165</v>
      </c>
    </row>
    <row r="114" spans="2:2" x14ac:dyDescent="0.25">
      <c r="B114" s="5" t="s">
        <v>166</v>
      </c>
    </row>
    <row r="115" spans="2:2" x14ac:dyDescent="0.25">
      <c r="B115" s="5" t="s">
        <v>167</v>
      </c>
    </row>
    <row r="116" spans="2:2" x14ac:dyDescent="0.25">
      <c r="B116" s="5" t="s">
        <v>168</v>
      </c>
    </row>
    <row r="117" spans="2:2" x14ac:dyDescent="0.25">
      <c r="B117" s="5" t="s">
        <v>169</v>
      </c>
    </row>
    <row r="118" spans="2:2" x14ac:dyDescent="0.25">
      <c r="B118" s="5" t="s">
        <v>170</v>
      </c>
    </row>
    <row r="119" spans="2:2" x14ac:dyDescent="0.25">
      <c r="B119" s="5" t="s">
        <v>171</v>
      </c>
    </row>
    <row r="120" spans="2:2" x14ac:dyDescent="0.25">
      <c r="B120" s="5" t="s">
        <v>172</v>
      </c>
    </row>
    <row r="121" spans="2:2" x14ac:dyDescent="0.25">
      <c r="B121" s="5" t="s">
        <v>173</v>
      </c>
    </row>
    <row r="122" spans="2:2" x14ac:dyDescent="0.25">
      <c r="B122" s="5" t="s">
        <v>174</v>
      </c>
    </row>
    <row r="123" spans="2:2" x14ac:dyDescent="0.25">
      <c r="B123" s="5" t="s">
        <v>175</v>
      </c>
    </row>
    <row r="124" spans="2:2" x14ac:dyDescent="0.25">
      <c r="B124" s="5" t="s">
        <v>176</v>
      </c>
    </row>
    <row r="125" spans="2:2" x14ac:dyDescent="0.25">
      <c r="B125" s="5" t="s">
        <v>177</v>
      </c>
    </row>
    <row r="126" spans="2:2" x14ac:dyDescent="0.25">
      <c r="B126" s="5" t="s">
        <v>178</v>
      </c>
    </row>
    <row r="127" spans="2:2" x14ac:dyDescent="0.25">
      <c r="B127" s="5" t="s">
        <v>179</v>
      </c>
    </row>
    <row r="128" spans="2:2" x14ac:dyDescent="0.25">
      <c r="B128" s="5" t="s">
        <v>180</v>
      </c>
    </row>
    <row r="129" spans="2:2" x14ac:dyDescent="0.25">
      <c r="B129" s="5" t="s">
        <v>181</v>
      </c>
    </row>
    <row r="130" spans="2:2" x14ac:dyDescent="0.25">
      <c r="B130" s="5" t="s">
        <v>182</v>
      </c>
    </row>
    <row r="131" spans="2:2" x14ac:dyDescent="0.25">
      <c r="B131" s="5" t="s">
        <v>183</v>
      </c>
    </row>
    <row r="132" spans="2:2" x14ac:dyDescent="0.25">
      <c r="B132" s="5" t="s">
        <v>184</v>
      </c>
    </row>
    <row r="133" spans="2:2" x14ac:dyDescent="0.25">
      <c r="B133" s="5" t="s">
        <v>185</v>
      </c>
    </row>
    <row r="134" spans="2:2" x14ac:dyDescent="0.25">
      <c r="B134" s="5" t="s">
        <v>186</v>
      </c>
    </row>
    <row r="135" spans="2:2" x14ac:dyDescent="0.25">
      <c r="B135" s="5" t="s">
        <v>187</v>
      </c>
    </row>
    <row r="136" spans="2:2" x14ac:dyDescent="0.25">
      <c r="B136" s="5" t="s">
        <v>188</v>
      </c>
    </row>
    <row r="137" spans="2:2" x14ac:dyDescent="0.25">
      <c r="B137" s="5" t="s">
        <v>189</v>
      </c>
    </row>
    <row r="138" spans="2:2" x14ac:dyDescent="0.25">
      <c r="B138" s="5" t="s">
        <v>190</v>
      </c>
    </row>
    <row r="139" spans="2:2" x14ac:dyDescent="0.25">
      <c r="B139" s="5" t="s">
        <v>191</v>
      </c>
    </row>
    <row r="140" spans="2:2" x14ac:dyDescent="0.25">
      <c r="B140" s="5" t="s">
        <v>192</v>
      </c>
    </row>
    <row r="141" spans="2:2" x14ac:dyDescent="0.25">
      <c r="B141" s="5" t="s">
        <v>193</v>
      </c>
    </row>
    <row r="142" spans="2:2" x14ac:dyDescent="0.25">
      <c r="B142" s="5" t="s">
        <v>194</v>
      </c>
    </row>
    <row r="143" spans="2:2" x14ac:dyDescent="0.25">
      <c r="B143" s="5" t="s">
        <v>195</v>
      </c>
    </row>
    <row r="144" spans="2:2" x14ac:dyDescent="0.25">
      <c r="B144" s="5" t="s">
        <v>196</v>
      </c>
    </row>
    <row r="145" spans="2:2" x14ac:dyDescent="0.25">
      <c r="B145" s="5" t="s">
        <v>197</v>
      </c>
    </row>
    <row r="146" spans="2:2" x14ac:dyDescent="0.25">
      <c r="B146" s="5" t="s">
        <v>198</v>
      </c>
    </row>
    <row r="147" spans="2:2" x14ac:dyDescent="0.25">
      <c r="B147" s="5" t="s">
        <v>199</v>
      </c>
    </row>
    <row r="148" spans="2:2" x14ac:dyDescent="0.25">
      <c r="B148" s="5" t="s">
        <v>200</v>
      </c>
    </row>
    <row r="149" spans="2:2" x14ac:dyDescent="0.25">
      <c r="B149" s="5" t="s">
        <v>201</v>
      </c>
    </row>
    <row r="150" spans="2:2" x14ac:dyDescent="0.25">
      <c r="B150" s="5" t="s">
        <v>202</v>
      </c>
    </row>
    <row r="151" spans="2:2" x14ac:dyDescent="0.25">
      <c r="B151" s="5" t="s">
        <v>203</v>
      </c>
    </row>
    <row r="152" spans="2:2" x14ac:dyDescent="0.25">
      <c r="B152" s="5" t="s">
        <v>204</v>
      </c>
    </row>
    <row r="153" spans="2:2" x14ac:dyDescent="0.25">
      <c r="B153" s="5" t="s">
        <v>205</v>
      </c>
    </row>
    <row r="154" spans="2:2" x14ac:dyDescent="0.25">
      <c r="B154" s="5" t="s">
        <v>206</v>
      </c>
    </row>
    <row r="155" spans="2:2" x14ac:dyDescent="0.25">
      <c r="B155" s="5" t="s">
        <v>207</v>
      </c>
    </row>
    <row r="156" spans="2:2" x14ac:dyDescent="0.25">
      <c r="B156" s="5" t="s">
        <v>208</v>
      </c>
    </row>
    <row r="157" spans="2:2" x14ac:dyDescent="0.25">
      <c r="B157" s="5" t="s">
        <v>209</v>
      </c>
    </row>
    <row r="158" spans="2:2" x14ac:dyDescent="0.25">
      <c r="B158" s="5" t="s">
        <v>210</v>
      </c>
    </row>
    <row r="159" spans="2:2" x14ac:dyDescent="0.25">
      <c r="B159" s="5"/>
    </row>
    <row r="160" spans="2:2" x14ac:dyDescent="0.25">
      <c r="B160" s="5"/>
    </row>
    <row r="161" spans="2:2" x14ac:dyDescent="0.25">
      <c r="B161" s="5" t="s">
        <v>267</v>
      </c>
    </row>
    <row r="162" spans="2:2" x14ac:dyDescent="0.25">
      <c r="B162" s="5" t="s">
        <v>272</v>
      </c>
    </row>
    <row r="163" spans="2:2" x14ac:dyDescent="0.25">
      <c r="B163" s="5" t="s">
        <v>273</v>
      </c>
    </row>
    <row r="165" spans="2:2" x14ac:dyDescent="0.25">
      <c r="B165" s="5" t="s">
        <v>212</v>
      </c>
    </row>
    <row r="166" spans="2:2" x14ac:dyDescent="0.25">
      <c r="B166" s="5" t="s">
        <v>274</v>
      </c>
    </row>
    <row r="167" spans="2:2" x14ac:dyDescent="0.25">
      <c r="B167" s="5" t="s">
        <v>275</v>
      </c>
    </row>
    <row r="168" spans="2:2" x14ac:dyDescent="0.25">
      <c r="B168" s="5"/>
    </row>
    <row r="169" spans="2:2" x14ac:dyDescent="0.25">
      <c r="B169" s="5" t="s">
        <v>123</v>
      </c>
    </row>
    <row r="170" spans="2:2" x14ac:dyDescent="0.25">
      <c r="B170" s="5" t="s">
        <v>124</v>
      </c>
    </row>
    <row r="171" spans="2:2" x14ac:dyDescent="0.25">
      <c r="B171" s="5" t="s">
        <v>290</v>
      </c>
    </row>
    <row r="172" spans="2:2" x14ac:dyDescent="0.25">
      <c r="B172" s="5" t="s">
        <v>214</v>
      </c>
    </row>
    <row r="173" spans="2:2" x14ac:dyDescent="0.25">
      <c r="B173" s="5" t="s">
        <v>215</v>
      </c>
    </row>
    <row r="174" spans="2:2" x14ac:dyDescent="0.25">
      <c r="B174" s="5" t="s">
        <v>216</v>
      </c>
    </row>
    <row r="175" spans="2:2" x14ac:dyDescent="0.25">
      <c r="B175" s="5" t="s">
        <v>217</v>
      </c>
    </row>
    <row r="176" spans="2:2" x14ac:dyDescent="0.25">
      <c r="B176" s="5" t="s">
        <v>218</v>
      </c>
    </row>
    <row r="177" spans="2:2" x14ac:dyDescent="0.25">
      <c r="B177" s="5" t="s">
        <v>219</v>
      </c>
    </row>
    <row r="178" spans="2:2" x14ac:dyDescent="0.25">
      <c r="B178" s="5" t="s">
        <v>220</v>
      </c>
    </row>
    <row r="179" spans="2:2" x14ac:dyDescent="0.25">
      <c r="B179" s="5" t="s">
        <v>221</v>
      </c>
    </row>
    <row r="180" spans="2:2" x14ac:dyDescent="0.25">
      <c r="B180" s="5" t="s">
        <v>222</v>
      </c>
    </row>
    <row r="181" spans="2:2" x14ac:dyDescent="0.25">
      <c r="B181" s="5" t="s">
        <v>223</v>
      </c>
    </row>
    <row r="182" spans="2:2" x14ac:dyDescent="0.25">
      <c r="B182" s="5" t="s">
        <v>224</v>
      </c>
    </row>
    <row r="183" spans="2:2" x14ac:dyDescent="0.25">
      <c r="B183" s="5" t="s">
        <v>225</v>
      </c>
    </row>
    <row r="184" spans="2:2" x14ac:dyDescent="0.25">
      <c r="B184" s="5" t="s">
        <v>226</v>
      </c>
    </row>
    <row r="185" spans="2:2" x14ac:dyDescent="0.25">
      <c r="B185" s="5" t="s">
        <v>227</v>
      </c>
    </row>
    <row r="186" spans="2:2" x14ac:dyDescent="0.25">
      <c r="B186" s="5" t="s">
        <v>228</v>
      </c>
    </row>
    <row r="187" spans="2:2" x14ac:dyDescent="0.25">
      <c r="B187" s="5" t="s">
        <v>229</v>
      </c>
    </row>
    <row r="188" spans="2:2" x14ac:dyDescent="0.25">
      <c r="B188" s="5" t="s">
        <v>230</v>
      </c>
    </row>
    <row r="189" spans="2:2" x14ac:dyDescent="0.25">
      <c r="B189" s="5" t="s">
        <v>231</v>
      </c>
    </row>
    <row r="190" spans="2:2" x14ac:dyDescent="0.25">
      <c r="B190" s="5" t="s">
        <v>232</v>
      </c>
    </row>
    <row r="191" spans="2:2" x14ac:dyDescent="0.25">
      <c r="B191" s="5" t="s">
        <v>233</v>
      </c>
    </row>
    <row r="192" spans="2:2" x14ac:dyDescent="0.25">
      <c r="B192" s="5" t="s">
        <v>234</v>
      </c>
    </row>
    <row r="193" spans="2:2" x14ac:dyDescent="0.25">
      <c r="B193" s="5" t="s">
        <v>235</v>
      </c>
    </row>
    <row r="194" spans="2:2" x14ac:dyDescent="0.25">
      <c r="B194" s="5" t="s">
        <v>236</v>
      </c>
    </row>
    <row r="195" spans="2:2" x14ac:dyDescent="0.25">
      <c r="B195" s="5" t="s">
        <v>237</v>
      </c>
    </row>
    <row r="196" spans="2:2" x14ac:dyDescent="0.25">
      <c r="B196" s="5" t="s">
        <v>238</v>
      </c>
    </row>
    <row r="197" spans="2:2" x14ac:dyDescent="0.25">
      <c r="B197" s="5" t="s">
        <v>239</v>
      </c>
    </row>
    <row r="198" spans="2:2" x14ac:dyDescent="0.25">
      <c r="B198" s="5" t="s">
        <v>240</v>
      </c>
    </row>
    <row r="199" spans="2:2" x14ac:dyDescent="0.25">
      <c r="B199" s="5" t="s">
        <v>241</v>
      </c>
    </row>
    <row r="200" spans="2:2" x14ac:dyDescent="0.25">
      <c r="B200" s="5" t="s">
        <v>242</v>
      </c>
    </row>
    <row r="201" spans="2:2" x14ac:dyDescent="0.25">
      <c r="B201" s="5" t="s">
        <v>243</v>
      </c>
    </row>
    <row r="202" spans="2:2" x14ac:dyDescent="0.25">
      <c r="B202" s="5" t="s">
        <v>244</v>
      </c>
    </row>
    <row r="203" spans="2:2" x14ac:dyDescent="0.25">
      <c r="B203" s="5" t="s">
        <v>245</v>
      </c>
    </row>
    <row r="204" spans="2:2" x14ac:dyDescent="0.25">
      <c r="B204" s="5" t="s">
        <v>246</v>
      </c>
    </row>
    <row r="205" spans="2:2" x14ac:dyDescent="0.25">
      <c r="B205" s="5" t="s">
        <v>247</v>
      </c>
    </row>
    <row r="206" spans="2:2" x14ac:dyDescent="0.25">
      <c r="B206" s="5" t="s">
        <v>248</v>
      </c>
    </row>
    <row r="207" spans="2:2" x14ac:dyDescent="0.25">
      <c r="B207" s="5" t="s">
        <v>249</v>
      </c>
    </row>
    <row r="208" spans="2:2" x14ac:dyDescent="0.25">
      <c r="B208" s="5" t="s">
        <v>250</v>
      </c>
    </row>
    <row r="209" spans="2:2" x14ac:dyDescent="0.25">
      <c r="B209" s="5" t="s">
        <v>251</v>
      </c>
    </row>
    <row r="210" spans="2:2" x14ac:dyDescent="0.25">
      <c r="B210" s="5" t="s">
        <v>252</v>
      </c>
    </row>
    <row r="211" spans="2:2" x14ac:dyDescent="0.25">
      <c r="B211" s="5" t="s">
        <v>253</v>
      </c>
    </row>
    <row r="212" spans="2:2" x14ac:dyDescent="0.25">
      <c r="B212" s="5" t="s">
        <v>254</v>
      </c>
    </row>
    <row r="213" spans="2:2" x14ac:dyDescent="0.25">
      <c r="B213" s="5" t="s">
        <v>255</v>
      </c>
    </row>
    <row r="214" spans="2:2" x14ac:dyDescent="0.25">
      <c r="B214" s="5" t="s">
        <v>256</v>
      </c>
    </row>
    <row r="215" spans="2:2" x14ac:dyDescent="0.25">
      <c r="B215" s="5" t="s">
        <v>257</v>
      </c>
    </row>
    <row r="216" spans="2:2" x14ac:dyDescent="0.25">
      <c r="B216" s="5" t="s">
        <v>258</v>
      </c>
    </row>
    <row r="217" spans="2:2" x14ac:dyDescent="0.25">
      <c r="B217" s="5" t="s">
        <v>259</v>
      </c>
    </row>
    <row r="218" spans="2:2" x14ac:dyDescent="0.25">
      <c r="B218" s="5" t="s">
        <v>260</v>
      </c>
    </row>
    <row r="219" spans="2:2" x14ac:dyDescent="0.25">
      <c r="B219" s="5" t="s">
        <v>261</v>
      </c>
    </row>
    <row r="220" spans="2:2" x14ac:dyDescent="0.25">
      <c r="B220" s="5" t="s">
        <v>262</v>
      </c>
    </row>
    <row r="221" spans="2:2" x14ac:dyDescent="0.25">
      <c r="B221" s="5" t="s">
        <v>263</v>
      </c>
    </row>
    <row r="222" spans="2:2" x14ac:dyDescent="0.25">
      <c r="B222" s="5" t="s">
        <v>264</v>
      </c>
    </row>
    <row r="223" spans="2:2" x14ac:dyDescent="0.25">
      <c r="B223" s="5" t="s">
        <v>265</v>
      </c>
    </row>
    <row r="224" spans="2:2" x14ac:dyDescent="0.25">
      <c r="B224" s="5" t="s">
        <v>266</v>
      </c>
    </row>
  </sheetData>
  <mergeCells count="6">
    <mergeCell ref="C12:F12"/>
    <mergeCell ref="H12:K12"/>
    <mergeCell ref="C13:D13"/>
    <mergeCell ref="E13:F13"/>
    <mergeCell ref="H13:I13"/>
    <mergeCell ref="J13:K1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Occupancy</vt:lpstr>
      <vt:lpstr>Occ L0</vt:lpstr>
      <vt:lpstr>Occ L1-WD</vt:lpstr>
      <vt:lpstr>Occ L1-DU</vt:lpstr>
      <vt:lpstr>Occ L1-LR</vt:lpstr>
      <vt:lpstr>OccL2-WD-DU</vt:lpstr>
      <vt:lpstr>Occ L2-WD-LR</vt:lpstr>
      <vt:lpstr>OccL2-DU-LR</vt:lpstr>
      <vt:lpstr>Occ L3-WD-DU-LR</vt:lpstr>
    </vt:vector>
  </TitlesOfParts>
  <Company>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Reeves</dc:creator>
  <cp:lastModifiedBy>Aniket Gupta</cp:lastModifiedBy>
  <dcterms:created xsi:type="dcterms:W3CDTF">2003-02-05T19:02:12Z</dcterms:created>
  <dcterms:modified xsi:type="dcterms:W3CDTF">2024-02-03T22:32:34Z</dcterms:modified>
</cp:coreProperties>
</file>