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B4FEC92F-7178-48F0-AC8B-BC5B6F252113}" xr6:coauthVersionLast="47" xr6:coauthVersionMax="47" xr10:uidLastSave="{00000000-0000-0000-0000-000000000000}"/>
  <bookViews>
    <workbookView xWindow="768" yWindow="768" windowWidth="17280" windowHeight="8880"/>
  </bookViews>
  <sheets>
    <sheet name="Ex. Summary" sheetId="32" r:id="rId1"/>
    <sheet name="FAU List" sheetId="20" state="hidden" r:id="rId2"/>
  </sheets>
  <externalReferences>
    <externalReference r:id="rId3"/>
    <externalReference r:id="rId4"/>
  </externalReferences>
  <definedNames>
    <definedName name="ATBEN">#REF!</definedName>
    <definedName name="ATFTE">#REF!</definedName>
    <definedName name="ATFUNDBUDG">#REF!</definedName>
    <definedName name="ATFUNDPROJ">#REF!</definedName>
    <definedName name="ATFUNDYTD">#REF!</definedName>
    <definedName name="ATGA">#REF!</definedName>
    <definedName name="ATGABEN">#REF!</definedName>
    <definedName name="ATINV" localSheetId="1">'FAU List'!$B$6</definedName>
    <definedName name="ATINV">#REF!</definedName>
    <definedName name="ATMAINT">#REF!</definedName>
    <definedName name="ATMER">#REF!</definedName>
    <definedName name="ATRA">#REF!</definedName>
    <definedName name="ATSAL">#REF!</definedName>
    <definedName name="ATSE">#REF!</definedName>
    <definedName name="ATSW">#REF!</definedName>
    <definedName name="BILLACC">'[1]DCP Budget Summary'!#REF!</definedName>
    <definedName name="BILLEXP">'[1]DCP Budget Summary'!#REF!</definedName>
    <definedName name="BILLPROJ">'[1]DCP Budget Summary'!#REF!</definedName>
    <definedName name="BUSFTE">#REF!</definedName>
    <definedName name="BUSFUNDBUDG">#REF!</definedName>
    <definedName name="BUSFUNDPROJ">#REF!</definedName>
    <definedName name="BUSFUNDYTD">#REF!</definedName>
    <definedName name="BUSGA">#REF!</definedName>
    <definedName name="BUSGABEN">#REF!</definedName>
    <definedName name="BUSINV">#REF!</definedName>
    <definedName name="BUSMAINT">#REF!</definedName>
    <definedName name="BUSMER">#REF!</definedName>
    <definedName name="BUSSAL">#REF!</definedName>
    <definedName name="BUSSALBEN">#REF!</definedName>
    <definedName name="BUSSE">#REF!</definedName>
    <definedName name="BUSSW">#REF!</definedName>
    <definedName name="Cluster">#REF!</definedName>
    <definedName name="COINV" localSheetId="1">'FAU List'!#REF!</definedName>
    <definedName name="DCPBEN">#REF!</definedName>
    <definedName name="DCPFTE">#REF!</definedName>
    <definedName name="DCPFUNDBUDG">#REF!</definedName>
    <definedName name="DCPFUNDPEND">#REF!</definedName>
    <definedName name="DCPFUNDPROJ">#REF!</definedName>
    <definedName name="DCPFUNDYTD">#REF!</definedName>
    <definedName name="DCPINV">#REF!</definedName>
    <definedName name="DCPMAINT">#REF!</definedName>
    <definedName name="DCPMER">#REF!</definedName>
    <definedName name="DCPSAL">#REF!</definedName>
    <definedName name="DCPSE">#REF!</definedName>
    <definedName name="DCPSW">#REF!</definedName>
    <definedName name="DGFTE">[2]Salary!$A$47</definedName>
    <definedName name="DGGA">[2]Salary!$I$46</definedName>
    <definedName name="DGINV" localSheetId="1">'FAU List'!$C$6</definedName>
    <definedName name="DGINV">[2]Inventorial!$C$12</definedName>
    <definedName name="DGMER">[2]Salary!$H$45</definedName>
    <definedName name="DGRA">[2]Salary!$H$46</definedName>
    <definedName name="DGSAL">[2]Salary!$I$45</definedName>
    <definedName name="DGSE">'[2]S&amp;E'!$C$19</definedName>
    <definedName name="DGSW">[2]Software!$F$73</definedName>
    <definedName name="Hosting">#REF!</definedName>
    <definedName name="IMBEN">#REF!</definedName>
    <definedName name="IMFTE">#REF!</definedName>
    <definedName name="IMFUNDBUDG">#REF!</definedName>
    <definedName name="IMFUNDPROJ">#REF!</definedName>
    <definedName name="IMFUNDYTD">#REF!</definedName>
    <definedName name="IMINV">#REF!</definedName>
    <definedName name="IMMAINT">#REF!</definedName>
    <definedName name="IMMER">#REF!</definedName>
    <definedName name="IMSAL">#REF!</definedName>
    <definedName name="IMSE">#REF!</definedName>
    <definedName name="IMSW">#REF!</definedName>
    <definedName name="ITIBEN">#REF!</definedName>
    <definedName name="ITIFTE">#REF!</definedName>
    <definedName name="ITIFUNDPROJ">#REF!</definedName>
    <definedName name="ITIFUNDYTD">#REF!</definedName>
    <definedName name="ITIINV">#REF!</definedName>
    <definedName name="ITIMAINT">#REF!</definedName>
    <definedName name="ITIMER">#REF!</definedName>
    <definedName name="ITISAL">#REF!</definedName>
    <definedName name="ITISE">#REF!</definedName>
    <definedName name="ITISW">#REF!</definedName>
    <definedName name="Network">#REF!</definedName>
    <definedName name="POINV" localSheetId="1">'FAU List'!#REF!</definedName>
    <definedName name="_xlnm.Print_Area" localSheetId="0">'Ex. Summary'!$A$1:$J$74</definedName>
    <definedName name="SCBEN">#REF!</definedName>
    <definedName name="SCFTE">#REF!</definedName>
    <definedName name="SCFUNDPEND">#REF!</definedName>
    <definedName name="SCFUNDPROJ">#REF!</definedName>
    <definedName name="SCFUNDYTD">#REF!</definedName>
    <definedName name="SCINV" localSheetId="1">'FAU List'!#REF!</definedName>
    <definedName name="SCINV">#REF!</definedName>
    <definedName name="SCMAINT">#REF!</definedName>
    <definedName name="SCMER">#REF!</definedName>
    <definedName name="SCSAL">#REF!</definedName>
    <definedName name="SCSE">#REF!</definedName>
    <definedName name="SCSW">#REF!</definedName>
    <definedName name="STATBEN">#REF!</definedName>
    <definedName name="STATFTE">#REF!</definedName>
    <definedName name="STATFUNDBUDG">#REF!</definedName>
    <definedName name="STATFUNDPROJ">#REF!</definedName>
    <definedName name="STATFUNDYTD">#REF!</definedName>
    <definedName name="STATINV">#REF!</definedName>
    <definedName name="STATMAINT">#REF!</definedName>
    <definedName name="STATMER">#REF!</definedName>
    <definedName name="STATSAL">#REF!</definedName>
    <definedName name="STATSE">#REF!</definedName>
    <definedName name="STATSW">#REF!</definedName>
    <definedName name="TCGA">[2]Salary!#REF!</definedName>
    <definedName name="TCINV" localSheetId="1">'FAU List'!#REF!</definedName>
    <definedName name="TSBFTE">#REF!</definedName>
    <definedName name="TSBFUNDBUDG">#REF!</definedName>
    <definedName name="TSBFUNDPROJ">#REF!</definedName>
    <definedName name="TSBFUNDYTD">#REF!</definedName>
    <definedName name="TSBGA">#REF!</definedName>
    <definedName name="TSBGABEN">#REF!</definedName>
    <definedName name="TSBINV">#REF!</definedName>
    <definedName name="TSBMAINT">#REF!</definedName>
    <definedName name="TSBMER">#REF!</definedName>
    <definedName name="TSBSAL">#REF!</definedName>
    <definedName name="TSBSALBEN">#REF!</definedName>
    <definedName name="TSBSE">#REF!</definedName>
    <definedName name="TSBSW">#REF!</definedName>
    <definedName name="VPBEN">#REF!</definedName>
    <definedName name="VPFTE">#REF!</definedName>
    <definedName name="VPFUNDBUDG">#REF!</definedName>
    <definedName name="VPFUNDPROJ">#REF!</definedName>
    <definedName name="VPFUNDYTD">#REF!</definedName>
    <definedName name="VPGA">#REF!</definedName>
    <definedName name="VPGABEN">#REF!</definedName>
    <definedName name="VPINV">#REF!</definedName>
    <definedName name="VPMAINT">#REF!</definedName>
    <definedName name="VPMER">#REF!</definedName>
    <definedName name="VPRA">#REF!</definedName>
    <definedName name="VPSAL">#REF!</definedName>
    <definedName name="VPSALBEN">#REF!</definedName>
    <definedName name="VPSE">#REF!</definedName>
    <definedName name="VPSW">#REF!</definedName>
    <definedName name="WAGBEN">#REF!</definedName>
    <definedName name="WAGFTE">#REF!</definedName>
    <definedName name="WAGFUNDBUDG">#REF!</definedName>
    <definedName name="WAGFUNDPROJ">#REF!</definedName>
    <definedName name="WAGFUNDYTD">#REF!</definedName>
    <definedName name="WAGINV">#REF!</definedName>
    <definedName name="WAGMAINT">#REF!</definedName>
    <definedName name="WAGMER">#REF!</definedName>
    <definedName name="WAGSAL">#REF!</definedName>
    <definedName name="WAGSE">#REF!</definedName>
    <definedName name="WAGSW">#REF!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6" i="32" l="1"/>
  <c r="H86" i="32"/>
  <c r="H87" i="32"/>
  <c r="H88" i="32"/>
  <c r="H89" i="32"/>
  <c r="H90" i="32"/>
  <c r="H91" i="32"/>
  <c r="H85" i="32"/>
  <c r="H93" i="32" s="1"/>
  <c r="E97" i="32" s="1"/>
  <c r="Q2" i="32"/>
  <c r="R2" i="32"/>
  <c r="R9" i="32" s="1"/>
  <c r="Q3" i="32"/>
  <c r="R3" i="32"/>
  <c r="Q4" i="32"/>
  <c r="R4" i="32"/>
  <c r="Q5" i="32"/>
  <c r="R5" i="32"/>
  <c r="R6" i="32"/>
  <c r="Q7" i="32"/>
  <c r="R7" i="32"/>
  <c r="S21" i="32"/>
  <c r="S22" i="32"/>
  <c r="S23" i="32"/>
  <c r="S24" i="32"/>
  <c r="S25" i="32" s="1"/>
  <c r="S28" i="32"/>
  <c r="S29" i="32"/>
  <c r="S30" i="32"/>
  <c r="R14" i="32" s="1"/>
  <c r="K28" i="32"/>
  <c r="K46" i="32" s="1"/>
  <c r="L28" i="32"/>
  <c r="L46" i="32" s="1"/>
  <c r="M28" i="32"/>
  <c r="M46" i="32" s="1"/>
  <c r="N28" i="32"/>
  <c r="O28" i="32"/>
  <c r="P28" i="32"/>
  <c r="S34" i="32"/>
  <c r="K44" i="32"/>
  <c r="L44" i="32"/>
  <c r="M44" i="32"/>
  <c r="N44" i="32"/>
  <c r="O44" i="32"/>
  <c r="P44" i="32"/>
  <c r="P46" i="32" s="1"/>
  <c r="N46" i="32"/>
  <c r="O46" i="32"/>
  <c r="R13" i="32" l="1"/>
  <c r="S32" i="32"/>
  <c r="S37" i="32" s="1"/>
  <c r="E99" i="32"/>
</calcChain>
</file>

<file path=xl/comments1.xml><?xml version="1.0" encoding="utf-8"?>
<comments xmlns="http://schemas.openxmlformats.org/spreadsheetml/2006/main">
  <authors>
    <author>Marsha Smith</author>
  </authors>
  <commentList>
    <comment ref="E2" authorId="0" shapeId="0">
      <text>
        <r>
          <rPr>
            <sz val="8"/>
            <color indexed="81"/>
            <rFont val="Geneva"/>
          </rPr>
          <t>Cost of having staff including phones, furniture, office supplies, liability ins., 
miscellaneous,and traning. Totaled, divided by the number of ATS staff then apportioned equally to all FTE.</t>
        </r>
        <r>
          <rPr>
            <sz val="9"/>
            <color indexed="81"/>
            <rFont val="Geneva"/>
          </rPr>
          <t xml:space="preserve">
</t>
        </r>
      </text>
    </comment>
    <comment ref="H2" authorId="0" shapeId="0">
      <text>
        <r>
          <rPr>
            <sz val="9"/>
            <color indexed="81"/>
            <rFont val="Geneva"/>
          </rPr>
          <t>Primarily maintenance, but also includes other categories such as events and publications.</t>
        </r>
      </text>
    </comment>
    <comment ref="H6" authorId="0" shapeId="0">
      <text>
        <r>
          <rPr>
            <sz val="8"/>
            <color indexed="81"/>
            <rFont val="Geneva"/>
          </rPr>
          <t>ITI and AT Maintenance (environmentals, network, etc.)  plus Business Services security system. Includes ongoing data center upgrades annualized over 5 years (at 150,000) and storage/archival annualized over 3 years at 225K</t>
        </r>
      </text>
    </comment>
    <comment ref="F13" authorId="0" shapeId="0">
      <text>
        <r>
          <rPr>
            <sz val="8"/>
            <color indexed="81"/>
            <rFont val="Geneva"/>
          </rPr>
          <t>Annualized Network Upgrades for Data Center, Sandbox and ATS internal</t>
        </r>
      </text>
    </comment>
    <comment ref="F25" authorId="0" shapeId="0">
      <text>
        <r>
          <rPr>
            <sz val="8"/>
            <color indexed="81"/>
            <rFont val="Geneva"/>
          </rPr>
          <t>Includes costs of graphics and projector upgrades of 150k and 100K  annualized over 3 years.</t>
        </r>
      </text>
    </comment>
    <comment ref="I48" authorId="0" shapeId="0">
      <text>
        <r>
          <rPr>
            <sz val="8"/>
            <color indexed="81"/>
            <rFont val="Geneva"/>
          </rPr>
          <t>SW Central achieves a breakeven on the cost of licenses and revenue earned but does not recover the cost of running the operation.</t>
        </r>
      </text>
    </comment>
    <comment ref="E72" authorId="0" shapeId="0">
      <text>
        <r>
          <rPr>
            <sz val="9"/>
            <color indexed="81"/>
            <rFont val="Arial Narrow"/>
          </rPr>
          <t>For years 2004-2005  ATS will cover additional reductions in funding using reserves. ATS will spend down reserves until 2005-2006 when it will retain approximately 500K in reserves. By that year the deficit (caused by reduction in funding) will be covered by further reduction in expenses or finding new sources of funding.</t>
        </r>
      </text>
    </comment>
  </commentList>
</comments>
</file>

<file path=xl/sharedStrings.xml><?xml version="1.0" encoding="utf-8"?>
<sst xmlns="http://schemas.openxmlformats.org/spreadsheetml/2006/main" count="154" uniqueCount="142">
  <si>
    <t>Other</t>
  </si>
  <si>
    <t xml:space="preserve">  HPC (benchmarking, storage)</t>
  </si>
  <si>
    <t>FTE</t>
  </si>
  <si>
    <t>I.T. Infrastructure</t>
  </si>
  <si>
    <t>Adjusted operating deficit (04-05 cut of $218,668)</t>
  </si>
  <si>
    <t xml:space="preserve"> </t>
  </si>
  <si>
    <t xml:space="preserve">  SW Central Recharges (self support)</t>
  </si>
  <si>
    <t>Consulting</t>
  </si>
  <si>
    <t>Reduction in core funding</t>
  </si>
  <si>
    <t>Funding Total</t>
  </si>
  <si>
    <t xml:space="preserve">  Web Development Partnership (CENS,CNSI)</t>
  </si>
  <si>
    <t xml:space="preserve">  Research Data Center</t>
  </si>
  <si>
    <t xml:space="preserve">  Visualization Portal</t>
  </si>
  <si>
    <t xml:space="preserve">  Technology Sandbox</t>
  </si>
  <si>
    <t xml:space="preserve">  Consultants</t>
  </si>
  <si>
    <t>Research Productivity</t>
  </si>
  <si>
    <t xml:space="preserve">  Core (19900,19906)</t>
  </si>
  <si>
    <t xml:space="preserve">      Project management</t>
  </si>
  <si>
    <t>New Technology for Research</t>
  </si>
  <si>
    <t>CENS &amp; CMISE pilot -  weK Based collaKoration (scholarly exchange)</t>
  </si>
  <si>
    <t xml:space="preserve">  Web-based Research Portals</t>
  </si>
  <si>
    <t>HW</t>
  </si>
  <si>
    <t>SW</t>
  </si>
  <si>
    <t xml:space="preserve">  Staffing Overhead</t>
  </si>
  <si>
    <t>Funded</t>
  </si>
  <si>
    <t>Non Research Support</t>
  </si>
  <si>
    <t xml:space="preserve">  OIT Contracts</t>
  </si>
  <si>
    <t xml:space="preserve">  Communications</t>
  </si>
  <si>
    <t xml:space="preserve">  Software Central</t>
  </si>
  <si>
    <t xml:space="preserve">  Disabilities and Computing</t>
  </si>
  <si>
    <t xml:space="preserve">  OIT Support</t>
  </si>
  <si>
    <t>Aeint, Prakashan, TV, Joan</t>
  </si>
  <si>
    <t>Paul, Kill, Mike K, Michael S, Krian, ChrisT</t>
  </si>
  <si>
    <t>UNIT NAME</t>
  </si>
  <si>
    <t>Total</t>
  </si>
  <si>
    <t>iMedia</t>
  </si>
  <si>
    <t xml:space="preserve">  Distributed computing tools (GRID)</t>
  </si>
  <si>
    <t xml:space="preserve"> Technology Sandbox Facility</t>
  </si>
  <si>
    <t xml:space="preserve"> Technology grants</t>
  </si>
  <si>
    <t xml:space="preserve">   ATS Cluster (Includes hosting)</t>
  </si>
  <si>
    <t xml:space="preserve">  Computational Research Facility (includes hosting)</t>
  </si>
  <si>
    <t>Adjusted Revenue</t>
  </si>
  <si>
    <t>Operating Expenses</t>
  </si>
  <si>
    <t>FAU</t>
  </si>
  <si>
    <t>Funding</t>
  </si>
  <si>
    <t>Visualization Portal</t>
  </si>
  <si>
    <t>721327-19906</t>
  </si>
  <si>
    <t>721328-19906</t>
  </si>
  <si>
    <t>721325-19906</t>
  </si>
  <si>
    <t>721310-19906</t>
  </si>
  <si>
    <t>Total Direct Research</t>
  </si>
  <si>
    <t xml:space="preserve">      Digital Media </t>
  </si>
  <si>
    <t>Primary Contacts</t>
  </si>
  <si>
    <t>Pete, Kajian</t>
  </si>
  <si>
    <t xml:space="preserve">      Computational resources (accounted for in Hosting)     </t>
  </si>
  <si>
    <t xml:space="preserve">  Program Management</t>
  </si>
  <si>
    <t>Facilities</t>
  </si>
  <si>
    <t>Planned 400 node capacity; Kill</t>
  </si>
  <si>
    <t>Kill</t>
  </si>
  <si>
    <t>Grid development, iTims distriKuted account management</t>
  </si>
  <si>
    <t>GigaKit network pilot test for Campus KackKone Network</t>
  </si>
  <si>
    <t>Total Non Research Programs</t>
  </si>
  <si>
    <t>Staffing</t>
  </si>
  <si>
    <t>Non Staffing</t>
  </si>
  <si>
    <t>Consutling</t>
  </si>
  <si>
    <t>TOTAL</t>
  </si>
  <si>
    <t>Advanced Technologies</t>
  </si>
  <si>
    <t>Statistical Consulting</t>
  </si>
  <si>
    <t>Disabilities &amp; Computing Program</t>
  </si>
  <si>
    <t>Non Research Programs</t>
  </si>
  <si>
    <t xml:space="preserve">  Advanced Networking</t>
  </si>
  <si>
    <t xml:space="preserve">  Digital Media Tools</t>
  </si>
  <si>
    <t>Impacts</t>
  </si>
  <si>
    <t xml:space="preserve">  Code parallelization and optimization</t>
  </si>
  <si>
    <t xml:space="preserve">  Geographical information systems (GIS)</t>
  </si>
  <si>
    <t>721320-19906</t>
  </si>
  <si>
    <t>Technology Sandbox</t>
  </si>
  <si>
    <t>Web Architecture Group</t>
  </si>
  <si>
    <t>721330-19900 (AP salary only)</t>
  </si>
  <si>
    <t>721335-19906</t>
  </si>
  <si>
    <t>407686-66184 (SC non-salary)</t>
  </si>
  <si>
    <t xml:space="preserve">  Internal ATS Staff Support (Business Services and Desktop)</t>
  </si>
  <si>
    <t xml:space="preserve">  New  cross disciplinary Institute and center support</t>
  </si>
  <si>
    <t xml:space="preserve">  Inst. for social science research (ISSR)</t>
  </si>
  <si>
    <t xml:space="preserve">  Visualization Portal Facility</t>
  </si>
  <si>
    <t xml:space="preserve">  Statistical Lab Facility</t>
  </si>
  <si>
    <t xml:space="preserve">  Display Technology</t>
  </si>
  <si>
    <t>Tiled displays for small room portals, DVD "portal lite"</t>
  </si>
  <si>
    <t>Subtotal</t>
  </si>
  <si>
    <t>721330-19906 (salary and non-SC non-salary)</t>
  </si>
  <si>
    <t>721325-66099 (events expenses only)</t>
  </si>
  <si>
    <t xml:space="preserve">      Web site development        </t>
  </si>
  <si>
    <t xml:space="preserve">  Grant Development</t>
  </si>
  <si>
    <t xml:space="preserve">      Event coordination        </t>
  </si>
  <si>
    <t>CNSI cluster decision</t>
  </si>
  <si>
    <t xml:space="preserve">  Data visualization and modeling</t>
  </si>
  <si>
    <t xml:space="preserve">  Statistical data analysis</t>
  </si>
  <si>
    <t>721326-19906</t>
  </si>
  <si>
    <t>CN37, CN51</t>
  </si>
  <si>
    <t>CN13, CN15</t>
  </si>
  <si>
    <t>CN38, CN35</t>
  </si>
  <si>
    <t>CN57</t>
  </si>
  <si>
    <t>CN22, CN26</t>
  </si>
  <si>
    <t>CN42, CN44</t>
  </si>
  <si>
    <t>CN39, CN41</t>
  </si>
  <si>
    <t>CN81, CN21</t>
  </si>
  <si>
    <t>CN43, CN45</t>
  </si>
  <si>
    <t>CN66, CN91</t>
  </si>
  <si>
    <t>Kyoto Distance education, video conferencing, Internet 2</t>
  </si>
  <si>
    <t xml:space="preserve">CNSI, CMISE, CENS, Pervasive Computing, </t>
  </si>
  <si>
    <t>Paul</t>
  </si>
  <si>
    <t xml:space="preserve">      Technology Integration and Space Design</t>
  </si>
  <si>
    <t>Salary</t>
  </si>
  <si>
    <t>Research Data</t>
  </si>
  <si>
    <t>Overhead</t>
  </si>
  <si>
    <t>Operating Deficit</t>
  </si>
  <si>
    <t>2004-2005</t>
  </si>
  <si>
    <t>2005-2006</t>
  </si>
  <si>
    <t xml:space="preserve">  Other Program</t>
  </si>
  <si>
    <t>RECHARGE ID (03, 05)</t>
  </si>
  <si>
    <t>CN33, CN34</t>
  </si>
  <si>
    <t>CN82, CN47</t>
  </si>
  <si>
    <t>Research Total</t>
  </si>
  <si>
    <t>Reserves (end of year 2004)</t>
  </si>
  <si>
    <t xml:space="preserve">Computational Research </t>
  </si>
  <si>
    <t>Program Management</t>
  </si>
  <si>
    <t xml:space="preserve">Program Management </t>
  </si>
  <si>
    <t>Business Services</t>
  </si>
  <si>
    <t>Grand Total (Research and Non Research)</t>
  </si>
  <si>
    <t>721326-66099 (projects only)</t>
  </si>
  <si>
    <t>721323-19900 (salary)</t>
  </si>
  <si>
    <t>721323-19906 (non-salary)</t>
  </si>
  <si>
    <t xml:space="preserve"> 03/04</t>
  </si>
  <si>
    <t>Facilities and People</t>
  </si>
  <si>
    <t>FY</t>
  </si>
  <si>
    <t>Permanent Cut</t>
  </si>
  <si>
    <t>Temporary Cut</t>
  </si>
  <si>
    <t>04/05 (pending)</t>
  </si>
  <si>
    <t xml:space="preserve"> 02/03</t>
  </si>
  <si>
    <t xml:space="preserve"> 01/02</t>
  </si>
  <si>
    <t>Permanent</t>
  </si>
  <si>
    <t>Temporary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</si>
</sst>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
    <numFmt numFmtId="165" formatCode="&quot;$&quot;#,##0.00"/>
    <numFmt numFmtId="168" formatCode="000"/>
    <numFmt numFmtId="173" formatCode="\9\6\/\9\7"/>
  </numFmts>
  <fonts count="22">
    <font>
      <sz val="10"/>
      <name val="Arial"/>
    </font>
    <font>
      <b/>
      <sz val="10"/>
      <name val="Arial"/>
    </font>
    <font>
      <sz val="10"/>
      <name val="Geneva"/>
    </font>
    <font>
      <b/>
      <sz val="10"/>
      <name val="Arial Narrow"/>
    </font>
    <font>
      <b/>
      <sz val="10"/>
      <name val="Arial Narrow"/>
      <family val="2"/>
    </font>
    <font>
      <sz val="9"/>
      <color indexed="81"/>
      <name val="Geneva"/>
    </font>
    <font>
      <sz val="10"/>
      <color indexed="8"/>
      <name val="Arial"/>
      <family val="2"/>
    </font>
    <font>
      <b/>
      <sz val="10"/>
      <name val="Arial"/>
      <family val="2"/>
    </font>
    <font>
      <u/>
      <sz val="10"/>
      <color indexed="8"/>
      <name val="Arial"/>
      <family val="2"/>
    </font>
    <font>
      <u/>
      <sz val="10"/>
      <name val="Arial"/>
    </font>
    <font>
      <sz val="8"/>
      <name val="Arial"/>
    </font>
    <font>
      <sz val="9"/>
      <name val="Arial"/>
    </font>
    <font>
      <b/>
      <sz val="9"/>
      <name val="Arial"/>
    </font>
    <font>
      <sz val="8"/>
      <color indexed="81"/>
      <name val="Geneva"/>
    </font>
    <font>
      <sz val="10"/>
      <name val="Arial Narrow"/>
    </font>
    <font>
      <b/>
      <sz val="9"/>
      <name val="Arial Narrow"/>
    </font>
    <font>
      <b/>
      <sz val="11"/>
      <name val="Arial Narrow"/>
    </font>
    <font>
      <sz val="10"/>
      <color indexed="10"/>
      <name val="Arial Narrow"/>
    </font>
    <font>
      <b/>
      <sz val="10"/>
      <color indexed="10"/>
      <name val="Arial Narrow"/>
    </font>
    <font>
      <b/>
      <sz val="11"/>
      <name val="Arial"/>
    </font>
    <font>
      <sz val="11"/>
      <name val="Arial"/>
    </font>
    <font>
      <sz val="9"/>
      <color indexed="81"/>
      <name val="Arial Narrow"/>
    </font>
  </fonts>
  <fills count="3">
    <fill>
      <patternFill patternType="none"/>
    </fill>
    <fill>
      <patternFill patternType="gray125"/>
    </fill>
    <fill>
      <patternFill patternType="solid">
        <fgColor indexed="31"/>
        <bgColor indexed="64"/>
      </patternFill>
    </fill>
  </fills>
  <borders count="9">
    <border>
      <left/>
      <right/>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s>
  <cellStyleXfs count="3">
    <xf numFmtId="0" fontId="0" fillId="0" borderId="0"/>
    <xf numFmtId="168" fontId="2" fillId="0" borderId="0" applyFont="0" applyFill="0" applyBorder="0" applyAlignment="0" applyProtection="0">
      <alignment horizontal="center"/>
    </xf>
    <xf numFmtId="173" fontId="2" fillId="0" borderId="0"/>
  </cellStyleXfs>
  <cellXfs count="92">
    <xf numFmtId="0" fontId="0" fillId="0" borderId="0" xfId="0"/>
    <xf numFmtId="0" fontId="3" fillId="0" borderId="0" xfId="0" applyFont="1"/>
    <xf numFmtId="0" fontId="3" fillId="0" borderId="0" xfId="0" applyFont="1" applyAlignment="1">
      <alignment horizontal="center"/>
    </xf>
    <xf numFmtId="0" fontId="4" fillId="0" borderId="0" xfId="0" applyFont="1"/>
    <xf numFmtId="164" fontId="3" fillId="0" borderId="0" xfId="0" applyNumberFormat="1" applyFont="1"/>
    <xf numFmtId="0" fontId="0" fillId="0" borderId="0" xfId="0" applyAlignment="1">
      <alignment horizontal="center"/>
    </xf>
    <xf numFmtId="0" fontId="0" fillId="0" borderId="0" xfId="0" applyAlignment="1">
      <alignment horizontal="right"/>
    </xf>
    <xf numFmtId="3" fontId="4" fillId="0" borderId="0" xfId="0" applyNumberFormat="1" applyFont="1"/>
    <xf numFmtId="0" fontId="0" fillId="0" borderId="0" xfId="0" applyFill="1"/>
    <xf numFmtId="3" fontId="6" fillId="0" borderId="0" xfId="2" applyNumberFormat="1" applyFont="1"/>
    <xf numFmtId="3" fontId="6" fillId="0" borderId="0" xfId="2" applyNumberFormat="1" applyFont="1" applyAlignment="1">
      <alignment horizontal="right"/>
    </xf>
    <xf numFmtId="3" fontId="8" fillId="0" borderId="0" xfId="2" applyNumberFormat="1" applyFont="1"/>
    <xf numFmtId="3" fontId="8" fillId="0" borderId="0" xfId="2" applyNumberFormat="1" applyFont="1" applyAlignment="1">
      <alignment horizontal="left"/>
    </xf>
    <xf numFmtId="3" fontId="6" fillId="0" borderId="0" xfId="2" applyNumberFormat="1" applyFont="1" applyFill="1"/>
    <xf numFmtId="3" fontId="6" fillId="0" borderId="0" xfId="2" applyNumberFormat="1" applyFont="1" applyFill="1" applyAlignment="1">
      <alignment horizontal="left"/>
    </xf>
    <xf numFmtId="0" fontId="9" fillId="0" borderId="0" xfId="0" applyFont="1"/>
    <xf numFmtId="0" fontId="7" fillId="0" borderId="0" xfId="0" applyFont="1"/>
    <xf numFmtId="0" fontId="7" fillId="0" borderId="0" xfId="0" applyFont="1" applyAlignment="1">
      <alignment horizontal="center"/>
    </xf>
    <xf numFmtId="0" fontId="7" fillId="0" borderId="0" xfId="0" applyFont="1" applyAlignment="1">
      <alignment horizontal="left"/>
    </xf>
    <xf numFmtId="0" fontId="7" fillId="0" borderId="0" xfId="0" applyFont="1" applyAlignment="1">
      <alignment horizontal="right"/>
    </xf>
    <xf numFmtId="0" fontId="11" fillId="0" borderId="0" xfId="0" applyFont="1"/>
    <xf numFmtId="3" fontId="0" fillId="0" borderId="0" xfId="0" applyNumberFormat="1"/>
    <xf numFmtId="164" fontId="1" fillId="0" borderId="0" xfId="0" applyNumberFormat="1" applyFont="1"/>
    <xf numFmtId="0" fontId="1" fillId="0" borderId="0" xfId="0" applyFont="1" applyAlignment="1">
      <alignment horizontal="left"/>
    </xf>
    <xf numFmtId="2" fontId="0" fillId="0" borderId="0" xfId="0" applyNumberFormat="1"/>
    <xf numFmtId="0" fontId="11" fillId="0" borderId="0" xfId="0" applyFont="1" applyAlignment="1">
      <alignment horizontal="left"/>
    </xf>
    <xf numFmtId="0" fontId="10" fillId="0" borderId="0" xfId="0" applyFont="1"/>
    <xf numFmtId="164" fontId="0" fillId="0" borderId="0" xfId="0" applyNumberFormat="1"/>
    <xf numFmtId="2" fontId="10" fillId="0" borderId="0" xfId="0" applyNumberFormat="1" applyFont="1"/>
    <xf numFmtId="3" fontId="11" fillId="0" borderId="0" xfId="0" applyNumberFormat="1" applyFont="1"/>
    <xf numFmtId="2" fontId="12" fillId="0" borderId="0" xfId="0" applyNumberFormat="1" applyFont="1"/>
    <xf numFmtId="164" fontId="12" fillId="0" borderId="0" xfId="0" applyNumberFormat="1" applyFont="1"/>
    <xf numFmtId="0" fontId="1" fillId="0" borderId="0" xfId="0" applyFont="1" applyAlignment="1">
      <alignment horizontal="center"/>
    </xf>
    <xf numFmtId="3" fontId="11" fillId="0" borderId="0" xfId="0" applyNumberFormat="1" applyFont="1" applyAlignment="1">
      <alignment horizontal="right"/>
    </xf>
    <xf numFmtId="4" fontId="3" fillId="0" borderId="0" xfId="0" applyNumberFormat="1" applyFont="1"/>
    <xf numFmtId="164" fontId="11" fillId="0" borderId="0" xfId="0" applyNumberFormat="1" applyFont="1"/>
    <xf numFmtId="0" fontId="11" fillId="0" borderId="0" xfId="0" applyFont="1" applyAlignment="1">
      <alignment horizontal="center"/>
    </xf>
    <xf numFmtId="165" fontId="10" fillId="0" borderId="0" xfId="0" applyNumberFormat="1" applyFont="1" applyAlignment="1">
      <alignment horizontal="center"/>
    </xf>
    <xf numFmtId="3" fontId="12" fillId="0" borderId="0" xfId="0" applyNumberFormat="1" applyFont="1" applyAlignment="1">
      <alignment horizontal="center"/>
    </xf>
    <xf numFmtId="0" fontId="12" fillId="0" borderId="0" xfId="0" applyFont="1" applyAlignment="1">
      <alignment horizontal="right"/>
    </xf>
    <xf numFmtId="0" fontId="14" fillId="0" borderId="0" xfId="0" applyFont="1"/>
    <xf numFmtId="0" fontId="3" fillId="0" borderId="0" xfId="0" applyFont="1" applyAlignment="1">
      <alignment horizontal="left"/>
    </xf>
    <xf numFmtId="2" fontId="14" fillId="0" borderId="0" xfId="0" applyNumberFormat="1" applyFont="1"/>
    <xf numFmtId="3" fontId="14" fillId="0" borderId="0" xfId="0" applyNumberFormat="1" applyFont="1"/>
    <xf numFmtId="0" fontId="3" fillId="0" borderId="0" xfId="0" applyFont="1" applyAlignment="1">
      <alignment horizontal="right"/>
    </xf>
    <xf numFmtId="0" fontId="14" fillId="0" borderId="0" xfId="0" applyFont="1" applyAlignment="1">
      <alignment horizontal="right"/>
    </xf>
    <xf numFmtId="164" fontId="14" fillId="0" borderId="0" xfId="0" applyNumberFormat="1" applyFont="1"/>
    <xf numFmtId="0" fontId="14" fillId="0" borderId="0" xfId="0" applyFont="1" applyAlignment="1">
      <alignment horizontal="left"/>
    </xf>
    <xf numFmtId="3" fontId="14" fillId="0" borderId="0" xfId="0" applyNumberFormat="1" applyFont="1" applyAlignment="1">
      <alignment horizontal="right"/>
    </xf>
    <xf numFmtId="2" fontId="3" fillId="0" borderId="0" xfId="0" applyNumberFormat="1" applyFont="1"/>
    <xf numFmtId="4" fontId="14" fillId="0" borderId="0" xfId="0" applyNumberFormat="1" applyFont="1"/>
    <xf numFmtId="0" fontId="16" fillId="2" borderId="0" xfId="0" applyFont="1" applyFill="1" applyAlignment="1">
      <alignment horizontal="left"/>
    </xf>
    <xf numFmtId="2" fontId="3" fillId="2" borderId="0" xfId="0" applyNumberFormat="1" applyFont="1" applyFill="1"/>
    <xf numFmtId="164" fontId="3" fillId="2" borderId="0" xfId="0" applyNumberFormat="1" applyFont="1" applyFill="1"/>
    <xf numFmtId="0" fontId="3" fillId="0" borderId="0" xfId="0" applyFont="1" applyFill="1" applyAlignment="1">
      <alignment horizontal="right"/>
    </xf>
    <xf numFmtId="0" fontId="3" fillId="0" borderId="0" xfId="0" applyFont="1" applyFill="1"/>
    <xf numFmtId="2" fontId="3" fillId="0" borderId="0" xfId="0" applyNumberFormat="1" applyFont="1" applyFill="1"/>
    <xf numFmtId="164" fontId="3" fillId="0" borderId="0" xfId="0" applyNumberFormat="1" applyFont="1" applyFill="1"/>
    <xf numFmtId="0" fontId="14" fillId="0" borderId="0" xfId="0" applyFont="1" applyFill="1"/>
    <xf numFmtId="0" fontId="14" fillId="0" borderId="0" xfId="0" applyFont="1" applyBorder="1"/>
    <xf numFmtId="164" fontId="3" fillId="0" borderId="0" xfId="0" applyNumberFormat="1" applyFont="1" applyBorder="1"/>
    <xf numFmtId="164" fontId="18" fillId="0" borderId="0" xfId="0" applyNumberFormat="1" applyFont="1" applyBorder="1"/>
    <xf numFmtId="0" fontId="3" fillId="0" borderId="0" xfId="0" applyFont="1" applyBorder="1" applyAlignment="1">
      <alignment horizontal="center"/>
    </xf>
    <xf numFmtId="164" fontId="19" fillId="0" borderId="0" xfId="0" applyNumberFormat="1" applyFont="1"/>
    <xf numFmtId="164" fontId="20" fillId="0" borderId="0" xfId="0" applyNumberFormat="1" applyFont="1"/>
    <xf numFmtId="0" fontId="20" fillId="0" borderId="0" xfId="0" applyFont="1"/>
    <xf numFmtId="0" fontId="16" fillId="0" borderId="0" xfId="0" applyFont="1" applyFill="1" applyAlignment="1">
      <alignment horizontal="left"/>
    </xf>
    <xf numFmtId="0" fontId="15" fillId="0" borderId="0" xfId="0" applyFont="1" applyBorder="1" applyAlignment="1">
      <alignment horizontal="center"/>
    </xf>
    <xf numFmtId="164" fontId="3" fillId="2" borderId="0" xfId="0" applyNumberFormat="1" applyFont="1" applyFill="1" applyBorder="1"/>
    <xf numFmtId="0" fontId="17" fillId="0" borderId="0" xfId="0" applyFont="1" applyFill="1" applyBorder="1"/>
    <xf numFmtId="0" fontId="14" fillId="0" borderId="0" xfId="0" applyFont="1" applyFill="1" applyBorder="1"/>
    <xf numFmtId="0" fontId="16" fillId="2" borderId="0" xfId="0" applyFont="1" applyFill="1" applyBorder="1" applyAlignment="1">
      <alignment horizontal="left"/>
    </xf>
    <xf numFmtId="0" fontId="16" fillId="0" borderId="0" xfId="0" applyFont="1" applyFill="1" applyBorder="1" applyAlignment="1">
      <alignment horizontal="left"/>
    </xf>
    <xf numFmtId="164" fontId="3" fillId="0" borderId="0" xfId="0" applyNumberFormat="1" applyFont="1" applyFill="1" applyBorder="1"/>
    <xf numFmtId="164" fontId="18" fillId="0" borderId="0" xfId="0" applyNumberFormat="1" applyFont="1" applyFill="1" applyBorder="1"/>
    <xf numFmtId="0" fontId="16" fillId="0" borderId="1" xfId="0" applyFont="1" applyBorder="1" applyAlignment="1">
      <alignment horizontal="left"/>
    </xf>
    <xf numFmtId="0" fontId="14" fillId="0" borderId="2" xfId="0" applyFont="1" applyBorder="1"/>
    <xf numFmtId="0" fontId="14" fillId="0" borderId="3" xfId="0" applyFont="1" applyBorder="1"/>
    <xf numFmtId="0" fontId="14" fillId="0" borderId="4" xfId="0" applyFont="1" applyBorder="1" applyAlignment="1">
      <alignment horizontal="left"/>
    </xf>
    <xf numFmtId="0" fontId="14" fillId="0" borderId="5" xfId="0" applyFont="1" applyBorder="1"/>
    <xf numFmtId="0" fontId="16" fillId="0" borderId="4" xfId="0" applyFont="1" applyFill="1" applyBorder="1" applyAlignment="1">
      <alignment horizontal="left"/>
    </xf>
    <xf numFmtId="0" fontId="16" fillId="2" borderId="4" xfId="0" applyFont="1" applyFill="1" applyBorder="1" applyAlignment="1">
      <alignment horizontal="left"/>
    </xf>
    <xf numFmtId="0" fontId="18" fillId="0" borderId="4" xfId="0" applyFont="1" applyFill="1" applyBorder="1" applyAlignment="1">
      <alignment horizontal="right"/>
    </xf>
    <xf numFmtId="0" fontId="15" fillId="0" borderId="5" xfId="0" applyFont="1" applyBorder="1" applyAlignment="1">
      <alignment horizontal="center"/>
    </xf>
    <xf numFmtId="0" fontId="0" fillId="0" borderId="5" xfId="0" applyBorder="1"/>
    <xf numFmtId="0" fontId="14" fillId="0" borderId="6" xfId="0" applyFont="1" applyBorder="1"/>
    <xf numFmtId="0" fontId="14" fillId="0" borderId="7" xfId="0" applyFont="1" applyBorder="1"/>
    <xf numFmtId="0" fontId="14" fillId="0" borderId="8" xfId="0" applyFont="1" applyBorder="1"/>
    <xf numFmtId="0" fontId="18" fillId="0" borderId="4" xfId="0" applyFont="1" applyBorder="1" applyAlignment="1">
      <alignment horizontal="right"/>
    </xf>
    <xf numFmtId="164" fontId="14" fillId="0" borderId="0" xfId="0" applyNumberFormat="1" applyFont="1" applyBorder="1"/>
    <xf numFmtId="164" fontId="14" fillId="0" borderId="5" xfId="0" applyNumberFormat="1" applyFont="1" applyBorder="1"/>
    <xf numFmtId="0" fontId="3" fillId="0" borderId="0" xfId="0" applyFont="1" applyAlignment="1">
      <alignment horizontal="center"/>
    </xf>
  </cellXfs>
  <cellStyles count="3">
    <cellStyle name="Model number" xfId="1"/>
    <cellStyle name="Normal" xfId="0" builtinId="0"/>
    <cellStyle name="Normal_98-99 CORE Funding  Budge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248298460821782"/>
          <c:y val="0.16703381304621104"/>
          <c:w val="0.51506730523676614"/>
          <c:h val="0.66813525218484415"/>
        </c:manualLayout>
      </c:layout>
      <c:pieChart>
        <c:varyColors val="1"/>
        <c:ser>
          <c:idx val="0"/>
          <c:order val="0"/>
          <c:spPr>
            <a:solidFill>
              <a:srgbClr val="CCCCFF"/>
            </a:solidFill>
            <a:ln w="12700">
              <a:solidFill>
                <a:srgbClr val="000000"/>
              </a:solidFill>
              <a:prstDash val="solid"/>
            </a:ln>
          </c:spPr>
          <c:dPt>
            <c:idx val="0"/>
            <c:bubble3D val="0"/>
            <c:extLst>
              <c:ext xmlns:c16="http://schemas.microsoft.com/office/drawing/2014/chart" uri="{C3380CC4-5D6E-409C-BE32-E72D297353CC}">
                <c16:uniqueId val="{00000000-2563-4EFE-8544-1D54B8A432A2}"/>
              </c:ext>
            </c:extLst>
          </c:dPt>
          <c:dPt>
            <c:idx val="1"/>
            <c:bubble3D val="0"/>
            <c:extLst>
              <c:ext xmlns:c16="http://schemas.microsoft.com/office/drawing/2014/chart" uri="{C3380CC4-5D6E-409C-BE32-E72D297353CC}">
                <c16:uniqueId val="{00000001-2563-4EFE-8544-1D54B8A432A2}"/>
              </c:ext>
            </c:extLst>
          </c:dPt>
          <c:dLbls>
            <c:dLbl>
              <c:idx val="0"/>
              <c:numFmt formatCode="0%" sourceLinked="0"/>
              <c:spPr>
                <a:noFill/>
                <a:ln w="25400">
                  <a:noFill/>
                </a:ln>
              </c:spPr>
              <c:txPr>
                <a:bodyPr/>
                <a:lstStyle/>
                <a:p>
                  <a:pPr>
                    <a:defRPr sz="900" b="0" i="0" u="none" strike="noStrike" baseline="0">
                      <a:solidFill>
                        <a:srgbClr val="CCCCFF"/>
                      </a:solidFill>
                      <a:latin typeface="Verdana"/>
                      <a:ea typeface="Verdana"/>
                      <a:cs typeface="Verdana"/>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563-4EFE-8544-1D54B8A432A2}"/>
                </c:ext>
              </c:extLst>
            </c:dLbl>
            <c:dLbl>
              <c:idx val="1"/>
              <c:numFmt formatCode="0%" sourceLinked="0"/>
              <c:spPr>
                <a:noFill/>
                <a:ln w="25400">
                  <a:noFill/>
                </a:ln>
              </c:spPr>
              <c:txPr>
                <a:bodyPr/>
                <a:lstStyle/>
                <a:p>
                  <a:pPr>
                    <a:defRPr sz="900" b="0" i="0" u="none" strike="noStrike" baseline="0">
                      <a:solidFill>
                        <a:srgbClr val="CCCCFF"/>
                      </a:solidFill>
                      <a:latin typeface="Verdana"/>
                      <a:ea typeface="Verdana"/>
                      <a:cs typeface="Verdana"/>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563-4EFE-8544-1D54B8A432A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'Ex. Summary'!$Q$13:$Q$14</c:f>
              <c:strCache>
                <c:ptCount val="2"/>
                <c:pt idx="0">
                  <c:v>Facilities</c:v>
                </c:pt>
                <c:pt idx="1">
                  <c:v>Consutling</c:v>
                </c:pt>
              </c:strCache>
            </c:strRef>
          </c:cat>
          <c:val>
            <c:numRef>
              <c:f>'Ex. Summary'!$R$13:$R$14</c:f>
              <c:numCache>
                <c:formatCode>"$"#,##0</c:formatCode>
                <c:ptCount val="2"/>
                <c:pt idx="0">
                  <c:v>816527.32333333325</c:v>
                </c:pt>
                <c:pt idx="1">
                  <c:v>3145908.402820461</c:v>
                </c:pt>
              </c:numCache>
            </c:numRef>
          </c:val>
          <c:extLst>
            <c:ext xmlns:c16="http://schemas.microsoft.com/office/drawing/2014/chart" uri="{C3380CC4-5D6E-409C-BE32-E72D297353CC}">
              <c16:uniqueId val="{00000002-2563-4EFE-8544-1D54B8A432A2}"/>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noFill/>
    <a:ln w="6350">
      <a:noFill/>
    </a:ln>
  </c:spPr>
  <c:txPr>
    <a:bodyPr/>
    <a:lstStyle/>
    <a:p>
      <a:pPr>
        <a:defRPr sz="900" b="0" i="0" u="none" strike="noStrike" baseline="0">
          <a:solidFill>
            <a:srgbClr val="CCCCFF"/>
          </a:solidFill>
          <a:latin typeface="Verdana"/>
          <a:ea typeface="Verdana"/>
          <a:cs typeface="Verdana"/>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20909258685248"/>
          <c:y val="0.18927169627952323"/>
          <c:w val="0.36651259855931656"/>
          <c:h val="0.62431410265335263"/>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365E-42B8-8901-4ABA73495362}"/>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365E-42B8-8901-4ABA73495362}"/>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365E-42B8-8901-4ABA73495362}"/>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365E-42B8-8901-4ABA73495362}"/>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365E-42B8-8901-4ABA73495362}"/>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365E-42B8-8901-4ABA73495362}"/>
              </c:ext>
            </c:extLst>
          </c:dPt>
          <c:dLbls>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Verdana"/>
                    <a:ea typeface="Verdana"/>
                    <a:cs typeface="Verdana"/>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'Ex. Summary'!$Q$2:$Q$7</c:f>
              <c:strCache>
                <c:ptCount val="6"/>
                <c:pt idx="0">
                  <c:v>Computational Research </c:v>
                </c:pt>
                <c:pt idx="1">
                  <c:v>New Technology for Research</c:v>
                </c:pt>
                <c:pt idx="2">
                  <c:v>Research Data</c:v>
                </c:pt>
                <c:pt idx="3">
                  <c:v>Research Productivity</c:v>
                </c:pt>
                <c:pt idx="4">
                  <c:v>Program Management</c:v>
                </c:pt>
                <c:pt idx="5">
                  <c:v>Non Research Programs</c:v>
                </c:pt>
              </c:strCache>
            </c:strRef>
          </c:cat>
          <c:val>
            <c:numRef>
              <c:f>'Ex. Summary'!$R$2:$R$7</c:f>
              <c:numCache>
                <c:formatCode>#,##0</c:formatCode>
                <c:ptCount val="6"/>
                <c:pt idx="0">
                  <c:v>972787.74531970592</c:v>
                </c:pt>
                <c:pt idx="1">
                  <c:v>810029.48694303446</c:v>
                </c:pt>
                <c:pt idx="2">
                  <c:v>1194561.4186402517</c:v>
                </c:pt>
                <c:pt idx="3">
                  <c:v>646863.90388639469</c:v>
                </c:pt>
                <c:pt idx="4">
                  <c:v>338193.17136440735</c:v>
                </c:pt>
                <c:pt idx="5">
                  <c:v>807672.57927293913</c:v>
                </c:pt>
              </c:numCache>
            </c:numRef>
          </c:val>
          <c:extLst>
            <c:ext xmlns:c16="http://schemas.microsoft.com/office/drawing/2014/chart" uri="{C3380CC4-5D6E-409C-BE32-E72D297353CC}">
              <c16:uniqueId val="{00000006-365E-42B8-8901-4ABA73495362}"/>
            </c:ext>
          </c:extLst>
        </c:ser>
        <c:dLbls>
          <c:showLegendKey val="0"/>
          <c:showVal val="0"/>
          <c:showCatName val="0"/>
          <c:showSerName val="0"/>
          <c:showPercent val="1"/>
          <c:showBubbleSize val="0"/>
          <c:showLeaderLines val="1"/>
        </c:dLbls>
        <c:firstSliceAng val="0"/>
      </c:pieChart>
      <c:spPr>
        <a:noFill/>
        <a:ln w="25400">
          <a:noFill/>
        </a:ln>
      </c:spPr>
    </c:plotArea>
    <c:legend>
      <c:legendPos val="r"/>
      <c:layout>
        <c:manualLayout>
          <c:xMode val="edge"/>
          <c:yMode val="edge"/>
          <c:x val="0.67829707154190266"/>
          <c:y val="0.18644674558878407"/>
          <c:w val="0.30515076079146719"/>
          <c:h val="0.629964004034830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Verdana"/>
              <a:ea typeface="Verdana"/>
              <a:cs typeface="Verdana"/>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190500</xdr:colOff>
      <xdr:row>18</xdr:row>
      <xdr:rowOff>137160</xdr:rowOff>
    </xdr:from>
    <xdr:to>
      <xdr:col>28</xdr:col>
      <xdr:colOff>480060</xdr:colOff>
      <xdr:row>39</xdr:row>
      <xdr:rowOff>167640</xdr:rowOff>
    </xdr:to>
    <xdr:graphicFrame macro="">
      <xdr:nvGraphicFramePr>
        <xdr:cNvPr id="24594" name="Chart 18">
          <a:extLst>
            <a:ext uri="{FF2B5EF4-FFF2-40B4-BE49-F238E27FC236}">
              <a16:creationId xmlns:a16="http://schemas.microsoft.com/office/drawing/2014/main" id="{FDA85F03-C161-243B-A269-B0BDE1918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548640</xdr:colOff>
      <xdr:row>0</xdr:row>
      <xdr:rowOff>0</xdr:rowOff>
    </xdr:from>
    <xdr:to>
      <xdr:col>28</xdr:col>
      <xdr:colOff>266700</xdr:colOff>
      <xdr:row>15</xdr:row>
      <xdr:rowOff>167640</xdr:rowOff>
    </xdr:to>
    <xdr:graphicFrame macro="">
      <xdr:nvGraphicFramePr>
        <xdr:cNvPr id="24601" name="Chart 25">
          <a:extLst>
            <a:ext uri="{FF2B5EF4-FFF2-40B4-BE49-F238E27FC236}">
              <a16:creationId xmlns:a16="http://schemas.microsoft.com/office/drawing/2014/main" id="{2B160DE6-CFF4-1EB1-1B4D-43D3210D9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0.49878</cdr:x>
      <cdr:y>0.49855</cdr:y>
    </cdr:from>
    <cdr:to>
      <cdr:x>0.58057</cdr:x>
      <cdr:y>0.55261</cdr:y>
    </cdr:to>
    <cdr:sp macro="" textlink="">
      <cdr:nvSpPr>
        <cdr:cNvPr id="25601" name="Text Box 1">
          <a:extLst xmlns:a="http://schemas.openxmlformats.org/drawingml/2006/main">
            <a:ext uri="{FF2B5EF4-FFF2-40B4-BE49-F238E27FC236}">
              <a16:creationId xmlns:a16="http://schemas.microsoft.com/office/drawing/2014/main" id="{14529893-D2EB-7C66-A024-0F085646C640}"/>
            </a:ext>
          </a:extLst>
        </cdr:cNvPr>
        <cdr:cNvSpPr txBox="1">
          <a:spLocks xmlns:a="http://schemas.openxmlformats.org/drawingml/2006/main" noChangeArrowheads="1"/>
        </cdr:cNvSpPr>
      </cdr:nvSpPr>
      <cdr:spPr bwMode="auto">
        <a:xfrm xmlns:a="http://schemas.openxmlformats.org/drawingml/2006/main">
          <a:off x="2274078" y="1752559"/>
          <a:ext cx="373332" cy="19031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22860" rIns="27432" bIns="22860" anchor="ctr" upright="1">
          <a:spAutoFit/>
        </a:bodyPr>
        <a:lstStyle xmlns:a="http://schemas.openxmlformats.org/drawingml/2006/main"/>
        <a:p xmlns:a="http://schemas.openxmlformats.org/drawingml/2006/main">
          <a:pPr algn="ctr" rtl="0">
            <a:defRPr sz="1000"/>
          </a:pPr>
          <a:r>
            <a:rPr lang="en-US" sz="850" b="0" i="0" u="none" strike="noStrike" baseline="0">
              <a:solidFill>
                <a:srgbClr val="CCCCFF"/>
              </a:solidFill>
              <a:latin typeface="Verdana"/>
              <a:ea typeface="Verdana"/>
            </a:rPr>
            <a:t> Tyhi</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OWC%20Mercury%20EliteAdministration/02-03%20Budget%20Workbooks/ATS%20Budg.%20Summ.%20WB%2002-0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Administration\02-03%20Budget%20Workbooks\ATS%20Budg.%20Summ.%20WB%200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S Budget Summary"/>
      <sheetName val="CORE Funding YTD&amp;Proj."/>
      <sheetName val="Cash Flow Position"/>
      <sheetName val="Salaries-Benefits Summary"/>
      <sheetName val="AT Budget Summary"/>
      <sheetName val="DG Budget Summary"/>
      <sheetName val="DCP Budget Summary"/>
      <sheetName val="IM Budget Summary"/>
      <sheetName val="ITI Budget Summary"/>
      <sheetName val="SC Budget Summary"/>
      <sheetName val="STAT Budget Summary"/>
      <sheetName val="VP Budget Summary"/>
      <sheetName val="Salary"/>
      <sheetName val="S&amp;E"/>
      <sheetName val="Inventorial"/>
      <sheetName val="Software"/>
      <sheetName val="Maintenance"/>
      <sheetName val="CORE Funding"/>
      <sheetName val="DRAFT - ATS Report for Jim"/>
      <sheetName val="Software Central Report"/>
      <sheetName val="DG Project Summary"/>
    </sheetNames>
    <sheetDataSet>
      <sheetData sheetId="0"/>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refreshError="1"/>
      <sheetData sheetId="12"/>
      <sheetData sheetId="13"/>
      <sheetData sheetId="14"/>
      <sheetData sheetId="15"/>
      <sheetData sheetId="16"/>
      <sheetData sheetId="17"/>
      <sheetData sheetId="18" refreshError="1"/>
      <sheetData sheetId="19" refreshError="1"/>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S Budget Summary"/>
      <sheetName val="CORE Funding YTD&amp;Proj."/>
      <sheetName val="Cash Flow Position"/>
      <sheetName val="Salaries-Benefits Summary"/>
      <sheetName val="AT Budget Summary"/>
      <sheetName val="DG Budget Summary"/>
      <sheetName val="DCP Budget Summary"/>
      <sheetName val="IM Budget Summary"/>
      <sheetName val="ITI Budget Summary"/>
      <sheetName val="SC Budget Summary"/>
      <sheetName val="STAT Budget Summary"/>
      <sheetName val="VP Budget Summary"/>
      <sheetName val="Salary"/>
      <sheetName val="S&amp;E"/>
      <sheetName val="Inventorial"/>
      <sheetName val="Software"/>
      <sheetName val="Maintenance"/>
      <sheetName val="CORE Funding"/>
      <sheetName val="DRAFT - ATS Report for Jim"/>
      <sheetName val="Software Central Report"/>
      <sheetName val="DG Project 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5">
          <cell r="H45">
            <v>3855.7574999999997</v>
          </cell>
          <cell r="I45">
            <v>517956.75750000001</v>
          </cell>
        </row>
        <row r="46">
          <cell r="H46">
            <v>98.94456000000001</v>
          </cell>
          <cell r="I46">
            <v>13291.55256</v>
          </cell>
        </row>
        <row r="47">
          <cell r="A47">
            <v>7.41</v>
          </cell>
        </row>
      </sheetData>
      <sheetData sheetId="13">
        <row r="19">
          <cell r="C19">
            <v>92009.103357347194</v>
          </cell>
        </row>
      </sheetData>
      <sheetData sheetId="14">
        <row r="12">
          <cell r="C12">
            <v>0</v>
          </cell>
        </row>
      </sheetData>
      <sheetData sheetId="15">
        <row r="73">
          <cell r="F73">
            <v>9790.99</v>
          </cell>
        </row>
      </sheetData>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0"/>
  <sheetViews>
    <sheetView tabSelected="1" zoomScale="150" workbookViewId="0">
      <selection activeCell="J79" sqref="J79"/>
    </sheetView>
  </sheetViews>
  <sheetFormatPr defaultRowHeight="13.8"/>
  <cols>
    <col min="1" max="1" width="45" style="40" customWidth="1"/>
    <col min="2" max="2" width="2.44140625" style="40" customWidth="1"/>
    <col min="3" max="3" width="8.6640625" style="40" bestFit="1" customWidth="1"/>
    <col min="4" max="4" width="8.88671875" style="40" bestFit="1" customWidth="1"/>
    <col min="5" max="5" width="8.44140625" style="40" customWidth="1"/>
    <col min="6" max="6" width="8.33203125" style="40" bestFit="1" customWidth="1"/>
    <col min="7" max="7" width="9.109375" style="40" customWidth="1"/>
    <col min="8" max="8" width="7.6640625" style="40" bestFit="1" customWidth="1"/>
    <col min="9" max="9" width="8.88671875" style="40" bestFit="1" customWidth="1"/>
    <col min="10" max="10" width="1.6640625" customWidth="1"/>
    <col min="11" max="11" width="28.109375" hidden="1" customWidth="1"/>
    <col min="12" max="16" width="8.88671875" hidden="1" customWidth="1"/>
    <col min="17" max="17" width="24" bestFit="1" customWidth="1"/>
    <col min="18" max="18" width="8.88671875" customWidth="1"/>
    <col min="19" max="19" width="9.88671875" customWidth="1"/>
  </cols>
  <sheetData>
    <row r="1" spans="1:19">
      <c r="B1" s="2"/>
      <c r="C1" s="91" t="s">
        <v>62</v>
      </c>
      <c r="D1" s="91"/>
      <c r="E1" s="91"/>
      <c r="F1" s="91" t="s">
        <v>63</v>
      </c>
      <c r="G1" s="91"/>
      <c r="H1" s="91"/>
      <c r="I1" s="2"/>
      <c r="J1" s="17"/>
    </row>
    <row r="2" spans="1:19" ht="12.9" customHeight="1">
      <c r="B2" s="2"/>
      <c r="C2" s="2" t="s">
        <v>2</v>
      </c>
      <c r="D2" s="2" t="s">
        <v>112</v>
      </c>
      <c r="E2" s="2" t="s">
        <v>114</v>
      </c>
      <c r="F2" s="2" t="s">
        <v>21</v>
      </c>
      <c r="G2" s="2" t="s">
        <v>22</v>
      </c>
      <c r="H2" s="2" t="s">
        <v>0</v>
      </c>
      <c r="I2" s="2" t="s">
        <v>34</v>
      </c>
      <c r="J2" s="32"/>
      <c r="K2" s="17" t="s">
        <v>52</v>
      </c>
      <c r="L2" s="16" t="s">
        <v>72</v>
      </c>
      <c r="Q2" t="str">
        <f>A3</f>
        <v xml:space="preserve">Computational Research </v>
      </c>
      <c r="R2" s="33">
        <f>I7</f>
        <v>972787.74531970592</v>
      </c>
    </row>
    <row r="3" spans="1:19" ht="14.4">
      <c r="A3" s="51" t="s">
        <v>124</v>
      </c>
      <c r="C3" s="42"/>
      <c r="D3" s="42"/>
      <c r="E3" s="43"/>
      <c r="I3" s="43"/>
      <c r="J3" s="21"/>
      <c r="K3" s="26"/>
      <c r="L3" s="20"/>
      <c r="Q3" s="21" t="str">
        <f>A9</f>
        <v>New Technology for Research</v>
      </c>
      <c r="R3" s="33">
        <f>I18</f>
        <v>810029.48694303446</v>
      </c>
    </row>
    <row r="4" spans="1:19">
      <c r="A4" s="47" t="s">
        <v>39</v>
      </c>
      <c r="C4" s="42">
        <v>3.665</v>
      </c>
      <c r="D4" s="48">
        <v>372664.68510000006</v>
      </c>
      <c r="E4" s="43">
        <v>30154.680575300932</v>
      </c>
      <c r="F4" s="48">
        <v>58000</v>
      </c>
      <c r="G4" s="48">
        <v>16056</v>
      </c>
      <c r="I4" s="43">
        <v>476875.365675301</v>
      </c>
      <c r="J4" s="29"/>
      <c r="K4" s="26" t="s">
        <v>32</v>
      </c>
      <c r="L4" s="20" t="s">
        <v>57</v>
      </c>
      <c r="Q4" t="str">
        <f>A20</f>
        <v>Research Data</v>
      </c>
      <c r="R4" s="33">
        <f>I27</f>
        <v>1194561.4186402517</v>
      </c>
    </row>
    <row r="5" spans="1:19">
      <c r="A5" s="47" t="s">
        <v>73</v>
      </c>
      <c r="C5" s="42">
        <v>2.5</v>
      </c>
      <c r="D5" s="48">
        <v>206467.44</v>
      </c>
      <c r="E5" s="43">
        <v>20569.359191883308</v>
      </c>
      <c r="F5" s="48"/>
      <c r="I5" s="43">
        <v>227036.7991918833</v>
      </c>
      <c r="J5" s="29"/>
      <c r="K5" s="26" t="s">
        <v>31</v>
      </c>
      <c r="L5" s="20"/>
      <c r="Q5" t="str">
        <f>A29</f>
        <v>Research Productivity</v>
      </c>
      <c r="R5" s="33">
        <f>I38</f>
        <v>646863.90388639469</v>
      </c>
    </row>
    <row r="6" spans="1:19">
      <c r="A6" s="47" t="s">
        <v>40</v>
      </c>
      <c r="C6" s="42">
        <v>0.25</v>
      </c>
      <c r="D6" s="43">
        <v>33998.521200000003</v>
      </c>
      <c r="E6" s="43">
        <v>2056.9359191883309</v>
      </c>
      <c r="F6" s="48">
        <v>56677.333333333328</v>
      </c>
      <c r="G6" s="48">
        <v>17187.099999999999</v>
      </c>
      <c r="H6" s="48">
        <v>158955.69</v>
      </c>
      <c r="I6" s="43">
        <v>268875.58045252168</v>
      </c>
      <c r="J6" s="29"/>
      <c r="K6" s="26"/>
      <c r="L6" s="20"/>
      <c r="Q6" t="s">
        <v>125</v>
      </c>
      <c r="R6" s="33">
        <f>I43</f>
        <v>338193.17136440735</v>
      </c>
    </row>
    <row r="7" spans="1:19">
      <c r="A7" s="54" t="s">
        <v>88</v>
      </c>
      <c r="B7" s="55"/>
      <c r="C7" s="56">
        <v>6.415</v>
      </c>
      <c r="D7" s="57">
        <v>613130.64630000002</v>
      </c>
      <c r="E7" s="57">
        <v>52780.975686372571</v>
      </c>
      <c r="F7" s="57">
        <v>114677.33333333333</v>
      </c>
      <c r="G7" s="57">
        <v>33243.1</v>
      </c>
      <c r="H7" s="57">
        <v>158955.69</v>
      </c>
      <c r="I7" s="53">
        <v>972787.74531970592</v>
      </c>
      <c r="J7" s="29"/>
      <c r="K7" s="26" t="s">
        <v>58</v>
      </c>
      <c r="L7" s="20"/>
      <c r="Q7" t="str">
        <f>A47</f>
        <v>Non Research Programs</v>
      </c>
      <c r="R7" s="33">
        <f>I53</f>
        <v>807672.57927293913</v>
      </c>
    </row>
    <row r="8" spans="1:19" ht="6" customHeight="1">
      <c r="A8" s="44"/>
      <c r="C8" s="42"/>
      <c r="D8" s="43"/>
      <c r="E8" s="43"/>
      <c r="F8" s="48"/>
      <c r="I8" s="43"/>
      <c r="J8" s="31"/>
      <c r="K8" s="30"/>
      <c r="L8" s="30"/>
      <c r="M8" s="30"/>
      <c r="N8" s="30"/>
      <c r="O8" s="30"/>
      <c r="P8" s="30"/>
      <c r="R8" s="6"/>
    </row>
    <row r="9" spans="1:19" ht="14.4">
      <c r="A9" s="51" t="s">
        <v>18</v>
      </c>
      <c r="E9" s="43"/>
      <c r="F9" s="48"/>
      <c r="I9" s="43"/>
      <c r="J9" s="29"/>
      <c r="K9" s="26"/>
      <c r="L9" s="20"/>
      <c r="Q9" t="s">
        <v>34</v>
      </c>
      <c r="R9" s="33">
        <f>SUM(R2:R7)</f>
        <v>4770108.3054267336</v>
      </c>
    </row>
    <row r="10" spans="1:19">
      <c r="A10" s="47" t="s">
        <v>38</v>
      </c>
      <c r="E10" s="43"/>
      <c r="F10" s="48"/>
      <c r="H10" s="48">
        <v>50000</v>
      </c>
      <c r="I10" s="43">
        <v>50000</v>
      </c>
      <c r="J10" s="29"/>
      <c r="K10" s="26"/>
      <c r="L10" s="20" t="s">
        <v>110</v>
      </c>
    </row>
    <row r="11" spans="1:19">
      <c r="A11" s="47" t="s">
        <v>1</v>
      </c>
      <c r="C11" s="42"/>
      <c r="D11" s="42"/>
      <c r="E11" s="43"/>
      <c r="F11" s="48"/>
      <c r="I11" s="43">
        <v>0</v>
      </c>
      <c r="J11" s="29"/>
      <c r="K11" s="26"/>
      <c r="L11" s="20"/>
    </row>
    <row r="12" spans="1:19">
      <c r="A12" s="47" t="s">
        <v>36</v>
      </c>
      <c r="C12" s="42">
        <v>1.25</v>
      </c>
      <c r="D12" s="43">
        <v>92198.37</v>
      </c>
      <c r="E12" s="43">
        <v>10284.679595941654</v>
      </c>
      <c r="F12" s="48"/>
      <c r="I12" s="43">
        <v>102483.04959594164</v>
      </c>
      <c r="J12" s="29"/>
      <c r="K12" s="26"/>
      <c r="L12" s="20" t="s">
        <v>94</v>
      </c>
      <c r="M12" s="20"/>
      <c r="N12" s="20"/>
      <c r="O12" s="20"/>
      <c r="P12" s="20"/>
    </row>
    <row r="13" spans="1:19">
      <c r="A13" s="47" t="s">
        <v>70</v>
      </c>
      <c r="C13" s="42">
        <v>0.75</v>
      </c>
      <c r="D13" s="43">
        <v>87177.9519</v>
      </c>
      <c r="E13" s="43">
        <v>6170.8077575649932</v>
      </c>
      <c r="F13" s="48">
        <v>32500</v>
      </c>
      <c r="I13" s="43">
        <v>125848.75965756499</v>
      </c>
      <c r="J13" s="29"/>
      <c r="K13" s="26" t="s">
        <v>53</v>
      </c>
      <c r="L13" s="20" t="s">
        <v>59</v>
      </c>
      <c r="M13" s="20"/>
      <c r="N13" s="20"/>
      <c r="O13" s="20"/>
      <c r="P13" s="20"/>
      <c r="Q13" t="s">
        <v>56</v>
      </c>
      <c r="R13" s="27">
        <f>S25</f>
        <v>816527.32333333325</v>
      </c>
    </row>
    <row r="14" spans="1:19">
      <c r="A14" s="47" t="s">
        <v>86</v>
      </c>
      <c r="C14" s="42">
        <v>0.75</v>
      </c>
      <c r="D14" s="43">
        <v>40068.396000000001</v>
      </c>
      <c r="E14" s="43">
        <v>6170.8077575649932</v>
      </c>
      <c r="F14" s="48"/>
      <c r="I14" s="43">
        <v>46239.203757564996</v>
      </c>
      <c r="J14" s="29"/>
      <c r="K14" s="26"/>
      <c r="L14" s="20" t="s">
        <v>60</v>
      </c>
      <c r="M14" s="20"/>
      <c r="N14" s="20"/>
      <c r="O14" s="20"/>
      <c r="P14" s="20"/>
      <c r="Q14" t="s">
        <v>64</v>
      </c>
      <c r="R14" s="27">
        <f>S30</f>
        <v>3145908.402820461</v>
      </c>
      <c r="S14" s="27"/>
    </row>
    <row r="15" spans="1:19">
      <c r="A15" s="47" t="s">
        <v>71</v>
      </c>
      <c r="C15" s="42">
        <v>1.5</v>
      </c>
      <c r="D15" s="43">
        <v>120416.26400000001</v>
      </c>
      <c r="E15" s="43">
        <v>12341.615515129986</v>
      </c>
      <c r="F15" s="48"/>
      <c r="I15" s="43">
        <v>132757.87951512999</v>
      </c>
      <c r="J15" s="29"/>
      <c r="K15" s="26"/>
      <c r="L15" s="20" t="s">
        <v>87</v>
      </c>
      <c r="M15" s="20"/>
      <c r="N15" s="20"/>
      <c r="O15" s="20"/>
      <c r="P15" s="20"/>
      <c r="R15" s="27"/>
    </row>
    <row r="16" spans="1:19">
      <c r="A16" s="47" t="s">
        <v>20</v>
      </c>
      <c r="C16" s="42">
        <v>2.2450000000000001</v>
      </c>
      <c r="D16" s="43">
        <v>208996.51940999998</v>
      </c>
      <c r="E16" s="43">
        <v>18471.284554311213</v>
      </c>
      <c r="F16" s="48">
        <v>20000</v>
      </c>
      <c r="I16" s="43">
        <v>247467.8039643112</v>
      </c>
      <c r="J16" s="29"/>
      <c r="K16" s="26"/>
      <c r="L16" s="20" t="s">
        <v>108</v>
      </c>
      <c r="M16" s="20"/>
      <c r="N16" s="20"/>
      <c r="O16" s="20"/>
      <c r="P16" s="20"/>
    </row>
    <row r="17" spans="1:21">
      <c r="A17" s="47" t="s">
        <v>37</v>
      </c>
      <c r="C17" s="42">
        <v>0.25</v>
      </c>
      <c r="D17" s="43">
        <v>33998.521200000003</v>
      </c>
      <c r="E17" s="43">
        <v>2056.9359191883309</v>
      </c>
      <c r="F17" s="48">
        <v>54177.333333333328</v>
      </c>
      <c r="G17" s="48">
        <v>15000</v>
      </c>
      <c r="I17" s="43">
        <v>105232.79045252167</v>
      </c>
      <c r="J17" s="29"/>
      <c r="K17" s="26"/>
      <c r="L17" s="20" t="s">
        <v>19</v>
      </c>
    </row>
    <row r="18" spans="1:21">
      <c r="A18" s="54" t="s">
        <v>88</v>
      </c>
      <c r="B18" s="58"/>
      <c r="C18" s="56">
        <v>6.7450000000000001</v>
      </c>
      <c r="D18" s="57">
        <v>582856.02250999992</v>
      </c>
      <c r="E18" s="57">
        <v>55496.131099701175</v>
      </c>
      <c r="F18" s="57">
        <v>106677.33333333333</v>
      </c>
      <c r="G18" s="57">
        <v>15000</v>
      </c>
      <c r="H18" s="57">
        <v>50000</v>
      </c>
      <c r="I18" s="53">
        <v>810029.48694303446</v>
      </c>
      <c r="J18" s="29"/>
      <c r="K18" s="26"/>
      <c r="L18" s="20" t="s">
        <v>58</v>
      </c>
      <c r="Q18" s="29"/>
      <c r="R18" s="33"/>
      <c r="S18" s="33"/>
    </row>
    <row r="19" spans="1:21">
      <c r="A19" s="45"/>
      <c r="C19" s="42"/>
      <c r="D19" s="43"/>
      <c r="E19" s="43"/>
      <c r="F19" s="48"/>
      <c r="I19" s="43"/>
      <c r="J19" s="31"/>
      <c r="K19" s="26"/>
      <c r="L19" s="20"/>
      <c r="Q19" s="16" t="s">
        <v>133</v>
      </c>
      <c r="R19" s="17"/>
      <c r="S19" s="32" t="s">
        <v>24</v>
      </c>
    </row>
    <row r="20" spans="1:21" ht="14.4">
      <c r="A20" s="51" t="s">
        <v>113</v>
      </c>
      <c r="C20" s="42"/>
      <c r="D20" s="43"/>
      <c r="E20" s="43"/>
      <c r="F20" s="48"/>
      <c r="I20" s="43"/>
      <c r="J20" s="29"/>
      <c r="K20" s="26"/>
      <c r="L20" s="20"/>
      <c r="S20" s="25"/>
    </row>
    <row r="21" spans="1:21">
      <c r="A21" s="47" t="s">
        <v>95</v>
      </c>
      <c r="C21" s="42">
        <v>3.875</v>
      </c>
      <c r="D21" s="43">
        <v>330588.16064999998</v>
      </c>
      <c r="E21" s="43">
        <v>31882.506747419127</v>
      </c>
      <c r="F21" s="48"/>
      <c r="G21" s="50"/>
      <c r="I21" s="43">
        <v>362470.66739741911</v>
      </c>
      <c r="J21" s="29"/>
      <c r="K21" s="26"/>
      <c r="L21" s="20" t="s">
        <v>110</v>
      </c>
      <c r="Q21" s="25" t="s">
        <v>11</v>
      </c>
      <c r="S21" s="33">
        <f>SUM(F7:H7)</f>
        <v>306876.12333333329</v>
      </c>
    </row>
    <row r="22" spans="1:21">
      <c r="A22" s="47" t="s">
        <v>96</v>
      </c>
      <c r="C22" s="42">
        <v>4.375</v>
      </c>
      <c r="D22" s="43">
        <v>331010.03452500002</v>
      </c>
      <c r="E22" s="43">
        <v>35996.378585795792</v>
      </c>
      <c r="F22" s="48"/>
      <c r="G22" s="48">
        <v>8000</v>
      </c>
      <c r="I22" s="43">
        <v>375006.41311079584</v>
      </c>
      <c r="J22" s="29"/>
      <c r="K22" s="26"/>
      <c r="L22" s="20"/>
      <c r="Q22" s="25" t="s">
        <v>13</v>
      </c>
      <c r="S22" s="33">
        <f>SUM(F18:H18)</f>
        <v>171677.33333333331</v>
      </c>
    </row>
    <row r="23" spans="1:21">
      <c r="A23" s="47" t="s">
        <v>74</v>
      </c>
      <c r="C23" s="42">
        <v>1</v>
      </c>
      <c r="D23" s="43">
        <v>84541.32</v>
      </c>
      <c r="E23" s="43">
        <v>8227.7436767533236</v>
      </c>
      <c r="F23" s="48"/>
      <c r="I23" s="43">
        <v>92769.063676753314</v>
      </c>
      <c r="J23" s="29"/>
      <c r="K23" s="26"/>
      <c r="L23" s="20"/>
      <c r="Q23" s="25" t="s">
        <v>12</v>
      </c>
      <c r="S23" s="33">
        <f>SUM(F25:H25)</f>
        <v>219833.86666666664</v>
      </c>
    </row>
    <row r="24" spans="1:21">
      <c r="A24" s="47" t="s">
        <v>83</v>
      </c>
      <c r="C24" s="42"/>
      <c r="D24" s="43"/>
      <c r="E24" s="43">
        <v>0</v>
      </c>
      <c r="F24" s="48"/>
      <c r="I24" s="43">
        <v>0</v>
      </c>
      <c r="J24" s="29"/>
      <c r="K24" s="26"/>
      <c r="L24" s="20"/>
      <c r="Q24" s="25" t="s">
        <v>118</v>
      </c>
      <c r="S24" s="35">
        <f>SUM(F26:H26)+G22+SUM(F38:H38)+SUM(F43:H43)</f>
        <v>118140</v>
      </c>
      <c r="U24" s="21"/>
    </row>
    <row r="25" spans="1:21">
      <c r="A25" s="47" t="s">
        <v>84</v>
      </c>
      <c r="C25" s="42">
        <v>1</v>
      </c>
      <c r="D25" s="43">
        <v>81640.40400000001</v>
      </c>
      <c r="E25" s="43">
        <v>8227.7436767533236</v>
      </c>
      <c r="F25" s="48">
        <v>120244.16666666666</v>
      </c>
      <c r="G25" s="48">
        <v>14921</v>
      </c>
      <c r="H25" s="48">
        <v>84668.7</v>
      </c>
      <c r="I25" s="43">
        <v>309702.01434341999</v>
      </c>
      <c r="J25" s="29"/>
      <c r="K25" s="26"/>
      <c r="L25" s="22"/>
      <c r="Q25" s="39" t="s">
        <v>88</v>
      </c>
      <c r="S25" s="31">
        <f>SUM(S21:S24)</f>
        <v>816527.32333333325</v>
      </c>
    </row>
    <row r="26" spans="1:21">
      <c r="A26" s="47" t="s">
        <v>85</v>
      </c>
      <c r="C26" s="42">
        <v>0.35</v>
      </c>
      <c r="D26" s="43">
        <v>22593.549824999998</v>
      </c>
      <c r="E26" s="43">
        <v>2879.710286863663</v>
      </c>
      <c r="F26" s="48">
        <v>11000</v>
      </c>
      <c r="G26" s="48">
        <v>10140</v>
      </c>
      <c r="H26" s="48">
        <v>8000</v>
      </c>
      <c r="I26" s="43">
        <v>54613.260111863659</v>
      </c>
      <c r="J26" s="29"/>
      <c r="K26" s="26"/>
      <c r="L26" s="20"/>
    </row>
    <row r="27" spans="1:21">
      <c r="A27" s="54" t="s">
        <v>88</v>
      </c>
      <c r="B27" s="58"/>
      <c r="C27" s="56">
        <v>10.6</v>
      </c>
      <c r="D27" s="57">
        <v>850373.46899999992</v>
      </c>
      <c r="E27" s="57">
        <v>87214.082973585217</v>
      </c>
      <c r="F27" s="57">
        <v>131244.16666666666</v>
      </c>
      <c r="G27" s="57">
        <v>33061</v>
      </c>
      <c r="H27" s="57">
        <v>92668.7</v>
      </c>
      <c r="I27" s="53">
        <v>1194561.4186402517</v>
      </c>
      <c r="J27" s="29"/>
      <c r="K27" s="26"/>
      <c r="L27" s="20"/>
      <c r="Q27" s="18" t="s">
        <v>7</v>
      </c>
      <c r="R27" s="17"/>
      <c r="S27" s="17"/>
    </row>
    <row r="28" spans="1:21" ht="6" customHeight="1">
      <c r="A28" s="45"/>
      <c r="C28" s="42"/>
      <c r="D28" s="43"/>
      <c r="E28" s="43"/>
      <c r="F28" s="48"/>
      <c r="I28" s="43"/>
      <c r="J28" s="31"/>
      <c r="K28" s="30">
        <f t="shared" ref="K28:P28" si="0">SUM(K22:K27)</f>
        <v>0</v>
      </c>
      <c r="L28" s="30">
        <f t="shared" si="0"/>
        <v>0</v>
      </c>
      <c r="M28" s="30">
        <f t="shared" si="0"/>
        <v>0</v>
      </c>
      <c r="N28" s="30">
        <f t="shared" si="0"/>
        <v>0</v>
      </c>
      <c r="O28" s="30">
        <f t="shared" si="0"/>
        <v>0</v>
      </c>
      <c r="P28" s="30">
        <f t="shared" si="0"/>
        <v>0</v>
      </c>
      <c r="Q28" s="25" t="s">
        <v>14</v>
      </c>
      <c r="S28" s="33">
        <f>D45</f>
        <v>2877437.126648</v>
      </c>
    </row>
    <row r="29" spans="1:21" ht="14.4">
      <c r="A29" s="51" t="s">
        <v>15</v>
      </c>
      <c r="C29" s="42"/>
      <c r="D29" s="43"/>
      <c r="E29" s="43"/>
      <c r="F29" s="48"/>
      <c r="I29" s="43"/>
      <c r="J29" s="29"/>
      <c r="K29" s="26"/>
      <c r="L29" s="20"/>
      <c r="Q29" s="25" t="s">
        <v>23</v>
      </c>
      <c r="S29" s="33">
        <f>E45</f>
        <v>268471.27617246093</v>
      </c>
    </row>
    <row r="30" spans="1:21">
      <c r="A30" s="47" t="s">
        <v>92</v>
      </c>
      <c r="C30" s="42">
        <v>0.625</v>
      </c>
      <c r="D30" s="43">
        <v>90452.865048000007</v>
      </c>
      <c r="E30" s="43">
        <v>5142.339797970827</v>
      </c>
      <c r="F30" s="48"/>
      <c r="I30" s="43">
        <v>95595.204845970831</v>
      </c>
      <c r="J30" s="29"/>
      <c r="K30" s="26"/>
      <c r="L30" s="20"/>
      <c r="Q30" s="39" t="s">
        <v>88</v>
      </c>
      <c r="S30" s="31">
        <f>SUM(S28:S29)</f>
        <v>3145908.402820461</v>
      </c>
    </row>
    <row r="31" spans="1:21">
      <c r="A31" s="47" t="s">
        <v>82</v>
      </c>
      <c r="C31" s="42">
        <v>0.57999999999999996</v>
      </c>
      <c r="D31" s="43">
        <v>70256.04264</v>
      </c>
      <c r="E31" s="43">
        <v>4772.0913325169286</v>
      </c>
      <c r="F31" s="48"/>
      <c r="I31" s="43">
        <v>75028.133972516924</v>
      </c>
      <c r="J31" s="29"/>
      <c r="K31" s="26"/>
      <c r="L31" s="20" t="s">
        <v>110</v>
      </c>
      <c r="Q31" s="19"/>
      <c r="S31" s="31"/>
    </row>
    <row r="32" spans="1:21">
      <c r="A32" s="47" t="s">
        <v>91</v>
      </c>
      <c r="C32" s="42">
        <v>2.25</v>
      </c>
      <c r="D32" s="43">
        <v>148487.10210000002</v>
      </c>
      <c r="E32" s="43">
        <v>18512.423272694978</v>
      </c>
      <c r="F32" s="48">
        <v>20000</v>
      </c>
      <c r="G32" s="48">
        <v>13000</v>
      </c>
      <c r="I32" s="43">
        <v>199999.525372695</v>
      </c>
      <c r="J32" s="29"/>
      <c r="K32" s="26"/>
      <c r="L32" s="20"/>
      <c r="Q32" s="39" t="s">
        <v>122</v>
      </c>
      <c r="S32" s="31">
        <f>S25+S30</f>
        <v>3962435.7261537942</v>
      </c>
    </row>
    <row r="33" spans="1:19">
      <c r="A33" s="47" t="s">
        <v>93</v>
      </c>
      <c r="C33" s="42">
        <v>0.75</v>
      </c>
      <c r="D33" s="43">
        <v>48667.071150000003</v>
      </c>
      <c r="E33" s="43">
        <v>6170.8077575649932</v>
      </c>
      <c r="F33" s="48"/>
      <c r="H33" s="43">
        <v>20000</v>
      </c>
      <c r="I33" s="43">
        <v>74837.878907564998</v>
      </c>
      <c r="J33" s="29"/>
      <c r="K33" s="26"/>
      <c r="L33" s="20" t="s">
        <v>109</v>
      </c>
      <c r="Q33" s="39"/>
    </row>
    <row r="34" spans="1:19">
      <c r="A34" s="47" t="s">
        <v>51</v>
      </c>
      <c r="C34" s="42">
        <v>1.5</v>
      </c>
      <c r="D34" s="43">
        <v>103808.24535</v>
      </c>
      <c r="E34" s="43">
        <v>12341.615515129986</v>
      </c>
      <c r="F34" s="48">
        <v>10000</v>
      </c>
      <c r="G34" s="48">
        <v>5000</v>
      </c>
      <c r="I34" s="43">
        <v>131149.86086512997</v>
      </c>
      <c r="J34" s="29"/>
      <c r="K34" s="26"/>
      <c r="L34" s="20"/>
      <c r="Q34" s="18" t="s">
        <v>25</v>
      </c>
      <c r="S34" s="31">
        <f>I53</f>
        <v>807672.57927293913</v>
      </c>
    </row>
    <row r="35" spans="1:19">
      <c r="A35" s="47" t="s">
        <v>54</v>
      </c>
      <c r="C35" s="42"/>
      <c r="D35" s="43"/>
      <c r="E35" s="43"/>
      <c r="F35" s="48"/>
      <c r="I35" s="43"/>
      <c r="J35" s="29"/>
      <c r="K35" s="26"/>
      <c r="L35" s="20"/>
      <c r="Q35" s="19"/>
    </row>
    <row r="36" spans="1:19">
      <c r="A36" s="47" t="s">
        <v>17</v>
      </c>
      <c r="C36" s="42"/>
      <c r="D36" s="43"/>
      <c r="E36" s="43"/>
      <c r="F36" s="48"/>
      <c r="I36" s="43"/>
      <c r="J36" s="29"/>
      <c r="K36" s="26"/>
      <c r="L36" s="20"/>
      <c r="Q36" s="19"/>
    </row>
    <row r="37" spans="1:19">
      <c r="A37" s="47" t="s">
        <v>111</v>
      </c>
      <c r="C37" s="42">
        <v>0.57999999999999996</v>
      </c>
      <c r="D37" s="43">
        <v>65481.208590000009</v>
      </c>
      <c r="E37" s="43">
        <v>4772.0913325169286</v>
      </c>
      <c r="F37" s="48"/>
      <c r="I37" s="43">
        <v>70253.299922516933</v>
      </c>
      <c r="J37" s="29"/>
      <c r="K37" s="26"/>
      <c r="L37" s="20"/>
      <c r="Q37" s="23" t="s">
        <v>128</v>
      </c>
      <c r="S37" s="31">
        <f>S32+S34</f>
        <v>4770108.3054267336</v>
      </c>
    </row>
    <row r="38" spans="1:19">
      <c r="A38" s="54" t="s">
        <v>88</v>
      </c>
      <c r="B38" s="58"/>
      <c r="C38" s="56">
        <v>6.2850000000000001</v>
      </c>
      <c r="D38" s="57">
        <v>527152.53487800003</v>
      </c>
      <c r="E38" s="57">
        <v>51711.369008394649</v>
      </c>
      <c r="F38" s="57">
        <v>30000</v>
      </c>
      <c r="G38" s="57">
        <v>18000</v>
      </c>
      <c r="H38" s="57">
        <v>20000</v>
      </c>
      <c r="I38" s="53">
        <v>646863.90388639469</v>
      </c>
      <c r="J38" s="29"/>
      <c r="K38" s="26"/>
      <c r="L38" s="20"/>
    </row>
    <row r="39" spans="1:19" ht="5.0999999999999996" customHeight="1">
      <c r="A39" s="44"/>
      <c r="C39" s="49"/>
      <c r="D39" s="4"/>
      <c r="E39" s="43"/>
      <c r="F39" s="48"/>
      <c r="I39" s="43"/>
      <c r="J39" s="31"/>
      <c r="K39" s="26"/>
      <c r="L39" s="20"/>
    </row>
    <row r="40" spans="1:19" ht="14.4">
      <c r="A40" s="51" t="s">
        <v>126</v>
      </c>
      <c r="C40" s="42"/>
      <c r="E40" s="43"/>
      <c r="F40" s="48"/>
      <c r="I40" s="43"/>
      <c r="J40" s="29"/>
      <c r="K40" s="26"/>
      <c r="L40" s="20"/>
    </row>
    <row r="41" spans="1:19">
      <c r="A41" s="47" t="s">
        <v>55</v>
      </c>
      <c r="C41" s="42">
        <v>1.835</v>
      </c>
      <c r="D41" s="43">
        <v>245317.46301000001</v>
      </c>
      <c r="E41" s="43">
        <v>15097.909646842349</v>
      </c>
      <c r="F41" s="48"/>
      <c r="I41" s="43">
        <v>260415.37265684234</v>
      </c>
      <c r="J41" s="29"/>
      <c r="K41" s="26"/>
      <c r="L41" s="20"/>
    </row>
    <row r="42" spans="1:19">
      <c r="A42" s="47" t="s">
        <v>27</v>
      </c>
      <c r="C42" s="42">
        <v>0.75</v>
      </c>
      <c r="D42" s="43">
        <v>58606.990949999999</v>
      </c>
      <c r="E42" s="43">
        <v>6170.8077575649932</v>
      </c>
      <c r="F42" s="48"/>
      <c r="H42" s="43">
        <v>13000</v>
      </c>
      <c r="I42" s="43">
        <v>77777.798707565002</v>
      </c>
      <c r="J42" s="29"/>
      <c r="K42" s="26"/>
      <c r="L42" s="20"/>
    </row>
    <row r="43" spans="1:19">
      <c r="A43" s="54" t="s">
        <v>88</v>
      </c>
      <c r="B43" s="58"/>
      <c r="C43" s="56">
        <v>2.585</v>
      </c>
      <c r="D43" s="57">
        <v>303924.45396000001</v>
      </c>
      <c r="E43" s="57">
        <v>21268.71740440734</v>
      </c>
      <c r="F43" s="57">
        <v>0</v>
      </c>
      <c r="G43" s="57">
        <v>0</v>
      </c>
      <c r="H43" s="57">
        <v>13000</v>
      </c>
      <c r="I43" s="53">
        <v>338193.17136440735</v>
      </c>
      <c r="J43" s="29"/>
      <c r="K43" s="26"/>
      <c r="L43" s="20"/>
    </row>
    <row r="44" spans="1:19" ht="11.1" customHeight="1">
      <c r="C44" s="42"/>
      <c r="E44" s="43"/>
      <c r="F44" s="48"/>
      <c r="I44" s="43"/>
      <c r="J44" s="30"/>
      <c r="K44" s="30">
        <f t="shared" ref="K44:P44" si="1">SUM(K42:K43)</f>
        <v>0</v>
      </c>
      <c r="L44" s="30">
        <f t="shared" si="1"/>
        <v>0</v>
      </c>
      <c r="M44" s="30">
        <f t="shared" si="1"/>
        <v>0</v>
      </c>
      <c r="N44" s="30">
        <f t="shared" si="1"/>
        <v>0</v>
      </c>
      <c r="O44" s="30">
        <f t="shared" si="1"/>
        <v>0</v>
      </c>
      <c r="P44" s="30">
        <f t="shared" si="1"/>
        <v>0</v>
      </c>
    </row>
    <row r="45" spans="1:19" ht="12" customHeight="1">
      <c r="A45" s="51" t="s">
        <v>50</v>
      </c>
      <c r="B45" s="51"/>
      <c r="C45" s="52">
        <v>32.630000000000003</v>
      </c>
      <c r="D45" s="53">
        <v>2877437.126648</v>
      </c>
      <c r="E45" s="53">
        <v>268471.27617246093</v>
      </c>
      <c r="F45" s="53">
        <v>382598.83333333331</v>
      </c>
      <c r="G45" s="53">
        <v>99304.1</v>
      </c>
      <c r="H45" s="53">
        <v>334624.39</v>
      </c>
      <c r="I45" s="53">
        <v>3962435.7261537942</v>
      </c>
      <c r="J45" s="29"/>
      <c r="K45" s="26"/>
      <c r="L45" s="20"/>
    </row>
    <row r="46" spans="1:19">
      <c r="A46" s="41"/>
      <c r="B46" s="34"/>
      <c r="C46" s="49"/>
      <c r="D46" s="4"/>
      <c r="E46" s="4"/>
      <c r="F46" s="4"/>
      <c r="G46" s="4"/>
      <c r="H46" s="4"/>
      <c r="I46" s="46"/>
      <c r="J46" s="31"/>
      <c r="K46" s="31" t="e">
        <f>#REF!+K19+K28+K39+K44</f>
        <v>#REF!</v>
      </c>
      <c r="L46" s="31" t="e">
        <f>#REF!+L19+L28+L39+L44</f>
        <v>#REF!</v>
      </c>
      <c r="M46" s="31" t="e">
        <f>#REF!+M19+M28+M39+M44</f>
        <v>#REF!</v>
      </c>
      <c r="N46" s="31" t="e">
        <f>#REF!+N19+N28+N39+N44</f>
        <v>#REF!</v>
      </c>
      <c r="O46" s="31" t="e">
        <f>#REF!+O19+O28+O39+O44</f>
        <v>#REF!</v>
      </c>
      <c r="P46" s="31" t="e">
        <f>#REF!+P19+P28+P39+P44</f>
        <v>#REF!</v>
      </c>
    </row>
    <row r="47" spans="1:19">
      <c r="A47" s="1" t="s">
        <v>69</v>
      </c>
      <c r="C47" s="2"/>
      <c r="D47" s="2"/>
      <c r="I47" s="2"/>
      <c r="J47" s="31"/>
      <c r="K47" s="31"/>
      <c r="L47" s="31"/>
      <c r="M47" s="31"/>
      <c r="N47" s="31"/>
      <c r="O47" s="31"/>
      <c r="P47" s="31"/>
    </row>
    <row r="48" spans="1:19">
      <c r="A48" s="47" t="s">
        <v>28</v>
      </c>
      <c r="C48" s="42">
        <v>2.5350000000000001</v>
      </c>
      <c r="D48" s="43">
        <v>177706.61009999999</v>
      </c>
      <c r="E48" s="43">
        <v>20857.330220569678</v>
      </c>
      <c r="F48" s="43"/>
      <c r="G48" s="43"/>
      <c r="H48" s="43">
        <v>1000</v>
      </c>
      <c r="I48" s="43">
        <v>199563.94032056967</v>
      </c>
      <c r="J48" s="32"/>
      <c r="K48" s="26"/>
      <c r="L48" s="20"/>
    </row>
    <row r="49" spans="1:16">
      <c r="A49" s="47" t="s">
        <v>29</v>
      </c>
      <c r="C49" s="42">
        <v>2</v>
      </c>
      <c r="D49" s="43">
        <v>121798.70892</v>
      </c>
      <c r="E49" s="43">
        <v>16455.487353506647</v>
      </c>
      <c r="F49" s="43">
        <v>13250</v>
      </c>
      <c r="G49" s="43">
        <v>4000</v>
      </c>
      <c r="H49" s="43"/>
      <c r="I49" s="43">
        <v>155504.19627350665</v>
      </c>
      <c r="J49" s="29"/>
      <c r="K49" s="26"/>
      <c r="L49" s="20"/>
    </row>
    <row r="50" spans="1:16">
      <c r="A50" s="47" t="s">
        <v>81</v>
      </c>
      <c r="C50" s="42">
        <v>3.415</v>
      </c>
      <c r="D50" s="43">
        <v>224552.98459499999</v>
      </c>
      <c r="E50" s="43">
        <v>28097.744656112602</v>
      </c>
      <c r="F50" s="43"/>
      <c r="G50" s="43"/>
      <c r="I50" s="43">
        <v>252650.72925111259</v>
      </c>
      <c r="J50" s="29"/>
      <c r="K50" s="26"/>
      <c r="L50" s="20"/>
    </row>
    <row r="51" spans="1:16">
      <c r="A51" s="47" t="s">
        <v>30</v>
      </c>
      <c r="C51" s="42">
        <v>1.925</v>
      </c>
      <c r="D51" s="43">
        <v>184115.30685000002</v>
      </c>
      <c r="E51" s="43">
        <v>15838.406577750149</v>
      </c>
      <c r="F51" s="43"/>
      <c r="G51" s="43"/>
      <c r="I51" s="43">
        <v>199953.71342775016</v>
      </c>
      <c r="J51" s="29"/>
      <c r="K51" s="26"/>
      <c r="L51" s="20"/>
    </row>
    <row r="52" spans="1:16">
      <c r="A52" s="47"/>
      <c r="C52" s="42"/>
      <c r="D52" s="43"/>
      <c r="E52" s="43"/>
      <c r="F52" s="43"/>
      <c r="G52" s="43"/>
      <c r="I52" s="43"/>
      <c r="J52" s="29"/>
      <c r="K52" s="28"/>
      <c r="L52" s="20"/>
      <c r="M52" s="24"/>
    </row>
    <row r="53" spans="1:16" ht="14.4">
      <c r="A53" s="51" t="s">
        <v>61</v>
      </c>
      <c r="B53" s="51"/>
      <c r="C53" s="52">
        <v>9.875</v>
      </c>
      <c r="D53" s="53">
        <v>708173.61046500003</v>
      </c>
      <c r="E53" s="53">
        <v>81248.968807939076</v>
      </c>
      <c r="F53" s="53">
        <v>13250</v>
      </c>
      <c r="G53" s="53">
        <v>4000</v>
      </c>
      <c r="H53" s="53">
        <v>1000</v>
      </c>
      <c r="I53" s="53">
        <v>807672.57927293913</v>
      </c>
      <c r="J53" s="29"/>
      <c r="K53" s="28"/>
      <c r="L53" s="20"/>
      <c r="M53" s="24"/>
    </row>
    <row r="54" spans="1:16">
      <c r="E54" s="43"/>
      <c r="I54" s="43"/>
      <c r="J54" s="31"/>
      <c r="K54" s="26"/>
      <c r="L54" s="20"/>
      <c r="M54" s="24"/>
    </row>
    <row r="55" spans="1:16" ht="17.100000000000001" customHeight="1">
      <c r="A55" s="66" t="s">
        <v>128</v>
      </c>
      <c r="B55" s="55"/>
      <c r="C55" s="56">
        <v>42.505000000000003</v>
      </c>
      <c r="D55" s="57">
        <v>3585610.7371129999</v>
      </c>
      <c r="E55" s="57">
        <v>349720.24498040002</v>
      </c>
      <c r="F55" s="57">
        <v>395848.83333333331</v>
      </c>
      <c r="G55" s="57">
        <v>103304.1</v>
      </c>
      <c r="H55" s="57">
        <v>335624.39</v>
      </c>
      <c r="I55" s="57">
        <v>4770108.3054267336</v>
      </c>
      <c r="J55" s="29"/>
      <c r="K55" s="26"/>
      <c r="L55" s="20"/>
    </row>
    <row r="56" spans="1:16" s="65" customFormat="1" ht="14.4">
      <c r="A56" s="40"/>
      <c r="B56" s="40"/>
      <c r="C56" s="40"/>
      <c r="D56" s="40"/>
      <c r="E56" s="4"/>
      <c r="F56" s="40"/>
      <c r="G56" s="40"/>
      <c r="H56" s="40"/>
      <c r="I56" s="4"/>
      <c r="J56" s="63"/>
      <c r="K56" s="64"/>
    </row>
    <row r="57" spans="1:16" ht="9" hidden="1" customHeight="1">
      <c r="A57" s="59"/>
      <c r="B57" s="59"/>
      <c r="C57" s="59"/>
      <c r="D57" s="59"/>
      <c r="E57" s="59"/>
      <c r="F57" s="59"/>
      <c r="G57" s="59"/>
      <c r="H57" s="59"/>
      <c r="I57" s="59"/>
      <c r="J57" s="22"/>
      <c r="K57" s="22"/>
      <c r="L57" s="20"/>
    </row>
    <row r="58" spans="1:16" ht="14.4">
      <c r="A58" s="75" t="s">
        <v>44</v>
      </c>
      <c r="B58" s="76"/>
      <c r="C58" s="76"/>
      <c r="D58" s="76"/>
      <c r="E58" s="77"/>
      <c r="F58" s="59"/>
      <c r="G58" s="59"/>
      <c r="H58" s="59"/>
      <c r="I58" s="59"/>
      <c r="J58" s="38"/>
      <c r="K58" s="22"/>
      <c r="L58" s="20"/>
    </row>
    <row r="59" spans="1:16">
      <c r="A59" s="78" t="s">
        <v>16</v>
      </c>
      <c r="B59" s="59"/>
      <c r="C59" s="60">
        <v>4635167</v>
      </c>
      <c r="D59" s="59"/>
      <c r="E59" s="79"/>
      <c r="F59" s="59"/>
      <c r="G59" s="59"/>
      <c r="H59" s="59"/>
      <c r="I59" s="59"/>
      <c r="K59" s="37"/>
      <c r="L59" s="36"/>
      <c r="M59" s="5"/>
      <c r="N59" s="5"/>
      <c r="O59" s="5"/>
      <c r="P59" s="5"/>
    </row>
    <row r="60" spans="1:16">
      <c r="A60" s="78" t="s">
        <v>26</v>
      </c>
      <c r="B60" s="59"/>
      <c r="C60" s="60">
        <v>116754.48367675333</v>
      </c>
      <c r="D60" s="59"/>
      <c r="E60" s="79"/>
      <c r="F60" s="59"/>
      <c r="G60" s="59"/>
      <c r="H60" s="59"/>
      <c r="I60" s="59"/>
      <c r="K60" s="26"/>
      <c r="L60" s="20"/>
    </row>
    <row r="61" spans="1:16">
      <c r="A61" s="78" t="s">
        <v>10</v>
      </c>
      <c r="B61" s="59"/>
      <c r="C61" s="60">
        <v>39533.147280000005</v>
      </c>
      <c r="D61" s="59"/>
      <c r="E61" s="79"/>
      <c r="F61" s="59"/>
      <c r="G61" s="59"/>
      <c r="H61" s="59"/>
      <c r="I61" s="59"/>
      <c r="K61" s="26"/>
      <c r="L61" s="20"/>
    </row>
    <row r="62" spans="1:16">
      <c r="A62" s="78" t="s">
        <v>6</v>
      </c>
      <c r="B62" s="59"/>
      <c r="C62" s="60">
        <v>87056.52</v>
      </c>
      <c r="D62" s="59"/>
      <c r="E62" s="79"/>
      <c r="F62" s="59"/>
      <c r="G62" s="59"/>
      <c r="H62" s="59"/>
      <c r="I62" s="59"/>
      <c r="K62" s="26"/>
      <c r="L62" s="20"/>
    </row>
    <row r="63" spans="1:16" ht="14.4">
      <c r="A63" s="80" t="s">
        <v>9</v>
      </c>
      <c r="B63" s="72"/>
      <c r="C63" s="73">
        <v>4878511.1509567527</v>
      </c>
      <c r="E63" s="79"/>
      <c r="F63" s="59"/>
      <c r="G63" s="59"/>
      <c r="H63" s="59"/>
      <c r="I63" s="59"/>
      <c r="K63" s="26"/>
      <c r="L63" s="20"/>
    </row>
    <row r="64" spans="1:16">
      <c r="A64" s="88" t="s">
        <v>8</v>
      </c>
      <c r="B64" s="59"/>
      <c r="C64" s="61">
        <v>-127957</v>
      </c>
      <c r="D64" s="89"/>
      <c r="E64" s="79"/>
      <c r="F64" s="59"/>
      <c r="G64" s="59"/>
      <c r="H64" s="59"/>
      <c r="I64" s="59"/>
      <c r="K64" s="26"/>
      <c r="L64" s="20"/>
    </row>
    <row r="65" spans="1:17" ht="14.4">
      <c r="A65" s="81" t="s">
        <v>41</v>
      </c>
      <c r="B65" s="71"/>
      <c r="C65" s="68">
        <v>4750554.1509567527</v>
      </c>
      <c r="D65" s="59"/>
      <c r="E65" s="90"/>
      <c r="F65" s="59"/>
      <c r="G65" s="59"/>
      <c r="H65" s="59"/>
      <c r="I65" s="59"/>
      <c r="K65" s="26"/>
      <c r="L65" s="20"/>
    </row>
    <row r="66" spans="1:17" ht="14.4">
      <c r="A66" s="81" t="s">
        <v>42</v>
      </c>
      <c r="B66" s="71"/>
      <c r="C66" s="68">
        <v>4770108.3054267336</v>
      </c>
      <c r="D66" s="59"/>
      <c r="E66" s="79"/>
      <c r="F66" s="59"/>
      <c r="G66" s="59"/>
      <c r="H66" s="59"/>
      <c r="I66" s="59"/>
      <c r="K66" s="26"/>
      <c r="L66" s="20"/>
    </row>
    <row r="67" spans="1:17" ht="14.4">
      <c r="A67" s="82" t="s">
        <v>115</v>
      </c>
      <c r="B67" s="72"/>
      <c r="C67" s="74">
        <v>-19554.154469980858</v>
      </c>
      <c r="D67" s="59"/>
      <c r="E67" s="79"/>
      <c r="F67"/>
      <c r="G67"/>
      <c r="H67"/>
      <c r="I67" s="59"/>
      <c r="K67" s="26"/>
      <c r="L67" s="20"/>
      <c r="Q67" s="21"/>
    </row>
    <row r="68" spans="1:17" ht="6.9" customHeight="1">
      <c r="A68" s="82"/>
      <c r="B68" s="72"/>
      <c r="C68" s="74"/>
      <c r="D68" s="59"/>
      <c r="E68" s="79"/>
      <c r="F68"/>
      <c r="G68"/>
      <c r="H68"/>
      <c r="I68" s="59"/>
      <c r="K68" s="26"/>
      <c r="L68" s="20"/>
      <c r="Q68" s="21"/>
    </row>
    <row r="69" spans="1:17">
      <c r="A69" s="88" t="s">
        <v>4</v>
      </c>
      <c r="B69" s="69"/>
      <c r="C69" s="61">
        <v>-238222.15446998086</v>
      </c>
      <c r="D69" s="59"/>
      <c r="E69" s="79"/>
      <c r="F69"/>
      <c r="G69"/>
      <c r="H69"/>
      <c r="I69" s="59"/>
      <c r="K69" s="26"/>
      <c r="L69" s="20"/>
      <c r="Q69" s="21"/>
    </row>
    <row r="70" spans="1:17">
      <c r="A70" s="78"/>
      <c r="B70" s="70"/>
      <c r="D70" s="67" t="s">
        <v>116</v>
      </c>
      <c r="E70" s="83" t="s">
        <v>117</v>
      </c>
      <c r="F70"/>
      <c r="G70"/>
      <c r="H70"/>
      <c r="I70" s="59"/>
      <c r="K70" s="26"/>
      <c r="L70" s="20"/>
    </row>
    <row r="71" spans="1:17">
      <c r="A71" s="78"/>
      <c r="B71" s="70"/>
      <c r="C71" s="60"/>
      <c r="D71" s="62"/>
      <c r="E71" s="84"/>
      <c r="F71"/>
      <c r="G71"/>
      <c r="H71"/>
      <c r="I71" s="59"/>
      <c r="K71" s="26"/>
      <c r="L71" s="20"/>
    </row>
    <row r="72" spans="1:17" ht="14.4">
      <c r="A72" s="81" t="s">
        <v>123</v>
      </c>
      <c r="B72" s="71"/>
      <c r="C72" s="68">
        <v>1065193</v>
      </c>
      <c r="D72" s="68">
        <v>826970.84553001914</v>
      </c>
      <c r="E72" s="68">
        <v>588748.69106003828</v>
      </c>
      <c r="F72"/>
      <c r="G72"/>
      <c r="H72"/>
      <c r="I72" s="59"/>
      <c r="K72" s="26"/>
      <c r="L72" s="20"/>
    </row>
    <row r="73" spans="1:17" ht="9.9" customHeight="1">
      <c r="A73" s="85"/>
      <c r="B73" s="86"/>
      <c r="C73" s="86"/>
      <c r="D73" s="86"/>
      <c r="E73" s="87"/>
      <c r="F73"/>
      <c r="G73"/>
      <c r="H73"/>
      <c r="I73" s="59"/>
      <c r="K73" s="26"/>
      <c r="L73" s="20"/>
    </row>
    <row r="74" spans="1:17">
      <c r="A74" s="41"/>
      <c r="D74" s="4"/>
      <c r="E74" s="4"/>
      <c r="F74" s="4"/>
      <c r="H74"/>
      <c r="I74" s="26"/>
      <c r="J74" s="20"/>
    </row>
    <row r="75" spans="1:17">
      <c r="A75" s="41"/>
      <c r="C75" s="4"/>
      <c r="D75" s="4" t="s">
        <v>5</v>
      </c>
      <c r="F75" s="4"/>
      <c r="G75" s="4"/>
      <c r="H75" s="4"/>
      <c r="K75" s="26"/>
      <c r="L75" s="20"/>
    </row>
    <row r="76" spans="1:17">
      <c r="D76" s="48"/>
      <c r="G76" s="2"/>
      <c r="K76" s="26"/>
      <c r="L76" s="20"/>
    </row>
    <row r="77" spans="1:17">
      <c r="B77"/>
      <c r="C77"/>
      <c r="D77"/>
      <c r="E77"/>
      <c r="F77"/>
      <c r="G77"/>
      <c r="H77"/>
      <c r="I77"/>
      <c r="K77" s="26"/>
      <c r="L77" s="20"/>
    </row>
    <row r="78" spans="1:17">
      <c r="B78"/>
      <c r="C78"/>
      <c r="D78"/>
      <c r="E78"/>
      <c r="F78"/>
      <c r="G78"/>
      <c r="H78"/>
      <c r="I78"/>
      <c r="K78" s="26"/>
      <c r="L78" s="20"/>
    </row>
    <row r="79" spans="1:17">
      <c r="B79"/>
      <c r="C79"/>
      <c r="D79"/>
      <c r="E79"/>
      <c r="F79"/>
      <c r="G79"/>
      <c r="H79"/>
      <c r="I79"/>
      <c r="K79" s="26"/>
      <c r="L79" s="20"/>
    </row>
    <row r="80" spans="1:17">
      <c r="B80"/>
      <c r="C80"/>
      <c r="D80"/>
      <c r="E80"/>
      <c r="F80"/>
      <c r="G80"/>
      <c r="H80"/>
      <c r="I80"/>
      <c r="K80" s="26"/>
      <c r="L80" s="20"/>
    </row>
    <row r="81" spans="2:12">
      <c r="B81"/>
      <c r="C81"/>
      <c r="D81"/>
      <c r="E81"/>
      <c r="F81"/>
      <c r="G81"/>
      <c r="H81"/>
      <c r="I81"/>
      <c r="K81" s="26"/>
      <c r="L81" s="20"/>
    </row>
    <row r="82" spans="2:12">
      <c r="K82" s="26"/>
      <c r="L82" s="20"/>
    </row>
    <row r="83" spans="2:12">
      <c r="C83" s="40" t="s">
        <v>134</v>
      </c>
      <c r="E83" s="40" t="s">
        <v>135</v>
      </c>
      <c r="G83" s="40" t="s">
        <v>136</v>
      </c>
      <c r="K83" s="26"/>
      <c r="L83" s="20"/>
    </row>
    <row r="84" spans="2:12">
      <c r="K84" s="26"/>
      <c r="L84" s="20"/>
    </row>
    <row r="85" spans="2:12">
      <c r="C85" s="40" t="s">
        <v>137</v>
      </c>
      <c r="E85" s="43">
        <v>218668</v>
      </c>
      <c r="G85" s="43">
        <v>218668</v>
      </c>
      <c r="H85" s="43">
        <f>G85-E85</f>
        <v>0</v>
      </c>
      <c r="K85" s="26"/>
      <c r="L85" s="20"/>
    </row>
    <row r="86" spans="2:12">
      <c r="H86" s="43">
        <f t="shared" ref="H86:H91" si="2">G86-E86</f>
        <v>0</v>
      </c>
      <c r="K86" s="26"/>
      <c r="L86" s="20"/>
    </row>
    <row r="87" spans="2:12">
      <c r="C87" s="40" t="s">
        <v>132</v>
      </c>
      <c r="D87" s="46"/>
      <c r="E87" s="43">
        <v>127958</v>
      </c>
      <c r="G87" s="43">
        <v>215660</v>
      </c>
      <c r="H87" s="43">
        <f t="shared" si="2"/>
        <v>87702</v>
      </c>
      <c r="K87" s="26"/>
      <c r="L87" s="20"/>
    </row>
    <row r="88" spans="2:12">
      <c r="H88" s="43">
        <f t="shared" si="2"/>
        <v>0</v>
      </c>
      <c r="K88" s="26"/>
      <c r="L88" s="20"/>
    </row>
    <row r="89" spans="2:12">
      <c r="C89" s="40" t="s">
        <v>138</v>
      </c>
      <c r="E89" s="43">
        <v>130777</v>
      </c>
      <c r="G89" s="43">
        <v>163143</v>
      </c>
      <c r="H89" s="43">
        <f t="shared" si="2"/>
        <v>32366</v>
      </c>
      <c r="K89" s="26"/>
      <c r="L89" s="20"/>
    </row>
    <row r="90" spans="2:12">
      <c r="H90" s="43">
        <f t="shared" si="2"/>
        <v>0</v>
      </c>
      <c r="K90" s="26"/>
      <c r="L90" s="20"/>
    </row>
    <row r="91" spans="2:12">
      <c r="C91" s="40" t="s">
        <v>139</v>
      </c>
      <c r="E91" s="40">
        <v>0</v>
      </c>
      <c r="G91" s="43">
        <v>17408</v>
      </c>
      <c r="H91" s="43">
        <f t="shared" si="2"/>
        <v>17408</v>
      </c>
      <c r="K91" s="26"/>
      <c r="L91" s="20"/>
    </row>
    <row r="92" spans="2:12">
      <c r="K92" s="26"/>
      <c r="L92" s="20"/>
    </row>
    <row r="93" spans="2:12">
      <c r="C93" s="40" t="s">
        <v>65</v>
      </c>
      <c r="E93" s="43">
        <v>477403</v>
      </c>
      <c r="G93" s="43">
        <v>614879</v>
      </c>
      <c r="H93" s="43">
        <f>SUM(H85:H91)</f>
        <v>137476</v>
      </c>
      <c r="K93" s="26"/>
      <c r="L93" s="20"/>
    </row>
    <row r="94" spans="2:12">
      <c r="K94" s="26"/>
      <c r="L94" s="20"/>
    </row>
    <row r="95" spans="2:12">
      <c r="K95" s="26"/>
      <c r="L95" s="20"/>
    </row>
    <row r="96" spans="2:12">
      <c r="C96" s="3" t="s">
        <v>140</v>
      </c>
      <c r="D96" s="3"/>
      <c r="E96" s="7">
        <f>E93</f>
        <v>477403</v>
      </c>
      <c r="K96" s="26"/>
      <c r="L96" s="20"/>
    </row>
    <row r="97" spans="1:12">
      <c r="C97" s="3" t="s">
        <v>141</v>
      </c>
      <c r="D97" s="3"/>
      <c r="E97" s="7">
        <f>H93</f>
        <v>137476</v>
      </c>
      <c r="K97" s="26"/>
      <c r="L97" s="20"/>
    </row>
    <row r="98" spans="1:12">
      <c r="C98" s="3"/>
      <c r="D98" s="3"/>
      <c r="E98" s="3"/>
      <c r="K98" s="26"/>
      <c r="L98" s="20"/>
    </row>
    <row r="99" spans="1:12">
      <c r="C99" s="3" t="s">
        <v>34</v>
      </c>
      <c r="D99" s="3"/>
      <c r="E99" s="7">
        <f>SUM(E96:E97)</f>
        <v>614879</v>
      </c>
      <c r="K99" s="26"/>
      <c r="L99" s="20"/>
    </row>
    <row r="100" spans="1:12">
      <c r="A100" s="45"/>
      <c r="L100" s="20"/>
    </row>
  </sheetData>
  <mergeCells count="2">
    <mergeCell ref="F1:H1"/>
    <mergeCell ref="C1:E1"/>
  </mergeCells>
  <phoneticPr fontId="10" type="noConversion"/>
  <pageMargins left="0.5" right="0.26" top="0.56000000000000005" bottom="0.33" header="0.23" footer="0"/>
  <pageSetup scale="80" orientation="portrait" cellComments="asDisplayed" r:id="rId1"/>
  <headerFooter alignWithMargins="0">
    <oddHeader>&amp;L&amp;13ATS Financial Summary
July 1, 2003 - June 30, 2004&amp;C&amp;R</oddHeader>
    <oddFooter>&amp;L&amp;C&amp;RATS Budget Summary 9/4/03</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heetViews>
  <sheetFormatPr defaultColWidth="14.88671875" defaultRowHeight="13.2"/>
  <cols>
    <col min="1" max="1" width="37.109375" customWidth="1"/>
    <col min="2" max="2" width="2.6640625" customWidth="1"/>
    <col min="3" max="3" width="42.44140625" customWidth="1"/>
    <col min="4" max="4" width="20.44140625" customWidth="1"/>
  </cols>
  <sheetData>
    <row r="1" spans="1:4">
      <c r="A1" s="11" t="s">
        <v>33</v>
      </c>
      <c r="B1" s="11"/>
      <c r="C1" s="12" t="s">
        <v>43</v>
      </c>
      <c r="D1" s="15" t="s">
        <v>119</v>
      </c>
    </row>
    <row r="2" spans="1:4" ht="13.5" customHeight="1">
      <c r="A2" s="9"/>
      <c r="B2" s="9"/>
      <c r="C2" s="10"/>
    </row>
    <row r="3" spans="1:4">
      <c r="A3" s="13" t="s">
        <v>66</v>
      </c>
      <c r="B3" s="13"/>
      <c r="C3" s="14" t="s">
        <v>130</v>
      </c>
    </row>
    <row r="4" spans="1:4">
      <c r="A4" s="13"/>
      <c r="B4" s="13"/>
      <c r="C4" s="14" t="s">
        <v>131</v>
      </c>
      <c r="D4" t="s">
        <v>120</v>
      </c>
    </row>
    <row r="5" spans="1:4">
      <c r="A5" s="13" t="s">
        <v>127</v>
      </c>
      <c r="B5" s="13"/>
      <c r="C5" s="14" t="s">
        <v>78</v>
      </c>
    </row>
    <row r="6" spans="1:4">
      <c r="A6" s="13"/>
      <c r="B6" s="13"/>
      <c r="C6" s="14" t="s">
        <v>89</v>
      </c>
      <c r="D6" t="s">
        <v>121</v>
      </c>
    </row>
    <row r="7" spans="1:4">
      <c r="A7" s="13"/>
      <c r="B7" s="13"/>
      <c r="C7" s="14" t="s">
        <v>80</v>
      </c>
      <c r="D7" t="s">
        <v>98</v>
      </c>
    </row>
    <row r="8" spans="1:4">
      <c r="A8" s="13" t="s">
        <v>68</v>
      </c>
      <c r="B8" s="13"/>
      <c r="C8" s="14" t="s">
        <v>49</v>
      </c>
      <c r="D8" t="s">
        <v>99</v>
      </c>
    </row>
    <row r="9" spans="1:4">
      <c r="A9" s="13" t="s">
        <v>35</v>
      </c>
      <c r="B9" s="13"/>
      <c r="C9" s="14" t="s">
        <v>48</v>
      </c>
      <c r="D9" t="s">
        <v>100</v>
      </c>
    </row>
    <row r="10" spans="1:4">
      <c r="A10" s="13"/>
      <c r="B10" s="13"/>
      <c r="C10" s="14" t="s">
        <v>90</v>
      </c>
      <c r="D10" t="s">
        <v>101</v>
      </c>
    </row>
    <row r="11" spans="1:4">
      <c r="A11" s="13" t="s">
        <v>3</v>
      </c>
      <c r="B11" s="13"/>
      <c r="C11" s="14" t="s">
        <v>75</v>
      </c>
      <c r="D11" t="s">
        <v>102</v>
      </c>
    </row>
    <row r="12" spans="1:4">
      <c r="A12" s="13" t="s">
        <v>67</v>
      </c>
      <c r="B12" s="8"/>
      <c r="C12" s="14" t="s">
        <v>46</v>
      </c>
      <c r="D12" t="s">
        <v>103</v>
      </c>
    </row>
    <row r="13" spans="1:4">
      <c r="A13" s="13" t="s">
        <v>76</v>
      </c>
      <c r="B13" s="13"/>
      <c r="C13" s="14" t="s">
        <v>97</v>
      </c>
      <c r="D13" t="s">
        <v>104</v>
      </c>
    </row>
    <row r="14" spans="1:4">
      <c r="A14" s="13"/>
      <c r="B14" s="13"/>
      <c r="C14" s="14" t="s">
        <v>129</v>
      </c>
      <c r="D14" t="s">
        <v>105</v>
      </c>
    </row>
    <row r="15" spans="1:4">
      <c r="A15" s="13" t="s">
        <v>45</v>
      </c>
      <c r="B15" s="8"/>
      <c r="C15" s="14" t="s">
        <v>47</v>
      </c>
      <c r="D15" t="s">
        <v>106</v>
      </c>
    </row>
    <row r="16" spans="1:4">
      <c r="A16" s="13" t="s">
        <v>77</v>
      </c>
      <c r="C16" s="14" t="s">
        <v>79</v>
      </c>
      <c r="D16" t="s">
        <v>107</v>
      </c>
    </row>
  </sheetData>
  <phoneticPr fontId="0" type="noConversion"/>
  <pageMargins left="0.5" right="0.5" top="1" bottom="1" header="0.5" footer="0.5"/>
  <pageSetup scale="90" orientation="portrait" horizontalDpi="4294967292" verticalDpi="4294967292" r:id="rId1"/>
  <headerFooter alignWithMargins="0">
    <oddFooter>&amp;R&amp;D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Ex. Summary</vt:lpstr>
      <vt:lpstr>FAU List</vt:lpstr>
      <vt:lpstr>'FAU List'!ATINV</vt:lpstr>
      <vt:lpstr>'FAU List'!DGINV</vt:lpstr>
      <vt:lpstr>'Ex. Summary'!Print_Area</vt:lpstr>
    </vt:vector>
  </TitlesOfParts>
  <Company>UCLA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trappler</dc:creator>
  <cp:lastModifiedBy>Aniket Gupta</cp:lastModifiedBy>
  <cp:lastPrinted>2003-12-05T21:27:35Z</cp:lastPrinted>
  <dcterms:created xsi:type="dcterms:W3CDTF">2000-01-06T18:10:25Z</dcterms:created>
  <dcterms:modified xsi:type="dcterms:W3CDTF">2024-02-03T22:31:53Z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-1771444048</vt:i4>
  </property>
  <property fmtid="{D5CDD505-2E9C-101B-9397-08002B2CF9AE}" pid="3" name="_EmailSubject">
    <vt:lpwstr>03-04 Budgets</vt:lpwstr>
  </property>
  <property fmtid="{D5CDD505-2E9C-101B-9397-08002B2CF9AE}" pid="4" name="_AuthorEmail">
    <vt:lpwstr>trappler@ucla.edu</vt:lpwstr>
  </property>
  <property fmtid="{D5CDD505-2E9C-101B-9397-08002B2CF9AE}" pid="5" name="_AuthorEmailDisplayName">
    <vt:lpwstr>Trappler, Thomas</vt:lpwstr>
  </property>
  <property fmtid="{D5CDD505-2E9C-101B-9397-08002B2CF9AE}" pid="6" name="_PreviousAdHocReviewCycleID">
    <vt:i4>-828347824</vt:i4>
  </property>
  <property fmtid="{D5CDD505-2E9C-101B-9397-08002B2CF9AE}" pid="7" name="_ReviewingToolsShownOnce">
    <vt:lpwstr/>
  </property>
</Properties>
</file>