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codeName="ThisWorkbook"/>
  <mc:AlternateContent xmlns:mc="http://schemas.openxmlformats.org/markup-compatibility/2006">
    <mc:Choice Requires="x15">
      <x15ac:absPath xmlns:x15ac="http://schemas.microsoft.com/office/spreadsheetml/2010/11/ac" url="C:\Users\anike\OneDrive\Documents\UCSD\ERSP\Script\spreadsheets\modeling\original\"/>
    </mc:Choice>
  </mc:AlternateContent>
  <xr:revisionPtr revIDLastSave="0" documentId="8_{53CDAFAA-6A8B-4D74-AC3A-C00D171FE749}" xr6:coauthVersionLast="47" xr6:coauthVersionMax="47" xr10:uidLastSave="{00000000-0000-0000-0000-000000000000}"/>
  <bookViews>
    <workbookView xWindow="768" yWindow="768" windowWidth="17280" windowHeight="8880" tabRatio="768"/>
  </bookViews>
  <sheets>
    <sheet name="17-4 Test Instructions" sheetId="9" r:id="rId1"/>
    <sheet name="17-4 Test" sheetId="1" r:id="rId2"/>
    <sheet name="Pricing Tables Introduction" sheetId="2" r:id="rId3"/>
    <sheet name="P-T Input Instruct. Part A" sheetId="10" r:id="rId4"/>
    <sheet name="P-T Input Instruct. Part B" sheetId="11" r:id="rId5"/>
    <sheet name="P-T Input" sheetId="4" r:id="rId6"/>
    <sheet name="Shock Summary" sheetId="7" r:id="rId7"/>
    <sheet name="Shock Values" sheetId="5" r:id="rId8"/>
    <sheet name="Shock Results" sheetId="6" r:id="rId9"/>
    <sheet name="Module5" sheetId="8" state="veryHidden" r:id=""/>
  </sheets>
  <definedNames>
    <definedName name="_xlnm.Print_Area" localSheetId="1">'17-4 Test'!$A$1:$H$43</definedName>
    <definedName name="_xlnm.Print_Area" localSheetId="2">'Pricing Tables Introduction'!$A$1:$L$18</definedName>
    <definedName name="_xlnm.Print_Area" localSheetId="5">'P-T Input'!$A$1:$J$79</definedName>
    <definedName name="_xlnm.Print_Area" localSheetId="8">'Shock Results'!$A$1:$J$167</definedName>
    <definedName name="_xlnm.Print_Area" localSheetId="6">'Shock Summary'!$A$3:$H$71</definedName>
    <definedName name="_xlnm.Print_Area" localSheetId="7">'Shock Values'!$A$139:$L$162</definedName>
  </definedNames>
  <calcPr calcId="191029" calcMode="manual" iterate="1" iterateCount="1" iterateDelta="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3" i="1" l="1"/>
  <c r="F34" i="1" s="1"/>
  <c r="D57" i="7" s="1"/>
  <c r="F23" i="1"/>
  <c r="F25" i="1"/>
  <c r="F27" i="1" s="1"/>
  <c r="F37" i="1" s="1"/>
  <c r="D16" i="1"/>
  <c r="H10" i="1" s="1"/>
  <c r="H43" i="1" s="1"/>
  <c r="H20" i="1"/>
  <c r="H72" i="1"/>
  <c r="H67" i="2"/>
  <c r="H67" i="4"/>
  <c r="F2" i="4"/>
  <c r="C77" i="4"/>
  <c r="C79" i="4" s="1"/>
  <c r="J77" i="4"/>
  <c r="J79" i="4"/>
  <c r="F77" i="4"/>
  <c r="F79" i="4" s="1"/>
  <c r="E55" i="10"/>
  <c r="E54" i="10"/>
  <c r="F26" i="11"/>
  <c r="F25" i="11"/>
  <c r="D17" i="6"/>
  <c r="E17" i="6"/>
  <c r="F17" i="6"/>
  <c r="G17" i="6"/>
  <c r="H17" i="6"/>
  <c r="I17" i="6"/>
  <c r="J17" i="6"/>
  <c r="D18" i="6"/>
  <c r="E18" i="6"/>
  <c r="F18" i="6"/>
  <c r="G18" i="6"/>
  <c r="H18" i="6"/>
  <c r="I18" i="6"/>
  <c r="J18" i="6"/>
  <c r="J165" i="6"/>
  <c r="I165" i="6"/>
  <c r="H165" i="6"/>
  <c r="G165" i="6"/>
  <c r="F165" i="6"/>
  <c r="E165" i="6"/>
  <c r="D165" i="6"/>
  <c r="J164" i="6"/>
  <c r="I164" i="6"/>
  <c r="H164" i="6"/>
  <c r="G164" i="6"/>
  <c r="F164" i="6"/>
  <c r="E164" i="6"/>
  <c r="D164" i="6"/>
  <c r="J163" i="6"/>
  <c r="I163" i="6"/>
  <c r="H163" i="6"/>
  <c r="G163" i="6"/>
  <c r="F163" i="6"/>
  <c r="E163" i="6"/>
  <c r="D163" i="6"/>
  <c r="J162" i="6"/>
  <c r="I162" i="6"/>
  <c r="H162" i="6"/>
  <c r="G162" i="6"/>
  <c r="F162" i="6"/>
  <c r="E162" i="6"/>
  <c r="D162" i="6"/>
  <c r="J161" i="6"/>
  <c r="I161" i="6"/>
  <c r="H161" i="6"/>
  <c r="G161" i="6"/>
  <c r="F161" i="6"/>
  <c r="E161" i="6"/>
  <c r="D161" i="6"/>
  <c r="J160" i="6"/>
  <c r="I160" i="6"/>
  <c r="H160" i="6"/>
  <c r="G160" i="6"/>
  <c r="F160" i="6"/>
  <c r="E160" i="6"/>
  <c r="D160" i="6"/>
  <c r="J159" i="6"/>
  <c r="I159" i="6"/>
  <c r="H159" i="6"/>
  <c r="G159" i="6"/>
  <c r="F159" i="6"/>
  <c r="E159" i="6"/>
  <c r="D159" i="6"/>
  <c r="J158" i="6"/>
  <c r="I158" i="6"/>
  <c r="H158" i="6"/>
  <c r="G158" i="6"/>
  <c r="F158" i="6"/>
  <c r="E158" i="6"/>
  <c r="D158" i="6"/>
  <c r="J157" i="6"/>
  <c r="I157" i="6"/>
  <c r="H157" i="6"/>
  <c r="G157" i="6"/>
  <c r="F157" i="6"/>
  <c r="E157" i="6"/>
  <c r="D157" i="6"/>
  <c r="J156" i="6"/>
  <c r="I156" i="6"/>
  <c r="H156" i="6"/>
  <c r="G156" i="6"/>
  <c r="F156" i="6"/>
  <c r="E156" i="6"/>
  <c r="D156" i="6"/>
  <c r="J155" i="6"/>
  <c r="I155" i="6"/>
  <c r="H155" i="6"/>
  <c r="G155" i="6"/>
  <c r="F155" i="6"/>
  <c r="E155" i="6"/>
  <c r="D155" i="6"/>
  <c r="J154" i="6"/>
  <c r="I154" i="6"/>
  <c r="H154" i="6"/>
  <c r="G154" i="6"/>
  <c r="F154" i="6"/>
  <c r="E154" i="6"/>
  <c r="D154" i="6"/>
  <c r="J153" i="6"/>
  <c r="I153" i="6"/>
  <c r="H153" i="6"/>
  <c r="G153" i="6"/>
  <c r="F153" i="6"/>
  <c r="E153" i="6"/>
  <c r="D153" i="6"/>
  <c r="J152" i="6"/>
  <c r="I152" i="6"/>
  <c r="H152" i="6"/>
  <c r="G152" i="6"/>
  <c r="F152" i="6"/>
  <c r="F167" i="6" s="1"/>
  <c r="D33" i="7" s="1"/>
  <c r="E152" i="6"/>
  <c r="D152" i="6"/>
  <c r="J151" i="6"/>
  <c r="I151" i="6"/>
  <c r="H151" i="6"/>
  <c r="G151" i="6"/>
  <c r="F151" i="6"/>
  <c r="E151" i="6"/>
  <c r="E167" i="6" s="1"/>
  <c r="C33" i="7" s="1"/>
  <c r="D151" i="6"/>
  <c r="J150" i="6"/>
  <c r="I150" i="6"/>
  <c r="H150" i="6"/>
  <c r="G150" i="6"/>
  <c r="F150" i="6"/>
  <c r="E150" i="6"/>
  <c r="D150" i="6"/>
  <c r="J149" i="6"/>
  <c r="I149" i="6"/>
  <c r="H149" i="6"/>
  <c r="H167" i="6" s="1"/>
  <c r="F33" i="7" s="1"/>
  <c r="G149" i="6"/>
  <c r="F149" i="6"/>
  <c r="E149" i="6"/>
  <c r="D149" i="6"/>
  <c r="D167" i="6" s="1"/>
  <c r="B33" i="7" s="1"/>
  <c r="J148" i="6"/>
  <c r="J167" i="6" s="1"/>
  <c r="H33" i="7" s="1"/>
  <c r="I148" i="6"/>
  <c r="H148" i="6"/>
  <c r="G148" i="6"/>
  <c r="G167" i="6" s="1"/>
  <c r="F148" i="6"/>
  <c r="E148" i="6"/>
  <c r="D148" i="6"/>
  <c r="I167" i="6"/>
  <c r="J83" i="6"/>
  <c r="J84" i="6"/>
  <c r="J85" i="6"/>
  <c r="J139" i="6" s="1"/>
  <c r="H30" i="7" s="1"/>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I83" i="6"/>
  <c r="I84" i="6"/>
  <c r="I85" i="6"/>
  <c r="I139" i="6" s="1"/>
  <c r="G30" i="7" s="1"/>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H83" i="6"/>
  <c r="H84" i="6"/>
  <c r="H85" i="6"/>
  <c r="H139" i="6" s="1"/>
  <c r="F30" i="7" s="1"/>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G83" i="6"/>
  <c r="G84" i="6"/>
  <c r="G85" i="6"/>
  <c r="G139" i="6" s="1"/>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F83" i="6"/>
  <c r="F84" i="6"/>
  <c r="F85" i="6"/>
  <c r="F139" i="6" s="1"/>
  <c r="D30" i="7" s="1"/>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E83" i="6"/>
  <c r="E84" i="6"/>
  <c r="E85" i="6"/>
  <c r="E139" i="6" s="1"/>
  <c r="C30" i="7" s="1"/>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D83" i="6"/>
  <c r="D84" i="6"/>
  <c r="D85" i="6"/>
  <c r="D139" i="6" s="1"/>
  <c r="B30" i="7" s="1"/>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J7" i="6"/>
  <c r="J8" i="6"/>
  <c r="J9" i="6"/>
  <c r="J74" i="6" s="1"/>
  <c r="J10" i="6"/>
  <c r="J11" i="6"/>
  <c r="J12" i="6"/>
  <c r="J13" i="6"/>
  <c r="J14" i="6"/>
  <c r="J15" i="6"/>
  <c r="J16"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I7" i="6"/>
  <c r="I8" i="6"/>
  <c r="I74" i="6" s="1"/>
  <c r="I9" i="6"/>
  <c r="I10" i="6"/>
  <c r="I11" i="6"/>
  <c r="I12" i="6"/>
  <c r="I13" i="6"/>
  <c r="I14" i="6"/>
  <c r="I15" i="6"/>
  <c r="I16"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H7" i="6"/>
  <c r="H8" i="6"/>
  <c r="H9" i="6"/>
  <c r="H10" i="6"/>
  <c r="H11" i="6"/>
  <c r="H12" i="6"/>
  <c r="H13" i="6"/>
  <c r="H14" i="6"/>
  <c r="H15" i="6"/>
  <c r="H16"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74" i="6" s="1"/>
  <c r="H53" i="6"/>
  <c r="H54" i="6"/>
  <c r="H55" i="6"/>
  <c r="H56" i="6"/>
  <c r="H57" i="6"/>
  <c r="H58" i="6"/>
  <c r="H59" i="6"/>
  <c r="H60" i="6"/>
  <c r="H61" i="6"/>
  <c r="H62" i="6"/>
  <c r="H63" i="6"/>
  <c r="H64" i="6"/>
  <c r="H65" i="6"/>
  <c r="H66" i="6"/>
  <c r="H67" i="6"/>
  <c r="H68" i="6"/>
  <c r="H69" i="6"/>
  <c r="H70" i="6"/>
  <c r="H71" i="6"/>
  <c r="H72" i="6"/>
  <c r="G7" i="6"/>
  <c r="G8" i="6"/>
  <c r="G9" i="6"/>
  <c r="G74" i="6" s="1"/>
  <c r="G10" i="6"/>
  <c r="G11" i="6"/>
  <c r="G12" i="6"/>
  <c r="G13" i="6"/>
  <c r="G14" i="6"/>
  <c r="G15" i="6"/>
  <c r="G16"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F7" i="6"/>
  <c r="F8" i="6"/>
  <c r="F74" i="6" s="1"/>
  <c r="F9" i="6"/>
  <c r="F10" i="6"/>
  <c r="F11" i="6"/>
  <c r="F12" i="6"/>
  <c r="F13" i="6"/>
  <c r="F14" i="6"/>
  <c r="F15" i="6"/>
  <c r="F16"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E7" i="6"/>
  <c r="E8" i="6"/>
  <c r="E9" i="6"/>
  <c r="E10" i="6"/>
  <c r="E11" i="6"/>
  <c r="E12" i="6"/>
  <c r="E13" i="6"/>
  <c r="E14" i="6"/>
  <c r="E15" i="6"/>
  <c r="E16"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4" i="6"/>
  <c r="C15" i="7" s="1"/>
  <c r="D7" i="6"/>
  <c r="D8" i="6"/>
  <c r="D9" i="6"/>
  <c r="D10" i="6"/>
  <c r="D11" i="6"/>
  <c r="D12" i="6"/>
  <c r="D13" i="6"/>
  <c r="D14" i="6"/>
  <c r="D15" i="6"/>
  <c r="D16" i="6"/>
  <c r="D19" i="6"/>
  <c r="D20" i="6"/>
  <c r="D21" i="6"/>
  <c r="D22" i="6"/>
  <c r="D23" i="6"/>
  <c r="D24" i="6"/>
  <c r="D74" i="6" s="1"/>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B8" i="7"/>
  <c r="H42" i="7"/>
  <c r="H44" i="7"/>
  <c r="E6" i="7"/>
  <c r="E5" i="7"/>
  <c r="B6" i="7"/>
  <c r="B5" i="7"/>
  <c r="G33" i="7"/>
  <c r="C27" i="7"/>
  <c r="C36" i="7" s="1"/>
  <c r="G5" i="7"/>
  <c r="H46" i="7"/>
  <c r="B22" i="7"/>
  <c r="B20" i="7"/>
  <c r="B23" i="7" s="1"/>
  <c r="B21" i="7"/>
  <c r="B15" i="7" l="1"/>
  <c r="B27" i="7"/>
  <c r="D34" i="7"/>
  <c r="B34" i="7"/>
  <c r="G31" i="7"/>
  <c r="E21" i="7"/>
  <c r="H21" i="7" s="1"/>
  <c r="E30" i="7"/>
  <c r="C31" i="7"/>
  <c r="H75" i="4"/>
  <c r="C16" i="7"/>
  <c r="F15" i="7"/>
  <c r="F16" i="7" s="1"/>
  <c r="F27" i="7"/>
  <c r="F38" i="1"/>
  <c r="H41" i="1" s="1"/>
  <c r="H48" i="7" s="1"/>
  <c r="H40" i="1"/>
  <c r="B10" i="7"/>
  <c r="B12" i="7" s="1"/>
  <c r="D50" i="7" s="1"/>
  <c r="D51" i="7" s="1"/>
  <c r="E15" i="7"/>
  <c r="E20" i="7"/>
  <c r="E27" i="7"/>
  <c r="H15" i="7"/>
  <c r="H27" i="7"/>
  <c r="E22" i="7"/>
  <c r="H22" i="7" s="1"/>
  <c r="E33" i="7"/>
  <c r="H34" i="7" s="1"/>
  <c r="F34" i="7"/>
  <c r="D15" i="7"/>
  <c r="D16" i="7" s="1"/>
  <c r="D27" i="7"/>
  <c r="G15" i="7"/>
  <c r="G16" i="7" s="1"/>
  <c r="G27" i="7"/>
  <c r="H31" i="7"/>
  <c r="F29" i="1"/>
  <c r="F35" i="1" s="1"/>
  <c r="E23" i="7" l="1"/>
  <c r="H20" i="7"/>
  <c r="H23" i="7" s="1"/>
  <c r="H54" i="7"/>
  <c r="C34" i="7"/>
  <c r="D32" i="7"/>
  <c r="C32" i="7"/>
  <c r="B32" i="7"/>
  <c r="H32" i="7"/>
  <c r="G32" i="7"/>
  <c r="E31" i="7"/>
  <c r="F32" i="7"/>
  <c r="E32" i="7"/>
  <c r="C29" i="7"/>
  <c r="E36" i="7"/>
  <c r="B29" i="7"/>
  <c r="G29" i="7"/>
  <c r="H29" i="7"/>
  <c r="E28" i="7"/>
  <c r="E37" i="7" s="1"/>
  <c r="F29" i="7"/>
  <c r="E29" i="7"/>
  <c r="D29" i="7"/>
  <c r="D36" i="7"/>
  <c r="D28" i="7"/>
  <c r="D37" i="7" s="1"/>
  <c r="F31" i="7"/>
  <c r="E34" i="7"/>
  <c r="E35" i="7"/>
  <c r="F35" i="7"/>
  <c r="D35" i="7"/>
  <c r="C35" i="7"/>
  <c r="B35" i="7"/>
  <c r="H35" i="7"/>
  <c r="G34" i="7"/>
  <c r="G35" i="7"/>
  <c r="C28" i="7"/>
  <c r="C37" i="7" s="1"/>
  <c r="H28" i="7"/>
  <c r="H37" i="7" s="1"/>
  <c r="D56" i="7" s="1"/>
  <c r="D58" i="7" s="1"/>
  <c r="D61" i="7" s="1"/>
  <c r="H65" i="7" s="1"/>
  <c r="H36" i="7"/>
  <c r="B31" i="7"/>
  <c r="D52" i="7"/>
  <c r="B36" i="7"/>
  <c r="B28" i="7"/>
  <c r="B37" i="7" s="1"/>
  <c r="E16" i="7"/>
  <c r="B17" i="7"/>
  <c r="E17" i="7"/>
  <c r="H17" i="7"/>
  <c r="D17" i="7"/>
  <c r="F17" i="7"/>
  <c r="G17" i="7"/>
  <c r="C17" i="7"/>
  <c r="G36" i="7"/>
  <c r="G28" i="7"/>
  <c r="H16" i="7"/>
  <c r="F36" i="7"/>
  <c r="F28" i="7"/>
  <c r="D31" i="7"/>
  <c r="B16" i="7"/>
  <c r="F37" i="7" l="1"/>
  <c r="H67" i="7"/>
  <c r="D63" i="7"/>
  <c r="D62" i="7"/>
  <c r="E38" i="7"/>
  <c r="G38" i="7"/>
  <c r="H38" i="7"/>
  <c r="D38" i="7"/>
  <c r="C38" i="7"/>
  <c r="F38" i="7"/>
  <c r="B38" i="7"/>
  <c r="G37" i="7"/>
  <c r="D60" i="7"/>
</calcChain>
</file>

<file path=xl/comments1.xml><?xml version="1.0" encoding="utf-8"?>
<comments xmlns="http://schemas.openxmlformats.org/spreadsheetml/2006/main">
  <authors>
    <author>NCUA</author>
    <author>A satisfied Microsoft Office user</author>
  </authors>
  <commentList>
    <comment ref="D12" authorId="0" shapeId="0">
      <text>
        <r>
          <rPr>
            <sz val="8"/>
            <color indexed="81"/>
            <rFont val="Tahoma"/>
            <family val="2"/>
          </rPr>
          <t>Include Appropriation for Non-Conforming Investments (SCU only), Other Reserves (only if originated from Undivided Earnings), and Uninsured Secondary Capital (Low Income CUs only).</t>
        </r>
        <r>
          <rPr>
            <sz val="8"/>
            <color indexed="81"/>
            <rFont val="Tahoma"/>
          </rPr>
          <t xml:space="preserve">
</t>
        </r>
      </text>
    </comment>
    <comment ref="F30" authorId="1" shapeId="0">
      <text>
        <r>
          <rPr>
            <sz val="8"/>
            <color indexed="81"/>
            <rFont val="Tahoma"/>
          </rPr>
          <t xml:space="preserve">Enter the projected loss on all securities (exclude deposits and other investments not classified as securities) under a +300 basis point instantaneous interest rate shock.   </t>
        </r>
        <r>
          <rPr>
            <b/>
            <u/>
            <sz val="8"/>
            <color indexed="81"/>
            <rFont val="Tahoma"/>
            <family val="2"/>
          </rPr>
          <t>Report the result as a negative number.</t>
        </r>
        <r>
          <rPr>
            <sz val="8"/>
            <color indexed="81"/>
            <rFont val="Tahoma"/>
          </rPr>
          <t xml:space="preserve">
Quarterly, federal credit unions are required to report this information if total complex securities (as defined in Part 703) exceed 100 percent of net capital.  
</t>
        </r>
      </text>
    </comment>
    <comment ref="B31" authorId="0" shapeId="0">
      <text>
        <r>
          <rPr>
            <sz val="8"/>
            <color indexed="81"/>
            <rFont val="Tahoma"/>
          </rPr>
          <t xml:space="preserve">If the credit union does not estimate the potential loss on securities under a +300 basis point shock, it may use the following table to produce an estimate.  Following the 5300 Call Report instructions for Schedule C, Investments, you will generally report investment balances at their maturity date subject to the following specific instructions.  Adjustable rate investments will be reported at the earliest of the next adjustment date or maturity date.  Mortgage-backed securities should be reported based on their remaining weighted-average lives.  Trading securities should be classified as 1-3 years. 
</t>
        </r>
        <r>
          <rPr>
            <b/>
            <u/>
            <sz val="8"/>
            <color indexed="81"/>
            <rFont val="Tahoma"/>
            <family val="2"/>
          </rPr>
          <t xml:space="preserve">
If this optional section is completed, the results will override the results entered in cell F30.</t>
        </r>
        <r>
          <rPr>
            <sz val="8"/>
            <color indexed="81"/>
            <rFont val="Tahoma"/>
          </rPr>
          <t xml:space="preserve">
</t>
        </r>
      </text>
    </comment>
  </commentList>
</comments>
</file>

<file path=xl/sharedStrings.xml><?xml version="1.0" encoding="utf-8"?>
<sst xmlns="http://schemas.openxmlformats.org/spreadsheetml/2006/main" count="928" uniqueCount="392">
  <si>
    <t>REPORT OF MORTGAGE MARKET VALUES</t>
  </si>
  <si>
    <t xml:space="preserve"> </t>
  </si>
  <si>
    <t>Regular Reserves</t>
  </si>
  <si>
    <t>Undivided Earnings</t>
  </si>
  <si>
    <t>Total Assets</t>
  </si>
  <si>
    <t>FIXED RATE REAL ESTATE LOANS</t>
  </si>
  <si>
    <t>VARIABLE RATE REAL ESTATE LOANS</t>
  </si>
  <si>
    <t>GROSS DEVALUATION</t>
  </si>
  <si>
    <t xml:space="preserve">Loss on Securities After 300 bp Shock </t>
  </si>
  <si>
    <t>Total Assets (-) Real Estate Gross Devaluation</t>
  </si>
  <si>
    <t>Total Assets (-) Real Estate &amp; Investment Devaluation</t>
  </si>
  <si>
    <t>INTRODUCTION TO CREDIT UNION (CU) MORTGAGE VALUATION TABLES</t>
  </si>
  <si>
    <r>
      <t xml:space="preserve">Consequently, current market values, where stated, should be taken as </t>
    </r>
    <r>
      <rPr>
        <b/>
        <u/>
        <sz val="10"/>
        <rFont val="Arial"/>
        <family val="2"/>
      </rPr>
      <t>indicators</t>
    </r>
    <r>
      <rPr>
        <sz val="10"/>
        <rFont val="Arial"/>
      </rPr>
      <t xml:space="preserve"> rather than as precise measures.</t>
    </r>
  </si>
  <si>
    <t>The tables in this workbook are an alternative to OTS tables previously used by examiners in the value of  CU mortgages.</t>
  </si>
  <si>
    <t>The workbook has been developed by NCUA in conjunction with Capital Management Sciences (CMS) using BondEdge software.</t>
  </si>
  <si>
    <t>The calculations are not replications of OTS methods.</t>
  </si>
  <si>
    <t>The data should not be over-interpreted.  The numbers are representative for the following reasons:</t>
  </si>
  <si>
    <t xml:space="preserve">     * The tables are only updated quarterly.</t>
  </si>
  <si>
    <t xml:space="preserve">     * The FNMA conventional conforming securities used for calculation may differ from the mortgages held in a credit union.</t>
  </si>
  <si>
    <t>The calculations have been verified by CMS as providing reasonable accuracy of value change under shocks.</t>
  </si>
  <si>
    <t>Tables prepared by:</t>
  </si>
  <si>
    <t>Office of Investment Services, NCUA</t>
  </si>
  <si>
    <t>Background</t>
  </si>
  <si>
    <t>The indicator values are calculated from benchmark mortgage-backed securities (MBS).  Mortgage</t>
  </si>
  <si>
    <t>the coupon rates of benchmark MBS.</t>
  </si>
  <si>
    <t>Workbook Structure</t>
  </si>
  <si>
    <t>The Workbook is write-protected except for those cells requiring input.</t>
  </si>
  <si>
    <t>All input occurs in the first worksheet found under the tab "Input" below.</t>
  </si>
  <si>
    <t>The "Shock Values" worksheet provides indicators of value per $100 of principal.</t>
  </si>
  <si>
    <t>The "Shock Results" worksheet uses the "Input" and "Shock Values" to compute detailed results.</t>
  </si>
  <si>
    <t>The "Shock Summary" tab provides a summary of results, with detail by mortgage type.</t>
  </si>
  <si>
    <t>Data Preparation and Input</t>
  </si>
  <si>
    <t>Example:</t>
  </si>
  <si>
    <t>Mortgage Balance:</t>
  </si>
  <si>
    <t>Margin:</t>
  </si>
  <si>
    <t>Allocate Input:</t>
  </si>
  <si>
    <t>Input margin:</t>
  </si>
  <si>
    <t xml:space="preserve">        </t>
  </si>
  <si>
    <r>
      <t xml:space="preserve">      Note that margin refers to the spread to the underlying index, </t>
    </r>
    <r>
      <rPr>
        <b/>
        <u/>
        <sz val="10"/>
        <rFont val="Arial"/>
        <family val="2"/>
      </rPr>
      <t>not the periodic cap</t>
    </r>
    <r>
      <rPr>
        <sz val="10"/>
        <rFont val="Arial"/>
      </rPr>
      <t>.</t>
    </r>
  </si>
  <si>
    <t xml:space="preserve">      ARMs at or close to life caps should be treated as fixed-rate mortgages.</t>
  </si>
  <si>
    <t>Notes</t>
  </si>
  <si>
    <t>1.  The areas for data input are shaded yellow.</t>
  </si>
  <si>
    <r>
      <t xml:space="preserve">2.  Input data as </t>
    </r>
    <r>
      <rPr>
        <b/>
        <u/>
        <sz val="10"/>
        <rFont val="Arial"/>
        <family val="2"/>
      </rPr>
      <t>THOUSANDS,</t>
    </r>
    <r>
      <rPr>
        <sz val="10"/>
        <rFont val="Arial"/>
        <family val="2"/>
      </rPr>
      <t xml:space="preserve"> however, output summary is expressed in whole dollars.</t>
    </r>
  </si>
  <si>
    <t>3.  A total is carried at the base of each input column to allow reconciliation with G/L.</t>
  </si>
  <si>
    <t>4.  Enter book values with the greatest level of detail available.  Where data are aggregated,</t>
  </si>
  <si>
    <t xml:space="preserve">      many input cells will be left blank.  This will not cause errors in calculation totals.</t>
  </si>
  <si>
    <t>INPUT SHEET:</t>
  </si>
  <si>
    <t>Input only in shaded areas</t>
  </si>
  <si>
    <t>Institution:</t>
  </si>
  <si>
    <t>Charter #:</t>
  </si>
  <si>
    <t>Shock Date:</t>
  </si>
  <si>
    <t>Exam Date:</t>
  </si>
  <si>
    <t>Examiner:</t>
  </si>
  <si>
    <t>FIXED 30 year Mortgages</t>
  </si>
  <si>
    <t>FIXED 15 year Mortgages</t>
  </si>
  <si>
    <t>Adjustable Rate Mortgages</t>
  </si>
  <si>
    <t>Maturity</t>
  </si>
  <si>
    <t>Time to Next</t>
  </si>
  <si>
    <t>(mos)</t>
  </si>
  <si>
    <t>Margin</t>
  </si>
  <si>
    <t>Reprice (mos)</t>
  </si>
  <si>
    <t>360-330</t>
  </si>
  <si>
    <t>180-160</t>
  </si>
  <si>
    <t>1-12</t>
  </si>
  <si>
    <t>329-240</t>
  </si>
  <si>
    <t>159-120</t>
  </si>
  <si>
    <t>36-60</t>
  </si>
  <si>
    <t>239-180</t>
  </si>
  <si>
    <t>119-90</t>
  </si>
  <si>
    <t>179-120</t>
  </si>
  <si>
    <t>89-60</t>
  </si>
  <si>
    <t>119-60</t>
  </si>
  <si>
    <t>&gt;60</t>
  </si>
  <si>
    <t>s/b zero</t>
  </si>
  <si>
    <t>DIFFERENCE ALL</t>
  </si>
  <si>
    <t>TOTAL</t>
  </si>
  <si>
    <t>GL Balance</t>
  </si>
  <si>
    <t>Difference</t>
  </si>
  <si>
    <t xml:space="preserve">PORTFOLIO :     </t>
  </si>
  <si>
    <t>Fixed Morts 30yr</t>
  </si>
  <si>
    <t>DATA SOURCE:</t>
  </si>
  <si>
    <t xml:space="preserve"> BondEdge</t>
  </si>
  <si>
    <t>PRICING DATE:</t>
  </si>
  <si>
    <t xml:space="preserve">DATA DATE :  </t>
  </si>
  <si>
    <t>SHOCK VALUES</t>
  </si>
  <si>
    <t>SHOCK TYPE:</t>
  </si>
  <si>
    <t>Instantaneous</t>
  </si>
  <si>
    <t>(bps)</t>
  </si>
  <si>
    <t>CUSIP</t>
  </si>
  <si>
    <t xml:space="preserve">  Fixed Morts 15yr</t>
  </si>
  <si>
    <t>180-150</t>
  </si>
  <si>
    <t>149-120</t>
  </si>
  <si>
    <t xml:space="preserve"> ARMS</t>
  </si>
  <si>
    <t>Reprice</t>
  </si>
  <si>
    <t>2-12</t>
  </si>
  <si>
    <t>SHOCK RESULTS</t>
  </si>
  <si>
    <t>TOTALS</t>
  </si>
  <si>
    <t>Fixed Morts 15yr</t>
  </si>
  <si>
    <t>Shock Date</t>
  </si>
  <si>
    <t>Valuation Date:</t>
  </si>
  <si>
    <t>SUMMARY</t>
  </si>
  <si>
    <t>Book  Value</t>
  </si>
  <si>
    <t>Market Value</t>
  </si>
  <si>
    <t>M-T-M Difference</t>
  </si>
  <si>
    <t>Rate Shock  Market Values</t>
  </si>
  <si>
    <t xml:space="preserve"> $ Change from Base</t>
  </si>
  <si>
    <t>% Change from Base</t>
  </si>
  <si>
    <t>DETAIL BY MORTGAGE TYPE</t>
  </si>
  <si>
    <t>Book Value</t>
  </si>
  <si>
    <t>Book-Market</t>
  </si>
  <si>
    <t>30 Year Fixed Mortgages</t>
  </si>
  <si>
    <t>15 Year Fixed Mortgages</t>
  </si>
  <si>
    <t>Total</t>
  </si>
  <si>
    <t>DETAIL BY SHOCK</t>
  </si>
  <si>
    <t>TOTAL ASSETS</t>
  </si>
  <si>
    <t>Change in Loan Value (Market - Book Value)</t>
  </si>
  <si>
    <t xml:space="preserve">Assets Adjusted for Market Value of RE Loans </t>
  </si>
  <si>
    <t>Loss on Real Estate Loans (Pricing Tables)</t>
  </si>
  <si>
    <t>Loss on Securities After 300 bp Shock</t>
  </si>
  <si>
    <t>Total Loss on Real Estate Loans and Securities at +300 BPs</t>
  </si>
  <si>
    <t>Total Assets Less Devaluation of RE Loans</t>
  </si>
  <si>
    <t>Total Assets Less Devaluation of RE Loans &amp; Investments</t>
  </si>
  <si>
    <t>Comments:</t>
  </si>
  <si>
    <t>INSTRUCTIONS FOR USE OF 17-4 GROSS TEST</t>
  </si>
  <si>
    <t>Worksheet Structure</t>
  </si>
  <si>
    <t>The Worksheet is write-protected except for those cells requiring input.</t>
  </si>
  <si>
    <t>All input for the Gross Test occurs in the worksheet found under the tab "17-4 Test".</t>
  </si>
  <si>
    <t>2.  Enter all figures in whole dollars.</t>
  </si>
  <si>
    <t xml:space="preserve">The Gross Test's primary intent is to serve as a "quick and dirty" measure to identify those credit unions with potentially high exposure to interest rate risk.  The OIS Pricing Tables (included in this workbook) permit more refined analysis to capture seasoning, coupon rates, and repricing intervals.   </t>
  </si>
  <si>
    <t>&lt;60</t>
  </si>
  <si>
    <t>Mortgage Balances</t>
  </si>
  <si>
    <t>(In $1,000s)</t>
  </si>
  <si>
    <t>There is no need to make changes to the output worksheets.</t>
  </si>
  <si>
    <t>1.  Data should be aggregated and entered in the format of the input worksheet, as practicable.</t>
  </si>
  <si>
    <t>2.  In many cases, the level of detail available will be significantly less than the input sheet permits.</t>
  </si>
  <si>
    <t>CHANGE IN MARKET VALUE NET CAPITAL RATIO AFTER PRICING TABLE R/E &amp; INVESTMENT DEVALUATION</t>
  </si>
  <si>
    <t xml:space="preserve">The Gross Test's results may be conservative and not necessarily representative of a credit union's true interest rate risk exposure.  If the credit union writes nonconforming loans or adjustable rate loans with reset periods greater than one year, or has a significant portfolio of loans with interest rates below current market rates, the loss could be greater.  Conversely, real estate portfolios with seasoned loans, shorter maturities, high interest rates, balloon payoffs, and other features can reduce the actual price volatility of a credit union's mortgage portfolio. </t>
  </si>
  <si>
    <t>The objective of this workbook is to create a reasonably accurate value change of CU mortgage portfolios, under interest rate shocks.</t>
  </si>
  <si>
    <t xml:space="preserve">     * Margins to indices are held constant at a mean, whereas in actuality they will vary with coupon levels.</t>
  </si>
  <si>
    <t>CU examiners can use these indicators to assess the interest rate risk of carrying mortgage loans on the balance sheet, and to evaluate the results of modeling systems.  The indicators will be updated during the second month of each quarter.</t>
  </si>
  <si>
    <t>INSTRUCTIONS FOR USE OF "VALUE SHOCK" WORKSHEETS AT NATURAL PERSON CUs</t>
  </si>
  <si>
    <t>To approximate the price loss due to the rate shock, fixed rate mortgages are devalued by 17 percent, and variable rate mortgages are devalued by 4 percent. The 17 percent devaluation factor represents the price loss on a newly issued 30-year fixed rate conforming mortgage, and the 4 percent devaluation factor represents the price loss on a newly issued 1-Year ARM with a 2 percent periodic cap.  Data provided by the Office of Thrift Supervision and NCUA's Office of Investment Services were used to derive the devaluation factors.</t>
  </si>
  <si>
    <t xml:space="preserve">     * In order to create uniformity, and verifiability by CMS, default settings have been used wherever possible.</t>
  </si>
  <si>
    <t>RECONCILIATION</t>
  </si>
  <si>
    <t>CU Name</t>
  </si>
  <si>
    <t>Eff. Date</t>
  </si>
  <si>
    <t>EX Name</t>
  </si>
  <si>
    <t>Book Net Worth Ratio</t>
  </si>
  <si>
    <t>NET WORTH RATIO WITH 17/4 R/E &amp; INVESTMENT DEVALUATION</t>
  </si>
  <si>
    <t>Net Worth Adjusted for Change in Market Value of RE Lns</t>
  </si>
  <si>
    <t xml:space="preserve">Net Worth less Devaluation of RE Loans </t>
  </si>
  <si>
    <t>Net Worth less Devaluation of RE Loans &amp; Investments</t>
  </si>
  <si>
    <t>NET WORTH RATIO WITH PRICING TABLE R/E &amp; INVESTMENT DEVALUATION</t>
  </si>
  <si>
    <t>Net Worth</t>
  </si>
  <si>
    <t>BOOK NET WORTH RATIO</t>
  </si>
  <si>
    <t>Net Worth (-) Real Estate Gross Devaluation</t>
  </si>
  <si>
    <t>Adjusted Net Worth</t>
  </si>
  <si>
    <t>NET WORTH RATIO  WITH 17/4 R/E DEVALUATION</t>
  </si>
  <si>
    <t>BOOK NET WORTH</t>
  </si>
  <si>
    <t>Net Income (not closed to U/E)</t>
  </si>
  <si>
    <t xml:space="preserve">5.  Finally, remember these are rough indicators of value.  </t>
  </si>
  <si>
    <t>INSTRUCTION FOR FIRST MORTGAGE LOAN INPUT</t>
  </si>
  <si>
    <t xml:space="preserve">Use the following instructions for conventional 1st trust mortgage loans, either fixed rate or ARMS. </t>
  </si>
  <si>
    <t>For second trust loans, HELOC's, balloons or hybrids (e.g., 5/1), see the INSTRUCTIONS FOR OTHER</t>
  </si>
  <si>
    <r>
      <t xml:space="preserve">For </t>
    </r>
    <r>
      <rPr>
        <b/>
        <i/>
        <sz val="10"/>
        <rFont val="Arial"/>
        <family val="2"/>
      </rPr>
      <t>fixed rate mortgages</t>
    </r>
    <r>
      <rPr>
        <sz val="10"/>
        <rFont val="Arial"/>
        <family val="2"/>
      </rPr>
      <t>, the actual weighted average loan rate may fall between the intervals provided on the data input sheet (e.g., between 7.00 and 7.25%).  For simplicity, you may enter the mortgage balance in the lower loan rate interval (e.g., 7.00%).  However, to gain some precision, you may allocate the balance to approximate the effective portfolio loan rate as follows:</t>
    </r>
  </si>
  <si>
    <r>
      <t xml:space="preserve">  </t>
    </r>
    <r>
      <rPr>
        <sz val="10"/>
        <rFont val="Arial"/>
        <family val="2"/>
      </rPr>
      <t xml:space="preserve">      Wtd. Ave. Loan Rate:</t>
    </r>
  </si>
  <si>
    <t>Input Loan Rate:</t>
  </si>
  <si>
    <r>
      <t xml:space="preserve">4.  Stratify </t>
    </r>
    <r>
      <rPr>
        <b/>
        <i/>
        <sz val="10"/>
        <rFont val="Arial"/>
        <family val="2"/>
      </rPr>
      <t>adjustable-rate mortgages</t>
    </r>
    <r>
      <rPr>
        <sz val="10"/>
        <rFont val="Arial"/>
        <family val="2"/>
      </rPr>
      <t xml:space="preserve"> by loan rate, margin, and time to next reprice.</t>
    </r>
  </si>
  <si>
    <t xml:space="preserve">The actual margin to an index for an ARM may fall between the 1% increments for inputs. </t>
  </si>
  <si>
    <t>Therefore, you may use discretion in in entering the data to generate the result.  For simplicity,</t>
  </si>
  <si>
    <t xml:space="preserve">you may round the index down to the next lowest margin (e.g., an actual margin of 2.25 may </t>
  </si>
  <si>
    <t>be rounded down to 2.00%).  Alternatively, to gain some precision, you may allocate the balance</t>
  </si>
  <si>
    <t>to approximate the effective margin as follows:</t>
  </si>
  <si>
    <t>5.  Currently the distance of an ARM from its lifetime cap is not factored into the values.</t>
  </si>
  <si>
    <t>INSTRUCTIONS FOR OTHER REAL ESTATE LOAN TYPE INPUT</t>
  </si>
  <si>
    <t>For fixed rate mortgages, the actual weighted average loan rate may fall between the intervals provided on the data input sheet (e.g., between 7.00 and 7.25%).  For simplicity, you may enter the mortgage balance in the lower loan rate interval (e.g., 7.00%).  However, to gain some precision, you may allocate the balance to approximate the effective portfolio loan rate as follows:</t>
  </si>
  <si>
    <t xml:space="preserve">     below for adjustable rate HELOCs, balloons, and hybrids (e.g., 5/1 ARMs).</t>
  </si>
  <si>
    <r>
      <t xml:space="preserve">Note that margin refers to the spread to the underlying index, </t>
    </r>
    <r>
      <rPr>
        <b/>
        <u/>
        <sz val="10"/>
        <rFont val="Arial"/>
        <family val="2"/>
      </rPr>
      <t>not the periodic cap</t>
    </r>
    <r>
      <rPr>
        <sz val="10"/>
        <rFont val="Arial"/>
      </rPr>
      <t>.</t>
    </r>
  </si>
  <si>
    <t>INSTRUCTIONS FOR SPECIAL MORTGAGE TYPES</t>
  </si>
  <si>
    <t>Fixed Rate Second Mortgages (including fixed rate HELOCs)</t>
  </si>
  <si>
    <t>These loans are differentiated from 1st Trust loans because they typically have the following characteristics:</t>
  </si>
  <si>
    <t>(1) Subordinated collateral position</t>
  </si>
  <si>
    <t>(2) Higher loan-to-value than first mortgages</t>
  </si>
  <si>
    <t>(3) Are smaller balance, shorter term loans</t>
  </si>
  <si>
    <t xml:space="preserve">  portfolio's yields must be adjusted.</t>
  </si>
  <si>
    <t>Instructions:</t>
  </si>
  <si>
    <t xml:space="preserve">     maturities similar to the results obtained in Step (1).</t>
  </si>
  <si>
    <t xml:space="preserve">     loan rate and remaining term</t>
  </si>
  <si>
    <t>Adjustable Rate Home Equity Lines of Credit</t>
  </si>
  <si>
    <t>(1) Determine the current offering rates for ARMS and HELOCs with similar repricing intervals.</t>
  </si>
  <si>
    <t>(2)  Determine the difference between the ARM and HELOC coupon rates.  Exclude any difference attributed</t>
  </si>
  <si>
    <t xml:space="preserve">      to teaser rates.  For example, assume a 1 year ARM rate is 6%, and the rate for a HELOC that reprices </t>
  </si>
  <si>
    <t xml:space="preserve">      every year should be  7.5%, but is offered at a 5% teaser rate.  Base the differential on the 6% ARM</t>
  </si>
  <si>
    <t xml:space="preserve">      rate and the 7.5% HELOC rate.</t>
  </si>
  <si>
    <t>Balloons (balloon date will be reached within 5 years or less)</t>
  </si>
  <si>
    <t>(1) Include in ARM input section.</t>
  </si>
  <si>
    <t>(2) Allocate to 1-12 or 36-60 repricing interval based on portfolio's average remaining balloon term.</t>
  </si>
  <si>
    <t xml:space="preserve">     For example, if a portfolio of 5 year balloons was primarily originated 4 years ago, most mortgages would reach</t>
  </si>
  <si>
    <t xml:space="preserve">     the balloon date in 1 year.  Therefore, the portfolio should be entered into the 1-12 repricing category.</t>
  </si>
  <si>
    <t>(3) Use the 3% margin category.</t>
  </si>
  <si>
    <t>Balloons (balloon date of greater than 5 years)</t>
  </si>
  <si>
    <t>(1) Allocate balloons longer than 5 years in either 15 year or 30 year fixed, depending on contractual amortization schedule.</t>
  </si>
  <si>
    <t>Hybrid ARMs</t>
  </si>
  <si>
    <t>(1) If remaining time to reprice is less than 5 years, treat as balloon with repricing date &lt; 5 years.</t>
  </si>
  <si>
    <t>(2) If remaining time to reprice exceeds 5 years, allocate to 15 year mortgages with 119-60 months term.</t>
  </si>
  <si>
    <t>Other Reserves</t>
  </si>
  <si>
    <t>&lt;1 Year</t>
  </si>
  <si>
    <t>1-3 Years</t>
  </si>
  <si>
    <t>3-10 Years</t>
  </si>
  <si>
    <t>&gt;10 Years</t>
  </si>
  <si>
    <t>CHANGE FROM BOOK VALUE NET WORTH ($) AFTER 17/4 R/E &amp; INVESTMENT DEVALUATION</t>
  </si>
  <si>
    <t>\</t>
  </si>
  <si>
    <t>CHANGE IN MARKET VALUE NET WORTH ($) AFTER PRICING TABLE R/E &amp; INVESTMENT DEVALUATION</t>
  </si>
  <si>
    <t xml:space="preserve">CURRENT NET WORTH RATIO ADJUSTED FOR MARKET VALUE OF REAL ESTATE LOANS </t>
  </si>
  <si>
    <t>Book Net Worth ($)</t>
  </si>
  <si>
    <t>Weighted Average Remaining Term</t>
  </si>
  <si>
    <t>Loan Rate</t>
  </si>
  <si>
    <t>Optional Security Loss Calculation</t>
  </si>
  <si>
    <t>1.  For purposes of this exercise, all adjustable rate real estate loans (loans that will reset their interest rate [do not include balloon mortgages]) should be entered as Variable Rate Real Estate Loans (e.g., ARMs and adjustable rate home equity lines of credit). All other loans (including balloons and hybrids that have not converted to a fully adjustable rate product [e.g., 5/1 products]) should be entered in the Fixed Rate Real Estate Loans block.</t>
  </si>
  <si>
    <t xml:space="preserve">     * Mortgage servicing fees are assumed to be a uniform 50 bps.</t>
  </si>
  <si>
    <t>approximate price loss on mortgages due to the rate shock.  Securities subject to FAS 115 are also included in the analysis.</t>
  </si>
  <si>
    <r>
      <t xml:space="preserve">4.  Stratify </t>
    </r>
    <r>
      <rPr>
        <b/>
        <i/>
        <sz val="10"/>
        <rFont val="Arial"/>
        <family val="2"/>
      </rPr>
      <t>adjustable-rate mortgages</t>
    </r>
    <r>
      <rPr>
        <sz val="10"/>
        <rFont val="Arial"/>
        <family val="2"/>
      </rPr>
      <t xml:space="preserve"> by loan rate, margin, and time to next reprice.  See Instructions</t>
    </r>
  </si>
  <si>
    <r>
      <t xml:space="preserve">3.  Stratify </t>
    </r>
    <r>
      <rPr>
        <b/>
        <i/>
        <sz val="10"/>
        <rFont val="Arial"/>
        <family val="2"/>
      </rPr>
      <t>fixed-rate mortgages</t>
    </r>
    <r>
      <rPr>
        <sz val="10"/>
        <rFont val="Arial"/>
      </rPr>
      <t xml:space="preserve"> by loan rate and remaining maturity.  See Instructions below for </t>
    </r>
  </si>
  <si>
    <t xml:space="preserve">     second mortgages, balloons, and hybrids (e.g., 5/1 ARMs).</t>
  </si>
  <si>
    <t>(4) Have higher loan rates to compensate for (1) and (2)</t>
  </si>
  <si>
    <t>To account for the credit spread differentials between 1st Trusts and second mortgages, the second trust</t>
  </si>
  <si>
    <t>(1) Establish average original term of the second mortgage portfolio.</t>
  </si>
  <si>
    <r>
      <t xml:space="preserve">(2) Determine the </t>
    </r>
    <r>
      <rPr>
        <b/>
        <i/>
        <sz val="10"/>
        <rFont val="Arial"/>
        <family val="2"/>
      </rPr>
      <t>current offering rates</t>
    </r>
    <r>
      <rPr>
        <sz val="10"/>
        <rFont val="Arial"/>
      </rPr>
      <t xml:space="preserve"> for fixed rate 1st Trusts and second mortgages with original </t>
    </r>
  </si>
  <si>
    <r>
      <t xml:space="preserve">(3)  Determine the difference between the 1st Trust and second mortgage </t>
    </r>
    <r>
      <rPr>
        <b/>
        <i/>
        <sz val="10"/>
        <rFont val="Arial"/>
        <family val="2"/>
      </rPr>
      <t>offering rates</t>
    </r>
    <r>
      <rPr>
        <sz val="10"/>
        <rFont val="Arial"/>
      </rPr>
      <t>.</t>
    </r>
  </si>
  <si>
    <r>
      <t xml:space="preserve">(4)  Subtract the difference obtained in step (3) from the </t>
    </r>
    <r>
      <rPr>
        <b/>
        <i/>
        <sz val="10"/>
        <rFont val="Arial"/>
        <family val="2"/>
      </rPr>
      <t xml:space="preserve">average loan rate of the second mortgage portfolio </t>
    </r>
    <r>
      <rPr>
        <sz val="10"/>
        <rFont val="Arial"/>
      </rPr>
      <t>to</t>
    </r>
  </si>
  <si>
    <r>
      <t xml:space="preserve">      arrive at an </t>
    </r>
    <r>
      <rPr>
        <b/>
        <u/>
        <sz val="10"/>
        <rFont val="Arial"/>
        <family val="2"/>
      </rPr>
      <t>adjusted portfolio loan rate</t>
    </r>
    <r>
      <rPr>
        <sz val="10"/>
        <rFont val="Arial"/>
      </rPr>
      <t xml:space="preserve"> for second mortgages.</t>
    </r>
  </si>
  <si>
    <t>(5) Allocate second mortgages in the 15 year fixed category according to the adjusted portfolio.</t>
  </si>
  <si>
    <t>EXAMPLE:</t>
  </si>
  <si>
    <t>Current Offering Rate on 15 Yr 1st Trust Loans</t>
  </si>
  <si>
    <t>Current Offering Rate on 15 Yr 2nd Mortgages</t>
  </si>
  <si>
    <t>Average Loan Rate on 2nd Mortgage Portfolio</t>
  </si>
  <si>
    <t>7.0 percent</t>
  </si>
  <si>
    <t>8.5 percent</t>
  </si>
  <si>
    <t>8.0 percent</t>
  </si>
  <si>
    <r>
      <t xml:space="preserve">8.50% - 7.0% = 1.50%                  8.0% - 1.50% = 7.50% = </t>
    </r>
    <r>
      <rPr>
        <b/>
        <sz val="10"/>
        <rFont val="Arial"/>
        <family val="2"/>
      </rPr>
      <t>Adjusted Portfolio Loan Rate</t>
    </r>
  </si>
  <si>
    <r>
      <t xml:space="preserve">(3) Deduct offering rate differential from HELOC portfolio rates to arrive at an </t>
    </r>
    <r>
      <rPr>
        <b/>
        <sz val="10"/>
        <rFont val="Arial"/>
        <family val="2"/>
      </rPr>
      <t xml:space="preserve">adjusted portfolio loan rate </t>
    </r>
    <r>
      <rPr>
        <sz val="10"/>
        <rFont val="Arial"/>
        <family val="2"/>
      </rPr>
      <t xml:space="preserve">(see example </t>
    </r>
  </si>
  <si>
    <t xml:space="preserve">     immediately above).</t>
  </si>
  <si>
    <t>(4) Allocate using ARM categories.</t>
  </si>
  <si>
    <t>The purpose of the OIS Pricing Tables Worksheet is to produce indicators of market values and shocked values for fixed and variable rate real estate loans on a more refined basis than the Gross Test.  However, because this method does not value all assets and omits liabilities and shares from valuation, it should not be construed as a comprehensive measure of interest rate risk.</t>
  </si>
  <si>
    <t xml:space="preserve">loan rates are created by adding back 50 basis point in mortgage servicing fees (MSF) to </t>
  </si>
  <si>
    <t>REAL ESTATE LOAN TYPE INPUT.</t>
  </si>
  <si>
    <t xml:space="preserve">1.  Data should be aggregated and entered in the format of the input worksheet, </t>
  </si>
  <si>
    <t xml:space="preserve">     as practicable.</t>
  </si>
  <si>
    <t>3.  Stratify fixed-rate mortgages by loan rate and remaining maturity.</t>
  </si>
  <si>
    <t>MSF Incl.</t>
  </si>
  <si>
    <t>W/O MSF</t>
  </si>
  <si>
    <t xml:space="preserve">The 17-4 Gross Test provides an estimate of a credit union's level of interest rate risk exposure. It attempts to measure the projected change in net worth after a +300 basis point instantaneous and parallel interest rate shock.  The change in net worth is determined by calculating the </t>
  </si>
  <si>
    <t>FNF05515</t>
  </si>
  <si>
    <t>FNF05715</t>
  </si>
  <si>
    <t>FNF06015</t>
  </si>
  <si>
    <t>FNF06215</t>
  </si>
  <si>
    <t>FNF06515</t>
  </si>
  <si>
    <t>FNF06715</t>
  </si>
  <si>
    <t>FNF07015</t>
  </si>
  <si>
    <t>FNF07215</t>
  </si>
  <si>
    <t>45X10X06</t>
  </si>
  <si>
    <t>45X10X48</t>
  </si>
  <si>
    <t>45X20X06</t>
  </si>
  <si>
    <t>45X20X48</t>
  </si>
  <si>
    <t>45X30X06</t>
  </si>
  <si>
    <t>45X30X48</t>
  </si>
  <si>
    <t>55X10X06</t>
  </si>
  <si>
    <t>55X10X48</t>
  </si>
  <si>
    <t>55X20X06</t>
  </si>
  <si>
    <t>55X20X48</t>
  </si>
  <si>
    <t>55X30X06</t>
  </si>
  <si>
    <t>55X30X48</t>
  </si>
  <si>
    <t>65X10X06</t>
  </si>
  <si>
    <t>65X10X48</t>
  </si>
  <si>
    <t>65X20X06</t>
  </si>
  <si>
    <t>65X20X48</t>
  </si>
  <si>
    <t>65X30X06</t>
  </si>
  <si>
    <t>65X30X48</t>
  </si>
  <si>
    <t>FNF04715</t>
  </si>
  <si>
    <t>FNF05015</t>
  </si>
  <si>
    <t>FNF05215</t>
  </si>
  <si>
    <t>12/31/2003                               Individual Security Returns</t>
  </si>
  <si>
    <t>FN050032</t>
  </si>
  <si>
    <t>FN050027</t>
  </si>
  <si>
    <t>FN050021</t>
  </si>
  <si>
    <t>FN050016</t>
  </si>
  <si>
    <t>FN050010</t>
  </si>
  <si>
    <t>FN050006</t>
  </si>
  <si>
    <t>FN052532</t>
  </si>
  <si>
    <t>FN052527</t>
  </si>
  <si>
    <t>FN052521</t>
  </si>
  <si>
    <t>FN052516</t>
  </si>
  <si>
    <t>FN052510</t>
  </si>
  <si>
    <t>FN052506</t>
  </si>
  <si>
    <t>FN055032</t>
  </si>
  <si>
    <t>FN055027</t>
  </si>
  <si>
    <t>FN055021</t>
  </si>
  <si>
    <t>FN055016</t>
  </si>
  <si>
    <t>FN055010</t>
  </si>
  <si>
    <t>FN055006</t>
  </si>
  <si>
    <t>FN057532</t>
  </si>
  <si>
    <t>FN057527</t>
  </si>
  <si>
    <t>FN057521</t>
  </si>
  <si>
    <t>FN057516</t>
  </si>
  <si>
    <t>FN057510</t>
  </si>
  <si>
    <t>FN057506</t>
  </si>
  <si>
    <t>FN060032</t>
  </si>
  <si>
    <t>FN060027</t>
  </si>
  <si>
    <t>FN060021</t>
  </si>
  <si>
    <t>FN060016</t>
  </si>
  <si>
    <t>FN060010</t>
  </si>
  <si>
    <t>FN060006</t>
  </si>
  <si>
    <t>FN062532</t>
  </si>
  <si>
    <t>FN062527</t>
  </si>
  <si>
    <t>FN062521</t>
  </si>
  <si>
    <t>FN062516</t>
  </si>
  <si>
    <t>FN062510</t>
  </si>
  <si>
    <t>FN062506</t>
  </si>
  <si>
    <t>FN065032</t>
  </si>
  <si>
    <t>FN065027</t>
  </si>
  <si>
    <t>FN065021</t>
  </si>
  <si>
    <t>FN065016</t>
  </si>
  <si>
    <t>FN065010</t>
  </si>
  <si>
    <t>FN065006</t>
  </si>
  <si>
    <t>FN067532</t>
  </si>
  <si>
    <t>FN067527</t>
  </si>
  <si>
    <t>FN067521</t>
  </si>
  <si>
    <t>FN067516</t>
  </si>
  <si>
    <t>FN067510</t>
  </si>
  <si>
    <t>FN067506</t>
  </si>
  <si>
    <t>FN070032</t>
  </si>
  <si>
    <t>FN070027</t>
  </si>
  <si>
    <t>FN070021</t>
  </si>
  <si>
    <t>FN070016</t>
  </si>
  <si>
    <t>FN070010</t>
  </si>
  <si>
    <t>FN070006</t>
  </si>
  <si>
    <t>FN072532</t>
  </si>
  <si>
    <t>FN072527</t>
  </si>
  <si>
    <t>FN072521</t>
  </si>
  <si>
    <t>FN072516</t>
  </si>
  <si>
    <t>FN072510</t>
  </si>
  <si>
    <t>FN072506</t>
  </si>
  <si>
    <t>FN075032</t>
  </si>
  <si>
    <t>FN075027</t>
  </si>
  <si>
    <t>FN075021</t>
  </si>
  <si>
    <t>FN075016</t>
  </si>
  <si>
    <t>FN075010</t>
  </si>
  <si>
    <t>FN075006</t>
  </si>
  <si>
    <t>FNF04717</t>
  </si>
  <si>
    <t>FNF04712</t>
  </si>
  <si>
    <t>FNF04709</t>
  </si>
  <si>
    <t>FNF04706</t>
  </si>
  <si>
    <t>FNF05017</t>
  </si>
  <si>
    <t>FNF05012</t>
  </si>
  <si>
    <t>FNF05009</t>
  </si>
  <si>
    <t>FNF05006</t>
  </si>
  <si>
    <t>FNF05217</t>
  </si>
  <si>
    <t>FNF05212</t>
  </si>
  <si>
    <t>FNF05209</t>
  </si>
  <si>
    <t>FNF05206</t>
  </si>
  <si>
    <t>FNF05517</t>
  </si>
  <si>
    <t>FNF05512</t>
  </si>
  <si>
    <t>FNF05509</t>
  </si>
  <si>
    <t>FNF05506</t>
  </si>
  <si>
    <t>FNF05717</t>
  </si>
  <si>
    <t>FNF05712</t>
  </si>
  <si>
    <t>FNF05709</t>
  </si>
  <si>
    <t>FNF05706</t>
  </si>
  <si>
    <t>FNF06017</t>
  </si>
  <si>
    <t>FNF06012</t>
  </si>
  <si>
    <t>FNF06009</t>
  </si>
  <si>
    <t>FNF06006</t>
  </si>
  <si>
    <t>FNF06217</t>
  </si>
  <si>
    <t>FNF06212</t>
  </si>
  <si>
    <t>FNF06209</t>
  </si>
  <si>
    <t>FNF06206</t>
  </si>
  <si>
    <t>FNF06517</t>
  </si>
  <si>
    <t>FNF06512</t>
  </si>
  <si>
    <t>FNF06509</t>
  </si>
  <si>
    <t>FNF06506</t>
  </si>
  <si>
    <t>FNF06717</t>
  </si>
  <si>
    <t>FNF06712</t>
  </si>
  <si>
    <t>FNF06709</t>
  </si>
  <si>
    <t>FNF06706</t>
  </si>
  <si>
    <t>FNF07017</t>
  </si>
  <si>
    <t>FNF07012</t>
  </si>
  <si>
    <t>FNF07009</t>
  </si>
  <si>
    <t>FNF07006</t>
  </si>
  <si>
    <t>FNF07217</t>
  </si>
  <si>
    <t>FNF07212</t>
  </si>
  <si>
    <t>FNF07209</t>
  </si>
  <si>
    <t>FNF07206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</si>
</sst>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5" formatCode="&quot;$&quot;#,##0_);\(&quot;$&quot;#,##0\)"/>
    <numFmt numFmtId="6" formatCode="&quot;$&quot;#,##0_);[Red]\(&quot;$&quot;#,##0\)"/>
    <numFmt numFmtId="44" formatCode="_(&quot;$&quot;* #,##0.00_);_(&quot;$&quot;* \(#,##0.00\);_(&quot;$&quot;* &quot;-&quot;??_);_(@_)"/>
    <numFmt numFmtId="43" formatCode="_(* #,##0.00_);_(* \(#,##0.00\);_(* &quot;-&quot;??_);_(@_)"/>
    <numFmt numFmtId="164" formatCode="mmmm\ d\,\ yyyy"/>
    <numFmt numFmtId="170" formatCode="_(* #,##0_);_(* \(#,##0\);_(* &quot;-&quot;??_);_(@_)"/>
    <numFmt numFmtId="174" formatCode="0.000%"/>
    <numFmt numFmtId="176" formatCode="mm/dd/yy"/>
  </numFmts>
  <fonts count="32" x14ac:knownFonts="1">
    <font>
      <sz val="10"/>
      <name val="Arial"/>
    </font>
    <font>
      <b/>
      <sz val="10"/>
      <name val="Arial"/>
    </font>
    <font>
      <b/>
      <i/>
      <sz val="10"/>
      <name val="Arial"/>
    </font>
    <font>
      <sz val="10"/>
      <name val="Arial"/>
    </font>
    <font>
      <b/>
      <sz val="10"/>
      <name val="Arial"/>
      <family val="2"/>
    </font>
    <font>
      <b/>
      <sz val="12"/>
      <name val="Arial"/>
      <family val="2"/>
    </font>
    <font>
      <b/>
      <sz val="12"/>
      <name val="Arial"/>
    </font>
    <font>
      <b/>
      <u/>
      <sz val="10"/>
      <name val="Arial"/>
    </font>
    <font>
      <b/>
      <u/>
      <sz val="10"/>
      <name val="Arial"/>
      <family val="2"/>
    </font>
    <font>
      <sz val="10"/>
      <name val="Arial"/>
      <family val="2"/>
    </font>
    <font>
      <u/>
      <sz val="10"/>
      <name val="Arial"/>
      <family val="2"/>
    </font>
    <font>
      <b/>
      <u val="double"/>
      <sz val="10"/>
      <name val="Arial"/>
      <family val="2"/>
    </font>
    <font>
      <u val="double"/>
      <sz val="10"/>
      <name val="Arial"/>
      <family val="2"/>
    </font>
    <font>
      <b/>
      <i/>
      <u/>
      <sz val="10"/>
      <name val="Arial"/>
    </font>
    <font>
      <b/>
      <sz val="11"/>
      <name val="Arial"/>
      <family val="2"/>
    </font>
    <font>
      <b/>
      <sz val="11"/>
      <name val="Arial"/>
    </font>
    <font>
      <b/>
      <i/>
      <sz val="10"/>
      <name val="Arial"/>
      <family val="2"/>
    </font>
    <font>
      <b/>
      <i/>
      <sz val="14"/>
      <name val="Arial"/>
      <family val="2"/>
    </font>
    <font>
      <sz val="14"/>
      <name val="Arial"/>
      <family val="2"/>
    </font>
    <font>
      <sz val="11"/>
      <name val="Arial"/>
      <family val="2"/>
    </font>
    <font>
      <sz val="8"/>
      <color indexed="81"/>
      <name val="Tahoma"/>
    </font>
    <font>
      <b/>
      <i/>
      <sz val="12"/>
      <name val="Arial"/>
      <family val="2"/>
    </font>
    <font>
      <b/>
      <u/>
      <sz val="12"/>
      <color indexed="10"/>
      <name val="Arial"/>
      <family val="2"/>
    </font>
    <font>
      <sz val="10"/>
      <color indexed="10"/>
      <name val="Arial"/>
      <family val="2"/>
    </font>
    <font>
      <i/>
      <sz val="10"/>
      <name val="Arial"/>
      <family val="2"/>
    </font>
    <font>
      <sz val="8"/>
      <color indexed="81"/>
      <name val="Tahoma"/>
      <family val="2"/>
    </font>
    <font>
      <b/>
      <u/>
      <sz val="8"/>
      <color indexed="81"/>
      <name val="Tahoma"/>
      <family val="2"/>
    </font>
    <font>
      <b/>
      <sz val="10"/>
      <color indexed="9"/>
      <name val="Arial"/>
      <family val="2"/>
    </font>
    <font>
      <b/>
      <u/>
      <sz val="10"/>
      <color indexed="10"/>
      <name val="Arial"/>
      <family val="2"/>
    </font>
    <font>
      <u/>
      <sz val="10"/>
      <color indexed="12"/>
      <name val="Arial"/>
    </font>
    <font>
      <b/>
      <sz val="13"/>
      <color indexed="14"/>
      <name val="Arial"/>
      <family val="2"/>
    </font>
    <font>
      <u val="singleAccounting"/>
      <sz val="10"/>
      <name val="Arial"/>
      <family val="2"/>
    </font>
  </fonts>
  <fills count="7">
    <fill>
      <patternFill patternType="none"/>
    </fill>
    <fill>
      <patternFill patternType="gray125"/>
    </fill>
    <fill>
      <patternFill patternType="solid">
        <fgColor indexed="34"/>
        <bgColor indexed="64"/>
      </patternFill>
    </fill>
    <fill>
      <patternFill patternType="solid">
        <fgColor indexed="9"/>
        <bgColor indexed="64"/>
      </patternFill>
    </fill>
    <fill>
      <patternFill patternType="solid">
        <fgColor indexed="13"/>
        <bgColor indexed="64"/>
      </patternFill>
    </fill>
    <fill>
      <patternFill patternType="solid">
        <fgColor indexed="22"/>
        <bgColor indexed="64"/>
      </patternFill>
    </fill>
    <fill>
      <patternFill patternType="solid">
        <fgColor indexed="65"/>
        <bgColor indexed="64"/>
      </patternFill>
    </fill>
  </fills>
  <borders count="33">
    <border>
      <left/>
      <right/>
      <top/>
      <bottom/>
      <diagonal/>
    </border>
    <border>
      <left style="medium">
        <color indexed="64"/>
      </left>
      <right/>
      <top/>
      <bottom/>
      <diagonal/>
    </border>
    <border>
      <left/>
      <right style="double">
        <color indexed="64"/>
      </right>
      <top/>
      <bottom/>
      <diagonal/>
    </border>
    <border>
      <left/>
      <right/>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style="double">
        <color indexed="64"/>
      </left>
      <right/>
      <top/>
      <bottom style="double">
        <color indexed="64"/>
      </bottom>
      <diagonal/>
    </border>
    <border>
      <left/>
      <right style="double">
        <color indexed="64"/>
      </right>
      <top/>
      <bottom style="double">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top/>
      <bottom style="thin">
        <color indexed="64"/>
      </bottom>
      <diagonal/>
    </border>
    <border>
      <left/>
      <right/>
      <top style="thin">
        <color indexed="64"/>
      </top>
      <bottom/>
      <diagonal/>
    </border>
  </borders>
  <cellStyleXfs count="5">
    <xf numFmtId="0" fontId="0" fillId="0" borderId="0"/>
    <xf numFmtId="43" fontId="3" fillId="0" borderId="0" applyFont="0" applyFill="0" applyBorder="0" applyAlignment="0" applyProtection="0"/>
    <xf numFmtId="44" fontId="3" fillId="0" borderId="0" applyFont="0" applyFill="0" applyBorder="0" applyAlignment="0" applyProtection="0"/>
    <xf numFmtId="0" fontId="29" fillId="0" borderId="0" applyNumberFormat="0" applyFill="0" applyBorder="0" applyAlignment="0" applyProtection="0">
      <alignment vertical="top"/>
      <protection locked="0"/>
    </xf>
    <xf numFmtId="9" fontId="3" fillId="0" borderId="0" applyFont="0" applyFill="0" applyBorder="0" applyAlignment="0" applyProtection="0"/>
  </cellStyleXfs>
  <cellXfs count="328">
    <xf numFmtId="0" fontId="0" fillId="0" borderId="0" xfId="0"/>
    <xf numFmtId="14" fontId="0" fillId="0" borderId="0" xfId="0" applyNumberFormat="1"/>
    <xf numFmtId="0" fontId="3" fillId="0" borderId="0" xfId="0" applyFont="1"/>
    <xf numFmtId="10" fontId="0" fillId="0" borderId="0" xfId="0" applyNumberFormat="1"/>
    <xf numFmtId="0" fontId="0" fillId="0" borderId="0" xfId="0" applyAlignment="1">
      <alignment horizontal="right"/>
    </xf>
    <xf numFmtId="0" fontId="0" fillId="0" borderId="0" xfId="0" quotePrefix="1" applyAlignment="1">
      <alignment horizontal="center"/>
    </xf>
    <xf numFmtId="0" fontId="0" fillId="0" borderId="0" xfId="0" applyAlignment="1">
      <alignment horizontal="center"/>
    </xf>
    <xf numFmtId="0" fontId="1" fillId="0" borderId="0" xfId="0" applyFont="1" applyAlignment="1"/>
    <xf numFmtId="0" fontId="1" fillId="0" borderId="0" xfId="0" applyFont="1" applyAlignment="1">
      <alignment horizontal="center"/>
    </xf>
    <xf numFmtId="0" fontId="0" fillId="0" borderId="1" xfId="0" applyBorder="1"/>
    <xf numFmtId="0" fontId="0" fillId="0" borderId="0" xfId="0" applyBorder="1"/>
    <xf numFmtId="0" fontId="0" fillId="0" borderId="0" xfId="0" quotePrefix="1" applyBorder="1" applyAlignment="1">
      <alignment horizontal="center"/>
    </xf>
    <xf numFmtId="0" fontId="1" fillId="0" borderId="0" xfId="0" applyFont="1" applyAlignment="1">
      <alignment horizontal="centerContinuous"/>
    </xf>
    <xf numFmtId="0" fontId="0" fillId="0" borderId="0" xfId="0" applyBorder="1" applyAlignment="1">
      <alignment horizontal="center"/>
    </xf>
    <xf numFmtId="10" fontId="0" fillId="0" borderId="0" xfId="0" quotePrefix="1" applyNumberFormat="1" applyBorder="1" applyAlignment="1">
      <alignment horizontal="center"/>
    </xf>
    <xf numFmtId="10" fontId="0" fillId="0" borderId="0" xfId="0" applyNumberFormat="1" applyBorder="1"/>
    <xf numFmtId="0" fontId="0" fillId="0" borderId="0" xfId="0" applyAlignment="1">
      <alignment horizontal="centerContinuous"/>
    </xf>
    <xf numFmtId="10" fontId="0" fillId="0" borderId="0" xfId="0" applyNumberFormat="1" applyAlignment="1">
      <alignment horizontal="center"/>
    </xf>
    <xf numFmtId="37" fontId="0" fillId="0" borderId="0" xfId="0" applyNumberFormat="1" applyAlignment="1">
      <alignment horizontal="center"/>
    </xf>
    <xf numFmtId="37" fontId="0" fillId="0" borderId="0" xfId="0" quotePrefix="1" applyNumberFormat="1" applyAlignment="1">
      <alignment horizontal="center"/>
    </xf>
    <xf numFmtId="37" fontId="4" fillId="2" borderId="2" xfId="0" applyNumberFormat="1" applyFont="1" applyFill="1" applyBorder="1" applyAlignment="1" applyProtection="1">
      <alignment horizontal="center"/>
      <protection locked="0"/>
    </xf>
    <xf numFmtId="37" fontId="1" fillId="2" borderId="2" xfId="0" applyNumberFormat="1" applyFont="1" applyFill="1" applyBorder="1" applyAlignment="1" applyProtection="1">
      <alignment horizontal="center"/>
      <protection locked="0"/>
    </xf>
    <xf numFmtId="3" fontId="1" fillId="0" borderId="2" xfId="0" applyNumberFormat="1" applyFont="1" applyBorder="1" applyAlignment="1" applyProtection="1">
      <alignment horizontal="center"/>
    </xf>
    <xf numFmtId="37" fontId="1" fillId="0" borderId="2" xfId="0" applyNumberFormat="1" applyFont="1" applyFill="1" applyBorder="1" applyAlignment="1" applyProtection="1">
      <alignment horizontal="center"/>
    </xf>
    <xf numFmtId="37" fontId="0" fillId="0" borderId="2" xfId="0" applyNumberFormat="1" applyBorder="1" applyAlignment="1" applyProtection="1">
      <alignment horizontal="center"/>
    </xf>
    <xf numFmtId="2" fontId="0" fillId="0" borderId="0" xfId="0" applyNumberFormat="1" applyAlignment="1">
      <alignment horizontal="center"/>
    </xf>
    <xf numFmtId="15" fontId="0" fillId="0" borderId="0" xfId="0" applyNumberFormat="1"/>
    <xf numFmtId="0" fontId="7" fillId="0" borderId="0" xfId="0" applyFont="1"/>
    <xf numFmtId="0" fontId="2" fillId="2" borderId="0" xfId="0" applyFont="1" applyFill="1" applyAlignment="1" applyProtection="1">
      <alignment horizontal="center"/>
      <protection locked="0"/>
    </xf>
    <xf numFmtId="14" fontId="2" fillId="2" borderId="0" xfId="0" applyNumberFormat="1" applyFont="1" applyFill="1" applyAlignment="1" applyProtection="1">
      <alignment horizontal="center"/>
      <protection locked="0"/>
    </xf>
    <xf numFmtId="0" fontId="0" fillId="3" borderId="0" xfId="0" applyFill="1" applyBorder="1"/>
    <xf numFmtId="0" fontId="7" fillId="3" borderId="0" xfId="0" applyFont="1" applyFill="1" applyBorder="1"/>
    <xf numFmtId="0" fontId="0" fillId="0" borderId="3" xfId="0" applyBorder="1"/>
    <xf numFmtId="0" fontId="8" fillId="3" borderId="0" xfId="0" applyFont="1" applyFill="1" applyBorder="1"/>
    <xf numFmtId="0" fontId="9" fillId="3" borderId="0" xfId="0" applyFont="1" applyFill="1" applyBorder="1"/>
    <xf numFmtId="0" fontId="2" fillId="0" borderId="0" xfId="0" applyFont="1" applyFill="1" applyAlignment="1" applyProtection="1">
      <alignment horizontal="center"/>
    </xf>
    <xf numFmtId="14" fontId="2" fillId="0" borderId="0" xfId="0" applyNumberFormat="1" applyFont="1" applyFill="1" applyAlignment="1" applyProtection="1">
      <alignment horizontal="center"/>
    </xf>
    <xf numFmtId="0" fontId="2" fillId="0" borderId="4" xfId="0" applyFont="1" applyFill="1" applyBorder="1" applyAlignment="1" applyProtection="1">
      <alignment horizontal="center"/>
    </xf>
    <xf numFmtId="164" fontId="5" fillId="4" borderId="4" xfId="0" applyNumberFormat="1" applyFont="1" applyFill="1" applyBorder="1" applyAlignment="1" applyProtection="1">
      <alignment horizontal="center"/>
      <protection locked="0"/>
    </xf>
    <xf numFmtId="164" fontId="5" fillId="4" borderId="0" xfId="0" applyNumberFormat="1" applyFont="1" applyFill="1" applyBorder="1" applyAlignment="1" applyProtection="1">
      <alignment horizontal="center"/>
      <protection locked="0"/>
    </xf>
    <xf numFmtId="6" fontId="0" fillId="4" borderId="0" xfId="0" applyNumberFormat="1" applyFill="1" applyBorder="1" applyProtection="1">
      <protection locked="0"/>
    </xf>
    <xf numFmtId="6" fontId="8" fillId="4" borderId="5" xfId="0" applyNumberFormat="1" applyFont="1" applyFill="1" applyBorder="1" applyProtection="1">
      <protection locked="0"/>
    </xf>
    <xf numFmtId="6" fontId="0" fillId="4" borderId="6" xfId="0" applyNumberFormat="1" applyFill="1" applyBorder="1" applyProtection="1">
      <protection locked="0"/>
    </xf>
    <xf numFmtId="6" fontId="0" fillId="4" borderId="7" xfId="0" applyNumberFormat="1" applyFill="1" applyBorder="1" applyProtection="1">
      <protection locked="0"/>
    </xf>
    <xf numFmtId="0" fontId="18" fillId="0" borderId="0" xfId="0" applyFont="1"/>
    <xf numFmtId="0" fontId="0" fillId="3" borderId="0" xfId="0" applyFill="1" applyBorder="1" applyAlignment="1">
      <alignment horizontal="left" vertical="top" wrapText="1"/>
    </xf>
    <xf numFmtId="0" fontId="1" fillId="0" borderId="8" xfId="0" applyFont="1" applyBorder="1" applyAlignment="1">
      <alignment horizontal="centerContinuous"/>
    </xf>
    <xf numFmtId="0" fontId="0" fillId="3" borderId="4" xfId="0" applyFill="1" applyBorder="1" applyAlignment="1">
      <alignment horizontal="centerContinuous"/>
    </xf>
    <xf numFmtId="0" fontId="0" fillId="3" borderId="9" xfId="0" applyFill="1" applyBorder="1" applyAlignment="1">
      <alignment horizontal="centerContinuous"/>
    </xf>
    <xf numFmtId="0" fontId="0" fillId="3" borderId="10" xfId="0" applyFill="1" applyBorder="1"/>
    <xf numFmtId="0" fontId="0" fillId="3" borderId="10" xfId="0" applyFill="1" applyBorder="1" applyAlignment="1">
      <alignment horizontal="left" vertical="top" wrapText="1"/>
    </xf>
    <xf numFmtId="0" fontId="0" fillId="0" borderId="11" xfId="0" applyBorder="1"/>
    <xf numFmtId="0" fontId="0" fillId="3" borderId="3" xfId="0" applyFill="1" applyBorder="1"/>
    <xf numFmtId="0" fontId="0" fillId="3" borderId="12" xfId="0" applyFill="1" applyBorder="1"/>
    <xf numFmtId="0" fontId="0" fillId="0" borderId="0" xfId="0" applyAlignment="1">
      <alignment wrapText="1"/>
    </xf>
    <xf numFmtId="0" fontId="21" fillId="3" borderId="0" xfId="0" applyFont="1" applyFill="1" applyBorder="1"/>
    <xf numFmtId="0" fontId="0" fillId="3" borderId="4" xfId="0" applyFill="1" applyBorder="1" applyAlignment="1" applyProtection="1">
      <alignment horizontal="centerContinuous"/>
    </xf>
    <xf numFmtId="0" fontId="0" fillId="3" borderId="0" xfId="0" applyFill="1" applyBorder="1" applyAlignment="1" applyProtection="1">
      <alignment horizontal="centerContinuous"/>
    </xf>
    <xf numFmtId="0" fontId="0" fillId="0" borderId="1" xfId="0" applyBorder="1" applyProtection="1"/>
    <xf numFmtId="0" fontId="7" fillId="3" borderId="0" xfId="0" applyFont="1" applyFill="1" applyBorder="1" applyProtection="1"/>
    <xf numFmtId="0" fontId="0" fillId="3" borderId="0" xfId="0" applyFill="1" applyBorder="1" applyProtection="1"/>
    <xf numFmtId="0" fontId="0" fillId="3" borderId="10" xfId="0" applyFill="1" applyBorder="1" applyProtection="1"/>
    <xf numFmtId="0" fontId="0" fillId="3" borderId="0" xfId="0" applyFill="1" applyBorder="1" applyAlignment="1" applyProtection="1">
      <alignment horizontal="left" vertical="top" wrapText="1"/>
    </xf>
    <xf numFmtId="0" fontId="8" fillId="3" borderId="0" xfId="0" applyFont="1" applyFill="1" applyBorder="1" applyProtection="1"/>
    <xf numFmtId="0" fontId="9" fillId="3" borderId="0" xfId="0" applyFont="1" applyFill="1" applyBorder="1" applyProtection="1"/>
    <xf numFmtId="0" fontId="9" fillId="3" borderId="0" xfId="0" applyFont="1" applyFill="1" applyBorder="1" applyAlignment="1" applyProtection="1">
      <alignment horizontal="left" vertical="top" wrapText="1"/>
    </xf>
    <xf numFmtId="0" fontId="9" fillId="3" borderId="10" xfId="0" applyFont="1" applyFill="1" applyBorder="1" applyAlignment="1" applyProtection="1">
      <alignment horizontal="left" vertical="top" wrapText="1"/>
    </xf>
    <xf numFmtId="0" fontId="0" fillId="3" borderId="0" xfId="0" applyFill="1" applyBorder="1" applyAlignment="1" applyProtection="1">
      <alignment horizontal="left"/>
    </xf>
    <xf numFmtId="3" fontId="0" fillId="3" borderId="0" xfId="0" applyNumberFormat="1" applyFill="1" applyBorder="1" applyProtection="1"/>
    <xf numFmtId="9" fontId="0" fillId="3" borderId="0" xfId="0" applyNumberFormat="1" applyFill="1" applyBorder="1" applyProtection="1"/>
    <xf numFmtId="10" fontId="0" fillId="3" borderId="0" xfId="0" applyNumberFormat="1" applyFill="1" applyBorder="1" applyAlignment="1" applyProtection="1">
      <alignment horizontal="right"/>
    </xf>
    <xf numFmtId="0" fontId="0" fillId="0" borderId="0" xfId="0" applyBorder="1" applyProtection="1"/>
    <xf numFmtId="0" fontId="0" fillId="3" borderId="0" xfId="0" quotePrefix="1" applyFill="1" applyBorder="1" applyAlignment="1" applyProtection="1">
      <alignment horizontal="right"/>
    </xf>
    <xf numFmtId="0" fontId="0" fillId="0" borderId="0" xfId="0" applyFill="1" applyBorder="1" applyProtection="1"/>
    <xf numFmtId="9" fontId="0" fillId="3" borderId="0" xfId="0" applyNumberFormat="1" applyFill="1" applyBorder="1" applyAlignment="1" applyProtection="1">
      <alignment horizontal="right"/>
    </xf>
    <xf numFmtId="0" fontId="3" fillId="3" borderId="0" xfId="0" applyFont="1" applyFill="1" applyBorder="1" applyProtection="1"/>
    <xf numFmtId="0" fontId="16" fillId="3" borderId="0" xfId="0" applyFont="1" applyFill="1" applyBorder="1" applyProtection="1"/>
    <xf numFmtId="0" fontId="0" fillId="3" borderId="1" xfId="0" applyFill="1" applyBorder="1" applyProtection="1"/>
    <xf numFmtId="0" fontId="0" fillId="3" borderId="3" xfId="0" applyFill="1" applyBorder="1" applyProtection="1"/>
    <xf numFmtId="0" fontId="17" fillId="0" borderId="0" xfId="0" applyFont="1" applyProtection="1"/>
    <xf numFmtId="0" fontId="17" fillId="2" borderId="0" xfId="0" applyFont="1" applyFill="1" applyProtection="1"/>
    <xf numFmtId="0" fontId="18" fillId="2" borderId="0" xfId="0" applyFont="1" applyFill="1" applyProtection="1"/>
    <xf numFmtId="0" fontId="18" fillId="4" borderId="0" xfId="0" applyFont="1" applyFill="1" applyProtection="1"/>
    <xf numFmtId="0" fontId="18" fillId="0" borderId="0" xfId="0" applyFont="1" applyProtection="1"/>
    <xf numFmtId="0" fontId="0" fillId="0" borderId="0" xfId="0" applyProtection="1"/>
    <xf numFmtId="14" fontId="0" fillId="0" borderId="0" xfId="0" applyNumberFormat="1" applyProtection="1"/>
    <xf numFmtId="0" fontId="0" fillId="0" borderId="13" xfId="0" applyBorder="1" applyProtection="1"/>
    <xf numFmtId="0" fontId="0" fillId="0" borderId="14" xfId="0" applyBorder="1" applyProtection="1"/>
    <xf numFmtId="0" fontId="0" fillId="0" borderId="15" xfId="0" applyBorder="1" applyProtection="1"/>
    <xf numFmtId="0" fontId="4" fillId="0" borderId="16" xfId="0" applyFont="1" applyBorder="1" applyProtection="1"/>
    <xf numFmtId="0" fontId="0" fillId="0" borderId="2" xfId="0" applyBorder="1" applyProtection="1"/>
    <xf numFmtId="0" fontId="4" fillId="0" borderId="0" xfId="0" applyFont="1" applyBorder="1" applyProtection="1"/>
    <xf numFmtId="0" fontId="3" fillId="0" borderId="0" xfId="0" applyFont="1" applyBorder="1" applyProtection="1"/>
    <xf numFmtId="0" fontId="0" fillId="0" borderId="16" xfId="0" applyBorder="1" applyProtection="1"/>
    <xf numFmtId="0" fontId="0" fillId="0" borderId="16" xfId="0" applyBorder="1" applyAlignment="1" applyProtection="1">
      <alignment horizontal="center" wrapText="1"/>
    </xf>
    <xf numFmtId="0" fontId="0" fillId="0" borderId="0" xfId="0" applyBorder="1" applyAlignment="1" applyProtection="1">
      <alignment horizontal="center" wrapText="1"/>
    </xf>
    <xf numFmtId="0" fontId="0" fillId="0" borderId="2" xfId="0" applyBorder="1" applyAlignment="1" applyProtection="1">
      <alignment horizontal="center" wrapText="1"/>
    </xf>
    <xf numFmtId="0" fontId="0" fillId="0" borderId="16" xfId="0" applyBorder="1" applyAlignment="1" applyProtection="1">
      <alignment horizontal="center"/>
    </xf>
    <xf numFmtId="0" fontId="0" fillId="0" borderId="0" xfId="0" applyBorder="1" applyAlignment="1" applyProtection="1">
      <alignment horizontal="center"/>
    </xf>
    <xf numFmtId="0" fontId="14" fillId="0" borderId="2" xfId="0" applyFont="1" applyBorder="1" applyAlignment="1" applyProtection="1">
      <alignment horizontal="center" vertical="top" wrapText="1"/>
    </xf>
    <xf numFmtId="10" fontId="0" fillId="0" borderId="16" xfId="0" applyNumberFormat="1" applyBorder="1" applyProtection="1"/>
    <xf numFmtId="10" fontId="0" fillId="0" borderId="0" xfId="0" quotePrefix="1" applyNumberFormat="1" applyBorder="1" applyAlignment="1" applyProtection="1">
      <alignment horizontal="center"/>
    </xf>
    <xf numFmtId="10" fontId="0" fillId="0" borderId="0" xfId="0" applyNumberFormat="1" applyBorder="1" applyProtection="1"/>
    <xf numFmtId="10" fontId="0" fillId="0" borderId="0" xfId="0" applyNumberFormat="1" applyProtection="1"/>
    <xf numFmtId="1" fontId="0" fillId="0" borderId="0" xfId="0" quotePrefix="1" applyNumberFormat="1" applyBorder="1" applyAlignment="1" applyProtection="1">
      <alignment horizontal="center"/>
    </xf>
    <xf numFmtId="0" fontId="0" fillId="0" borderId="0" xfId="0" quotePrefix="1" applyBorder="1" applyAlignment="1" applyProtection="1">
      <alignment horizontal="center"/>
    </xf>
    <xf numFmtId="1" fontId="0" fillId="0" borderId="0" xfId="0" applyNumberFormat="1" applyBorder="1" applyAlignment="1" applyProtection="1">
      <alignment horizontal="center"/>
    </xf>
    <xf numFmtId="3" fontId="0" fillId="0" borderId="2" xfId="0" applyNumberFormat="1" applyBorder="1" applyAlignment="1" applyProtection="1">
      <alignment horizontal="center"/>
    </xf>
    <xf numFmtId="0" fontId="9" fillId="0" borderId="0" xfId="0" applyFont="1" applyBorder="1" applyAlignment="1" applyProtection="1">
      <alignment horizontal="center"/>
    </xf>
    <xf numFmtId="0" fontId="0" fillId="0" borderId="0" xfId="0" quotePrefix="1" applyBorder="1" applyAlignment="1" applyProtection="1">
      <alignment horizontal="left"/>
    </xf>
    <xf numFmtId="0" fontId="0" fillId="0" borderId="2" xfId="0" quotePrefix="1" applyBorder="1" applyAlignment="1" applyProtection="1">
      <alignment horizontal="left"/>
    </xf>
    <xf numFmtId="0" fontId="1" fillId="0" borderId="0" xfId="0" applyFont="1" applyBorder="1" applyProtection="1"/>
    <xf numFmtId="0" fontId="1" fillId="0" borderId="0" xfId="0" applyFont="1" applyBorder="1" applyAlignment="1" applyProtection="1">
      <alignment horizontal="center"/>
    </xf>
    <xf numFmtId="37" fontId="1" fillId="0" borderId="0" xfId="0" applyNumberFormat="1" applyFont="1" applyBorder="1" applyAlignment="1" applyProtection="1">
      <alignment horizontal="center"/>
    </xf>
    <xf numFmtId="37" fontId="0" fillId="0" borderId="2" xfId="0" applyNumberFormat="1" applyBorder="1" applyProtection="1"/>
    <xf numFmtId="0" fontId="0" fillId="0" borderId="17" xfId="0" applyBorder="1" applyProtection="1"/>
    <xf numFmtId="0" fontId="0" fillId="0" borderId="7" xfId="0" applyBorder="1" applyProtection="1"/>
    <xf numFmtId="37" fontId="0" fillId="0" borderId="18" xfId="0" applyNumberFormat="1" applyBorder="1" applyAlignment="1" applyProtection="1">
      <alignment horizontal="center"/>
    </xf>
    <xf numFmtId="3" fontId="0" fillId="0" borderId="18" xfId="0" applyNumberFormat="1" applyBorder="1" applyAlignment="1" applyProtection="1">
      <alignment horizontal="center"/>
    </xf>
    <xf numFmtId="0" fontId="6" fillId="0" borderId="19" xfId="0" applyFont="1" applyBorder="1" applyAlignment="1" applyProtection="1">
      <alignment horizontal="centerContinuous"/>
    </xf>
    <xf numFmtId="0" fontId="0" fillId="0" borderId="6" xfId="0" applyBorder="1" applyAlignment="1" applyProtection="1">
      <alignment horizontal="centerContinuous"/>
    </xf>
    <xf numFmtId="0" fontId="0" fillId="0" borderId="20" xfId="0" applyBorder="1" applyAlignment="1" applyProtection="1">
      <alignment horizontal="centerContinuous"/>
    </xf>
    <xf numFmtId="0" fontId="0" fillId="0" borderId="0" xfId="0" applyBorder="1" applyAlignment="1" applyProtection="1">
      <alignment horizontal="centerContinuous"/>
    </xf>
    <xf numFmtId="0" fontId="0" fillId="0" borderId="8" xfId="0" applyBorder="1" applyProtection="1"/>
    <xf numFmtId="0" fontId="0" fillId="0" borderId="4" xfId="0" applyBorder="1" applyProtection="1"/>
    <xf numFmtId="0" fontId="0" fillId="0" borderId="4" xfId="0" applyBorder="1" applyAlignment="1" applyProtection="1"/>
    <xf numFmtId="14" fontId="0" fillId="0" borderId="4" xfId="0" applyNumberFormat="1" applyBorder="1" applyAlignment="1" applyProtection="1"/>
    <xf numFmtId="14" fontId="0" fillId="0" borderId="9" xfId="0" applyNumberFormat="1" applyBorder="1" applyAlignment="1" applyProtection="1"/>
    <xf numFmtId="0" fontId="0" fillId="0" borderId="10" xfId="0" applyBorder="1" applyAlignment="1" applyProtection="1">
      <alignment horizontal="centerContinuous"/>
    </xf>
    <xf numFmtId="0" fontId="1" fillId="0" borderId="1" xfId="0" applyFont="1" applyBorder="1" applyProtection="1"/>
    <xf numFmtId="0" fontId="0" fillId="0" borderId="10" xfId="0" applyBorder="1" applyProtection="1"/>
    <xf numFmtId="3" fontId="0" fillId="0" borderId="0" xfId="0" applyNumberFormat="1" applyBorder="1" applyAlignment="1" applyProtection="1">
      <alignment horizontal="center"/>
    </xf>
    <xf numFmtId="3" fontId="0" fillId="0" borderId="0" xfId="0" applyNumberFormat="1" applyBorder="1" applyProtection="1"/>
    <xf numFmtId="3" fontId="0" fillId="0" borderId="10" xfId="0" applyNumberFormat="1" applyBorder="1" applyProtection="1"/>
    <xf numFmtId="3" fontId="0" fillId="0" borderId="0" xfId="0" quotePrefix="1" applyNumberFormat="1" applyBorder="1" applyAlignment="1" applyProtection="1">
      <alignment horizontal="center"/>
    </xf>
    <xf numFmtId="3" fontId="1" fillId="0" borderId="0" xfId="0" applyNumberFormat="1" applyFont="1" applyBorder="1" applyAlignment="1" applyProtection="1">
      <alignment horizontal="center"/>
    </xf>
    <xf numFmtId="3" fontId="1" fillId="0" borderId="10" xfId="0" applyNumberFormat="1" applyFont="1" applyBorder="1" applyAlignment="1" applyProtection="1">
      <alignment horizontal="center"/>
    </xf>
    <xf numFmtId="0" fontId="0" fillId="0" borderId="1" xfId="0" applyBorder="1" applyAlignment="1" applyProtection="1">
      <alignment horizontal="center"/>
    </xf>
    <xf numFmtId="37" fontId="0" fillId="0" borderId="0" xfId="0" applyNumberFormat="1" applyBorder="1" applyAlignment="1" applyProtection="1">
      <alignment horizontal="center"/>
    </xf>
    <xf numFmtId="37" fontId="0" fillId="0" borderId="10" xfId="0" applyNumberFormat="1" applyBorder="1" applyAlignment="1" applyProtection="1">
      <alignment horizontal="center"/>
    </xf>
    <xf numFmtId="0" fontId="9" fillId="0" borderId="21" xfId="0" applyFont="1" applyBorder="1" applyAlignment="1" applyProtection="1">
      <alignment horizontal="center"/>
    </xf>
    <xf numFmtId="10" fontId="9" fillId="0" borderId="7" xfId="0" applyNumberFormat="1" applyFont="1" applyBorder="1" applyAlignment="1" applyProtection="1">
      <alignment horizontal="center"/>
    </xf>
    <xf numFmtId="10" fontId="9" fillId="0" borderId="22" xfId="0" applyNumberFormat="1" applyFont="1" applyBorder="1" applyAlignment="1" applyProtection="1">
      <alignment horizontal="center"/>
    </xf>
    <xf numFmtId="3" fontId="0" fillId="0" borderId="10" xfId="0" applyNumberFormat="1" applyBorder="1" applyAlignment="1" applyProtection="1">
      <alignment horizontal="right"/>
    </xf>
    <xf numFmtId="3" fontId="0" fillId="0" borderId="10" xfId="0" applyNumberFormat="1" applyBorder="1" applyAlignment="1" applyProtection="1">
      <alignment horizontal="center"/>
    </xf>
    <xf numFmtId="3" fontId="10" fillId="0" borderId="0" xfId="0" applyNumberFormat="1" applyFont="1" applyBorder="1" applyAlignment="1" applyProtection="1">
      <alignment horizontal="center"/>
    </xf>
    <xf numFmtId="3" fontId="10" fillId="0" borderId="10" xfId="0" applyNumberFormat="1" applyFont="1" applyBorder="1" applyAlignment="1" applyProtection="1">
      <alignment horizontal="center"/>
    </xf>
    <xf numFmtId="3" fontId="11" fillId="0" borderId="0" xfId="0" applyNumberFormat="1" applyFont="1" applyBorder="1" applyAlignment="1" applyProtection="1">
      <alignment horizontal="center"/>
    </xf>
    <xf numFmtId="3" fontId="12" fillId="0" borderId="10" xfId="0" applyNumberFormat="1" applyFont="1" applyBorder="1" applyAlignment="1" applyProtection="1">
      <alignment horizontal="center"/>
    </xf>
    <xf numFmtId="3" fontId="1" fillId="0" borderId="0" xfId="0" quotePrefix="1" applyNumberFormat="1" applyFont="1" applyBorder="1" applyAlignment="1" applyProtection="1">
      <alignment horizontal="center"/>
    </xf>
    <xf numFmtId="3" fontId="0" fillId="0" borderId="0" xfId="0" applyNumberFormat="1" applyBorder="1" applyAlignment="1" applyProtection="1">
      <alignment horizontal="center" vertical="center"/>
    </xf>
    <xf numFmtId="3" fontId="0" fillId="0" borderId="10" xfId="0" applyNumberFormat="1" applyBorder="1" applyAlignment="1" applyProtection="1">
      <alignment horizontal="center" vertical="center"/>
    </xf>
    <xf numFmtId="37" fontId="0" fillId="0" borderId="0" xfId="0" applyNumberFormat="1" applyBorder="1" applyAlignment="1" applyProtection="1">
      <alignment horizontal="center" vertical="center"/>
    </xf>
    <xf numFmtId="37" fontId="0" fillId="0" borderId="10" xfId="0" applyNumberFormat="1" applyBorder="1" applyAlignment="1" applyProtection="1">
      <alignment horizontal="center" vertical="center"/>
    </xf>
    <xf numFmtId="10" fontId="0" fillId="0" borderId="0" xfId="0" applyNumberFormat="1" applyBorder="1" applyAlignment="1" applyProtection="1">
      <alignment horizontal="center" vertical="center"/>
    </xf>
    <xf numFmtId="10" fontId="0" fillId="0" borderId="10" xfId="0" applyNumberFormat="1" applyBorder="1" applyAlignment="1" applyProtection="1">
      <alignment horizontal="center" vertical="center"/>
    </xf>
    <xf numFmtId="3" fontId="3" fillId="0" borderId="0" xfId="0" applyNumberFormat="1" applyFont="1" applyBorder="1" applyAlignment="1" applyProtection="1">
      <alignment horizontal="center" vertical="center"/>
    </xf>
    <xf numFmtId="3" fontId="3" fillId="0" borderId="10" xfId="0" applyNumberFormat="1" applyFont="1" applyBorder="1" applyAlignment="1" applyProtection="1">
      <alignment horizontal="center" vertical="center"/>
    </xf>
    <xf numFmtId="0" fontId="1" fillId="0" borderId="1" xfId="0" applyFont="1" applyBorder="1" applyAlignment="1" applyProtection="1">
      <alignment horizontal="center"/>
    </xf>
    <xf numFmtId="37" fontId="1" fillId="0" borderId="0" xfId="0" applyNumberFormat="1" applyFont="1" applyBorder="1" applyAlignment="1" applyProtection="1">
      <alignment horizontal="center" vertical="center"/>
    </xf>
    <xf numFmtId="37" fontId="1" fillId="0" borderId="10" xfId="0" applyNumberFormat="1" applyFont="1" applyBorder="1" applyAlignment="1" applyProtection="1">
      <alignment horizontal="center" vertical="center"/>
    </xf>
    <xf numFmtId="0" fontId="1" fillId="0" borderId="11" xfId="0" applyFont="1" applyBorder="1" applyAlignment="1" applyProtection="1">
      <alignment horizontal="center"/>
    </xf>
    <xf numFmtId="10" fontId="1" fillId="0" borderId="3" xfId="0" applyNumberFormat="1" applyFont="1" applyBorder="1" applyAlignment="1" applyProtection="1">
      <alignment horizontal="center"/>
    </xf>
    <xf numFmtId="10" fontId="1" fillId="0" borderId="12" xfId="0" applyNumberFormat="1" applyFont="1" applyBorder="1" applyAlignment="1" applyProtection="1">
      <alignment horizontal="center"/>
    </xf>
    <xf numFmtId="0" fontId="4" fillId="5" borderId="19" xfId="0" applyFont="1" applyFill="1" applyBorder="1" applyProtection="1"/>
    <xf numFmtId="14" fontId="1" fillId="5" borderId="6" xfId="0" applyNumberFormat="1" applyFont="1" applyFill="1" applyBorder="1" applyProtection="1"/>
    <xf numFmtId="0" fontId="0" fillId="5" borderId="6" xfId="0" applyFill="1" applyBorder="1" applyProtection="1"/>
    <xf numFmtId="0" fontId="0" fillId="5" borderId="20" xfId="0" applyFill="1" applyBorder="1" applyProtection="1"/>
    <xf numFmtId="0" fontId="13" fillId="0" borderId="0" xfId="0" applyFont="1" applyProtection="1"/>
    <xf numFmtId="10" fontId="14" fillId="0" borderId="5" xfId="0" applyNumberFormat="1" applyFont="1" applyFill="1" applyBorder="1" applyProtection="1"/>
    <xf numFmtId="0" fontId="4" fillId="0" borderId="0" xfId="0" applyFont="1" applyFill="1" applyBorder="1" applyProtection="1"/>
    <xf numFmtId="14" fontId="1" fillId="0" borderId="0" xfId="0" applyNumberFormat="1" applyFont="1" applyFill="1" applyBorder="1" applyProtection="1"/>
    <xf numFmtId="10" fontId="14" fillId="0" borderId="0" xfId="0" applyNumberFormat="1" applyFont="1" applyFill="1" applyBorder="1" applyProtection="1"/>
    <xf numFmtId="0" fontId="1" fillId="5" borderId="19" xfId="0" applyFont="1" applyFill="1" applyBorder="1" applyProtection="1"/>
    <xf numFmtId="0" fontId="3" fillId="5" borderId="6" xfId="0" applyFont="1" applyFill="1" applyBorder="1" applyProtection="1"/>
    <xf numFmtId="10" fontId="1" fillId="5" borderId="20" xfId="0" applyNumberFormat="1" applyFont="1" applyFill="1" applyBorder="1" applyProtection="1"/>
    <xf numFmtId="10" fontId="15" fillId="0" borderId="5" xfId="0" applyNumberFormat="1" applyFont="1" applyFill="1" applyBorder="1" applyProtection="1"/>
    <xf numFmtId="170" fontId="0" fillId="0" borderId="5" xfId="1" applyNumberFormat="1" applyFont="1" applyBorder="1" applyProtection="1"/>
    <xf numFmtId="170" fontId="0" fillId="0" borderId="23" xfId="1" applyNumberFormat="1" applyFont="1" applyBorder="1" applyProtection="1"/>
    <xf numFmtId="0" fontId="1" fillId="5" borderId="6" xfId="0" applyFont="1" applyFill="1" applyBorder="1" applyProtection="1"/>
    <xf numFmtId="0" fontId="3" fillId="5" borderId="20" xfId="0" applyFont="1" applyFill="1" applyBorder="1" applyProtection="1"/>
    <xf numFmtId="10" fontId="4" fillId="3" borderId="0" xfId="0" applyNumberFormat="1" applyFont="1" applyFill="1" applyBorder="1" applyProtection="1"/>
    <xf numFmtId="170" fontId="0" fillId="0" borderId="0" xfId="1" applyNumberFormat="1" applyFont="1" applyProtection="1"/>
    <xf numFmtId="6" fontId="0" fillId="0" borderId="0" xfId="0" applyNumberFormat="1" applyProtection="1"/>
    <xf numFmtId="0" fontId="3" fillId="0" borderId="0" xfId="0" applyFont="1" applyProtection="1"/>
    <xf numFmtId="0" fontId="1" fillId="0" borderId="0" xfId="0" applyFont="1" applyFill="1" applyBorder="1" applyProtection="1"/>
    <xf numFmtId="0" fontId="3" fillId="0" borderId="0" xfId="0" applyFont="1" applyFill="1" applyBorder="1" applyProtection="1"/>
    <xf numFmtId="10" fontId="1" fillId="0" borderId="0" xfId="0" applyNumberFormat="1" applyFont="1" applyFill="1" applyBorder="1" applyProtection="1"/>
    <xf numFmtId="10" fontId="15" fillId="0" borderId="0" xfId="0" applyNumberFormat="1" applyFont="1" applyFill="1" applyBorder="1" applyProtection="1"/>
    <xf numFmtId="0" fontId="1" fillId="0" borderId="0" xfId="0" applyFont="1" applyProtection="1"/>
    <xf numFmtId="0" fontId="0" fillId="0" borderId="3" xfId="0" applyBorder="1" applyProtection="1"/>
    <xf numFmtId="6" fontId="0" fillId="0" borderId="3" xfId="0" applyNumberFormat="1" applyBorder="1" applyProtection="1"/>
    <xf numFmtId="164" fontId="5" fillId="0" borderId="11" xfId="0" applyNumberFormat="1" applyFont="1" applyBorder="1" applyAlignment="1" applyProtection="1">
      <alignment horizontal="centerContinuous"/>
    </xf>
    <xf numFmtId="0" fontId="0" fillId="0" borderId="3" xfId="0" applyBorder="1" applyAlignment="1" applyProtection="1">
      <alignment horizontal="centerContinuous"/>
    </xf>
    <xf numFmtId="49" fontId="0" fillId="0" borderId="3" xfId="0" applyNumberFormat="1" applyFill="1" applyBorder="1" applyAlignment="1" applyProtection="1">
      <alignment horizontal="centerContinuous"/>
    </xf>
    <xf numFmtId="0" fontId="1" fillId="0" borderId="0" xfId="0" applyFont="1" applyBorder="1" applyAlignment="1" applyProtection="1">
      <alignment horizontal="centerContinuous"/>
    </xf>
    <xf numFmtId="0" fontId="5" fillId="0" borderId="8" xfId="0" applyFont="1" applyBorder="1" applyAlignment="1" applyProtection="1">
      <alignment horizontal="centerContinuous"/>
    </xf>
    <xf numFmtId="0" fontId="0" fillId="0" borderId="4" xfId="0" applyBorder="1" applyAlignment="1" applyProtection="1">
      <alignment horizontal="centerContinuous"/>
    </xf>
    <xf numFmtId="0" fontId="0" fillId="0" borderId="4" xfId="0" applyFill="1" applyBorder="1" applyAlignment="1" applyProtection="1">
      <alignment horizontal="centerContinuous"/>
    </xf>
    <xf numFmtId="0" fontId="0" fillId="0" borderId="9" xfId="0" applyBorder="1" applyAlignment="1" applyProtection="1">
      <alignment horizontal="centerContinuous"/>
    </xf>
    <xf numFmtId="164" fontId="5" fillId="0" borderId="1" xfId="0" applyNumberFormat="1" applyFont="1" applyBorder="1" applyAlignment="1" applyProtection="1">
      <alignment horizontal="centerContinuous"/>
    </xf>
    <xf numFmtId="49" fontId="0" fillId="0" borderId="0" xfId="0" applyNumberFormat="1" applyFill="1" applyBorder="1" applyAlignment="1" applyProtection="1">
      <alignment horizontal="centerContinuous"/>
    </xf>
    <xf numFmtId="0" fontId="0" fillId="0" borderId="12" xfId="0" applyBorder="1" applyAlignment="1" applyProtection="1">
      <alignment horizontal="centerContinuous"/>
    </xf>
    <xf numFmtId="14" fontId="1" fillId="5" borderId="24" xfId="0" applyNumberFormat="1" applyFont="1" applyFill="1" applyBorder="1" applyProtection="1"/>
    <xf numFmtId="0" fontId="13" fillId="5" borderId="6" xfId="0" applyFont="1" applyFill="1" applyBorder="1" applyProtection="1"/>
    <xf numFmtId="0" fontId="13" fillId="5" borderId="20" xfId="0" applyFont="1" applyFill="1" applyBorder="1" applyProtection="1"/>
    <xf numFmtId="6" fontId="14" fillId="0" borderId="5" xfId="0" applyNumberFormat="1" applyFont="1" applyFill="1" applyBorder="1" applyProtection="1"/>
    <xf numFmtId="0" fontId="8" fillId="0" borderId="0" xfId="0" applyFont="1" applyProtection="1"/>
    <xf numFmtId="6" fontId="8" fillId="0" borderId="5" xfId="0" applyNumberFormat="1" applyFont="1" applyBorder="1" applyProtection="1"/>
    <xf numFmtId="6" fontId="8" fillId="0" borderId="0" xfId="0" applyNumberFormat="1" applyFont="1" applyProtection="1"/>
    <xf numFmtId="0" fontId="7" fillId="0" borderId="0" xfId="0" applyFont="1" applyProtection="1"/>
    <xf numFmtId="9" fontId="0" fillId="5" borderId="6" xfId="0" applyNumberFormat="1" applyFill="1" applyBorder="1" applyProtection="1"/>
    <xf numFmtId="6" fontId="0" fillId="0" borderId="5" xfId="0" applyNumberFormat="1" applyFill="1" applyBorder="1" applyProtection="1"/>
    <xf numFmtId="6" fontId="3" fillId="0" borderId="5" xfId="0" applyNumberFormat="1" applyFont="1" applyFill="1" applyBorder="1" applyProtection="1"/>
    <xf numFmtId="0" fontId="1" fillId="5" borderId="8" xfId="0" applyFont="1" applyFill="1" applyBorder="1" applyProtection="1"/>
    <xf numFmtId="0" fontId="0" fillId="5" borderId="4" xfId="0" applyFill="1" applyBorder="1" applyProtection="1"/>
    <xf numFmtId="0" fontId="0" fillId="5" borderId="9" xfId="0" applyFill="1" applyBorder="1" applyProtection="1"/>
    <xf numFmtId="0" fontId="1" fillId="5" borderId="11" xfId="0" applyFont="1" applyFill="1" applyBorder="1" applyProtection="1"/>
    <xf numFmtId="0" fontId="3" fillId="5" borderId="3" xfId="0" applyFont="1" applyFill="1" applyBorder="1" applyProtection="1"/>
    <xf numFmtId="10" fontId="1" fillId="5" borderId="12" xfId="0" applyNumberFormat="1" applyFont="1" applyFill="1" applyBorder="1" applyProtection="1"/>
    <xf numFmtId="10" fontId="14" fillId="0" borderId="5" xfId="4" applyNumberFormat="1" applyFont="1" applyBorder="1" applyProtection="1"/>
    <xf numFmtId="3" fontId="1" fillId="4" borderId="2" xfId="0" applyNumberFormat="1" applyFont="1" applyFill="1" applyBorder="1" applyAlignment="1" applyProtection="1">
      <alignment horizontal="center"/>
      <protection locked="0"/>
    </xf>
    <xf numFmtId="0" fontId="0" fillId="0" borderId="0" xfId="0" applyFill="1" applyProtection="1"/>
    <xf numFmtId="0" fontId="19" fillId="0" borderId="0" xfId="0" applyFont="1" applyFill="1" applyProtection="1"/>
    <xf numFmtId="170" fontId="0" fillId="0" borderId="5" xfId="1" applyNumberFormat="1" applyFont="1" applyFill="1" applyBorder="1" applyProtection="1"/>
    <xf numFmtId="170" fontId="0" fillId="0" borderId="23" xfId="1" applyNumberFormat="1" applyFont="1" applyFill="1" applyBorder="1" applyProtection="1"/>
    <xf numFmtId="10" fontId="15" fillId="0" borderId="5" xfId="4" applyNumberFormat="1" applyFont="1" applyFill="1" applyBorder="1" applyProtection="1"/>
    <xf numFmtId="0" fontId="0" fillId="0" borderId="16" xfId="0" applyFill="1" applyBorder="1" applyProtection="1"/>
    <xf numFmtId="37" fontId="0" fillId="0" borderId="2" xfId="0" applyNumberFormat="1" applyFill="1" applyBorder="1" applyAlignment="1" applyProtection="1">
      <alignment horizontal="center"/>
    </xf>
    <xf numFmtId="3" fontId="0" fillId="0" borderId="2" xfId="0" applyNumberFormat="1" applyFill="1" applyBorder="1" applyAlignment="1" applyProtection="1">
      <alignment horizontal="center"/>
    </xf>
    <xf numFmtId="0" fontId="0" fillId="0" borderId="0" xfId="0" applyFill="1"/>
    <xf numFmtId="0" fontId="22" fillId="3" borderId="0" xfId="0" applyFont="1" applyFill="1" applyBorder="1" applyProtection="1"/>
    <xf numFmtId="0" fontId="23" fillId="3" borderId="0" xfId="0" applyFont="1" applyFill="1" applyBorder="1" applyProtection="1"/>
    <xf numFmtId="3" fontId="0" fillId="3" borderId="0" xfId="2" applyNumberFormat="1" applyFont="1" applyFill="1" applyBorder="1" applyProtection="1"/>
    <xf numFmtId="174" fontId="0" fillId="3" borderId="0" xfId="0" applyNumberFormat="1" applyFill="1" applyBorder="1" applyProtection="1"/>
    <xf numFmtId="10" fontId="0" fillId="3" borderId="0" xfId="0" applyNumberFormat="1" applyFill="1" applyBorder="1" applyProtection="1"/>
    <xf numFmtId="0" fontId="4" fillId="3" borderId="0" xfId="0" applyFont="1" applyFill="1" applyBorder="1" applyProtection="1"/>
    <xf numFmtId="0" fontId="4" fillId="3" borderId="0" xfId="0" quotePrefix="1" applyFont="1" applyFill="1" applyBorder="1" applyAlignment="1" applyProtection="1">
      <alignment horizontal="right"/>
    </xf>
    <xf numFmtId="9" fontId="4" fillId="3" borderId="0" xfId="0" applyNumberFormat="1" applyFont="1" applyFill="1" applyBorder="1" applyProtection="1"/>
    <xf numFmtId="3" fontId="4" fillId="3" borderId="0" xfId="0" applyNumberFormat="1" applyFont="1" applyFill="1" applyBorder="1" applyProtection="1"/>
    <xf numFmtId="0" fontId="0" fillId="3" borderId="8" xfId="0" applyFill="1" applyBorder="1" applyProtection="1"/>
    <xf numFmtId="0" fontId="0" fillId="3" borderId="0" xfId="0" applyFill="1" applyBorder="1" applyAlignment="1" applyProtection="1"/>
    <xf numFmtId="3" fontId="0" fillId="3" borderId="3" xfId="2" applyNumberFormat="1" applyFont="1" applyFill="1" applyBorder="1" applyAlignment="1" applyProtection="1"/>
    <xf numFmtId="174" fontId="0" fillId="3" borderId="3" xfId="0" applyNumberFormat="1" applyFill="1" applyBorder="1" applyAlignment="1" applyProtection="1"/>
    <xf numFmtId="3" fontId="0" fillId="3" borderId="0" xfId="0" applyNumberFormat="1" applyFill="1" applyBorder="1" applyAlignment="1" applyProtection="1"/>
    <xf numFmtId="9" fontId="0" fillId="3" borderId="0" xfId="0" applyNumberFormat="1" applyFill="1" applyBorder="1" applyAlignment="1" applyProtection="1"/>
    <xf numFmtId="0" fontId="0" fillId="0" borderId="0" xfId="0" applyBorder="1" applyAlignment="1"/>
    <xf numFmtId="3" fontId="0" fillId="3" borderId="3" xfId="2" applyNumberFormat="1" applyFont="1" applyFill="1" applyBorder="1" applyProtection="1"/>
    <xf numFmtId="10" fontId="0" fillId="3" borderId="3" xfId="0" applyNumberFormat="1" applyFill="1" applyBorder="1" applyProtection="1"/>
    <xf numFmtId="0" fontId="0" fillId="3" borderId="11" xfId="0" applyFill="1" applyBorder="1" applyProtection="1"/>
    <xf numFmtId="176" fontId="5" fillId="4" borderId="3" xfId="0" applyNumberFormat="1" applyFont="1" applyFill="1" applyBorder="1" applyAlignment="1" applyProtection="1">
      <alignment horizontal="center"/>
      <protection locked="0"/>
    </xf>
    <xf numFmtId="6" fontId="0" fillId="0" borderId="0" xfId="0" applyNumberFormat="1" applyFill="1" applyBorder="1" applyProtection="1">
      <protection locked="0"/>
    </xf>
    <xf numFmtId="0" fontId="4" fillId="0" borderId="25" xfId="0" applyFont="1" applyFill="1" applyBorder="1" applyAlignment="1" applyProtection="1">
      <alignment horizontal="center"/>
    </xf>
    <xf numFmtId="0" fontId="4" fillId="0" borderId="26" xfId="0" applyFont="1" applyBorder="1" applyAlignment="1" applyProtection="1">
      <alignment horizontal="center"/>
    </xf>
    <xf numFmtId="0" fontId="4" fillId="0" borderId="27" xfId="0" applyFont="1" applyBorder="1" applyAlignment="1" applyProtection="1">
      <alignment horizontal="center"/>
    </xf>
    <xf numFmtId="6" fontId="0" fillId="4" borderId="28" xfId="0" applyNumberFormat="1" applyFill="1" applyBorder="1" applyProtection="1">
      <protection locked="0"/>
    </xf>
    <xf numFmtId="6" fontId="0" fillId="4" borderId="29" xfId="0" applyNumberFormat="1" applyFill="1" applyBorder="1" applyProtection="1">
      <protection locked="0"/>
    </xf>
    <xf numFmtId="6" fontId="0" fillId="4" borderId="30" xfId="0" applyNumberFormat="1" applyFill="1" applyBorder="1" applyProtection="1">
      <protection locked="0"/>
    </xf>
    <xf numFmtId="0" fontId="4" fillId="0" borderId="0" xfId="0" applyFont="1" applyProtection="1"/>
    <xf numFmtId="6" fontId="4" fillId="0" borderId="0" xfId="0" applyNumberFormat="1" applyFont="1" applyProtection="1"/>
    <xf numFmtId="5" fontId="27" fillId="0" borderId="0" xfId="0" applyNumberFormat="1" applyFont="1" applyFill="1" applyBorder="1" applyProtection="1">
      <protection locked="0"/>
    </xf>
    <xf numFmtId="0" fontId="0" fillId="6" borderId="0" xfId="0" applyFill="1" applyBorder="1"/>
    <xf numFmtId="0" fontId="0" fillId="6" borderId="10" xfId="0" applyFill="1" applyBorder="1"/>
    <xf numFmtId="0" fontId="30" fillId="3" borderId="0" xfId="0" applyFont="1" applyFill="1" applyBorder="1" applyProtection="1"/>
    <xf numFmtId="0" fontId="0" fillId="6" borderId="0" xfId="0" applyFill="1" applyBorder="1" applyAlignment="1" applyProtection="1"/>
    <xf numFmtId="0" fontId="0" fillId="6" borderId="0" xfId="0" applyFill="1" applyBorder="1" applyAlignment="1"/>
    <xf numFmtId="0" fontId="0" fillId="6" borderId="0" xfId="0" applyFill="1" applyBorder="1" applyAlignment="1" applyProtection="1">
      <alignment horizontal="left"/>
    </xf>
    <xf numFmtId="0" fontId="0" fillId="6" borderId="0" xfId="0" applyFill="1" applyBorder="1" applyProtection="1"/>
    <xf numFmtId="0" fontId="22" fillId="6" borderId="0" xfId="0" applyFont="1" applyFill="1" applyBorder="1" applyAlignment="1">
      <alignment horizontal="left"/>
    </xf>
    <xf numFmtId="0" fontId="22" fillId="6" borderId="10" xfId="0" applyFont="1" applyFill="1" applyBorder="1" applyAlignment="1">
      <alignment horizontal="left"/>
    </xf>
    <xf numFmtId="0" fontId="24" fillId="6" borderId="0" xfId="0" applyFont="1" applyFill="1" applyBorder="1"/>
    <xf numFmtId="0" fontId="4" fillId="6" borderId="0" xfId="0" applyFont="1" applyFill="1" applyBorder="1"/>
    <xf numFmtId="0" fontId="0" fillId="6" borderId="0" xfId="0" applyFill="1" applyBorder="1" applyAlignment="1">
      <alignment horizontal="center"/>
    </xf>
    <xf numFmtId="0" fontId="8" fillId="6" borderId="0" xfId="0" applyFont="1" applyFill="1" applyBorder="1"/>
    <xf numFmtId="0" fontId="9" fillId="6" borderId="0" xfId="0" applyFont="1" applyFill="1" applyBorder="1"/>
    <xf numFmtId="0" fontId="0" fillId="6" borderId="3" xfId="0" applyFill="1" applyBorder="1"/>
    <xf numFmtId="0" fontId="0" fillId="6" borderId="12" xfId="0" applyFill="1" applyBorder="1"/>
    <xf numFmtId="0" fontId="1" fillId="6" borderId="8" xfId="0" applyFont="1" applyFill="1" applyBorder="1" applyAlignment="1" applyProtection="1">
      <alignment horizontal="centerContinuous"/>
    </xf>
    <xf numFmtId="0" fontId="0" fillId="6" borderId="9" xfId="0" applyFill="1" applyBorder="1"/>
    <xf numFmtId="0" fontId="0" fillId="6" borderId="1" xfId="0" applyFill="1" applyBorder="1" applyAlignment="1" applyProtection="1">
      <alignment horizontal="centerContinuous"/>
    </xf>
    <xf numFmtId="0" fontId="0" fillId="6" borderId="1" xfId="0" applyFill="1" applyBorder="1" applyProtection="1"/>
    <xf numFmtId="0" fontId="18" fillId="3" borderId="0" xfId="0" applyFont="1" applyFill="1" applyBorder="1" applyProtection="1"/>
    <xf numFmtId="0" fontId="0" fillId="6" borderId="1" xfId="0" applyFill="1" applyBorder="1"/>
    <xf numFmtId="3" fontId="29" fillId="3" borderId="0" xfId="3" applyNumberFormat="1" applyFont="1" applyFill="1" applyBorder="1" applyAlignment="1" applyProtection="1"/>
    <xf numFmtId="0" fontId="0" fillId="6" borderId="11" xfId="0" applyFill="1" applyBorder="1" applyProtection="1"/>
    <xf numFmtId="0" fontId="0" fillId="6" borderId="3" xfId="0" applyFill="1" applyBorder="1" applyProtection="1"/>
    <xf numFmtId="43" fontId="0" fillId="0" borderId="0" xfId="1" applyFont="1"/>
    <xf numFmtId="43" fontId="1" fillId="0" borderId="0" xfId="1" applyFont="1" applyAlignment="1"/>
    <xf numFmtId="43" fontId="1" fillId="0" borderId="0" xfId="1" applyFont="1" applyAlignment="1">
      <alignment horizontal="centerContinuous"/>
    </xf>
    <xf numFmtId="43" fontId="1" fillId="0" borderId="0" xfId="1" applyFont="1" applyAlignment="1">
      <alignment horizontal="center"/>
    </xf>
    <xf numFmtId="43" fontId="0" fillId="0" borderId="0" xfId="1" applyFont="1" applyAlignment="1">
      <alignment horizontal="center"/>
    </xf>
    <xf numFmtId="43" fontId="0" fillId="0" borderId="0" xfId="1" applyFont="1" applyAlignment="1">
      <alignment horizontal="centerContinuous"/>
    </xf>
    <xf numFmtId="37" fontId="1" fillId="0" borderId="0" xfId="1" applyNumberFormat="1" applyFont="1" applyAlignment="1">
      <alignment horizontal="center"/>
    </xf>
    <xf numFmtId="2" fontId="0" fillId="0" borderId="0" xfId="0" applyNumberFormat="1"/>
    <xf numFmtId="2" fontId="0" fillId="0" borderId="0" xfId="1" applyNumberFormat="1" applyFont="1"/>
    <xf numFmtId="2" fontId="1" fillId="0" borderId="0" xfId="1" applyNumberFormat="1" applyFont="1" applyAlignment="1">
      <alignment horizontal="centerContinuous"/>
    </xf>
    <xf numFmtId="2" fontId="1" fillId="0" borderId="0" xfId="1" applyNumberFormat="1" applyFont="1" applyAlignment="1">
      <alignment horizontal="center"/>
    </xf>
    <xf numFmtId="43" fontId="4" fillId="0" borderId="0" xfId="1" quotePrefix="1" applyFont="1" applyAlignment="1">
      <alignment horizontal="center"/>
    </xf>
    <xf numFmtId="2" fontId="4" fillId="0" borderId="0" xfId="1" quotePrefix="1" applyNumberFormat="1" applyFont="1" applyAlignment="1">
      <alignment horizontal="center"/>
    </xf>
    <xf numFmtId="43" fontId="31" fillId="0" borderId="0" xfId="1" applyFont="1"/>
    <xf numFmtId="43" fontId="5" fillId="0" borderId="0" xfId="1" applyFont="1"/>
    <xf numFmtId="0" fontId="0" fillId="3" borderId="0" xfId="0" applyFill="1" applyBorder="1" applyAlignment="1">
      <alignment horizontal="left" vertical="top" wrapText="1"/>
    </xf>
    <xf numFmtId="0" fontId="0" fillId="3" borderId="10" xfId="0" applyFill="1" applyBorder="1" applyAlignment="1">
      <alignment horizontal="left" vertical="top" wrapText="1"/>
    </xf>
    <xf numFmtId="0" fontId="9" fillId="3" borderId="0" xfId="0" applyFont="1" applyFill="1" applyBorder="1" applyAlignment="1">
      <alignment horizontal="left" vertical="top" wrapText="1"/>
    </xf>
    <xf numFmtId="0" fontId="9" fillId="3" borderId="10" xfId="0" applyFont="1" applyFill="1" applyBorder="1" applyAlignment="1">
      <alignment horizontal="left" vertical="top" wrapText="1"/>
    </xf>
    <xf numFmtId="0" fontId="4" fillId="5" borderId="19" xfId="0" applyFont="1" applyFill="1" applyBorder="1" applyAlignment="1" applyProtection="1">
      <alignment horizontal="left" vertical="top" wrapText="1"/>
    </xf>
    <xf numFmtId="0" fontId="4" fillId="5" borderId="6" xfId="0" applyFont="1" applyFill="1" applyBorder="1" applyAlignment="1" applyProtection="1">
      <alignment horizontal="left" vertical="top" wrapText="1"/>
    </xf>
    <xf numFmtId="0" fontId="4" fillId="5" borderId="20" xfId="0" applyFont="1" applyFill="1" applyBorder="1" applyAlignment="1" applyProtection="1">
      <alignment horizontal="left" vertical="top" wrapText="1"/>
    </xf>
    <xf numFmtId="0" fontId="4" fillId="0" borderId="0" xfId="0" applyFont="1" applyAlignment="1">
      <alignment horizontal="left"/>
    </xf>
    <xf numFmtId="0" fontId="0" fillId="0" borderId="0" xfId="0" applyAlignment="1">
      <alignment horizontal="left"/>
    </xf>
    <xf numFmtId="0" fontId="17" fillId="2" borderId="0" xfId="0" applyFont="1" applyFill="1" applyAlignment="1" applyProtection="1">
      <alignment horizontal="center"/>
    </xf>
    <xf numFmtId="0" fontId="28" fillId="3" borderId="0" xfId="3" applyFont="1" applyFill="1" applyBorder="1" applyAlignment="1" applyProtection="1">
      <alignment horizontal="center"/>
    </xf>
    <xf numFmtId="0" fontId="28" fillId="3" borderId="10" xfId="3" applyFont="1" applyFill="1" applyBorder="1" applyAlignment="1" applyProtection="1">
      <alignment horizontal="center"/>
    </xf>
    <xf numFmtId="0" fontId="29" fillId="3" borderId="3" xfId="3" applyFill="1" applyBorder="1" applyAlignment="1" applyProtection="1">
      <alignment horizontal="center"/>
    </xf>
    <xf numFmtId="0" fontId="29" fillId="3" borderId="12" xfId="3" applyFill="1" applyBorder="1" applyAlignment="1" applyProtection="1">
      <alignment horizontal="center"/>
    </xf>
    <xf numFmtId="0" fontId="0" fillId="3" borderId="0" xfId="0" applyFill="1" applyBorder="1" applyAlignment="1" applyProtection="1">
      <alignment horizontal="left" vertical="top" wrapText="1"/>
    </xf>
    <xf numFmtId="0" fontId="9" fillId="3" borderId="0" xfId="0" applyFont="1" applyFill="1" applyBorder="1" applyAlignment="1" applyProtection="1">
      <alignment horizontal="left" vertical="top" wrapText="1"/>
    </xf>
    <xf numFmtId="0" fontId="22" fillId="6" borderId="4" xfId="0" applyFont="1" applyFill="1" applyBorder="1" applyAlignment="1">
      <alignment horizontal="left"/>
    </xf>
    <xf numFmtId="0" fontId="22" fillId="6" borderId="9" xfId="0" applyFont="1" applyFill="1" applyBorder="1" applyAlignment="1">
      <alignment horizontal="left"/>
    </xf>
    <xf numFmtId="0" fontId="22" fillId="6" borderId="0" xfId="0" applyFont="1" applyFill="1" applyBorder="1" applyAlignment="1">
      <alignment horizontal="left"/>
    </xf>
    <xf numFmtId="0" fontId="22" fillId="6" borderId="10" xfId="0" applyFont="1" applyFill="1" applyBorder="1" applyAlignment="1">
      <alignment horizontal="left"/>
    </xf>
    <xf numFmtId="0" fontId="0" fillId="6" borderId="31" xfId="0" applyFill="1" applyBorder="1" applyAlignment="1">
      <alignment horizontal="center" wrapText="1"/>
    </xf>
    <xf numFmtId="0" fontId="0" fillId="0" borderId="31" xfId="0" applyBorder="1" applyAlignment="1">
      <alignment horizontal="center" wrapText="1"/>
    </xf>
    <xf numFmtId="0" fontId="0" fillId="6" borderId="32" xfId="0" applyFill="1" applyBorder="1" applyAlignment="1">
      <alignment horizontal="center"/>
    </xf>
    <xf numFmtId="0" fontId="0" fillId="0" borderId="32" xfId="0" applyBorder="1" applyAlignment="1">
      <alignment horizontal="center"/>
    </xf>
    <xf numFmtId="0" fontId="1" fillId="5" borderId="19" xfId="0" applyFont="1" applyFill="1" applyBorder="1" applyAlignment="1" applyProtection="1">
      <alignment horizontal="left" vertical="top" wrapText="1"/>
    </xf>
    <xf numFmtId="0" fontId="1" fillId="5" borderId="6" xfId="0" applyFont="1" applyFill="1" applyBorder="1" applyAlignment="1" applyProtection="1">
      <alignment horizontal="left" vertical="top" wrapText="1"/>
    </xf>
    <xf numFmtId="0" fontId="1" fillId="5" borderId="20" xfId="0" applyFont="1" applyFill="1" applyBorder="1" applyAlignment="1" applyProtection="1">
      <alignment horizontal="left" vertical="top" wrapText="1"/>
    </xf>
  </cellXfs>
  <cellStyles count="5">
    <cellStyle name="Comma" xfId="1" builtinId="3"/>
    <cellStyle name="Currency" xfId="2" builtinId="4"/>
    <cellStyle name="Hyperlink" xfId="3" builtinId="8"/>
    <cellStyle name="Normal" xfId="0" builtinId="0"/>
    <cellStyle name="Percent" xfId="4"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9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0"/>
  <sheetViews>
    <sheetView tabSelected="1" workbookViewId="0"/>
  </sheetViews>
  <sheetFormatPr defaultRowHeight="13.2" x14ac:dyDescent="0.25"/>
  <sheetData>
    <row r="1" spans="1:10" x14ac:dyDescent="0.25">
      <c r="A1" s="46" t="s">
        <v>123</v>
      </c>
      <c r="B1" s="47"/>
      <c r="C1" s="47"/>
      <c r="D1" s="47"/>
      <c r="E1" s="47"/>
      <c r="F1" s="47"/>
      <c r="G1" s="47"/>
      <c r="H1" s="47"/>
      <c r="I1" s="47"/>
      <c r="J1" s="48"/>
    </row>
    <row r="2" spans="1:10" x14ac:dyDescent="0.25">
      <c r="A2" s="9"/>
      <c r="B2" s="30"/>
      <c r="C2" s="30"/>
      <c r="D2" s="30"/>
      <c r="E2" s="30"/>
      <c r="F2" s="30"/>
      <c r="G2" s="30"/>
      <c r="H2" s="30"/>
      <c r="I2" s="30"/>
      <c r="J2" s="49"/>
    </row>
    <row r="3" spans="1:10" x14ac:dyDescent="0.25">
      <c r="A3" s="9"/>
      <c r="B3" s="31" t="s">
        <v>22</v>
      </c>
      <c r="C3" s="30"/>
      <c r="D3" s="30"/>
      <c r="E3" s="30"/>
      <c r="F3" s="30"/>
      <c r="G3" s="30"/>
      <c r="H3" s="30"/>
      <c r="I3" s="30"/>
      <c r="J3" s="49"/>
    </row>
    <row r="4" spans="1:10" ht="39.75" customHeight="1" x14ac:dyDescent="0.25">
      <c r="A4" s="9"/>
      <c r="B4" s="303" t="s">
        <v>251</v>
      </c>
      <c r="C4" s="303"/>
      <c r="D4" s="303"/>
      <c r="E4" s="303"/>
      <c r="F4" s="303"/>
      <c r="G4" s="303"/>
      <c r="H4" s="303"/>
      <c r="I4" s="303"/>
      <c r="J4" s="304"/>
    </row>
    <row r="5" spans="1:10" ht="30.75" customHeight="1" x14ac:dyDescent="0.25">
      <c r="A5" s="9"/>
      <c r="B5" s="303" t="s">
        <v>220</v>
      </c>
      <c r="C5" s="303"/>
      <c r="D5" s="303"/>
      <c r="E5" s="303"/>
      <c r="F5" s="303"/>
      <c r="G5" s="303"/>
      <c r="H5" s="303"/>
      <c r="I5" s="303"/>
      <c r="J5" s="304"/>
    </row>
    <row r="6" spans="1:10" x14ac:dyDescent="0.25">
      <c r="A6" s="9"/>
      <c r="B6" s="34"/>
      <c r="C6" s="30"/>
      <c r="D6" s="30"/>
      <c r="E6" s="30"/>
      <c r="F6" s="30"/>
      <c r="G6" s="30"/>
      <c r="H6" s="30"/>
      <c r="I6" s="30"/>
      <c r="J6" s="49"/>
    </row>
    <row r="7" spans="1:10" ht="75.75" customHeight="1" x14ac:dyDescent="0.25">
      <c r="A7" s="9"/>
      <c r="B7" s="303" t="s">
        <v>141</v>
      </c>
      <c r="C7" s="303"/>
      <c r="D7" s="303"/>
      <c r="E7" s="303"/>
      <c r="F7" s="303"/>
      <c r="G7" s="303"/>
      <c r="H7" s="303"/>
      <c r="I7" s="303"/>
      <c r="J7" s="304"/>
    </row>
    <row r="8" spans="1:10" x14ac:dyDescent="0.25">
      <c r="A8" s="9"/>
      <c r="B8" s="34"/>
      <c r="C8" s="30"/>
      <c r="D8" s="30"/>
      <c r="E8" s="30"/>
      <c r="F8" s="30"/>
      <c r="G8" s="30"/>
      <c r="H8" s="30"/>
      <c r="I8" s="30"/>
      <c r="J8" s="49"/>
    </row>
    <row r="9" spans="1:10" ht="77.25" customHeight="1" x14ac:dyDescent="0.25">
      <c r="A9" s="9"/>
      <c r="B9" s="303" t="s">
        <v>136</v>
      </c>
      <c r="C9" s="303"/>
      <c r="D9" s="303"/>
      <c r="E9" s="303"/>
      <c r="F9" s="303"/>
      <c r="G9" s="303"/>
      <c r="H9" s="303"/>
      <c r="I9" s="303"/>
      <c r="J9" s="304"/>
    </row>
    <row r="10" spans="1:10" x14ac:dyDescent="0.25">
      <c r="A10" s="9"/>
      <c r="B10" s="30"/>
      <c r="C10" s="30"/>
      <c r="D10" s="30"/>
      <c r="E10" s="30"/>
      <c r="F10" s="30"/>
      <c r="G10" s="30"/>
      <c r="H10" s="30"/>
      <c r="I10" s="30"/>
      <c r="J10" s="49"/>
    </row>
    <row r="11" spans="1:10" ht="39" customHeight="1" x14ac:dyDescent="0.25">
      <c r="A11" s="9"/>
      <c r="B11" s="301" t="s">
        <v>128</v>
      </c>
      <c r="C11" s="301"/>
      <c r="D11" s="301"/>
      <c r="E11" s="301"/>
      <c r="F11" s="301"/>
      <c r="G11" s="301"/>
      <c r="H11" s="301"/>
      <c r="I11" s="301"/>
      <c r="J11" s="302"/>
    </row>
    <row r="12" spans="1:10" x14ac:dyDescent="0.25">
      <c r="A12" s="9"/>
      <c r="B12" s="30"/>
      <c r="C12" s="30"/>
      <c r="D12" s="30"/>
      <c r="E12" s="30"/>
      <c r="F12" s="30"/>
      <c r="G12" s="30"/>
      <c r="H12" s="30"/>
      <c r="I12" s="30"/>
      <c r="J12" s="49"/>
    </row>
    <row r="13" spans="1:10" x14ac:dyDescent="0.25">
      <c r="A13" s="9"/>
      <c r="B13" s="31" t="s">
        <v>124</v>
      </c>
      <c r="C13" s="30"/>
      <c r="D13" s="30"/>
      <c r="E13" s="30"/>
      <c r="F13" s="30"/>
      <c r="G13" s="30"/>
      <c r="H13" s="30"/>
      <c r="I13" s="30"/>
      <c r="J13" s="49"/>
    </row>
    <row r="14" spans="1:10" x14ac:dyDescent="0.25">
      <c r="A14" s="9"/>
      <c r="B14" s="30" t="s">
        <v>125</v>
      </c>
      <c r="C14" s="30"/>
      <c r="D14" s="30"/>
      <c r="E14" s="30"/>
      <c r="F14" s="30"/>
      <c r="G14" s="30"/>
      <c r="H14" s="30"/>
      <c r="I14" s="30"/>
      <c r="J14" s="49"/>
    </row>
    <row r="15" spans="1:10" x14ac:dyDescent="0.25">
      <c r="A15" s="9"/>
      <c r="B15" s="30" t="s">
        <v>126</v>
      </c>
      <c r="C15" s="30"/>
      <c r="D15" s="30"/>
      <c r="E15" s="30"/>
      <c r="F15" s="30"/>
      <c r="G15" s="30"/>
      <c r="H15" s="30"/>
      <c r="I15" s="30"/>
      <c r="J15" s="49"/>
    </row>
    <row r="16" spans="1:10" x14ac:dyDescent="0.25">
      <c r="A16" s="9"/>
      <c r="B16" s="30"/>
      <c r="C16" s="30"/>
      <c r="D16" s="30"/>
      <c r="E16" s="30"/>
      <c r="F16" s="30"/>
      <c r="G16" s="30"/>
      <c r="H16" s="30"/>
      <c r="I16" s="30"/>
      <c r="J16" s="49"/>
    </row>
    <row r="17" spans="1:10" x14ac:dyDescent="0.25">
      <c r="A17" s="9"/>
      <c r="B17" s="33" t="s">
        <v>31</v>
      </c>
      <c r="C17" s="30"/>
      <c r="D17" s="30"/>
      <c r="E17" s="30"/>
      <c r="F17" s="30"/>
      <c r="G17" s="30"/>
      <c r="H17" s="30"/>
      <c r="I17" s="30"/>
      <c r="J17" s="49"/>
    </row>
    <row r="18" spans="1:10" ht="65.25" customHeight="1" x14ac:dyDescent="0.25">
      <c r="A18" s="9"/>
      <c r="B18" s="301" t="s">
        <v>218</v>
      </c>
      <c r="C18" s="301"/>
      <c r="D18" s="301"/>
      <c r="E18" s="301"/>
      <c r="F18" s="301"/>
      <c r="G18" s="301"/>
      <c r="H18" s="301"/>
      <c r="I18" s="301"/>
      <c r="J18" s="302"/>
    </row>
    <row r="19" spans="1:10" ht="15.75" customHeight="1" x14ac:dyDescent="0.3">
      <c r="A19" s="9"/>
      <c r="B19" s="55" t="s">
        <v>127</v>
      </c>
      <c r="C19" s="45"/>
      <c r="D19" s="45"/>
      <c r="E19" s="45"/>
      <c r="F19" s="45"/>
      <c r="G19" s="45"/>
      <c r="H19" s="45"/>
      <c r="I19" s="45"/>
      <c r="J19" s="50"/>
    </row>
    <row r="20" spans="1:10" ht="13.8" thickBot="1" x14ac:dyDescent="0.3">
      <c r="A20" s="51"/>
      <c r="B20" s="32"/>
      <c r="C20" s="52"/>
      <c r="D20" s="52"/>
      <c r="E20" s="52"/>
      <c r="F20" s="52"/>
      <c r="G20" s="52"/>
      <c r="H20" s="52"/>
      <c r="I20" s="52"/>
      <c r="J20" s="53"/>
    </row>
  </sheetData>
  <sheetProtection password="CF7D" sheet="1" objects="1" scenarios="1"/>
  <mergeCells count="6">
    <mergeCell ref="B11:J11"/>
    <mergeCell ref="B18:J18"/>
    <mergeCell ref="B4:J4"/>
    <mergeCell ref="B5:J5"/>
    <mergeCell ref="B7:J7"/>
    <mergeCell ref="B9:J9"/>
  </mergeCells>
  <phoneticPr fontId="0" type="noConversion"/>
  <pageMargins left="0.75" right="0.75" top="1" bottom="1" header="0.5" footer="0.5"/>
  <pageSetup scale="98" orientation="portrait" blackAndWhite="1" horizontalDpi="4294967293" verticalDpi="4294967293"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72"/>
  <sheetViews>
    <sheetView topLeftCell="A13" workbookViewId="0">
      <selection activeCell="B34" sqref="B34"/>
    </sheetView>
  </sheetViews>
  <sheetFormatPr defaultRowHeight="13.2" x14ac:dyDescent="0.25"/>
  <cols>
    <col min="1" max="4" width="19" customWidth="1"/>
    <col min="5" max="5" width="7.88671875" customWidth="1"/>
    <col min="6" max="6" width="17.88671875" customWidth="1"/>
    <col min="8" max="8" width="16.109375" bestFit="1" customWidth="1"/>
  </cols>
  <sheetData>
    <row r="1" spans="1:8" ht="17.399999999999999" x14ac:dyDescent="0.3">
      <c r="A1" s="79"/>
      <c r="B1" s="310" t="s">
        <v>47</v>
      </c>
      <c r="C1" s="310"/>
      <c r="D1" s="310"/>
      <c r="E1" s="84"/>
      <c r="F1" s="84"/>
      <c r="G1" s="84"/>
      <c r="H1" s="84"/>
    </row>
    <row r="2" spans="1:8" ht="13.8" thickBot="1" x14ac:dyDescent="0.3">
      <c r="A2" s="84"/>
      <c r="B2" s="84"/>
      <c r="C2" s="84"/>
      <c r="D2" s="84"/>
      <c r="E2" s="84"/>
      <c r="F2" s="84"/>
      <c r="G2" s="84"/>
      <c r="H2" s="84"/>
    </row>
    <row r="3" spans="1:8" ht="16.2" thickBot="1" x14ac:dyDescent="0.35">
      <c r="A3" s="119" t="s">
        <v>0</v>
      </c>
      <c r="B3" s="120"/>
      <c r="C3" s="120"/>
      <c r="D3" s="120"/>
      <c r="E3" s="120"/>
      <c r="F3" s="120"/>
      <c r="G3" s="120"/>
      <c r="H3" s="121"/>
    </row>
    <row r="4" spans="1:8" ht="13.8" thickBot="1" x14ac:dyDescent="0.3">
      <c r="A4" s="122"/>
      <c r="B4" s="122"/>
      <c r="C4" s="122"/>
      <c r="D4" s="195"/>
      <c r="E4" s="195"/>
      <c r="F4" s="122"/>
      <c r="G4" s="122"/>
      <c r="H4" s="122"/>
    </row>
    <row r="5" spans="1:8" ht="15.6" x14ac:dyDescent="0.3">
      <c r="A5" s="196"/>
      <c r="B5" s="197"/>
      <c r="C5" s="197"/>
      <c r="D5" s="38" t="s">
        <v>144</v>
      </c>
      <c r="E5" s="198"/>
      <c r="F5" s="197" t="s">
        <v>1</v>
      </c>
      <c r="G5" s="197"/>
      <c r="H5" s="199"/>
    </row>
    <row r="6" spans="1:8" ht="15.6" x14ac:dyDescent="0.3">
      <c r="A6" s="200"/>
      <c r="B6" s="122"/>
      <c r="C6" s="122"/>
      <c r="D6" s="39" t="s">
        <v>145</v>
      </c>
      <c r="E6" s="201"/>
      <c r="F6" s="122" t="s">
        <v>1</v>
      </c>
      <c r="G6" s="122"/>
      <c r="H6" s="128"/>
    </row>
    <row r="7" spans="1:8" ht="15.6" x14ac:dyDescent="0.3">
      <c r="A7" s="200"/>
      <c r="B7" s="122"/>
      <c r="C7" s="122"/>
      <c r="D7" s="39" t="s">
        <v>146</v>
      </c>
      <c r="E7" s="201"/>
      <c r="F7" s="122"/>
      <c r="G7" s="122"/>
      <c r="H7" s="128"/>
    </row>
    <row r="8" spans="1:8" ht="16.2" thickBot="1" x14ac:dyDescent="0.35">
      <c r="A8" s="192"/>
      <c r="B8" s="193"/>
      <c r="C8" s="193"/>
      <c r="D8" s="250">
        <v>37590</v>
      </c>
      <c r="E8" s="194"/>
      <c r="F8" s="193"/>
      <c r="G8" s="193"/>
      <c r="H8" s="202"/>
    </row>
    <row r="9" spans="1:8" ht="13.8" thickBot="1" x14ac:dyDescent="0.3">
      <c r="A9" s="84"/>
      <c r="B9" s="84"/>
      <c r="C9" s="168"/>
      <c r="D9" s="84"/>
      <c r="E9" s="84"/>
      <c r="F9" s="84"/>
      <c r="G9" s="84"/>
      <c r="H9" s="84"/>
    </row>
    <row r="10" spans="1:8" ht="14.4" thickBot="1" x14ac:dyDescent="0.3">
      <c r="A10" s="164" t="s">
        <v>158</v>
      </c>
      <c r="B10" s="203"/>
      <c r="C10" s="204"/>
      <c r="D10" s="166"/>
      <c r="E10" s="204"/>
      <c r="F10" s="205"/>
      <c r="G10" s="168"/>
      <c r="H10" s="206">
        <f>D16</f>
        <v>0</v>
      </c>
    </row>
    <row r="11" spans="1:8" x14ac:dyDescent="0.25">
      <c r="A11" s="84"/>
      <c r="B11" s="84"/>
      <c r="C11" s="84"/>
      <c r="D11" s="84"/>
      <c r="E11" s="84"/>
      <c r="F11" s="84"/>
      <c r="G11" s="84"/>
      <c r="H11" s="84"/>
    </row>
    <row r="12" spans="1:8" x14ac:dyDescent="0.25">
      <c r="A12" s="84" t="s">
        <v>205</v>
      </c>
      <c r="B12" s="84"/>
      <c r="C12" s="84"/>
      <c r="D12" s="40">
        <v>0</v>
      </c>
      <c r="E12" s="84"/>
      <c r="F12" s="84"/>
      <c r="G12" s="84"/>
      <c r="H12" s="84"/>
    </row>
    <row r="13" spans="1:8" x14ac:dyDescent="0.25">
      <c r="A13" s="84" t="s">
        <v>2</v>
      </c>
      <c r="B13" s="84"/>
      <c r="C13" s="84"/>
      <c r="D13" s="40">
        <v>0</v>
      </c>
      <c r="E13" s="84"/>
      <c r="F13" s="84"/>
      <c r="G13" s="84"/>
      <c r="H13" s="84"/>
    </row>
    <row r="14" spans="1:8" x14ac:dyDescent="0.25">
      <c r="A14" s="84" t="s">
        <v>3</v>
      </c>
      <c r="B14" s="84"/>
      <c r="C14" s="222"/>
      <c r="D14" s="40">
        <v>0</v>
      </c>
      <c r="E14" s="84"/>
      <c r="F14" s="84"/>
      <c r="G14" s="84"/>
      <c r="H14" s="84"/>
    </row>
    <row r="15" spans="1:8" ht="13.8" thickBot="1" x14ac:dyDescent="0.3">
      <c r="A15" s="73" t="s">
        <v>159</v>
      </c>
      <c r="C15" s="84"/>
      <c r="D15" s="40">
        <v>0</v>
      </c>
      <c r="E15" s="84"/>
      <c r="F15" s="84"/>
      <c r="G15" s="84"/>
      <c r="H15" s="84"/>
    </row>
    <row r="16" spans="1:8" ht="13.8" thickBot="1" x14ac:dyDescent="0.3">
      <c r="A16" s="207" t="s">
        <v>153</v>
      </c>
      <c r="B16" s="207"/>
      <c r="C16" s="207"/>
      <c r="D16" s="208">
        <f>SUM(D12:D15)</f>
        <v>0</v>
      </c>
      <c r="E16" s="84"/>
      <c r="F16" s="84"/>
      <c r="G16" s="84"/>
      <c r="H16" s="84"/>
    </row>
    <row r="17" spans="1:8" ht="13.8" thickBot="1" x14ac:dyDescent="0.3">
      <c r="A17" s="207"/>
      <c r="B17" s="207"/>
      <c r="C17" s="207"/>
      <c r="D17" s="209"/>
      <c r="E17" s="84"/>
      <c r="F17" s="84"/>
      <c r="G17" s="84"/>
      <c r="H17" s="84"/>
    </row>
    <row r="18" spans="1:8" ht="13.8" thickBot="1" x14ac:dyDescent="0.3">
      <c r="A18" s="210" t="s">
        <v>4</v>
      </c>
      <c r="B18" s="84"/>
      <c r="C18" s="84"/>
      <c r="D18" s="41">
        <v>0</v>
      </c>
      <c r="E18" s="84"/>
      <c r="F18" s="84"/>
      <c r="G18" s="84"/>
      <c r="H18" s="84"/>
    </row>
    <row r="19" spans="1:8" ht="13.8" thickBot="1" x14ac:dyDescent="0.3">
      <c r="A19" s="84"/>
      <c r="B19" s="84"/>
      <c r="C19" s="84"/>
      <c r="D19" s="84"/>
      <c r="E19" s="84"/>
      <c r="F19" s="84"/>
      <c r="G19" s="84"/>
      <c r="H19" s="84"/>
    </row>
    <row r="20" spans="1:8" ht="14.4" thickBot="1" x14ac:dyDescent="0.3">
      <c r="A20" s="164" t="s">
        <v>154</v>
      </c>
      <c r="B20" s="165"/>
      <c r="C20" s="166"/>
      <c r="D20" s="166"/>
      <c r="E20" s="166"/>
      <c r="F20" s="167"/>
      <c r="G20" s="84"/>
      <c r="H20" s="169">
        <f>IF(D18=0,0,D16/D18)</f>
        <v>0</v>
      </c>
    </row>
    <row r="21" spans="1:8" x14ac:dyDescent="0.25">
      <c r="A21" s="84"/>
      <c r="B21" s="84"/>
      <c r="C21" s="84"/>
      <c r="D21" s="84"/>
      <c r="E21" s="84"/>
      <c r="F21" s="84"/>
      <c r="G21" s="84"/>
      <c r="H21" s="84"/>
    </row>
    <row r="22" spans="1:8" ht="13.8" thickBot="1" x14ac:dyDescent="0.3">
      <c r="A22" s="84"/>
      <c r="B22" s="84"/>
      <c r="C22" s="84"/>
      <c r="D22" s="84"/>
      <c r="E22" s="84"/>
      <c r="F22" s="84"/>
      <c r="G22" s="84"/>
      <c r="H22" s="84"/>
    </row>
    <row r="23" spans="1:8" ht="13.8" thickBot="1" x14ac:dyDescent="0.3">
      <c r="A23" s="173" t="s">
        <v>5</v>
      </c>
      <c r="B23" s="179"/>
      <c r="C23" s="179"/>
      <c r="D23" s="42">
        <v>0</v>
      </c>
      <c r="E23" s="211">
        <v>0.17</v>
      </c>
      <c r="F23" s="212">
        <f>E23*D23</f>
        <v>0</v>
      </c>
      <c r="G23" s="84"/>
      <c r="H23" s="84"/>
    </row>
    <row r="24" spans="1:8" ht="13.8" thickBot="1" x14ac:dyDescent="0.3">
      <c r="A24" s="84"/>
      <c r="B24" s="84"/>
      <c r="C24" s="84"/>
      <c r="D24" s="84"/>
      <c r="E24" s="84"/>
      <c r="F24" s="84"/>
      <c r="G24" s="84"/>
      <c r="H24" s="84"/>
    </row>
    <row r="25" spans="1:8" ht="13.8" thickBot="1" x14ac:dyDescent="0.3">
      <c r="A25" s="173" t="s">
        <v>6</v>
      </c>
      <c r="B25" s="179"/>
      <c r="C25" s="179"/>
      <c r="D25" s="42">
        <v>0</v>
      </c>
      <c r="E25" s="211">
        <v>0.04</v>
      </c>
      <c r="F25" s="212">
        <f>E25*D25</f>
        <v>0</v>
      </c>
      <c r="G25" s="84"/>
      <c r="H25" s="84"/>
    </row>
    <row r="26" spans="1:8" ht="13.8" thickBot="1" x14ac:dyDescent="0.3">
      <c r="A26" s="84"/>
      <c r="B26" s="84"/>
      <c r="C26" s="84"/>
      <c r="D26" s="84"/>
      <c r="E26" s="84"/>
      <c r="F26" s="84"/>
      <c r="G26" s="84"/>
      <c r="H26" s="84"/>
    </row>
    <row r="27" spans="1:8" ht="13.8" thickBot="1" x14ac:dyDescent="0.3">
      <c r="A27" s="173" t="s">
        <v>7</v>
      </c>
      <c r="B27" s="179"/>
      <c r="C27" s="179"/>
      <c r="D27" s="174"/>
      <c r="E27" s="174"/>
      <c r="F27" s="213">
        <f>F25+F23</f>
        <v>0</v>
      </c>
      <c r="G27" s="84"/>
      <c r="H27" s="84"/>
    </row>
    <row r="28" spans="1:8" x14ac:dyDescent="0.25">
      <c r="A28" s="84"/>
      <c r="B28" s="84"/>
      <c r="C28" s="84"/>
      <c r="D28" s="84"/>
      <c r="E28" s="84"/>
      <c r="F28" s="84"/>
      <c r="G28" s="84"/>
      <c r="H28" s="84"/>
    </row>
    <row r="29" spans="1:8" x14ac:dyDescent="0.25">
      <c r="A29" s="84" t="s">
        <v>155</v>
      </c>
      <c r="B29" s="84"/>
      <c r="C29" s="84"/>
      <c r="D29" s="84"/>
      <c r="E29" s="84"/>
      <c r="F29" s="183">
        <f>D16-F27</f>
        <v>0</v>
      </c>
      <c r="G29" s="84"/>
      <c r="H29" s="84"/>
    </row>
    <row r="30" spans="1:8" ht="13.8" thickBot="1" x14ac:dyDescent="0.3">
      <c r="A30" s="186" t="s">
        <v>8</v>
      </c>
      <c r="B30" s="84"/>
      <c r="C30" s="84"/>
      <c r="D30" s="84"/>
      <c r="E30" s="84"/>
      <c r="F30" s="43">
        <v>0</v>
      </c>
      <c r="G30" s="84"/>
      <c r="H30" s="84"/>
    </row>
    <row r="31" spans="1:8" ht="13.8" thickTop="1" x14ac:dyDescent="0.25">
      <c r="A31" s="170" t="s">
        <v>217</v>
      </c>
      <c r="B31" s="258"/>
      <c r="C31" s="84"/>
      <c r="D31" s="84"/>
      <c r="E31" s="84"/>
      <c r="F31" s="251"/>
      <c r="G31" s="84"/>
      <c r="H31" s="84"/>
    </row>
    <row r="32" spans="1:8" ht="13.8" thickBot="1" x14ac:dyDescent="0.3">
      <c r="A32" s="252" t="s">
        <v>206</v>
      </c>
      <c r="B32" s="253" t="s">
        <v>207</v>
      </c>
      <c r="C32" s="253" t="s">
        <v>208</v>
      </c>
      <c r="D32" s="254" t="s">
        <v>209</v>
      </c>
      <c r="E32" s="84"/>
      <c r="F32" s="251"/>
      <c r="G32" s="84"/>
      <c r="H32" s="84"/>
    </row>
    <row r="33" spans="1:8" x14ac:dyDescent="0.25">
      <c r="A33" s="255">
        <v>0</v>
      </c>
      <c r="B33" s="256">
        <v>0</v>
      </c>
      <c r="C33" s="256">
        <v>0</v>
      </c>
      <c r="D33" s="257">
        <v>0</v>
      </c>
      <c r="E33" s="84"/>
      <c r="F33" s="251">
        <f>-1*((0.03*A33)+(0.06*B33)+(0.12*C33)+(0.2*D33))</f>
        <v>0</v>
      </c>
      <c r="G33" s="84"/>
      <c r="H33" s="84"/>
    </row>
    <row r="34" spans="1:8" x14ac:dyDescent="0.25">
      <c r="A34" s="170"/>
      <c r="B34" s="258"/>
      <c r="C34" s="258"/>
      <c r="D34" s="258"/>
      <c r="E34" s="258"/>
      <c r="F34" s="260">
        <f>IF(F33=0,F30,F33)</f>
        <v>0</v>
      </c>
      <c r="G34" s="84"/>
      <c r="H34" s="84"/>
    </row>
    <row r="35" spans="1:8" x14ac:dyDescent="0.25">
      <c r="A35" s="170" t="s">
        <v>156</v>
      </c>
      <c r="B35" s="258"/>
      <c r="C35" s="258"/>
      <c r="D35" s="258"/>
      <c r="E35" s="258"/>
      <c r="F35" s="259">
        <f>F29+F34</f>
        <v>0</v>
      </c>
      <c r="G35" s="84"/>
      <c r="H35" s="84"/>
    </row>
    <row r="36" spans="1:8" x14ac:dyDescent="0.25">
      <c r="A36" s="84"/>
      <c r="B36" s="84"/>
      <c r="C36" s="84"/>
      <c r="D36" s="84"/>
      <c r="E36" s="84"/>
      <c r="F36" s="183"/>
      <c r="G36" s="84"/>
      <c r="H36" s="84"/>
    </row>
    <row r="37" spans="1:8" x14ac:dyDescent="0.25">
      <c r="A37" s="84" t="s">
        <v>9</v>
      </c>
      <c r="B37" s="84"/>
      <c r="C37" s="84"/>
      <c r="D37" s="84"/>
      <c r="E37" s="84"/>
      <c r="F37" s="183">
        <f>D18-F27</f>
        <v>0</v>
      </c>
      <c r="G37" s="84"/>
      <c r="H37" s="84"/>
    </row>
    <row r="38" spans="1:8" x14ac:dyDescent="0.25">
      <c r="A38" s="84" t="s">
        <v>10</v>
      </c>
      <c r="B38" s="84"/>
      <c r="C38" s="84"/>
      <c r="D38" s="84"/>
      <c r="E38" s="84"/>
      <c r="F38" s="183">
        <f>F37+F34</f>
        <v>0</v>
      </c>
      <c r="G38" s="84"/>
      <c r="H38" s="84"/>
    </row>
    <row r="39" spans="1:8" ht="13.8" thickBot="1" x14ac:dyDescent="0.3">
      <c r="A39" s="84"/>
      <c r="B39" s="84"/>
      <c r="C39" s="84"/>
      <c r="D39" s="84"/>
      <c r="E39" s="84"/>
      <c r="F39" s="84"/>
      <c r="G39" s="84"/>
      <c r="H39" s="84"/>
    </row>
    <row r="40" spans="1:8" ht="14.4" thickBot="1" x14ac:dyDescent="0.3">
      <c r="A40" s="214" t="s">
        <v>157</v>
      </c>
      <c r="B40" s="215"/>
      <c r="C40" s="215"/>
      <c r="D40" s="215"/>
      <c r="E40" s="215"/>
      <c r="F40" s="216"/>
      <c r="G40" s="84"/>
      <c r="H40" s="169">
        <f>IF(F37=0,0,F29/F37)</f>
        <v>0</v>
      </c>
    </row>
    <row r="41" spans="1:8" ht="14.4" thickBot="1" x14ac:dyDescent="0.3">
      <c r="A41" s="217" t="s">
        <v>148</v>
      </c>
      <c r="B41" s="218"/>
      <c r="C41" s="218"/>
      <c r="D41" s="218"/>
      <c r="E41" s="218"/>
      <c r="F41" s="219"/>
      <c r="G41" s="184"/>
      <c r="H41" s="176">
        <f>IF( F38=0,0,F35/F38)</f>
        <v>0</v>
      </c>
    </row>
    <row r="42" spans="1:8" ht="13.8" thickBot="1" x14ac:dyDescent="0.3">
      <c r="A42" s="84"/>
      <c r="B42" s="84"/>
      <c r="C42" s="84"/>
      <c r="D42" s="84"/>
      <c r="E42" s="84"/>
      <c r="F42" s="84"/>
      <c r="G42" s="84"/>
      <c r="H42" s="84"/>
    </row>
    <row r="43" spans="1:8" ht="27" customHeight="1" thickBot="1" x14ac:dyDescent="0.3">
      <c r="A43" s="305" t="s">
        <v>210</v>
      </c>
      <c r="B43" s="306"/>
      <c r="C43" s="306"/>
      <c r="D43" s="306"/>
      <c r="E43" s="306"/>
      <c r="F43" s="307"/>
      <c r="G43" s="84"/>
      <c r="H43" s="220">
        <f>IF(H10=0,0,(H10-F35)/H10)</f>
        <v>0</v>
      </c>
    </row>
    <row r="44" spans="1:8" x14ac:dyDescent="0.25">
      <c r="H44" t="s">
        <v>211</v>
      </c>
    </row>
    <row r="72" spans="1:8" x14ac:dyDescent="0.25">
      <c r="A72" s="308" t="s">
        <v>135</v>
      </c>
      <c r="B72" s="309"/>
      <c r="C72" s="309"/>
      <c r="D72" s="309"/>
      <c r="E72" s="309"/>
      <c r="F72" s="309"/>
      <c r="H72" t="str">
        <f>IF(H57=0,"",(H57-H70)/H57)</f>
        <v/>
      </c>
    </row>
  </sheetData>
  <sheetProtection password="CF7D" sheet="1" objects="1" scenarios="1"/>
  <mergeCells count="3">
    <mergeCell ref="A43:F43"/>
    <mergeCell ref="A72:F72"/>
    <mergeCell ref="B1:D1"/>
  </mergeCells>
  <phoneticPr fontId="0" type="noConversion"/>
  <printOptions horizontalCentered="1"/>
  <pageMargins left="0.5" right="0.5" top="0.5" bottom="0.5" header="0.25" footer="0.25"/>
  <pageSetup scale="75"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67"/>
  <sheetViews>
    <sheetView workbookViewId="0"/>
  </sheetViews>
  <sheetFormatPr defaultRowHeight="13.2" x14ac:dyDescent="0.25"/>
  <sheetData>
    <row r="1" spans="1:1" x14ac:dyDescent="0.25">
      <c r="A1" s="27" t="s">
        <v>11</v>
      </c>
    </row>
    <row r="2" spans="1:1" ht="14.25" customHeight="1" x14ac:dyDescent="0.25"/>
    <row r="3" spans="1:1" ht="14.25" customHeight="1" x14ac:dyDescent="0.25">
      <c r="A3" t="s">
        <v>137</v>
      </c>
    </row>
    <row r="4" spans="1:1" ht="14.25" customHeight="1" x14ac:dyDescent="0.25">
      <c r="A4" t="s">
        <v>12</v>
      </c>
    </row>
    <row r="5" spans="1:1" x14ac:dyDescent="0.25">
      <c r="A5" t="s">
        <v>13</v>
      </c>
    </row>
    <row r="6" spans="1:1" x14ac:dyDescent="0.25">
      <c r="A6" t="s">
        <v>14</v>
      </c>
    </row>
    <row r="7" spans="1:1" x14ac:dyDescent="0.25">
      <c r="A7" t="s">
        <v>15</v>
      </c>
    </row>
    <row r="8" spans="1:1" x14ac:dyDescent="0.25">
      <c r="A8" t="s">
        <v>16</v>
      </c>
    </row>
    <row r="9" spans="1:1" x14ac:dyDescent="0.25">
      <c r="A9" t="s">
        <v>17</v>
      </c>
    </row>
    <row r="10" spans="1:1" x14ac:dyDescent="0.25">
      <c r="A10" t="s">
        <v>18</v>
      </c>
    </row>
    <row r="11" spans="1:1" x14ac:dyDescent="0.25">
      <c r="A11" t="s">
        <v>219</v>
      </c>
    </row>
    <row r="12" spans="1:1" x14ac:dyDescent="0.25">
      <c r="A12" t="s">
        <v>138</v>
      </c>
    </row>
    <row r="13" spans="1:1" x14ac:dyDescent="0.25">
      <c r="A13" t="s">
        <v>142</v>
      </c>
    </row>
    <row r="14" spans="1:1" x14ac:dyDescent="0.25">
      <c r="A14" t="s">
        <v>19</v>
      </c>
    </row>
    <row r="17" spans="1:3" x14ac:dyDescent="0.25">
      <c r="A17" t="s">
        <v>20</v>
      </c>
      <c r="C17" t="s">
        <v>21</v>
      </c>
    </row>
    <row r="18" spans="1:3" x14ac:dyDescent="0.25">
      <c r="C18" s="26"/>
    </row>
    <row r="67" spans="1:8" x14ac:dyDescent="0.25">
      <c r="A67" s="308" t="s">
        <v>135</v>
      </c>
      <c r="B67" s="309"/>
      <c r="C67" s="309"/>
      <c r="D67" s="309"/>
      <c r="E67" s="309"/>
      <c r="F67" s="309"/>
      <c r="H67" t="str">
        <f>IF(H52=0,"",(H52-H65)/H52)</f>
        <v/>
      </c>
    </row>
  </sheetData>
  <sheetProtection password="CF7D" sheet="1" objects="1" scenarios="1"/>
  <mergeCells count="1">
    <mergeCell ref="A67:F67"/>
  </mergeCells>
  <phoneticPr fontId="0" type="noConversion"/>
  <printOptions horizontalCentered="1"/>
  <pageMargins left="0.5" right="0.5" top="0.5" bottom="0.5" header="0.25" footer="0.25"/>
  <pageSetup scale="87"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1"/>
  <sheetViews>
    <sheetView topLeftCell="A31" workbookViewId="0">
      <selection activeCell="G53" sqref="G53"/>
    </sheetView>
  </sheetViews>
  <sheetFormatPr defaultRowHeight="13.2" x14ac:dyDescent="0.25"/>
  <sheetData>
    <row r="1" spans="1:11" x14ac:dyDescent="0.25">
      <c r="A1" s="277" t="s">
        <v>140</v>
      </c>
      <c r="B1" s="56"/>
      <c r="C1" s="56"/>
      <c r="D1" s="56"/>
      <c r="E1" s="56"/>
      <c r="F1" s="56"/>
      <c r="G1" s="56"/>
      <c r="H1" s="56"/>
      <c r="I1" s="56"/>
      <c r="J1" s="56"/>
      <c r="K1" s="278"/>
    </row>
    <row r="2" spans="1:11" ht="20.25" customHeight="1" x14ac:dyDescent="0.25">
      <c r="A2" s="279"/>
      <c r="B2" s="57"/>
      <c r="C2" s="57"/>
      <c r="D2" s="57"/>
      <c r="E2" s="57"/>
      <c r="F2" s="57"/>
      <c r="G2" s="57"/>
      <c r="H2" s="57"/>
      <c r="I2" s="311"/>
      <c r="J2" s="311"/>
      <c r="K2" s="312"/>
    </row>
    <row r="3" spans="1:11" x14ac:dyDescent="0.25">
      <c r="A3" s="280"/>
      <c r="B3" s="59" t="s">
        <v>22</v>
      </c>
      <c r="C3" s="60"/>
      <c r="D3" s="60"/>
      <c r="E3" s="60"/>
      <c r="F3" s="60"/>
      <c r="G3" s="60"/>
      <c r="H3" s="60"/>
      <c r="I3" s="60"/>
      <c r="J3" s="60"/>
      <c r="K3" s="262"/>
    </row>
    <row r="4" spans="1:11" ht="57" customHeight="1" x14ac:dyDescent="0.25">
      <c r="A4" s="280"/>
      <c r="B4" s="315" t="s">
        <v>243</v>
      </c>
      <c r="C4" s="315"/>
      <c r="D4" s="315"/>
      <c r="E4" s="315"/>
      <c r="F4" s="315"/>
      <c r="G4" s="315"/>
      <c r="H4" s="315"/>
      <c r="I4" s="315"/>
      <c r="J4" s="315"/>
      <c r="K4" s="262"/>
    </row>
    <row r="5" spans="1:11" x14ac:dyDescent="0.25">
      <c r="A5" s="280"/>
      <c r="B5" s="62"/>
      <c r="C5" s="62"/>
      <c r="D5" s="62"/>
      <c r="E5" s="62"/>
      <c r="F5" s="62"/>
      <c r="G5" s="62"/>
      <c r="H5" s="62"/>
      <c r="I5" s="62"/>
      <c r="J5" s="62"/>
      <c r="K5" s="262"/>
    </row>
    <row r="6" spans="1:11" ht="42.75" customHeight="1" x14ac:dyDescent="0.25">
      <c r="A6" s="280"/>
      <c r="B6" s="315" t="s">
        <v>139</v>
      </c>
      <c r="C6" s="315"/>
      <c r="D6" s="315"/>
      <c r="E6" s="315"/>
      <c r="F6" s="315"/>
      <c r="G6" s="315"/>
      <c r="H6" s="315"/>
      <c r="I6" s="315"/>
      <c r="J6" s="315"/>
      <c r="K6" s="262"/>
    </row>
    <row r="7" spans="1:11" x14ac:dyDescent="0.25">
      <c r="A7" s="280"/>
      <c r="B7" s="60"/>
      <c r="C7" s="60"/>
      <c r="D7" s="60"/>
      <c r="E7" s="60"/>
      <c r="F7" s="60"/>
      <c r="G7" s="60"/>
      <c r="H7" s="60"/>
      <c r="I7" s="60"/>
      <c r="J7" s="60"/>
      <c r="K7" s="262"/>
    </row>
    <row r="8" spans="1:11" x14ac:dyDescent="0.25">
      <c r="A8" s="280"/>
      <c r="B8" s="60" t="s">
        <v>23</v>
      </c>
      <c r="C8" s="60"/>
      <c r="D8" s="60"/>
      <c r="E8" s="60"/>
      <c r="F8" s="60"/>
      <c r="G8" s="60"/>
      <c r="H8" s="60"/>
      <c r="I8" s="60"/>
      <c r="J8" s="60"/>
      <c r="K8" s="262"/>
    </row>
    <row r="9" spans="1:11" x14ac:dyDescent="0.25">
      <c r="A9" s="280"/>
      <c r="B9" s="60" t="s">
        <v>244</v>
      </c>
      <c r="C9" s="60"/>
      <c r="D9" s="60"/>
      <c r="E9" s="60"/>
      <c r="F9" s="60"/>
      <c r="G9" s="60"/>
      <c r="H9" s="60"/>
      <c r="I9" s="60"/>
      <c r="J9" s="60"/>
      <c r="K9" s="262"/>
    </row>
    <row r="10" spans="1:11" x14ac:dyDescent="0.25">
      <c r="A10" s="280"/>
      <c r="B10" s="60" t="s">
        <v>24</v>
      </c>
      <c r="C10" s="60"/>
      <c r="D10" s="60"/>
      <c r="E10" s="60"/>
      <c r="F10" s="60"/>
      <c r="G10" s="60"/>
      <c r="H10" s="60"/>
      <c r="I10" s="60"/>
      <c r="J10" s="60"/>
      <c r="K10" s="262"/>
    </row>
    <row r="11" spans="1:11" x14ac:dyDescent="0.25">
      <c r="A11" s="280"/>
      <c r="B11" s="60"/>
      <c r="C11" s="60"/>
      <c r="D11" s="60"/>
      <c r="E11" s="60"/>
      <c r="F11" s="60"/>
      <c r="G11" s="60"/>
      <c r="H11" s="60"/>
      <c r="I11" s="60"/>
      <c r="J11" s="60"/>
      <c r="K11" s="262"/>
    </row>
    <row r="12" spans="1:11" x14ac:dyDescent="0.25">
      <c r="A12" s="280"/>
      <c r="B12" s="59" t="s">
        <v>25</v>
      </c>
      <c r="C12" s="60"/>
      <c r="D12" s="60"/>
      <c r="E12" s="60"/>
      <c r="F12" s="60"/>
      <c r="G12" s="60"/>
      <c r="H12" s="60"/>
      <c r="I12" s="60"/>
      <c r="J12" s="60"/>
      <c r="K12" s="262"/>
    </row>
    <row r="13" spans="1:11" x14ac:dyDescent="0.25">
      <c r="A13" s="280"/>
      <c r="B13" s="60" t="s">
        <v>26</v>
      </c>
      <c r="C13" s="60"/>
      <c r="D13" s="60"/>
      <c r="E13" s="60"/>
      <c r="F13" s="60"/>
      <c r="G13" s="60"/>
      <c r="H13" s="60"/>
      <c r="I13" s="60"/>
      <c r="J13" s="60"/>
      <c r="K13" s="262"/>
    </row>
    <row r="14" spans="1:11" x14ac:dyDescent="0.25">
      <c r="A14" s="280"/>
      <c r="B14" s="60" t="s">
        <v>27</v>
      </c>
      <c r="C14" s="60"/>
      <c r="D14" s="60"/>
      <c r="E14" s="60"/>
      <c r="F14" s="60"/>
      <c r="G14" s="60"/>
      <c r="H14" s="60"/>
      <c r="I14" s="60"/>
      <c r="J14" s="60"/>
      <c r="K14" s="262"/>
    </row>
    <row r="15" spans="1:11" x14ac:dyDescent="0.25">
      <c r="A15" s="280"/>
      <c r="B15" s="60" t="s">
        <v>28</v>
      </c>
      <c r="C15" s="60"/>
      <c r="D15" s="60"/>
      <c r="E15" s="60"/>
      <c r="F15" s="60"/>
      <c r="G15" s="60"/>
      <c r="H15" s="60"/>
      <c r="I15" s="60"/>
      <c r="J15" s="60"/>
      <c r="K15" s="262"/>
    </row>
    <row r="16" spans="1:11" x14ac:dyDescent="0.25">
      <c r="A16" s="280"/>
      <c r="B16" s="60" t="s">
        <v>29</v>
      </c>
      <c r="C16" s="60"/>
      <c r="D16" s="60"/>
      <c r="E16" s="60"/>
      <c r="F16" s="60"/>
      <c r="G16" s="60"/>
      <c r="H16" s="60"/>
      <c r="I16" s="60"/>
      <c r="J16" s="60"/>
      <c r="K16" s="262"/>
    </row>
    <row r="17" spans="1:11" x14ac:dyDescent="0.25">
      <c r="A17" s="280"/>
      <c r="B17" s="60" t="s">
        <v>132</v>
      </c>
      <c r="C17" s="60"/>
      <c r="D17" s="60"/>
      <c r="E17" s="60"/>
      <c r="F17" s="60"/>
      <c r="G17" s="60"/>
      <c r="H17" s="60"/>
      <c r="I17" s="60"/>
      <c r="J17" s="60"/>
      <c r="K17" s="262"/>
    </row>
    <row r="18" spans="1:11" x14ac:dyDescent="0.25">
      <c r="A18" s="280"/>
      <c r="B18" s="60" t="s">
        <v>30</v>
      </c>
      <c r="C18" s="60"/>
      <c r="D18" s="60"/>
      <c r="E18" s="60"/>
      <c r="F18" s="60"/>
      <c r="G18" s="60"/>
      <c r="H18" s="60"/>
      <c r="I18" s="60"/>
      <c r="J18" s="60"/>
      <c r="K18" s="262"/>
    </row>
    <row r="19" spans="1:11" x14ac:dyDescent="0.25">
      <c r="A19" s="280"/>
      <c r="B19" s="60"/>
      <c r="C19" s="60"/>
      <c r="D19" s="60"/>
      <c r="E19" s="60"/>
      <c r="F19" s="60"/>
      <c r="G19" s="60"/>
      <c r="H19" s="60"/>
      <c r="I19" s="60"/>
      <c r="J19" s="60"/>
      <c r="K19" s="262"/>
    </row>
    <row r="20" spans="1:11" x14ac:dyDescent="0.25">
      <c r="A20" s="280"/>
      <c r="B20" s="59" t="s">
        <v>40</v>
      </c>
      <c r="C20" s="60"/>
      <c r="D20" s="60"/>
      <c r="E20" s="60"/>
      <c r="F20" s="60"/>
      <c r="G20" s="60"/>
      <c r="H20" s="60"/>
      <c r="I20" s="60"/>
      <c r="J20" s="60"/>
      <c r="K20" s="262"/>
    </row>
    <row r="21" spans="1:11" x14ac:dyDescent="0.25">
      <c r="A21" s="280"/>
      <c r="B21" s="75" t="s">
        <v>41</v>
      </c>
      <c r="C21" s="60"/>
      <c r="D21" s="60"/>
      <c r="E21" s="60"/>
      <c r="F21" s="60"/>
      <c r="G21" s="60"/>
      <c r="H21" s="60"/>
      <c r="I21" s="60"/>
      <c r="J21" s="60"/>
      <c r="K21" s="262"/>
    </row>
    <row r="22" spans="1:11" x14ac:dyDescent="0.25">
      <c r="A22" s="280"/>
      <c r="B22" s="64" t="s">
        <v>42</v>
      </c>
      <c r="C22" s="60"/>
      <c r="D22" s="60"/>
      <c r="E22" s="60"/>
      <c r="F22" s="60"/>
      <c r="G22" s="60"/>
      <c r="H22" s="60"/>
      <c r="I22" s="60"/>
      <c r="J22" s="60"/>
      <c r="K22" s="262"/>
    </row>
    <row r="23" spans="1:11" x14ac:dyDescent="0.25">
      <c r="A23" s="280"/>
      <c r="B23" s="60" t="s">
        <v>43</v>
      </c>
      <c r="C23" s="60"/>
      <c r="D23" s="60"/>
      <c r="E23" s="60"/>
      <c r="F23" s="60"/>
      <c r="G23" s="60"/>
      <c r="H23" s="60"/>
      <c r="I23" s="60"/>
      <c r="J23" s="60"/>
      <c r="K23" s="262"/>
    </row>
    <row r="24" spans="1:11" x14ac:dyDescent="0.25">
      <c r="A24" s="280"/>
      <c r="B24" s="60" t="s">
        <v>44</v>
      </c>
      <c r="C24" s="60"/>
      <c r="D24" s="60"/>
      <c r="E24" s="60"/>
      <c r="F24" s="60"/>
      <c r="G24" s="60"/>
      <c r="H24" s="60"/>
      <c r="I24" s="60"/>
      <c r="J24" s="60"/>
      <c r="K24" s="262"/>
    </row>
    <row r="25" spans="1:11" x14ac:dyDescent="0.25">
      <c r="A25" s="280"/>
      <c r="B25" s="267" t="s">
        <v>45</v>
      </c>
      <c r="C25" s="60"/>
      <c r="D25" s="60"/>
      <c r="E25" s="60"/>
      <c r="F25" s="60"/>
      <c r="G25" s="60"/>
      <c r="H25" s="60"/>
      <c r="I25" s="60"/>
      <c r="J25" s="60"/>
      <c r="K25" s="262"/>
    </row>
    <row r="26" spans="1:11" x14ac:dyDescent="0.25">
      <c r="A26" s="280"/>
      <c r="B26" s="76" t="s">
        <v>160</v>
      </c>
      <c r="C26" s="60"/>
      <c r="D26" s="60"/>
      <c r="E26" s="60"/>
      <c r="F26" s="60"/>
      <c r="G26" s="60"/>
      <c r="H26" s="60"/>
      <c r="I26" s="60"/>
      <c r="J26" s="60"/>
      <c r="K26" s="262"/>
    </row>
    <row r="27" spans="1:11" x14ac:dyDescent="0.25">
      <c r="A27" s="280"/>
      <c r="B27" s="76"/>
      <c r="C27" s="60"/>
      <c r="D27" s="60"/>
      <c r="E27" s="60"/>
      <c r="F27" s="60"/>
      <c r="G27" s="60"/>
      <c r="H27" s="60"/>
      <c r="I27" s="60"/>
      <c r="J27" s="60"/>
      <c r="K27" s="262"/>
    </row>
    <row r="28" spans="1:11" ht="15.6" x14ac:dyDescent="0.3">
      <c r="A28" s="280"/>
      <c r="B28" s="231" t="s">
        <v>161</v>
      </c>
      <c r="C28" s="232"/>
      <c r="D28" s="232"/>
      <c r="E28" s="232"/>
      <c r="F28" s="232"/>
      <c r="G28" s="60"/>
      <c r="H28" s="60"/>
      <c r="I28" s="60"/>
      <c r="J28" s="60"/>
      <c r="K28" s="262"/>
    </row>
    <row r="29" spans="1:11" x14ac:dyDescent="0.25">
      <c r="A29" s="280"/>
      <c r="B29" s="60" t="s">
        <v>162</v>
      </c>
      <c r="C29" s="60"/>
      <c r="D29" s="60"/>
      <c r="E29" s="60"/>
      <c r="F29" s="60"/>
      <c r="G29" s="60"/>
      <c r="H29" s="60"/>
      <c r="I29" s="60"/>
      <c r="J29" s="60"/>
      <c r="K29" s="262"/>
    </row>
    <row r="30" spans="1:11" x14ac:dyDescent="0.25">
      <c r="A30" s="280"/>
      <c r="B30" s="60" t="s">
        <v>163</v>
      </c>
      <c r="C30" s="60"/>
      <c r="D30" s="60"/>
      <c r="E30" s="60"/>
      <c r="F30" s="60"/>
      <c r="G30" s="60"/>
      <c r="H30" s="60"/>
      <c r="I30" s="60"/>
      <c r="J30" s="60"/>
      <c r="K30" s="262"/>
    </row>
    <row r="31" spans="1:11" x14ac:dyDescent="0.25">
      <c r="A31" s="280"/>
      <c r="B31" s="60" t="s">
        <v>245</v>
      </c>
      <c r="C31" s="60"/>
      <c r="D31" s="60"/>
      <c r="E31" s="60"/>
      <c r="F31" s="60"/>
      <c r="G31" s="60"/>
      <c r="H31" s="60"/>
      <c r="I31" s="60"/>
      <c r="J31" s="60"/>
      <c r="K31" s="262"/>
    </row>
    <row r="32" spans="1:11" x14ac:dyDescent="0.25">
      <c r="A32" s="280"/>
      <c r="B32" s="60"/>
      <c r="C32" s="60"/>
      <c r="D32" s="60"/>
      <c r="E32" s="60"/>
      <c r="F32" s="60"/>
      <c r="G32" s="60"/>
      <c r="H32" s="60"/>
      <c r="I32" s="60"/>
      <c r="J32" s="60"/>
      <c r="K32" s="262"/>
    </row>
    <row r="33" spans="1:11" x14ac:dyDescent="0.25">
      <c r="A33" s="280"/>
      <c r="B33" s="63" t="s">
        <v>31</v>
      </c>
      <c r="C33" s="60"/>
      <c r="D33" s="60"/>
      <c r="E33" s="60"/>
      <c r="F33" s="60"/>
      <c r="G33" s="60"/>
      <c r="H33" s="60"/>
      <c r="I33" s="60"/>
      <c r="J33" s="60"/>
      <c r="K33" s="262"/>
    </row>
    <row r="34" spans="1:11" ht="17.399999999999999" x14ac:dyDescent="0.3">
      <c r="A34" s="280"/>
      <c r="B34" s="263" t="s">
        <v>246</v>
      </c>
      <c r="C34" s="281"/>
      <c r="D34" s="281"/>
      <c r="E34" s="281"/>
      <c r="F34" s="281"/>
      <c r="G34" s="281"/>
      <c r="H34" s="281"/>
      <c r="I34" s="281"/>
      <c r="J34" s="60"/>
      <c r="K34" s="262"/>
    </row>
    <row r="35" spans="1:11" ht="17.399999999999999" x14ac:dyDescent="0.3">
      <c r="A35" s="280"/>
      <c r="B35" s="263" t="s">
        <v>247</v>
      </c>
      <c r="C35" s="281"/>
      <c r="D35" s="281"/>
      <c r="E35" s="281"/>
      <c r="F35" s="281"/>
      <c r="G35" s="281"/>
      <c r="H35" s="281"/>
      <c r="I35" s="281"/>
      <c r="J35" s="60"/>
      <c r="K35" s="262"/>
    </row>
    <row r="36" spans="1:11" x14ac:dyDescent="0.25">
      <c r="A36" s="280"/>
      <c r="B36" s="60" t="s">
        <v>134</v>
      </c>
      <c r="C36" s="60"/>
      <c r="D36" s="60"/>
      <c r="E36" s="60"/>
      <c r="F36" s="60"/>
      <c r="G36" s="60"/>
      <c r="H36" s="60"/>
      <c r="I36" s="60"/>
      <c r="J36" s="60"/>
      <c r="K36" s="262"/>
    </row>
    <row r="37" spans="1:11" x14ac:dyDescent="0.25">
      <c r="A37" s="280"/>
      <c r="B37" s="60" t="s">
        <v>248</v>
      </c>
      <c r="C37" s="60"/>
      <c r="D37" s="60"/>
      <c r="E37" s="60"/>
      <c r="F37" s="60"/>
      <c r="G37" s="60"/>
      <c r="H37" s="60"/>
      <c r="I37" s="60"/>
      <c r="J37" s="60"/>
      <c r="K37" s="262"/>
    </row>
    <row r="38" spans="1:11" x14ac:dyDescent="0.25">
      <c r="A38" s="282"/>
      <c r="B38" s="261"/>
      <c r="C38" s="261"/>
      <c r="D38" s="261"/>
      <c r="E38" s="261"/>
      <c r="F38" s="261"/>
      <c r="G38" s="261"/>
      <c r="H38" s="261"/>
      <c r="I38" s="261"/>
      <c r="J38" s="261"/>
      <c r="K38" s="262"/>
    </row>
    <row r="39" spans="1:11" x14ac:dyDescent="0.25">
      <c r="A39" s="280"/>
      <c r="B39" s="316" t="s">
        <v>164</v>
      </c>
      <c r="C39" s="316"/>
      <c r="D39" s="316"/>
      <c r="E39" s="316"/>
      <c r="F39" s="316"/>
      <c r="G39" s="316"/>
      <c r="H39" s="316"/>
      <c r="I39" s="316"/>
      <c r="J39" s="316"/>
      <c r="K39" s="66"/>
    </row>
    <row r="40" spans="1:11" x14ac:dyDescent="0.25">
      <c r="A40" s="280"/>
      <c r="B40" s="316"/>
      <c r="C40" s="316"/>
      <c r="D40" s="316"/>
      <c r="E40" s="316"/>
      <c r="F40" s="316"/>
      <c r="G40" s="316"/>
      <c r="H40" s="316"/>
      <c r="I40" s="316"/>
      <c r="J40" s="316"/>
      <c r="K40" s="262"/>
    </row>
    <row r="41" spans="1:11" x14ac:dyDescent="0.25">
      <c r="A41" s="280"/>
      <c r="B41" s="60" t="s">
        <v>32</v>
      </c>
      <c r="C41" s="67" t="s">
        <v>33</v>
      </c>
      <c r="D41" s="60"/>
      <c r="E41" s="233">
        <v>4000000</v>
      </c>
      <c r="F41" s="60" t="s">
        <v>165</v>
      </c>
      <c r="G41" s="60"/>
      <c r="H41" s="65"/>
      <c r="I41" s="234">
        <v>7.1249999999999994E-2</v>
      </c>
      <c r="J41" s="65"/>
      <c r="K41" s="262"/>
    </row>
    <row r="42" spans="1:11" x14ac:dyDescent="0.25">
      <c r="A42" s="280"/>
      <c r="B42" s="60"/>
      <c r="C42" s="60" t="s">
        <v>35</v>
      </c>
      <c r="D42" s="60"/>
      <c r="E42" s="68">
        <v>2000000</v>
      </c>
      <c r="F42" s="69">
        <v>0.5</v>
      </c>
      <c r="G42" s="60" t="s">
        <v>166</v>
      </c>
      <c r="H42" s="65"/>
      <c r="I42" s="70">
        <v>7.0000000000000007E-2</v>
      </c>
      <c r="J42" s="65"/>
      <c r="K42" s="262"/>
    </row>
    <row r="43" spans="1:11" x14ac:dyDescent="0.25">
      <c r="A43" s="280"/>
      <c r="B43" s="60" t="s">
        <v>37</v>
      </c>
      <c r="C43" s="72"/>
      <c r="D43" s="60"/>
      <c r="E43" s="68">
        <v>2000000</v>
      </c>
      <c r="F43" s="69">
        <v>0.5</v>
      </c>
      <c r="G43" s="72"/>
      <c r="H43" s="72"/>
      <c r="I43" s="70">
        <v>7.2499999999999995E-2</v>
      </c>
      <c r="J43" s="65"/>
      <c r="K43" s="262"/>
    </row>
    <row r="44" spans="1:11" x14ac:dyDescent="0.25">
      <c r="A44" s="280"/>
      <c r="B44" s="60"/>
      <c r="C44" s="267"/>
      <c r="D44" s="60"/>
      <c r="E44" s="68"/>
      <c r="F44" s="69"/>
      <c r="G44" s="72"/>
      <c r="H44" s="261"/>
      <c r="I44" s="70"/>
      <c r="J44" s="65"/>
      <c r="K44" s="262"/>
    </row>
    <row r="45" spans="1:11" x14ac:dyDescent="0.25">
      <c r="A45" s="280"/>
      <c r="B45" s="64" t="s">
        <v>167</v>
      </c>
      <c r="C45" s="60"/>
      <c r="D45" s="60"/>
      <c r="E45" s="60"/>
      <c r="F45" s="60"/>
      <c r="G45" s="60"/>
      <c r="H45" s="60"/>
      <c r="I45" s="60"/>
      <c r="J45" s="60"/>
      <c r="K45" s="262"/>
    </row>
    <row r="46" spans="1:11" x14ac:dyDescent="0.25">
      <c r="A46" s="280"/>
      <c r="B46" s="64"/>
      <c r="C46" s="60"/>
      <c r="D46" s="60"/>
      <c r="E46" s="60"/>
      <c r="F46" s="60"/>
      <c r="G46" s="60"/>
      <c r="H46" s="60"/>
      <c r="I46" s="60"/>
      <c r="J46" s="60"/>
      <c r="K46" s="262"/>
    </row>
    <row r="47" spans="1:11" x14ac:dyDescent="0.25">
      <c r="A47" s="280"/>
      <c r="B47" s="267" t="s">
        <v>168</v>
      </c>
      <c r="C47" s="60"/>
      <c r="D47" s="60"/>
      <c r="E47" s="60"/>
      <c r="F47" s="60"/>
      <c r="G47" s="60"/>
      <c r="H47" s="60"/>
      <c r="I47" s="60"/>
      <c r="J47" s="60"/>
      <c r="K47" s="262"/>
    </row>
    <row r="48" spans="1:11" x14ac:dyDescent="0.25">
      <c r="A48" s="280"/>
      <c r="B48" s="60" t="s">
        <v>169</v>
      </c>
      <c r="C48" s="267"/>
      <c r="D48" s="267"/>
      <c r="E48" s="267"/>
      <c r="F48" s="267"/>
      <c r="G48" s="267"/>
      <c r="H48" s="267"/>
      <c r="I48" s="267"/>
      <c r="J48" s="60"/>
      <c r="K48" s="262"/>
    </row>
    <row r="49" spans="1:11" x14ac:dyDescent="0.25">
      <c r="A49" s="280"/>
      <c r="B49" s="60" t="s">
        <v>170</v>
      </c>
      <c r="C49" s="65"/>
      <c r="D49" s="65"/>
      <c r="E49" s="60"/>
      <c r="F49" s="60"/>
      <c r="G49" s="60"/>
      <c r="H49" s="60"/>
      <c r="I49" s="60"/>
      <c r="J49" s="60"/>
      <c r="K49" s="262"/>
    </row>
    <row r="50" spans="1:11" x14ac:dyDescent="0.25">
      <c r="A50" s="280"/>
      <c r="B50" s="60" t="s">
        <v>171</v>
      </c>
      <c r="C50" s="65"/>
      <c r="D50" s="65"/>
      <c r="E50" s="65"/>
      <c r="F50" s="65"/>
      <c r="G50" s="65"/>
      <c r="H50" s="65"/>
      <c r="I50" s="65"/>
      <c r="J50" s="60"/>
      <c r="K50" s="262"/>
    </row>
    <row r="51" spans="1:11" x14ac:dyDescent="0.25">
      <c r="A51" s="280"/>
      <c r="B51" s="60" t="s">
        <v>172</v>
      </c>
      <c r="C51" s="65"/>
      <c r="D51" s="65"/>
      <c r="E51" s="65"/>
      <c r="F51" s="65"/>
      <c r="G51" s="65"/>
      <c r="H51" s="65"/>
      <c r="I51" s="65"/>
      <c r="J51" s="60"/>
      <c r="K51" s="262"/>
    </row>
    <row r="52" spans="1:11" x14ac:dyDescent="0.25">
      <c r="A52" s="280"/>
      <c r="B52" s="60"/>
      <c r="C52" s="65"/>
      <c r="D52" s="65"/>
      <c r="E52" s="65"/>
      <c r="F52" s="65"/>
      <c r="G52" s="65"/>
      <c r="H52" s="65"/>
      <c r="I52" s="65"/>
      <c r="J52" s="60"/>
      <c r="K52" s="262"/>
    </row>
    <row r="53" spans="1:11" x14ac:dyDescent="0.25">
      <c r="A53" s="280"/>
      <c r="B53" s="60" t="s">
        <v>32</v>
      </c>
      <c r="C53" s="67" t="s">
        <v>33</v>
      </c>
      <c r="D53" s="60"/>
      <c r="E53" s="233">
        <v>4500000</v>
      </c>
      <c r="F53" s="60"/>
      <c r="G53" s="60" t="s">
        <v>34</v>
      </c>
      <c r="H53" s="235">
        <v>2.2499999999999999E-2</v>
      </c>
      <c r="I53" s="60"/>
      <c r="J53" s="60"/>
      <c r="K53" s="262"/>
    </row>
    <row r="54" spans="1:11" x14ac:dyDescent="0.25">
      <c r="A54" s="280"/>
      <c r="B54" s="60"/>
      <c r="C54" s="60" t="s">
        <v>35</v>
      </c>
      <c r="D54" s="60"/>
      <c r="E54" s="68">
        <f>4500000*0.75</f>
        <v>3375000</v>
      </c>
      <c r="F54" s="69">
        <v>0.75</v>
      </c>
      <c r="G54" s="60" t="s">
        <v>36</v>
      </c>
      <c r="H54" s="74">
        <v>0.02</v>
      </c>
      <c r="I54" s="68"/>
      <c r="J54" s="60"/>
      <c r="K54" s="262"/>
    </row>
    <row r="55" spans="1:11" x14ac:dyDescent="0.25">
      <c r="A55" s="280"/>
      <c r="B55" s="60" t="s">
        <v>37</v>
      </c>
      <c r="C55" s="267"/>
      <c r="D55" s="60"/>
      <c r="E55" s="68">
        <f>4500000*0.25</f>
        <v>1125000</v>
      </c>
      <c r="F55" s="69">
        <v>0.25</v>
      </c>
      <c r="G55" s="72"/>
      <c r="H55" s="74">
        <v>0.03</v>
      </c>
      <c r="I55" s="68"/>
      <c r="J55" s="60"/>
      <c r="K55" s="262"/>
    </row>
    <row r="56" spans="1:11" x14ac:dyDescent="0.25">
      <c r="A56" s="280"/>
      <c r="B56" s="60" t="s">
        <v>38</v>
      </c>
      <c r="C56" s="60"/>
      <c r="D56" s="72"/>
      <c r="E56" s="69"/>
      <c r="F56" s="68"/>
      <c r="G56" s="72"/>
      <c r="H56" s="69"/>
      <c r="I56" s="68"/>
      <c r="J56" s="60"/>
      <c r="K56" s="262"/>
    </row>
    <row r="57" spans="1:11" x14ac:dyDescent="0.25">
      <c r="A57" s="280"/>
      <c r="B57" s="60"/>
      <c r="C57" s="60"/>
      <c r="D57" s="72"/>
      <c r="E57" s="69"/>
      <c r="F57" s="68"/>
      <c r="G57" s="72"/>
      <c r="H57" s="69"/>
      <c r="I57" s="68"/>
      <c r="J57" s="60"/>
      <c r="K57" s="262"/>
    </row>
    <row r="58" spans="1:11" x14ac:dyDescent="0.25">
      <c r="A58" s="280"/>
      <c r="B58" s="60" t="s">
        <v>173</v>
      </c>
      <c r="C58" s="60"/>
      <c r="D58" s="72"/>
      <c r="E58" s="69"/>
      <c r="F58" s="68"/>
      <c r="G58" s="72"/>
      <c r="H58" s="69"/>
      <c r="I58" s="68"/>
      <c r="J58" s="60"/>
      <c r="K58" s="262"/>
    </row>
    <row r="59" spans="1:11" x14ac:dyDescent="0.25">
      <c r="A59" s="280"/>
      <c r="B59" s="236" t="s">
        <v>39</v>
      </c>
      <c r="C59" s="236"/>
      <c r="D59" s="237"/>
      <c r="E59" s="238"/>
      <c r="F59" s="239"/>
      <c r="G59" s="237"/>
      <c r="H59" s="238"/>
      <c r="I59" s="68"/>
      <c r="J59" s="60"/>
      <c r="K59" s="262"/>
    </row>
    <row r="60" spans="1:11" ht="20.25" customHeight="1" x14ac:dyDescent="0.25">
      <c r="A60" s="280"/>
      <c r="B60" s="283"/>
      <c r="C60" s="236"/>
      <c r="D60" s="237"/>
      <c r="E60" s="238"/>
      <c r="F60" s="239"/>
      <c r="G60" s="237"/>
      <c r="H60" s="10"/>
      <c r="I60" s="10"/>
      <c r="J60" s="60"/>
      <c r="K60" s="262"/>
    </row>
    <row r="61" spans="1:11" ht="21.75" customHeight="1" thickBot="1" x14ac:dyDescent="0.3">
      <c r="A61" s="284"/>
      <c r="B61" s="285"/>
      <c r="C61" s="78"/>
      <c r="D61" s="78"/>
      <c r="E61" s="78"/>
      <c r="F61" s="78"/>
      <c r="G61" s="78"/>
      <c r="H61" s="78"/>
      <c r="I61" s="313"/>
      <c r="J61" s="313"/>
      <c r="K61" s="314"/>
    </row>
  </sheetData>
  <mergeCells count="5">
    <mergeCell ref="I2:K2"/>
    <mergeCell ref="I61:K61"/>
    <mergeCell ref="B4:J4"/>
    <mergeCell ref="B6:J6"/>
    <mergeCell ref="B39:J40"/>
  </mergeCells>
  <phoneticPr fontId="0" type="noConversion"/>
  <pageMargins left="0.75" right="0.75" top="1" bottom="1" header="0.5" footer="0.5"/>
  <pageSetup scale="73"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82"/>
  <sheetViews>
    <sheetView workbookViewId="0">
      <selection activeCell="K74" sqref="K74"/>
    </sheetView>
  </sheetViews>
  <sheetFormatPr defaultRowHeight="13.2" x14ac:dyDescent="0.25"/>
  <sheetData>
    <row r="1" spans="1:13" ht="15.6" x14ac:dyDescent="0.3">
      <c r="A1" s="240"/>
      <c r="B1" s="317" t="s">
        <v>174</v>
      </c>
      <c r="C1" s="317"/>
      <c r="D1" s="317"/>
      <c r="E1" s="317"/>
      <c r="F1" s="317"/>
      <c r="G1" s="317"/>
      <c r="H1" s="317"/>
      <c r="I1" s="317"/>
      <c r="J1" s="317"/>
      <c r="K1" s="317"/>
      <c r="L1" s="317"/>
      <c r="M1" s="318"/>
    </row>
    <row r="2" spans="1:13" x14ac:dyDescent="0.25">
      <c r="A2" s="77"/>
      <c r="B2" s="261"/>
      <c r="C2" s="261"/>
      <c r="D2" s="261"/>
      <c r="E2" s="261"/>
      <c r="F2" s="261"/>
      <c r="G2" s="261"/>
      <c r="H2" s="261"/>
      <c r="I2" s="261"/>
      <c r="J2" s="311"/>
      <c r="K2" s="311"/>
      <c r="L2" s="311"/>
      <c r="M2" s="262"/>
    </row>
    <row r="3" spans="1:13" x14ac:dyDescent="0.25">
      <c r="A3" s="77"/>
      <c r="B3" s="63" t="s">
        <v>31</v>
      </c>
      <c r="C3" s="261"/>
      <c r="D3" s="60"/>
      <c r="E3" s="60"/>
      <c r="F3" s="60"/>
      <c r="G3" s="60"/>
      <c r="H3" s="60"/>
      <c r="I3" s="60"/>
      <c r="J3" s="60"/>
      <c r="K3" s="60"/>
      <c r="L3" s="261"/>
      <c r="M3" s="262"/>
    </row>
    <row r="4" spans="1:13" ht="16.8" x14ac:dyDescent="0.3">
      <c r="A4" s="77"/>
      <c r="B4" s="263" t="s">
        <v>133</v>
      </c>
      <c r="C4" s="60"/>
      <c r="D4" s="60"/>
      <c r="E4" s="60"/>
      <c r="F4" s="60"/>
      <c r="G4" s="60"/>
      <c r="H4" s="60"/>
      <c r="I4" s="60"/>
      <c r="J4" s="60"/>
      <c r="K4" s="60"/>
      <c r="L4" s="261"/>
      <c r="M4" s="262"/>
    </row>
    <row r="5" spans="1:13" x14ac:dyDescent="0.25">
      <c r="A5" s="77"/>
      <c r="B5" s="60" t="s">
        <v>134</v>
      </c>
      <c r="C5" s="261"/>
      <c r="D5" s="60"/>
      <c r="E5" s="60"/>
      <c r="F5" s="60"/>
      <c r="G5" s="60"/>
      <c r="H5" s="60"/>
      <c r="I5" s="60"/>
      <c r="J5" s="60"/>
      <c r="K5" s="60"/>
      <c r="L5" s="261"/>
      <c r="M5" s="262"/>
    </row>
    <row r="6" spans="1:13" x14ac:dyDescent="0.25">
      <c r="A6" s="77"/>
      <c r="B6" s="60" t="s">
        <v>222</v>
      </c>
      <c r="C6" s="60"/>
      <c r="D6" s="60"/>
      <c r="E6" s="60"/>
      <c r="F6" s="60"/>
      <c r="G6" s="60"/>
      <c r="H6" s="60"/>
      <c r="I6" s="60"/>
      <c r="J6" s="60"/>
      <c r="K6" s="261"/>
      <c r="L6" s="261"/>
      <c r="M6" s="262"/>
    </row>
    <row r="7" spans="1:13" x14ac:dyDescent="0.25">
      <c r="A7" s="77"/>
      <c r="B7" s="60" t="s">
        <v>223</v>
      </c>
      <c r="C7" s="60"/>
      <c r="D7" s="60"/>
      <c r="E7" s="60"/>
      <c r="F7" s="60"/>
      <c r="G7" s="60"/>
      <c r="H7" s="60"/>
      <c r="I7" s="60"/>
      <c r="J7" s="60"/>
      <c r="K7" s="261"/>
      <c r="L7" s="261"/>
      <c r="M7" s="262"/>
    </row>
    <row r="8" spans="1:13" x14ac:dyDescent="0.25">
      <c r="A8" s="77"/>
      <c r="B8" s="261"/>
      <c r="C8" s="261"/>
      <c r="D8" s="261"/>
      <c r="E8" s="261"/>
      <c r="F8" s="261"/>
      <c r="G8" s="261"/>
      <c r="H8" s="261"/>
      <c r="I8" s="261"/>
      <c r="J8" s="261"/>
      <c r="K8" s="261"/>
      <c r="L8" s="261"/>
      <c r="M8" s="262"/>
    </row>
    <row r="9" spans="1:13" x14ac:dyDescent="0.25">
      <c r="A9" s="77"/>
      <c r="B9" s="261"/>
      <c r="C9" s="316" t="s">
        <v>175</v>
      </c>
      <c r="D9" s="316"/>
      <c r="E9" s="316"/>
      <c r="F9" s="316"/>
      <c r="G9" s="316"/>
      <c r="H9" s="316"/>
      <c r="I9" s="316"/>
      <c r="J9" s="316"/>
      <c r="K9" s="316"/>
      <c r="L9" s="261"/>
      <c r="M9" s="262"/>
    </row>
    <row r="10" spans="1:13" x14ac:dyDescent="0.25">
      <c r="A10" s="77"/>
      <c r="B10" s="261"/>
      <c r="C10" s="65"/>
      <c r="D10" s="65"/>
      <c r="E10" s="65"/>
      <c r="F10" s="65"/>
      <c r="G10" s="65"/>
      <c r="H10" s="65"/>
      <c r="I10" s="65"/>
      <c r="J10" s="65"/>
      <c r="K10" s="65"/>
      <c r="L10" s="261"/>
      <c r="M10" s="262"/>
    </row>
    <row r="11" spans="1:13" ht="13.8" thickBot="1" x14ac:dyDescent="0.3">
      <c r="A11" s="77"/>
      <c r="B11" s="261"/>
      <c r="C11" s="241" t="s">
        <v>32</v>
      </c>
      <c r="D11" s="67" t="s">
        <v>33</v>
      </c>
      <c r="E11" s="241"/>
      <c r="F11" s="242">
        <v>4000000</v>
      </c>
      <c r="G11" s="241" t="s">
        <v>165</v>
      </c>
      <c r="H11" s="241"/>
      <c r="I11" s="65"/>
      <c r="J11" s="243">
        <v>7.1249999999999994E-2</v>
      </c>
      <c r="K11" s="261"/>
      <c r="L11" s="261"/>
      <c r="M11" s="262"/>
    </row>
    <row r="12" spans="1:13" x14ac:dyDescent="0.25">
      <c r="A12" s="77"/>
      <c r="B12" s="261"/>
      <c r="C12" s="241"/>
      <c r="D12" s="241" t="s">
        <v>35</v>
      </c>
      <c r="E12" s="241"/>
      <c r="F12" s="244">
        <v>2000000</v>
      </c>
      <c r="G12" s="245">
        <v>0.5</v>
      </c>
      <c r="H12" s="241" t="s">
        <v>166</v>
      </c>
      <c r="I12" s="65"/>
      <c r="J12" s="70">
        <v>7.0000000000000007E-2</v>
      </c>
      <c r="K12" s="261"/>
      <c r="L12" s="261"/>
      <c r="M12" s="262"/>
    </row>
    <row r="13" spans="1:13" x14ac:dyDescent="0.25">
      <c r="A13" s="77"/>
      <c r="B13" s="261"/>
      <c r="C13" s="241" t="s">
        <v>37</v>
      </c>
      <c r="D13" s="264"/>
      <c r="E13" s="241"/>
      <c r="F13" s="244">
        <v>2000000</v>
      </c>
      <c r="G13" s="245">
        <v>0.5</v>
      </c>
      <c r="H13" s="72"/>
      <c r="I13" s="265"/>
      <c r="J13" s="70">
        <v>7.2499999999999995E-2</v>
      </c>
      <c r="K13" s="261"/>
      <c r="L13" s="261"/>
      <c r="M13" s="262"/>
    </row>
    <row r="14" spans="1:13" x14ac:dyDescent="0.25">
      <c r="A14" s="77"/>
      <c r="B14" s="60"/>
      <c r="C14" s="60"/>
      <c r="D14" s="60"/>
      <c r="E14" s="60"/>
      <c r="F14" s="60"/>
      <c r="G14" s="60"/>
      <c r="H14" s="60"/>
      <c r="I14" s="60"/>
      <c r="J14" s="60"/>
      <c r="K14" s="261"/>
      <c r="L14" s="261"/>
      <c r="M14" s="262"/>
    </row>
    <row r="15" spans="1:13" x14ac:dyDescent="0.25">
      <c r="A15" s="77"/>
      <c r="B15" s="64" t="s">
        <v>221</v>
      </c>
      <c r="C15" s="60"/>
      <c r="D15" s="60"/>
      <c r="E15" s="60"/>
      <c r="F15" s="60"/>
      <c r="G15" s="60"/>
      <c r="H15" s="60"/>
      <c r="I15" s="60"/>
      <c r="J15" s="60"/>
      <c r="K15" s="261"/>
      <c r="L15" s="261"/>
      <c r="M15" s="262"/>
    </row>
    <row r="16" spans="1:13" x14ac:dyDescent="0.25">
      <c r="A16" s="77"/>
      <c r="B16" s="64" t="s">
        <v>176</v>
      </c>
      <c r="C16" s="60"/>
      <c r="D16" s="261"/>
      <c r="E16" s="261"/>
      <c r="F16" s="261"/>
      <c r="G16" s="261"/>
      <c r="H16" s="261"/>
      <c r="I16" s="70"/>
      <c r="J16" s="70"/>
      <c r="K16" s="261"/>
      <c r="L16" s="261"/>
      <c r="M16" s="262"/>
    </row>
    <row r="17" spans="1:13" x14ac:dyDescent="0.25">
      <c r="A17" s="77"/>
      <c r="B17" s="64"/>
      <c r="C17" s="60"/>
      <c r="D17" s="60"/>
      <c r="E17" s="60"/>
      <c r="F17" s="60"/>
      <c r="G17" s="60"/>
      <c r="H17" s="60"/>
      <c r="I17" s="60"/>
      <c r="J17" s="70"/>
      <c r="K17" s="261"/>
      <c r="L17" s="261"/>
      <c r="M17" s="262"/>
    </row>
    <row r="18" spans="1:13" x14ac:dyDescent="0.25">
      <c r="A18" s="77"/>
      <c r="B18" s="60"/>
      <c r="C18" s="266" t="s">
        <v>168</v>
      </c>
      <c r="D18" s="67"/>
      <c r="E18" s="60"/>
      <c r="F18" s="60"/>
      <c r="G18" s="60"/>
      <c r="H18" s="60"/>
      <c r="I18" s="60"/>
      <c r="J18" s="60"/>
      <c r="K18" s="261"/>
      <c r="L18" s="261"/>
      <c r="M18" s="262"/>
    </row>
    <row r="19" spans="1:13" x14ac:dyDescent="0.25">
      <c r="A19" s="77"/>
      <c r="B19" s="60"/>
      <c r="C19" s="67" t="s">
        <v>169</v>
      </c>
      <c r="D19" s="266"/>
      <c r="E19" s="267"/>
      <c r="F19" s="267"/>
      <c r="G19" s="267"/>
      <c r="H19" s="267"/>
      <c r="I19" s="267"/>
      <c r="J19" s="267"/>
      <c r="K19" s="261"/>
      <c r="L19" s="261"/>
      <c r="M19" s="262"/>
    </row>
    <row r="20" spans="1:13" x14ac:dyDescent="0.25">
      <c r="A20" s="77"/>
      <c r="B20" s="60"/>
      <c r="C20" s="67" t="s">
        <v>170</v>
      </c>
      <c r="D20" s="65"/>
      <c r="E20" s="65"/>
      <c r="F20" s="60"/>
      <c r="G20" s="60"/>
      <c r="H20" s="60"/>
      <c r="I20" s="60"/>
      <c r="J20" s="60"/>
      <c r="K20" s="261"/>
      <c r="L20" s="261"/>
      <c r="M20" s="262"/>
    </row>
    <row r="21" spans="1:13" x14ac:dyDescent="0.25">
      <c r="A21" s="77"/>
      <c r="B21" s="60"/>
      <c r="C21" s="67" t="s">
        <v>171</v>
      </c>
      <c r="D21" s="65"/>
      <c r="E21" s="65"/>
      <c r="F21" s="65"/>
      <c r="G21" s="65"/>
      <c r="H21" s="65"/>
      <c r="I21" s="65"/>
      <c r="J21" s="65"/>
      <c r="K21" s="261"/>
      <c r="L21" s="261"/>
      <c r="M21" s="262"/>
    </row>
    <row r="22" spans="1:13" x14ac:dyDescent="0.25">
      <c r="A22" s="77"/>
      <c r="B22" s="60"/>
      <c r="C22" s="67" t="s">
        <v>172</v>
      </c>
      <c r="D22" s="65"/>
      <c r="E22" s="65"/>
      <c r="F22" s="65"/>
      <c r="G22" s="65"/>
      <c r="H22" s="65"/>
      <c r="I22" s="65"/>
      <c r="J22" s="65"/>
      <c r="K22" s="261"/>
      <c r="L22" s="261"/>
      <c r="M22" s="262"/>
    </row>
    <row r="23" spans="1:13" x14ac:dyDescent="0.25">
      <c r="A23" s="77"/>
      <c r="B23" s="60"/>
      <c r="C23" s="67"/>
      <c r="D23" s="65"/>
      <c r="E23" s="65"/>
      <c r="F23" s="65"/>
      <c r="G23" s="65"/>
      <c r="H23" s="65"/>
      <c r="I23" s="65"/>
      <c r="J23" s="65"/>
      <c r="K23" s="261"/>
      <c r="L23" s="261"/>
      <c r="M23" s="262"/>
    </row>
    <row r="24" spans="1:13" ht="13.8" thickBot="1" x14ac:dyDescent="0.3">
      <c r="A24" s="77"/>
      <c r="B24" s="60"/>
      <c r="C24" s="60" t="s">
        <v>32</v>
      </c>
      <c r="D24" s="67" t="s">
        <v>33</v>
      </c>
      <c r="E24" s="60"/>
      <c r="F24" s="247">
        <v>4500000</v>
      </c>
      <c r="G24" s="60"/>
      <c r="H24" s="60" t="s">
        <v>34</v>
      </c>
      <c r="I24" s="248">
        <v>2.2499999999999999E-2</v>
      </c>
      <c r="J24" s="60"/>
      <c r="K24" s="261"/>
      <c r="L24" s="261"/>
      <c r="M24" s="262"/>
    </row>
    <row r="25" spans="1:13" x14ac:dyDescent="0.25">
      <c r="A25" s="77"/>
      <c r="B25" s="60"/>
      <c r="C25" s="60"/>
      <c r="D25" s="60" t="s">
        <v>35</v>
      </c>
      <c r="E25" s="60"/>
      <c r="F25" s="68">
        <f>4500000*0.75</f>
        <v>3375000</v>
      </c>
      <c r="G25" s="69">
        <v>0.75</v>
      </c>
      <c r="H25" s="60" t="s">
        <v>36</v>
      </c>
      <c r="I25" s="74">
        <v>0.02</v>
      </c>
      <c r="J25" s="68"/>
      <c r="K25" s="261"/>
      <c r="L25" s="261"/>
      <c r="M25" s="262"/>
    </row>
    <row r="26" spans="1:13" x14ac:dyDescent="0.25">
      <c r="A26" s="77"/>
      <c r="B26" s="60"/>
      <c r="C26" s="60" t="s">
        <v>37</v>
      </c>
      <c r="D26" s="267"/>
      <c r="E26" s="60"/>
      <c r="F26" s="68">
        <f>4500000*0.25</f>
        <v>1125000</v>
      </c>
      <c r="G26" s="69">
        <v>0.25</v>
      </c>
      <c r="H26" s="72"/>
      <c r="I26" s="74">
        <v>0.03</v>
      </c>
      <c r="J26" s="68"/>
      <c r="K26" s="261"/>
      <c r="L26" s="261"/>
      <c r="M26" s="262"/>
    </row>
    <row r="27" spans="1:13" x14ac:dyDescent="0.25">
      <c r="A27" s="77"/>
      <c r="B27" s="60"/>
      <c r="C27" s="60" t="s">
        <v>177</v>
      </c>
      <c r="D27" s="60"/>
      <c r="E27" s="72"/>
      <c r="F27" s="69"/>
      <c r="G27" s="68"/>
      <c r="H27" s="72"/>
      <c r="I27" s="69"/>
      <c r="J27" s="68"/>
      <c r="K27" s="261"/>
      <c r="L27" s="261"/>
      <c r="M27" s="262"/>
    </row>
    <row r="28" spans="1:13" x14ac:dyDescent="0.25">
      <c r="A28" s="77"/>
      <c r="B28" s="261"/>
      <c r="C28" s="60"/>
      <c r="D28" s="60"/>
      <c r="E28" s="72"/>
      <c r="F28" s="69"/>
      <c r="G28" s="68"/>
      <c r="H28" s="72"/>
      <c r="I28" s="69"/>
      <c r="J28" s="68"/>
      <c r="K28" s="261"/>
      <c r="L28" s="261"/>
      <c r="M28" s="262"/>
    </row>
    <row r="29" spans="1:13" x14ac:dyDescent="0.25">
      <c r="A29" s="77"/>
      <c r="B29" s="60" t="s">
        <v>173</v>
      </c>
      <c r="C29" s="60"/>
      <c r="D29" s="72"/>
      <c r="E29" s="69"/>
      <c r="F29" s="68"/>
      <c r="G29" s="72"/>
      <c r="H29" s="69"/>
      <c r="I29" s="68"/>
      <c r="J29" s="60"/>
      <c r="K29" s="261"/>
      <c r="L29" s="261"/>
      <c r="M29" s="262"/>
    </row>
    <row r="30" spans="1:13" x14ac:dyDescent="0.25">
      <c r="A30" s="77"/>
      <c r="B30" s="236" t="s">
        <v>39</v>
      </c>
      <c r="C30" s="60"/>
      <c r="D30" s="72"/>
      <c r="E30" s="69"/>
      <c r="F30" s="68"/>
      <c r="G30" s="72"/>
      <c r="H30" s="69"/>
      <c r="I30" s="68"/>
      <c r="J30" s="60"/>
      <c r="K30" s="261"/>
      <c r="L30" s="261"/>
      <c r="M30" s="262"/>
    </row>
    <row r="31" spans="1:13" x14ac:dyDescent="0.25">
      <c r="A31" s="77"/>
      <c r="B31" s="236"/>
      <c r="C31" s="60"/>
      <c r="D31" s="72"/>
      <c r="E31" s="69"/>
      <c r="F31" s="68"/>
      <c r="G31" s="72"/>
      <c r="H31" s="69"/>
      <c r="I31" s="68"/>
      <c r="J31" s="60"/>
      <c r="K31" s="261"/>
      <c r="L31" s="261"/>
      <c r="M31" s="262"/>
    </row>
    <row r="32" spans="1:13" ht="15.6" x14ac:dyDescent="0.3">
      <c r="A32" s="77"/>
      <c r="B32" s="319" t="s">
        <v>178</v>
      </c>
      <c r="C32" s="319"/>
      <c r="D32" s="319"/>
      <c r="E32" s="319"/>
      <c r="F32" s="319"/>
      <c r="G32" s="319"/>
      <c r="H32" s="319"/>
      <c r="I32" s="319"/>
      <c r="J32" s="319"/>
      <c r="K32" s="319"/>
      <c r="L32" s="319"/>
      <c r="M32" s="320"/>
    </row>
    <row r="33" spans="1:13" ht="15.6" x14ac:dyDescent="0.3">
      <c r="A33" s="77"/>
      <c r="B33" s="268"/>
      <c r="C33" s="268"/>
      <c r="D33" s="268"/>
      <c r="E33" s="268"/>
      <c r="F33" s="268"/>
      <c r="G33" s="268"/>
      <c r="H33" s="268"/>
      <c r="I33" s="268"/>
      <c r="J33" s="268"/>
      <c r="K33" s="268"/>
      <c r="L33" s="268"/>
      <c r="M33" s="269"/>
    </row>
    <row r="34" spans="1:13" x14ac:dyDescent="0.25">
      <c r="A34" s="77"/>
      <c r="B34" s="63" t="s">
        <v>179</v>
      </c>
      <c r="C34" s="60"/>
      <c r="D34" s="60"/>
      <c r="E34" s="60"/>
      <c r="F34" s="60"/>
      <c r="G34" s="60"/>
      <c r="H34" s="60"/>
      <c r="I34" s="60"/>
      <c r="J34" s="60"/>
      <c r="K34" s="60"/>
      <c r="L34" s="60"/>
      <c r="M34" s="61"/>
    </row>
    <row r="35" spans="1:13" x14ac:dyDescent="0.25">
      <c r="A35" s="77"/>
      <c r="B35" s="60" t="s">
        <v>180</v>
      </c>
      <c r="C35" s="60"/>
      <c r="D35" s="60"/>
      <c r="E35" s="60"/>
      <c r="F35" s="60"/>
      <c r="G35" s="60"/>
      <c r="H35" s="60"/>
      <c r="I35" s="60"/>
      <c r="J35" s="60"/>
      <c r="K35" s="60"/>
      <c r="L35" s="60"/>
      <c r="M35" s="61"/>
    </row>
    <row r="36" spans="1:13" x14ac:dyDescent="0.25">
      <c r="A36" s="77"/>
      <c r="B36" s="60"/>
      <c r="C36" s="60" t="s">
        <v>181</v>
      </c>
      <c r="D36" s="60"/>
      <c r="E36" s="60"/>
      <c r="F36" s="60"/>
      <c r="G36" s="60"/>
      <c r="H36" s="60"/>
      <c r="I36" s="60"/>
      <c r="J36" s="60"/>
      <c r="K36" s="60"/>
      <c r="L36" s="60"/>
      <c r="M36" s="61"/>
    </row>
    <row r="37" spans="1:13" x14ac:dyDescent="0.25">
      <c r="A37" s="77"/>
      <c r="B37" s="60"/>
      <c r="C37" s="60" t="s">
        <v>182</v>
      </c>
      <c r="D37" s="60"/>
      <c r="E37" s="60"/>
      <c r="F37" s="60"/>
      <c r="G37" s="60"/>
      <c r="H37" s="60"/>
      <c r="I37" s="60"/>
      <c r="J37" s="60"/>
      <c r="K37" s="60"/>
      <c r="L37" s="60"/>
      <c r="M37" s="61"/>
    </row>
    <row r="38" spans="1:13" x14ac:dyDescent="0.25">
      <c r="A38" s="77"/>
      <c r="B38" s="261"/>
      <c r="C38" s="261" t="s">
        <v>183</v>
      </c>
      <c r="D38" s="261"/>
      <c r="E38" s="261"/>
      <c r="F38" s="261"/>
      <c r="G38" s="261"/>
      <c r="H38" s="261"/>
      <c r="I38" s="261"/>
      <c r="J38" s="261"/>
      <c r="K38" s="261"/>
      <c r="L38" s="261"/>
      <c r="M38" s="262"/>
    </row>
    <row r="39" spans="1:13" x14ac:dyDescent="0.25">
      <c r="A39" s="77"/>
      <c r="B39" s="261"/>
      <c r="C39" s="261" t="s">
        <v>224</v>
      </c>
      <c r="D39" s="261"/>
      <c r="E39" s="261"/>
      <c r="F39" s="261"/>
      <c r="G39" s="261"/>
      <c r="H39" s="261"/>
      <c r="I39" s="261"/>
      <c r="J39" s="261"/>
      <c r="K39" s="261"/>
      <c r="L39" s="261"/>
      <c r="M39" s="262"/>
    </row>
    <row r="40" spans="1:13" x14ac:dyDescent="0.25">
      <c r="A40" s="77"/>
      <c r="B40" s="270" t="s">
        <v>225</v>
      </c>
      <c r="C40" s="261"/>
      <c r="D40" s="261"/>
      <c r="E40" s="261"/>
      <c r="F40" s="261"/>
      <c r="G40" s="261"/>
      <c r="H40" s="261"/>
      <c r="I40" s="261"/>
      <c r="J40" s="261"/>
      <c r="K40" s="261"/>
      <c r="L40" s="261"/>
      <c r="M40" s="262"/>
    </row>
    <row r="41" spans="1:13" x14ac:dyDescent="0.25">
      <c r="A41" s="77"/>
      <c r="B41" s="270" t="s">
        <v>184</v>
      </c>
      <c r="C41" s="261"/>
      <c r="D41" s="261"/>
      <c r="E41" s="261"/>
      <c r="F41" s="261"/>
      <c r="G41" s="261"/>
      <c r="H41" s="261"/>
      <c r="I41" s="261"/>
      <c r="J41" s="261"/>
      <c r="K41" s="261"/>
      <c r="L41" s="261"/>
      <c r="M41" s="262"/>
    </row>
    <row r="42" spans="1:13" x14ac:dyDescent="0.25">
      <c r="A42" s="77"/>
      <c r="B42" s="261"/>
      <c r="C42" s="261"/>
      <c r="D42" s="261"/>
      <c r="E42" s="261"/>
      <c r="F42" s="261"/>
      <c r="G42" s="261"/>
      <c r="H42" s="261"/>
      <c r="I42" s="261"/>
      <c r="J42" s="261"/>
      <c r="K42" s="261"/>
      <c r="L42" s="261"/>
      <c r="M42" s="262"/>
    </row>
    <row r="43" spans="1:13" x14ac:dyDescent="0.25">
      <c r="A43" s="77"/>
      <c r="B43" s="270" t="s">
        <v>185</v>
      </c>
      <c r="C43" s="261"/>
      <c r="D43" s="261"/>
      <c r="E43" s="261"/>
      <c r="F43" s="261"/>
      <c r="G43" s="261"/>
      <c r="H43" s="261"/>
      <c r="I43" s="261"/>
      <c r="J43" s="261"/>
      <c r="K43" s="261"/>
      <c r="L43" s="261"/>
      <c r="M43" s="262"/>
    </row>
    <row r="44" spans="1:13" x14ac:dyDescent="0.25">
      <c r="A44" s="77"/>
      <c r="B44" s="261"/>
      <c r="C44" s="261" t="s">
        <v>226</v>
      </c>
      <c r="D44" s="261"/>
      <c r="E44" s="261"/>
      <c r="F44" s="261"/>
      <c r="G44" s="261"/>
      <c r="H44" s="261"/>
      <c r="I44" s="261"/>
      <c r="J44" s="261"/>
      <c r="K44" s="261"/>
      <c r="L44" s="261"/>
      <c r="M44" s="262"/>
    </row>
    <row r="45" spans="1:13" x14ac:dyDescent="0.25">
      <c r="A45" s="77"/>
      <c r="B45" s="261"/>
      <c r="C45" s="261" t="s">
        <v>227</v>
      </c>
      <c r="D45" s="261"/>
      <c r="E45" s="261"/>
      <c r="F45" s="261"/>
      <c r="G45" s="261"/>
      <c r="H45" s="261"/>
      <c r="I45" s="261"/>
      <c r="J45" s="261"/>
      <c r="K45" s="261"/>
      <c r="L45" s="261"/>
      <c r="M45" s="262"/>
    </row>
    <row r="46" spans="1:13" x14ac:dyDescent="0.25">
      <c r="A46" s="77"/>
      <c r="B46" s="261"/>
      <c r="C46" s="261" t="s">
        <v>186</v>
      </c>
      <c r="D46" s="261"/>
      <c r="E46" s="261"/>
      <c r="F46" s="261"/>
      <c r="G46" s="261"/>
      <c r="H46" s="261"/>
      <c r="I46" s="261"/>
      <c r="J46" s="261"/>
      <c r="K46" s="261"/>
      <c r="L46" s="261"/>
      <c r="M46" s="262"/>
    </row>
    <row r="47" spans="1:13" x14ac:dyDescent="0.25">
      <c r="A47" s="77"/>
      <c r="B47" s="261"/>
      <c r="C47" s="261" t="s">
        <v>228</v>
      </c>
      <c r="D47" s="261"/>
      <c r="E47" s="261"/>
      <c r="F47" s="261"/>
      <c r="G47" s="261"/>
      <c r="H47" s="261"/>
      <c r="I47" s="261"/>
      <c r="J47" s="261"/>
      <c r="K47" s="261"/>
      <c r="L47" s="261"/>
      <c r="M47" s="262"/>
    </row>
    <row r="48" spans="1:13" x14ac:dyDescent="0.25">
      <c r="A48" s="77"/>
      <c r="B48" s="261"/>
      <c r="C48" s="261" t="s">
        <v>229</v>
      </c>
      <c r="D48" s="261"/>
      <c r="E48" s="261"/>
      <c r="F48" s="261"/>
      <c r="G48" s="261"/>
      <c r="H48" s="261"/>
      <c r="I48" s="261"/>
      <c r="J48" s="261"/>
      <c r="K48" s="261"/>
      <c r="L48" s="261"/>
      <c r="M48" s="262"/>
    </row>
    <row r="49" spans="1:13" x14ac:dyDescent="0.25">
      <c r="A49" s="77"/>
      <c r="B49" s="261"/>
      <c r="C49" s="261" t="s">
        <v>230</v>
      </c>
      <c r="D49" s="261"/>
      <c r="E49" s="261"/>
      <c r="F49" s="261"/>
      <c r="G49" s="261"/>
      <c r="H49" s="261"/>
      <c r="I49" s="261"/>
      <c r="J49" s="261"/>
      <c r="K49" s="261"/>
      <c r="L49" s="261"/>
      <c r="M49" s="262"/>
    </row>
    <row r="50" spans="1:13" x14ac:dyDescent="0.25">
      <c r="A50" s="77"/>
      <c r="B50" s="261"/>
      <c r="C50" s="261" t="s">
        <v>231</v>
      </c>
      <c r="D50" s="261"/>
      <c r="E50" s="261"/>
      <c r="F50" s="261"/>
      <c r="G50" s="261"/>
      <c r="H50" s="261"/>
      <c r="I50" s="261"/>
      <c r="J50" s="261"/>
      <c r="K50" s="261"/>
      <c r="L50" s="261"/>
      <c r="M50" s="262"/>
    </row>
    <row r="51" spans="1:13" x14ac:dyDescent="0.25">
      <c r="A51" s="77"/>
      <c r="B51" s="261"/>
      <c r="C51" s="261" t="s">
        <v>187</v>
      </c>
      <c r="D51" s="261"/>
      <c r="E51" s="261"/>
      <c r="F51" s="261"/>
      <c r="G51" s="261"/>
      <c r="H51" s="261"/>
      <c r="I51" s="261"/>
      <c r="J51" s="261"/>
      <c r="K51" s="261"/>
      <c r="L51" s="261"/>
      <c r="M51" s="262"/>
    </row>
    <row r="52" spans="1:13" ht="49.5" customHeight="1" x14ac:dyDescent="0.25">
      <c r="A52" s="77"/>
      <c r="B52" s="261"/>
      <c r="C52" s="271" t="s">
        <v>232</v>
      </c>
      <c r="D52" s="261"/>
      <c r="E52" s="321" t="s">
        <v>233</v>
      </c>
      <c r="F52" s="321"/>
      <c r="G52" s="272"/>
      <c r="H52" s="321" t="s">
        <v>234</v>
      </c>
      <c r="I52" s="322"/>
      <c r="J52" s="272"/>
      <c r="K52" s="321" t="s">
        <v>235</v>
      </c>
      <c r="L52" s="321"/>
      <c r="M52" s="262"/>
    </row>
    <row r="53" spans="1:13" x14ac:dyDescent="0.25">
      <c r="A53" s="77"/>
      <c r="B53" s="261"/>
      <c r="C53" s="261"/>
      <c r="D53" s="261"/>
      <c r="E53" s="323" t="s">
        <v>236</v>
      </c>
      <c r="F53" s="324"/>
      <c r="G53" s="272"/>
      <c r="H53" s="323" t="s">
        <v>237</v>
      </c>
      <c r="I53" s="323"/>
      <c r="J53" s="6"/>
      <c r="K53" s="323" t="s">
        <v>238</v>
      </c>
      <c r="L53" s="323"/>
      <c r="M53" s="262"/>
    </row>
    <row r="54" spans="1:13" x14ac:dyDescent="0.25">
      <c r="A54" s="77"/>
      <c r="B54" s="261"/>
      <c r="C54" s="261"/>
      <c r="D54" s="261"/>
      <c r="E54" s="265"/>
      <c r="F54" s="265"/>
      <c r="G54" s="265"/>
      <c r="H54" s="265"/>
      <c r="I54" s="265"/>
      <c r="J54" s="265"/>
      <c r="K54" s="265"/>
      <c r="L54" s="265"/>
      <c r="M54" s="262"/>
    </row>
    <row r="55" spans="1:13" x14ac:dyDescent="0.25">
      <c r="A55" s="77"/>
      <c r="B55" s="261"/>
      <c r="C55" s="261"/>
      <c r="D55" s="261" t="s">
        <v>239</v>
      </c>
      <c r="E55" s="265"/>
      <c r="F55" s="246"/>
      <c r="G55" s="261"/>
      <c r="H55" s="265"/>
      <c r="I55" s="265"/>
      <c r="K55" s="265"/>
      <c r="L55" s="265"/>
      <c r="M55" s="262"/>
    </row>
    <row r="56" spans="1:13" x14ac:dyDescent="0.25">
      <c r="A56" s="77"/>
      <c r="B56" s="261"/>
      <c r="C56" s="261"/>
      <c r="D56" s="261"/>
      <c r="E56" s="261"/>
      <c r="F56" s="261"/>
      <c r="G56" s="261"/>
      <c r="H56" s="261"/>
      <c r="I56" s="261"/>
      <c r="J56" s="261"/>
      <c r="K56" s="261"/>
      <c r="L56" s="261"/>
      <c r="M56" s="262"/>
    </row>
    <row r="57" spans="1:13" x14ac:dyDescent="0.25">
      <c r="A57" s="77"/>
      <c r="B57" s="273" t="s">
        <v>188</v>
      </c>
      <c r="C57" s="261"/>
      <c r="D57" s="261"/>
      <c r="E57" s="261"/>
      <c r="F57" s="261"/>
      <c r="G57" s="261"/>
      <c r="H57" s="261"/>
      <c r="I57" s="261"/>
      <c r="J57" s="261"/>
      <c r="K57" s="261"/>
      <c r="L57" s="261"/>
      <c r="M57" s="262"/>
    </row>
    <row r="58" spans="1:13" x14ac:dyDescent="0.25">
      <c r="A58" s="77"/>
      <c r="B58" s="261" t="s">
        <v>189</v>
      </c>
      <c r="C58" s="261"/>
      <c r="D58" s="261"/>
      <c r="E58" s="261"/>
      <c r="F58" s="261"/>
      <c r="G58" s="261"/>
      <c r="H58" s="261"/>
      <c r="I58" s="261"/>
      <c r="J58" s="261"/>
      <c r="K58" s="261"/>
      <c r="L58" s="261"/>
      <c r="M58" s="262"/>
    </row>
    <row r="59" spans="1:13" x14ac:dyDescent="0.25">
      <c r="A59" s="77"/>
      <c r="B59" s="261" t="s">
        <v>190</v>
      </c>
      <c r="C59" s="261"/>
      <c r="D59" s="261"/>
      <c r="E59" s="261"/>
      <c r="F59" s="261"/>
      <c r="G59" s="261"/>
      <c r="H59" s="261"/>
      <c r="I59" s="261"/>
      <c r="J59" s="261"/>
      <c r="K59" s="261"/>
      <c r="L59" s="261"/>
      <c r="M59" s="262"/>
    </row>
    <row r="60" spans="1:13" x14ac:dyDescent="0.25">
      <c r="A60" s="77"/>
      <c r="B60" s="261" t="s">
        <v>191</v>
      </c>
      <c r="C60" s="261"/>
      <c r="D60" s="261"/>
      <c r="E60" s="261"/>
      <c r="F60" s="261"/>
      <c r="G60" s="261"/>
      <c r="H60" s="261"/>
      <c r="I60" s="261"/>
      <c r="J60" s="261"/>
      <c r="K60" s="261"/>
      <c r="L60" s="261"/>
      <c r="M60" s="262"/>
    </row>
    <row r="61" spans="1:13" x14ac:dyDescent="0.25">
      <c r="A61" s="77"/>
      <c r="B61" s="261" t="s">
        <v>192</v>
      </c>
      <c r="C61" s="261"/>
      <c r="D61" s="261"/>
      <c r="E61" s="261"/>
      <c r="F61" s="261"/>
      <c r="G61" s="261"/>
      <c r="H61" s="261"/>
      <c r="I61" s="261"/>
      <c r="J61" s="261"/>
      <c r="K61" s="261"/>
      <c r="L61" s="261"/>
      <c r="M61" s="262"/>
    </row>
    <row r="62" spans="1:13" x14ac:dyDescent="0.25">
      <c r="A62" s="77"/>
      <c r="B62" s="261" t="s">
        <v>193</v>
      </c>
      <c r="C62" s="261"/>
      <c r="D62" s="261"/>
      <c r="E62" s="261"/>
      <c r="F62" s="261"/>
      <c r="G62" s="261"/>
      <c r="H62" s="261"/>
      <c r="I62" s="261"/>
      <c r="J62" s="261"/>
      <c r="K62" s="261"/>
      <c r="L62" s="261"/>
      <c r="M62" s="262"/>
    </row>
    <row r="63" spans="1:13" x14ac:dyDescent="0.25">
      <c r="A63" s="77"/>
      <c r="B63" s="261" t="s">
        <v>240</v>
      </c>
      <c r="C63" s="261"/>
      <c r="D63" s="261"/>
      <c r="E63" s="261"/>
      <c r="F63" s="261"/>
      <c r="G63" s="261"/>
      <c r="H63" s="261"/>
      <c r="I63" s="261"/>
      <c r="J63" s="261"/>
      <c r="K63" s="261"/>
      <c r="L63" s="261"/>
      <c r="M63" s="262"/>
    </row>
    <row r="64" spans="1:13" x14ac:dyDescent="0.25">
      <c r="A64" s="77"/>
      <c r="B64" s="261" t="s">
        <v>241</v>
      </c>
      <c r="C64" s="261"/>
      <c r="D64" s="261"/>
      <c r="E64" s="261"/>
      <c r="F64" s="261"/>
      <c r="G64" s="261"/>
      <c r="H64" s="261"/>
      <c r="I64" s="261"/>
      <c r="J64" s="261"/>
      <c r="K64" s="261"/>
      <c r="L64" s="261"/>
      <c r="M64" s="262"/>
    </row>
    <row r="65" spans="1:13" x14ac:dyDescent="0.25">
      <c r="A65" s="77"/>
      <c r="B65" s="261" t="s">
        <v>242</v>
      </c>
      <c r="C65" s="261"/>
      <c r="D65" s="261"/>
      <c r="E65" s="261"/>
      <c r="F65" s="261"/>
      <c r="G65" s="261"/>
      <c r="H65" s="261"/>
      <c r="I65" s="261"/>
      <c r="J65" s="261"/>
      <c r="K65" s="261"/>
      <c r="L65" s="261"/>
      <c r="M65" s="262"/>
    </row>
    <row r="66" spans="1:13" x14ac:dyDescent="0.25">
      <c r="A66" s="77"/>
      <c r="B66" s="261"/>
      <c r="C66" s="261"/>
      <c r="D66" s="261"/>
      <c r="E66" s="261"/>
      <c r="F66" s="261"/>
      <c r="G66" s="261"/>
      <c r="H66" s="261"/>
      <c r="I66" s="261"/>
      <c r="J66" s="261"/>
      <c r="K66" s="261"/>
      <c r="L66" s="261"/>
      <c r="M66" s="262"/>
    </row>
    <row r="67" spans="1:13" x14ac:dyDescent="0.25">
      <c r="A67" s="77"/>
      <c r="B67" s="273" t="s">
        <v>194</v>
      </c>
      <c r="C67" s="261"/>
      <c r="D67" s="261"/>
      <c r="E67" s="261"/>
      <c r="F67" s="261"/>
      <c r="G67" s="261"/>
      <c r="H67" s="261"/>
      <c r="I67" s="261"/>
      <c r="J67" s="261"/>
      <c r="K67" s="261"/>
      <c r="L67" s="261"/>
      <c r="M67" s="262"/>
    </row>
    <row r="68" spans="1:13" x14ac:dyDescent="0.25">
      <c r="A68" s="77"/>
      <c r="B68" s="261"/>
      <c r="C68" s="261"/>
      <c r="D68" s="261"/>
      <c r="E68" s="261"/>
      <c r="F68" s="261"/>
      <c r="G68" s="261"/>
      <c r="H68" s="261"/>
      <c r="I68" s="261"/>
      <c r="J68" s="261"/>
      <c r="K68" s="261"/>
      <c r="L68" s="261"/>
      <c r="M68" s="262"/>
    </row>
    <row r="69" spans="1:13" x14ac:dyDescent="0.25">
      <c r="A69" s="77"/>
      <c r="B69" s="261" t="s">
        <v>195</v>
      </c>
      <c r="C69" s="261"/>
      <c r="D69" s="261"/>
      <c r="E69" s="261"/>
      <c r="F69" s="261"/>
      <c r="G69" s="261"/>
      <c r="H69" s="261"/>
      <c r="I69" s="261"/>
      <c r="J69" s="261"/>
      <c r="K69" s="261"/>
      <c r="L69" s="261"/>
      <c r="M69" s="262"/>
    </row>
    <row r="70" spans="1:13" x14ac:dyDescent="0.25">
      <c r="A70" s="77"/>
      <c r="B70" s="261" t="s">
        <v>196</v>
      </c>
      <c r="C70" s="261"/>
      <c r="D70" s="261"/>
      <c r="E70" s="261"/>
      <c r="F70" s="261"/>
      <c r="G70" s="261"/>
      <c r="H70" s="261"/>
      <c r="I70" s="261"/>
      <c r="J70" s="261"/>
      <c r="K70" s="261"/>
      <c r="L70" s="261"/>
      <c r="M70" s="262"/>
    </row>
    <row r="71" spans="1:13" x14ac:dyDescent="0.25">
      <c r="A71" s="77"/>
      <c r="B71" s="261" t="s">
        <v>197</v>
      </c>
      <c r="C71" s="261"/>
      <c r="D71" s="261"/>
      <c r="E71" s="261"/>
      <c r="F71" s="261"/>
      <c r="G71" s="261"/>
      <c r="H71" s="261"/>
      <c r="I71" s="261"/>
      <c r="J71" s="261"/>
      <c r="K71" s="261"/>
      <c r="L71" s="261"/>
      <c r="M71" s="262"/>
    </row>
    <row r="72" spans="1:13" x14ac:dyDescent="0.25">
      <c r="A72" s="77"/>
      <c r="B72" s="261" t="s">
        <v>198</v>
      </c>
      <c r="C72" s="261"/>
      <c r="D72" s="261"/>
      <c r="E72" s="261"/>
      <c r="F72" s="261"/>
      <c r="G72" s="261"/>
      <c r="H72" s="261"/>
      <c r="I72" s="261"/>
      <c r="J72" s="261"/>
      <c r="K72" s="261"/>
      <c r="L72" s="261"/>
      <c r="M72" s="262"/>
    </row>
    <row r="73" spans="1:13" x14ac:dyDescent="0.25">
      <c r="A73" s="77"/>
      <c r="B73" s="261" t="s">
        <v>199</v>
      </c>
      <c r="C73" s="261"/>
      <c r="D73" s="261"/>
      <c r="E73" s="261"/>
      <c r="F73" s="261"/>
      <c r="G73" s="261"/>
      <c r="H73" s="261"/>
      <c r="I73" s="261"/>
      <c r="J73" s="261"/>
      <c r="K73" s="261"/>
      <c r="L73" s="261"/>
      <c r="M73" s="262"/>
    </row>
    <row r="74" spans="1:13" x14ac:dyDescent="0.25">
      <c r="A74" s="77"/>
      <c r="B74" s="261"/>
      <c r="C74" s="261"/>
      <c r="D74" s="261"/>
      <c r="E74" s="261"/>
      <c r="F74" s="261"/>
      <c r="G74" s="261"/>
      <c r="H74" s="261"/>
      <c r="I74" s="261"/>
      <c r="J74" s="261"/>
      <c r="K74" s="261"/>
      <c r="L74" s="261"/>
      <c r="M74" s="262"/>
    </row>
    <row r="75" spans="1:13" x14ac:dyDescent="0.25">
      <c r="A75" s="77"/>
      <c r="B75" s="273" t="s">
        <v>200</v>
      </c>
      <c r="C75" s="271"/>
      <c r="D75" s="271"/>
      <c r="E75" s="271"/>
      <c r="F75" s="261"/>
      <c r="G75" s="261"/>
      <c r="H75" s="261"/>
      <c r="I75" s="261"/>
      <c r="J75" s="261"/>
      <c r="K75" s="261"/>
      <c r="L75" s="261"/>
      <c r="M75" s="262"/>
    </row>
    <row r="76" spans="1:13" x14ac:dyDescent="0.25">
      <c r="A76" s="77"/>
      <c r="B76" s="261" t="s">
        <v>201</v>
      </c>
      <c r="C76" s="261"/>
      <c r="D76" s="261"/>
      <c r="E76" s="261"/>
      <c r="F76" s="261"/>
      <c r="G76" s="261"/>
      <c r="H76" s="261"/>
      <c r="I76" s="261"/>
      <c r="J76" s="261"/>
      <c r="K76" s="261"/>
      <c r="L76" s="261"/>
      <c r="M76" s="262"/>
    </row>
    <row r="77" spans="1:13" x14ac:dyDescent="0.25">
      <c r="A77" s="77"/>
      <c r="B77" s="261"/>
      <c r="C77" s="261"/>
      <c r="D77" s="261"/>
      <c r="E77" s="261"/>
      <c r="F77" s="261"/>
      <c r="G77" s="261"/>
      <c r="H77" s="261"/>
      <c r="I77" s="261"/>
      <c r="J77" s="261"/>
      <c r="K77" s="261"/>
      <c r="L77" s="261"/>
      <c r="M77" s="262"/>
    </row>
    <row r="78" spans="1:13" x14ac:dyDescent="0.25">
      <c r="A78" s="77"/>
      <c r="B78" s="273" t="s">
        <v>202</v>
      </c>
      <c r="C78" s="261"/>
      <c r="D78" s="261"/>
      <c r="E78" s="261"/>
      <c r="F78" s="261"/>
      <c r="G78" s="261"/>
      <c r="H78" s="261"/>
      <c r="I78" s="261"/>
      <c r="J78" s="261"/>
      <c r="K78" s="261"/>
      <c r="L78" s="261"/>
      <c r="M78" s="262"/>
    </row>
    <row r="79" spans="1:13" x14ac:dyDescent="0.25">
      <c r="A79" s="77"/>
      <c r="B79" s="274" t="s">
        <v>203</v>
      </c>
      <c r="C79" s="261"/>
      <c r="D79" s="261"/>
      <c r="E79" s="261"/>
      <c r="F79" s="261"/>
      <c r="G79" s="261"/>
      <c r="H79" s="261"/>
      <c r="I79" s="261"/>
      <c r="J79" s="261"/>
      <c r="K79" s="261"/>
      <c r="L79" s="261"/>
      <c r="M79" s="262"/>
    </row>
    <row r="80" spans="1:13" x14ac:dyDescent="0.25">
      <c r="A80" s="77"/>
      <c r="B80" s="261" t="s">
        <v>204</v>
      </c>
      <c r="C80" s="261"/>
      <c r="D80" s="261"/>
      <c r="E80" s="261"/>
      <c r="F80" s="261"/>
      <c r="G80" s="261"/>
      <c r="H80" s="261"/>
      <c r="I80" s="261"/>
      <c r="J80" s="261"/>
      <c r="K80" s="261"/>
      <c r="L80" s="261"/>
      <c r="M80" s="262"/>
    </row>
    <row r="81" spans="1:13" x14ac:dyDescent="0.25">
      <c r="A81" s="77"/>
      <c r="B81" s="261"/>
      <c r="C81" s="261"/>
      <c r="D81" s="261"/>
      <c r="E81" s="261"/>
      <c r="F81" s="261"/>
      <c r="G81" s="261"/>
      <c r="H81" s="261"/>
      <c r="I81" s="261"/>
      <c r="J81" s="261"/>
      <c r="K81" s="261"/>
      <c r="L81" s="261"/>
      <c r="M81" s="262"/>
    </row>
    <row r="82" spans="1:13" ht="13.8" thickBot="1" x14ac:dyDescent="0.3">
      <c r="A82" s="249"/>
      <c r="B82" s="275"/>
      <c r="C82" s="275"/>
      <c r="D82" s="275"/>
      <c r="E82" s="275"/>
      <c r="F82" s="275"/>
      <c r="G82" s="275"/>
      <c r="H82" s="275"/>
      <c r="I82" s="275"/>
      <c r="J82" s="313"/>
      <c r="K82" s="313"/>
      <c r="L82" s="313"/>
      <c r="M82" s="276"/>
    </row>
  </sheetData>
  <mergeCells count="11">
    <mergeCell ref="K53:L53"/>
    <mergeCell ref="B1:M1"/>
    <mergeCell ref="C9:K9"/>
    <mergeCell ref="B32:M32"/>
    <mergeCell ref="J2:L2"/>
    <mergeCell ref="J82:L82"/>
    <mergeCell ref="E52:F52"/>
    <mergeCell ref="H52:I52"/>
    <mergeCell ref="K52:L52"/>
    <mergeCell ref="E53:F53"/>
    <mergeCell ref="H53:I53"/>
  </mergeCells>
  <phoneticPr fontId="0" type="noConversion"/>
  <pageMargins left="0.75" right="0.75" top="1" bottom="1" header="0.5" footer="0.5"/>
  <pageSetup scale="64"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80"/>
  <sheetViews>
    <sheetView topLeftCell="B1" workbookViewId="0">
      <selection activeCell="J16" sqref="J16"/>
    </sheetView>
  </sheetViews>
  <sheetFormatPr defaultRowHeight="13.2" x14ac:dyDescent="0.25"/>
  <cols>
    <col min="1" max="1" width="21.5546875" customWidth="1"/>
    <col min="2" max="2" width="13.6640625" customWidth="1"/>
    <col min="3" max="3" width="13" customWidth="1"/>
    <col min="4" max="4" width="21.88671875" customWidth="1"/>
    <col min="5" max="5" width="11.5546875" customWidth="1"/>
    <col min="6" max="6" width="12.33203125" customWidth="1"/>
    <col min="7" max="7" width="23.6640625" customWidth="1"/>
    <col min="8" max="8" width="9.5546875" customWidth="1"/>
    <col min="9" max="9" width="12.88671875" customWidth="1"/>
    <col min="10" max="10" width="13.88671875" customWidth="1"/>
  </cols>
  <sheetData>
    <row r="1" spans="1:10" s="44" customFormat="1" ht="17.399999999999999" x14ac:dyDescent="0.3">
      <c r="A1" s="79" t="s">
        <v>46</v>
      </c>
      <c r="B1" s="80" t="s">
        <v>47</v>
      </c>
      <c r="C1" s="81"/>
      <c r="D1" s="82"/>
      <c r="E1" s="83"/>
      <c r="F1" s="83"/>
      <c r="G1" s="83"/>
      <c r="H1" s="83"/>
      <c r="I1" s="83"/>
      <c r="J1" s="83"/>
    </row>
    <row r="2" spans="1:10" x14ac:dyDescent="0.25">
      <c r="A2" s="84" t="s">
        <v>48</v>
      </c>
      <c r="B2" s="28"/>
      <c r="C2" s="84" t="s">
        <v>49</v>
      </c>
      <c r="D2" s="28"/>
      <c r="E2" s="84" t="s">
        <v>50</v>
      </c>
      <c r="F2" s="85" t="str">
        <f>'Shock Values'!F4</f>
        <v>12/31/2003                               Individual Security Returns</v>
      </c>
      <c r="G2" s="84"/>
      <c r="H2" s="84"/>
      <c r="I2" s="84"/>
      <c r="J2" s="84"/>
    </row>
    <row r="3" spans="1:10" x14ac:dyDescent="0.25">
      <c r="A3" s="84" t="s">
        <v>51</v>
      </c>
      <c r="B3" s="29"/>
      <c r="C3" s="84" t="s">
        <v>52</v>
      </c>
      <c r="D3" s="28"/>
      <c r="E3" s="84"/>
      <c r="F3" s="84"/>
      <c r="G3" s="84"/>
      <c r="H3" s="84"/>
      <c r="I3" s="84"/>
      <c r="J3" s="84"/>
    </row>
    <row r="4" spans="1:10" ht="13.8" thickBot="1" x14ac:dyDescent="0.3">
      <c r="A4" s="84"/>
      <c r="B4" s="84"/>
      <c r="C4" s="84"/>
      <c r="D4" s="84"/>
      <c r="E4" s="84"/>
      <c r="F4" s="84"/>
      <c r="G4" s="84"/>
      <c r="H4" s="84"/>
      <c r="I4" s="84"/>
      <c r="J4" s="84"/>
    </row>
    <row r="5" spans="1:10" ht="13.8" thickTop="1" x14ac:dyDescent="0.25">
      <c r="A5" s="86" t="s">
        <v>53</v>
      </c>
      <c r="B5" s="87"/>
      <c r="C5" s="88"/>
      <c r="D5" s="87" t="s">
        <v>54</v>
      </c>
      <c r="E5" s="87"/>
      <c r="F5" s="88"/>
      <c r="G5" s="87" t="s">
        <v>55</v>
      </c>
      <c r="H5" s="87"/>
      <c r="I5" s="87"/>
      <c r="J5" s="88"/>
    </row>
    <row r="6" spans="1:10" x14ac:dyDescent="0.25">
      <c r="A6" s="89"/>
      <c r="B6" s="71"/>
      <c r="C6" s="90"/>
      <c r="D6" s="91"/>
      <c r="E6" s="71"/>
      <c r="F6" s="90"/>
      <c r="G6" s="91"/>
      <c r="H6" s="92"/>
      <c r="I6" s="92"/>
      <c r="J6" s="90"/>
    </row>
    <row r="7" spans="1:10" x14ac:dyDescent="0.25">
      <c r="A7" s="93"/>
      <c r="B7" s="71"/>
      <c r="C7" s="90"/>
      <c r="D7" s="71"/>
      <c r="E7" s="71"/>
      <c r="F7" s="90"/>
      <c r="G7" s="71"/>
      <c r="H7" s="71"/>
      <c r="I7" s="71"/>
      <c r="J7" s="90"/>
    </row>
    <row r="8" spans="1:10" s="54" customFormat="1" ht="52.8" x14ac:dyDescent="0.25">
      <c r="A8" s="94"/>
      <c r="B8" s="95" t="s">
        <v>215</v>
      </c>
      <c r="C8" s="96" t="s">
        <v>130</v>
      </c>
      <c r="D8" s="95"/>
      <c r="E8" s="95" t="s">
        <v>215</v>
      </c>
      <c r="F8" s="96" t="s">
        <v>130</v>
      </c>
      <c r="G8" s="95"/>
      <c r="H8" s="95"/>
      <c r="I8" s="95" t="s">
        <v>57</v>
      </c>
      <c r="J8" s="96" t="s">
        <v>130</v>
      </c>
    </row>
    <row r="9" spans="1:10" ht="13.8" x14ac:dyDescent="0.25">
      <c r="A9" s="97" t="s">
        <v>216</v>
      </c>
      <c r="B9" s="98" t="s">
        <v>58</v>
      </c>
      <c r="C9" s="99" t="s">
        <v>131</v>
      </c>
      <c r="D9" s="98" t="s">
        <v>216</v>
      </c>
      <c r="E9" s="98" t="s">
        <v>58</v>
      </c>
      <c r="F9" s="99" t="s">
        <v>131</v>
      </c>
      <c r="G9" s="98" t="s">
        <v>216</v>
      </c>
      <c r="H9" s="98" t="s">
        <v>59</v>
      </c>
      <c r="I9" s="98" t="s">
        <v>60</v>
      </c>
      <c r="J9" s="99" t="s">
        <v>131</v>
      </c>
    </row>
    <row r="10" spans="1:10" x14ac:dyDescent="0.25">
      <c r="A10" s="100">
        <v>5.5E-2</v>
      </c>
      <c r="B10" s="101" t="s">
        <v>61</v>
      </c>
      <c r="C10" s="20">
        <v>0</v>
      </c>
      <c r="D10" s="102">
        <v>5.2499999999999998E-2</v>
      </c>
      <c r="E10" s="101" t="s">
        <v>62</v>
      </c>
      <c r="F10" s="20">
        <v>0</v>
      </c>
      <c r="G10" s="103">
        <v>0.05</v>
      </c>
      <c r="H10" s="102">
        <v>0.01</v>
      </c>
      <c r="I10" s="104" t="s">
        <v>63</v>
      </c>
      <c r="J10" s="20">
        <v>0</v>
      </c>
    </row>
    <row r="11" spans="1:10" x14ac:dyDescent="0.25">
      <c r="A11" s="93"/>
      <c r="B11" s="105" t="s">
        <v>64</v>
      </c>
      <c r="C11" s="20">
        <v>0</v>
      </c>
      <c r="D11" s="71"/>
      <c r="E11" s="105" t="s">
        <v>65</v>
      </c>
      <c r="F11" s="20">
        <v>0</v>
      </c>
      <c r="G11" s="84"/>
      <c r="H11" s="102"/>
      <c r="I11" s="104" t="s">
        <v>66</v>
      </c>
      <c r="J11" s="20">
        <v>0</v>
      </c>
    </row>
    <row r="12" spans="1:10" x14ac:dyDescent="0.25">
      <c r="A12" s="93"/>
      <c r="B12" s="98" t="s">
        <v>67</v>
      </c>
      <c r="C12" s="20">
        <v>0</v>
      </c>
      <c r="D12" s="71"/>
      <c r="E12" s="105" t="s">
        <v>68</v>
      </c>
      <c r="F12" s="20">
        <v>0</v>
      </c>
      <c r="G12" s="84"/>
      <c r="H12" s="102">
        <v>0.02</v>
      </c>
      <c r="I12" s="104" t="s">
        <v>63</v>
      </c>
      <c r="J12" s="20">
        <v>0</v>
      </c>
    </row>
    <row r="13" spans="1:10" x14ac:dyDescent="0.25">
      <c r="A13" s="93"/>
      <c r="B13" s="105" t="s">
        <v>69</v>
      </c>
      <c r="C13" s="20">
        <v>0</v>
      </c>
      <c r="D13" s="71"/>
      <c r="E13" s="105" t="s">
        <v>70</v>
      </c>
      <c r="F13" s="20">
        <v>0</v>
      </c>
      <c r="G13" s="84"/>
      <c r="H13" s="102"/>
      <c r="I13" s="104" t="s">
        <v>66</v>
      </c>
      <c r="J13" s="20">
        <v>0</v>
      </c>
    </row>
    <row r="14" spans="1:10" x14ac:dyDescent="0.25">
      <c r="A14" s="93"/>
      <c r="B14" s="105" t="s">
        <v>71</v>
      </c>
      <c r="C14" s="20">
        <v>0</v>
      </c>
      <c r="D14" s="71"/>
      <c r="E14" s="98" t="s">
        <v>129</v>
      </c>
      <c r="F14" s="20">
        <v>0</v>
      </c>
      <c r="G14" s="84"/>
      <c r="H14" s="102">
        <v>0.03</v>
      </c>
      <c r="I14" s="104" t="s">
        <v>63</v>
      </c>
      <c r="J14" s="20">
        <v>0</v>
      </c>
    </row>
    <row r="15" spans="1:10" x14ac:dyDescent="0.25">
      <c r="A15" s="93"/>
      <c r="B15" s="98" t="s">
        <v>129</v>
      </c>
      <c r="C15" s="20">
        <v>0</v>
      </c>
      <c r="D15" s="102">
        <v>5.5E-2</v>
      </c>
      <c r="E15" s="101" t="s">
        <v>62</v>
      </c>
      <c r="F15" s="20">
        <v>0</v>
      </c>
      <c r="G15" s="84"/>
      <c r="H15" s="102"/>
      <c r="I15" s="104" t="s">
        <v>66</v>
      </c>
      <c r="J15" s="20">
        <v>0</v>
      </c>
    </row>
    <row r="16" spans="1:10" x14ac:dyDescent="0.25">
      <c r="A16" s="100">
        <v>5.7500000000000002E-2</v>
      </c>
      <c r="B16" s="101" t="s">
        <v>61</v>
      </c>
      <c r="C16" s="20">
        <v>0</v>
      </c>
      <c r="D16" s="71"/>
      <c r="E16" s="105" t="s">
        <v>65</v>
      </c>
      <c r="F16" s="20">
        <v>0</v>
      </c>
      <c r="G16" s="102">
        <v>0.06</v>
      </c>
      <c r="H16" s="102">
        <v>0.01</v>
      </c>
      <c r="I16" s="104" t="s">
        <v>63</v>
      </c>
      <c r="J16" s="20">
        <v>0</v>
      </c>
    </row>
    <row r="17" spans="1:10" x14ac:dyDescent="0.25">
      <c r="A17" s="93"/>
      <c r="B17" s="105" t="s">
        <v>64</v>
      </c>
      <c r="C17" s="20">
        <v>0</v>
      </c>
      <c r="D17" s="71"/>
      <c r="E17" s="105" t="s">
        <v>68</v>
      </c>
      <c r="F17" s="20">
        <v>0</v>
      </c>
      <c r="G17" s="71"/>
      <c r="H17" s="102"/>
      <c r="I17" s="104" t="s">
        <v>66</v>
      </c>
      <c r="J17" s="20">
        <v>0</v>
      </c>
    </row>
    <row r="18" spans="1:10" x14ac:dyDescent="0.25">
      <c r="A18" s="93"/>
      <c r="B18" s="98" t="s">
        <v>67</v>
      </c>
      <c r="C18" s="20">
        <v>0</v>
      </c>
      <c r="D18" s="71"/>
      <c r="E18" s="105" t="s">
        <v>70</v>
      </c>
      <c r="F18" s="20">
        <v>0</v>
      </c>
      <c r="G18" s="71"/>
      <c r="H18" s="102">
        <v>0.02</v>
      </c>
      <c r="I18" s="104" t="s">
        <v>63</v>
      </c>
      <c r="J18" s="20">
        <v>0</v>
      </c>
    </row>
    <row r="19" spans="1:10" x14ac:dyDescent="0.25">
      <c r="A19" s="93"/>
      <c r="B19" s="105" t="s">
        <v>69</v>
      </c>
      <c r="C19" s="20">
        <v>0</v>
      </c>
      <c r="D19" s="71"/>
      <c r="E19" s="98" t="s">
        <v>129</v>
      </c>
      <c r="F19" s="20">
        <v>0</v>
      </c>
      <c r="G19" s="71"/>
      <c r="H19" s="102"/>
      <c r="I19" s="104" t="s">
        <v>66</v>
      </c>
      <c r="J19" s="20">
        <v>0</v>
      </c>
    </row>
    <row r="20" spans="1:10" x14ac:dyDescent="0.25">
      <c r="A20" s="93"/>
      <c r="B20" s="105" t="s">
        <v>71</v>
      </c>
      <c r="C20" s="20">
        <v>0</v>
      </c>
      <c r="D20" s="102">
        <v>5.7500000000000002E-2</v>
      </c>
      <c r="E20" s="101" t="s">
        <v>62</v>
      </c>
      <c r="F20" s="20">
        <v>0</v>
      </c>
      <c r="G20" s="71"/>
      <c r="H20" s="102">
        <v>0.03</v>
      </c>
      <c r="I20" s="104" t="s">
        <v>63</v>
      </c>
      <c r="J20" s="20">
        <v>0</v>
      </c>
    </row>
    <row r="21" spans="1:10" x14ac:dyDescent="0.25">
      <c r="A21" s="93"/>
      <c r="B21" s="98" t="s">
        <v>129</v>
      </c>
      <c r="C21" s="20">
        <v>0</v>
      </c>
      <c r="D21" s="71"/>
      <c r="E21" s="105" t="s">
        <v>65</v>
      </c>
      <c r="F21" s="20">
        <v>0</v>
      </c>
      <c r="G21" s="71"/>
      <c r="H21" s="102"/>
      <c r="I21" s="104" t="s">
        <v>66</v>
      </c>
      <c r="J21" s="20">
        <v>0</v>
      </c>
    </row>
    <row r="22" spans="1:10" x14ac:dyDescent="0.25">
      <c r="A22" s="100">
        <v>0.06</v>
      </c>
      <c r="B22" s="101" t="s">
        <v>61</v>
      </c>
      <c r="C22" s="20">
        <v>0</v>
      </c>
      <c r="D22" s="71"/>
      <c r="E22" s="105" t="s">
        <v>68</v>
      </c>
      <c r="F22" s="20">
        <v>0</v>
      </c>
      <c r="G22" s="102">
        <v>7.0000000000000007E-2</v>
      </c>
      <c r="H22" s="102">
        <v>0.01</v>
      </c>
      <c r="I22" s="104" t="s">
        <v>63</v>
      </c>
      <c r="J22" s="20">
        <v>0</v>
      </c>
    </row>
    <row r="23" spans="1:10" x14ac:dyDescent="0.25">
      <c r="A23" s="93"/>
      <c r="B23" s="105" t="s">
        <v>64</v>
      </c>
      <c r="C23" s="20">
        <v>0</v>
      </c>
      <c r="D23" s="71"/>
      <c r="E23" s="105" t="s">
        <v>70</v>
      </c>
      <c r="F23" s="20">
        <v>0</v>
      </c>
      <c r="G23" s="71"/>
      <c r="H23" s="102"/>
      <c r="I23" s="104" t="s">
        <v>66</v>
      </c>
      <c r="J23" s="20">
        <v>0</v>
      </c>
    </row>
    <row r="24" spans="1:10" x14ac:dyDescent="0.25">
      <c r="A24" s="93"/>
      <c r="B24" s="98" t="s">
        <v>67</v>
      </c>
      <c r="C24" s="20">
        <v>0</v>
      </c>
      <c r="D24" s="71"/>
      <c r="E24" s="98" t="s">
        <v>129</v>
      </c>
      <c r="F24" s="20">
        <v>0</v>
      </c>
      <c r="G24" s="71"/>
      <c r="H24" s="102">
        <v>0.02</v>
      </c>
      <c r="I24" s="104" t="s">
        <v>63</v>
      </c>
      <c r="J24" s="20">
        <v>0</v>
      </c>
    </row>
    <row r="25" spans="1:10" x14ac:dyDescent="0.25">
      <c r="A25" s="93"/>
      <c r="B25" s="105" t="s">
        <v>69</v>
      </c>
      <c r="C25" s="20">
        <v>0</v>
      </c>
      <c r="D25" s="102">
        <v>0.06</v>
      </c>
      <c r="E25" s="101" t="s">
        <v>62</v>
      </c>
      <c r="F25" s="20">
        <v>0</v>
      </c>
      <c r="G25" s="71"/>
      <c r="H25" s="102"/>
      <c r="I25" s="104" t="s">
        <v>66</v>
      </c>
      <c r="J25" s="20">
        <v>0</v>
      </c>
    </row>
    <row r="26" spans="1:10" x14ac:dyDescent="0.25">
      <c r="A26" s="93"/>
      <c r="B26" s="105" t="s">
        <v>71</v>
      </c>
      <c r="C26" s="20">
        <v>0</v>
      </c>
      <c r="D26" s="71"/>
      <c r="E26" s="105" t="s">
        <v>65</v>
      </c>
      <c r="F26" s="20">
        <v>0</v>
      </c>
      <c r="G26" s="71"/>
      <c r="H26" s="102">
        <v>0.03</v>
      </c>
      <c r="I26" s="104" t="s">
        <v>63</v>
      </c>
      <c r="J26" s="20">
        <v>0</v>
      </c>
    </row>
    <row r="27" spans="1:10" x14ac:dyDescent="0.25">
      <c r="A27" s="93"/>
      <c r="B27" s="98" t="s">
        <v>129</v>
      </c>
      <c r="C27" s="20">
        <v>0</v>
      </c>
      <c r="D27" s="71"/>
      <c r="E27" s="105" t="s">
        <v>68</v>
      </c>
      <c r="F27" s="20">
        <v>0</v>
      </c>
      <c r="G27" s="71"/>
      <c r="H27" s="102"/>
      <c r="I27" s="104" t="s">
        <v>66</v>
      </c>
      <c r="J27" s="20">
        <v>0</v>
      </c>
    </row>
    <row r="28" spans="1:10" x14ac:dyDescent="0.25">
      <c r="A28" s="100">
        <v>6.25E-2</v>
      </c>
      <c r="B28" s="101" t="s">
        <v>61</v>
      </c>
      <c r="C28" s="20">
        <v>0</v>
      </c>
      <c r="D28" s="71"/>
      <c r="E28" s="105" t="s">
        <v>70</v>
      </c>
      <c r="F28" s="20">
        <v>0</v>
      </c>
      <c r="G28" s="102"/>
      <c r="H28" s="102"/>
      <c r="I28" s="106"/>
      <c r="J28" s="23"/>
    </row>
    <row r="29" spans="1:10" x14ac:dyDescent="0.25">
      <c r="A29" s="93"/>
      <c r="B29" s="105" t="s">
        <v>64</v>
      </c>
      <c r="C29" s="20">
        <v>0</v>
      </c>
      <c r="D29" s="71"/>
      <c r="E29" s="98" t="s">
        <v>129</v>
      </c>
      <c r="F29" s="20">
        <v>0</v>
      </c>
      <c r="G29" s="71"/>
      <c r="H29" s="102"/>
      <c r="I29" s="106"/>
      <c r="J29" s="23"/>
    </row>
    <row r="30" spans="1:10" x14ac:dyDescent="0.25">
      <c r="A30" s="93"/>
      <c r="B30" s="98" t="s">
        <v>67</v>
      </c>
      <c r="C30" s="20">
        <v>0</v>
      </c>
      <c r="D30" s="102">
        <v>6.25E-2</v>
      </c>
      <c r="E30" s="101" t="s">
        <v>62</v>
      </c>
      <c r="F30" s="20">
        <v>0</v>
      </c>
      <c r="G30" s="71"/>
      <c r="H30" s="102"/>
      <c r="I30" s="106"/>
      <c r="J30" s="23"/>
    </row>
    <row r="31" spans="1:10" x14ac:dyDescent="0.25">
      <c r="A31" s="93"/>
      <c r="B31" s="105" t="s">
        <v>69</v>
      </c>
      <c r="C31" s="20">
        <v>0</v>
      </c>
      <c r="D31" s="71"/>
      <c r="E31" s="105" t="s">
        <v>65</v>
      </c>
      <c r="F31" s="20">
        <v>0</v>
      </c>
      <c r="G31" s="71"/>
      <c r="H31" s="102"/>
      <c r="I31" s="106"/>
      <c r="J31" s="23"/>
    </row>
    <row r="32" spans="1:10" x14ac:dyDescent="0.25">
      <c r="A32" s="93"/>
      <c r="B32" s="105" t="s">
        <v>71</v>
      </c>
      <c r="C32" s="20">
        <v>0</v>
      </c>
      <c r="D32" s="71"/>
      <c r="E32" s="105" t="s">
        <v>68</v>
      </c>
      <c r="F32" s="20">
        <v>0</v>
      </c>
      <c r="G32" s="71"/>
      <c r="H32" s="102"/>
      <c r="I32" s="106"/>
      <c r="J32" s="23"/>
    </row>
    <row r="33" spans="1:10" x14ac:dyDescent="0.25">
      <c r="A33" s="93"/>
      <c r="B33" s="98" t="s">
        <v>129</v>
      </c>
      <c r="C33" s="20">
        <v>0</v>
      </c>
      <c r="D33" s="71"/>
      <c r="E33" s="105" t="s">
        <v>70</v>
      </c>
      <c r="F33" s="20">
        <v>0</v>
      </c>
      <c r="G33" s="71"/>
      <c r="H33" s="102"/>
      <c r="I33" s="106"/>
      <c r="J33" s="23"/>
    </row>
    <row r="34" spans="1:10" x14ac:dyDescent="0.25">
      <c r="A34" s="100">
        <v>6.5000000000000002E-2</v>
      </c>
      <c r="B34" s="101" t="s">
        <v>61</v>
      </c>
      <c r="C34" s="20">
        <v>0</v>
      </c>
      <c r="D34" s="71"/>
      <c r="E34" s="98" t="s">
        <v>129</v>
      </c>
      <c r="F34" s="20">
        <v>0</v>
      </c>
      <c r="G34" s="71"/>
      <c r="H34" s="102"/>
      <c r="I34" s="106"/>
      <c r="J34" s="23"/>
    </row>
    <row r="35" spans="1:10" x14ac:dyDescent="0.25">
      <c r="A35" s="93"/>
      <c r="B35" s="105" t="s">
        <v>64</v>
      </c>
      <c r="C35" s="20">
        <v>0</v>
      </c>
      <c r="D35" s="102">
        <v>6.5000000000000002E-2</v>
      </c>
      <c r="E35" s="101" t="s">
        <v>62</v>
      </c>
      <c r="F35" s="20">
        <v>0</v>
      </c>
      <c r="G35" s="71"/>
      <c r="H35" s="102"/>
      <c r="I35" s="106"/>
      <c r="J35" s="23"/>
    </row>
    <row r="36" spans="1:10" x14ac:dyDescent="0.25">
      <c r="A36" s="93"/>
      <c r="B36" s="98" t="s">
        <v>67</v>
      </c>
      <c r="C36" s="20">
        <v>0</v>
      </c>
      <c r="D36" s="71"/>
      <c r="E36" s="105" t="s">
        <v>65</v>
      </c>
      <c r="F36" s="20">
        <v>0</v>
      </c>
      <c r="G36" s="71"/>
      <c r="H36" s="102"/>
      <c r="I36" s="106"/>
      <c r="J36" s="23"/>
    </row>
    <row r="37" spans="1:10" x14ac:dyDescent="0.25">
      <c r="A37" s="93"/>
      <c r="B37" s="105" t="s">
        <v>69</v>
      </c>
      <c r="C37" s="20">
        <v>0</v>
      </c>
      <c r="D37" s="71"/>
      <c r="E37" s="105" t="s">
        <v>68</v>
      </c>
      <c r="F37" s="20">
        <v>0</v>
      </c>
      <c r="G37" s="71"/>
      <c r="H37" s="102"/>
      <c r="I37" s="106"/>
      <c r="J37" s="23"/>
    </row>
    <row r="38" spans="1:10" x14ac:dyDescent="0.25">
      <c r="A38" s="93"/>
      <c r="B38" s="105" t="s">
        <v>71</v>
      </c>
      <c r="C38" s="20">
        <v>0</v>
      </c>
      <c r="D38" s="71"/>
      <c r="E38" s="105" t="s">
        <v>70</v>
      </c>
      <c r="F38" s="20">
        <v>0</v>
      </c>
      <c r="G38" s="71"/>
      <c r="H38" s="102"/>
      <c r="I38" s="106"/>
      <c r="J38" s="23"/>
    </row>
    <row r="39" spans="1:10" x14ac:dyDescent="0.25">
      <c r="A39" s="93"/>
      <c r="B39" s="98" t="s">
        <v>129</v>
      </c>
      <c r="C39" s="20">
        <v>0</v>
      </c>
      <c r="D39" s="71"/>
      <c r="E39" s="98" t="s">
        <v>129</v>
      </c>
      <c r="F39" s="20">
        <v>0</v>
      </c>
      <c r="G39" s="71"/>
      <c r="H39" s="102"/>
      <c r="I39" s="106"/>
      <c r="J39" s="23"/>
    </row>
    <row r="40" spans="1:10" x14ac:dyDescent="0.25">
      <c r="A40" s="100">
        <v>6.7500000000000004E-2</v>
      </c>
      <c r="B40" s="101" t="s">
        <v>61</v>
      </c>
      <c r="C40" s="20">
        <v>0</v>
      </c>
      <c r="D40" s="102">
        <v>6.7500000000000004E-2</v>
      </c>
      <c r="E40" s="101" t="s">
        <v>62</v>
      </c>
      <c r="F40" s="20">
        <v>0</v>
      </c>
      <c r="G40" s="102"/>
      <c r="H40" s="102"/>
      <c r="I40" s="106"/>
      <c r="J40" s="23"/>
    </row>
    <row r="41" spans="1:10" x14ac:dyDescent="0.25">
      <c r="A41" s="93"/>
      <c r="B41" s="105" t="s">
        <v>64</v>
      </c>
      <c r="C41" s="20">
        <v>0</v>
      </c>
      <c r="D41" s="71"/>
      <c r="E41" s="105" t="s">
        <v>65</v>
      </c>
      <c r="F41" s="20">
        <v>0</v>
      </c>
      <c r="G41" s="71"/>
      <c r="H41" s="102"/>
      <c r="I41" s="106"/>
      <c r="J41" s="23"/>
    </row>
    <row r="42" spans="1:10" x14ac:dyDescent="0.25">
      <c r="A42" s="93"/>
      <c r="B42" s="98" t="s">
        <v>67</v>
      </c>
      <c r="C42" s="20">
        <v>0</v>
      </c>
      <c r="D42" s="71"/>
      <c r="E42" s="105" t="s">
        <v>68</v>
      </c>
      <c r="F42" s="20">
        <v>0</v>
      </c>
      <c r="G42" s="71"/>
      <c r="H42" s="102"/>
      <c r="I42" s="106"/>
      <c r="J42" s="23"/>
    </row>
    <row r="43" spans="1:10" x14ac:dyDescent="0.25">
      <c r="A43" s="93"/>
      <c r="B43" s="105" t="s">
        <v>69</v>
      </c>
      <c r="C43" s="20">
        <v>0</v>
      </c>
      <c r="D43" s="71"/>
      <c r="E43" s="105" t="s">
        <v>70</v>
      </c>
      <c r="F43" s="20">
        <v>0</v>
      </c>
      <c r="G43" s="71"/>
      <c r="H43" s="102"/>
      <c r="I43" s="106"/>
      <c r="J43" s="23"/>
    </row>
    <row r="44" spans="1:10" x14ac:dyDescent="0.25">
      <c r="A44" s="93"/>
      <c r="B44" s="105" t="s">
        <v>71</v>
      </c>
      <c r="C44" s="20">
        <v>0</v>
      </c>
      <c r="D44" s="71"/>
      <c r="E44" s="98" t="s">
        <v>129</v>
      </c>
      <c r="F44" s="20">
        <v>0</v>
      </c>
      <c r="G44" s="71"/>
      <c r="H44" s="102"/>
      <c r="I44" s="106"/>
      <c r="J44" s="23"/>
    </row>
    <row r="45" spans="1:10" x14ac:dyDescent="0.25">
      <c r="A45" s="93"/>
      <c r="B45" s="98" t="s">
        <v>129</v>
      </c>
      <c r="C45" s="20">
        <v>0</v>
      </c>
      <c r="D45" s="102">
        <v>7.0000000000000007E-2</v>
      </c>
      <c r="E45" s="101" t="s">
        <v>62</v>
      </c>
      <c r="F45" s="20">
        <v>0</v>
      </c>
      <c r="G45" s="71"/>
      <c r="H45" s="102"/>
      <c r="I45" s="106"/>
      <c r="J45" s="23"/>
    </row>
    <row r="46" spans="1:10" x14ac:dyDescent="0.25">
      <c r="A46" s="100">
        <v>7.0000000000000007E-2</v>
      </c>
      <c r="B46" s="101" t="s">
        <v>61</v>
      </c>
      <c r="C46" s="20">
        <v>0</v>
      </c>
      <c r="D46" s="71"/>
      <c r="E46" s="105" t="s">
        <v>65</v>
      </c>
      <c r="F46" s="20">
        <v>0</v>
      </c>
      <c r="G46" s="102"/>
      <c r="H46" s="102"/>
      <c r="I46" s="106"/>
      <c r="J46" s="23"/>
    </row>
    <row r="47" spans="1:10" x14ac:dyDescent="0.25">
      <c r="A47" s="93"/>
      <c r="B47" s="105" t="s">
        <v>64</v>
      </c>
      <c r="C47" s="20">
        <v>0</v>
      </c>
      <c r="D47" s="71"/>
      <c r="E47" s="105" t="s">
        <v>68</v>
      </c>
      <c r="F47" s="20">
        <v>0</v>
      </c>
      <c r="G47" s="71"/>
      <c r="H47" s="102"/>
      <c r="I47" s="106"/>
      <c r="J47" s="23"/>
    </row>
    <row r="48" spans="1:10" x14ac:dyDescent="0.25">
      <c r="A48" s="93"/>
      <c r="B48" s="98" t="s">
        <v>67</v>
      </c>
      <c r="C48" s="20">
        <v>0</v>
      </c>
      <c r="D48" s="71"/>
      <c r="E48" s="105" t="s">
        <v>70</v>
      </c>
      <c r="F48" s="20">
        <v>0</v>
      </c>
      <c r="G48" s="71"/>
      <c r="H48" s="102"/>
      <c r="I48" s="106"/>
      <c r="J48" s="23"/>
    </row>
    <row r="49" spans="1:10" x14ac:dyDescent="0.25">
      <c r="A49" s="93"/>
      <c r="B49" s="105" t="s">
        <v>69</v>
      </c>
      <c r="C49" s="20">
        <v>0</v>
      </c>
      <c r="D49" s="71"/>
      <c r="E49" s="98" t="s">
        <v>129</v>
      </c>
      <c r="F49" s="20">
        <v>0</v>
      </c>
      <c r="G49" s="71"/>
      <c r="H49" s="102"/>
      <c r="I49" s="106"/>
      <c r="J49" s="23"/>
    </row>
    <row r="50" spans="1:10" x14ac:dyDescent="0.25">
      <c r="A50" s="93"/>
      <c r="B50" s="105" t="s">
        <v>71</v>
      </c>
      <c r="C50" s="20">
        <v>0</v>
      </c>
      <c r="D50" s="102">
        <v>7.2499999999999995E-2</v>
      </c>
      <c r="E50" s="101" t="s">
        <v>62</v>
      </c>
      <c r="F50" s="20">
        <v>0</v>
      </c>
      <c r="G50" s="71"/>
      <c r="H50" s="102"/>
      <c r="I50" s="106"/>
      <c r="J50" s="23"/>
    </row>
    <row r="51" spans="1:10" x14ac:dyDescent="0.25">
      <c r="A51" s="93"/>
      <c r="B51" s="98" t="s">
        <v>129</v>
      </c>
      <c r="C51" s="20">
        <v>0</v>
      </c>
      <c r="D51" s="71"/>
      <c r="E51" s="105" t="s">
        <v>65</v>
      </c>
      <c r="F51" s="20">
        <v>0</v>
      </c>
      <c r="G51" s="71"/>
      <c r="H51" s="102"/>
      <c r="I51" s="106"/>
      <c r="J51" s="23"/>
    </row>
    <row r="52" spans="1:10" x14ac:dyDescent="0.25">
      <c r="A52" s="100">
        <v>7.2499999999999995E-2</v>
      </c>
      <c r="B52" s="101" t="s">
        <v>61</v>
      </c>
      <c r="C52" s="20">
        <v>0</v>
      </c>
      <c r="D52" s="71"/>
      <c r="E52" s="105" t="s">
        <v>68</v>
      </c>
      <c r="F52" s="20">
        <v>0</v>
      </c>
      <c r="G52" s="102"/>
      <c r="H52" s="102"/>
      <c r="I52" s="106"/>
      <c r="J52" s="23"/>
    </row>
    <row r="53" spans="1:10" x14ac:dyDescent="0.25">
      <c r="A53" s="93"/>
      <c r="B53" s="105" t="s">
        <v>64</v>
      </c>
      <c r="C53" s="20">
        <v>0</v>
      </c>
      <c r="D53" s="71"/>
      <c r="E53" s="105" t="s">
        <v>70</v>
      </c>
      <c r="F53" s="20">
        <v>0</v>
      </c>
      <c r="G53" s="71"/>
      <c r="H53" s="102"/>
      <c r="I53" s="106"/>
      <c r="J53" s="23"/>
    </row>
    <row r="54" spans="1:10" x14ac:dyDescent="0.25">
      <c r="A54" s="93"/>
      <c r="B54" s="98" t="s">
        <v>67</v>
      </c>
      <c r="C54" s="20">
        <v>0</v>
      </c>
      <c r="D54" s="71"/>
      <c r="E54" s="98" t="s">
        <v>129</v>
      </c>
      <c r="F54" s="20">
        <v>0</v>
      </c>
      <c r="G54" s="71"/>
      <c r="H54" s="102"/>
      <c r="I54" s="106"/>
      <c r="J54" s="23"/>
    </row>
    <row r="55" spans="1:10" x14ac:dyDescent="0.25">
      <c r="A55" s="93"/>
      <c r="B55" s="105" t="s">
        <v>69</v>
      </c>
      <c r="C55" s="20">
        <v>0</v>
      </c>
      <c r="D55" s="102">
        <v>7.4999999999999997E-2</v>
      </c>
      <c r="E55" s="101" t="s">
        <v>62</v>
      </c>
      <c r="F55" s="20">
        <v>0</v>
      </c>
      <c r="G55" s="71"/>
      <c r="H55" s="102"/>
      <c r="I55" s="106"/>
      <c r="J55" s="23"/>
    </row>
    <row r="56" spans="1:10" x14ac:dyDescent="0.25">
      <c r="A56" s="93"/>
      <c r="B56" s="105" t="s">
        <v>71</v>
      </c>
      <c r="C56" s="20">
        <v>0</v>
      </c>
      <c r="D56" s="71"/>
      <c r="E56" s="105" t="s">
        <v>65</v>
      </c>
      <c r="F56" s="20">
        <v>0</v>
      </c>
      <c r="G56" s="71"/>
      <c r="H56" s="102"/>
      <c r="I56" s="106"/>
      <c r="J56" s="23"/>
    </row>
    <row r="57" spans="1:10" x14ac:dyDescent="0.25">
      <c r="A57" s="93"/>
      <c r="B57" s="98" t="s">
        <v>129</v>
      </c>
      <c r="C57" s="20">
        <v>0</v>
      </c>
      <c r="D57" s="71"/>
      <c r="E57" s="105" t="s">
        <v>68</v>
      </c>
      <c r="F57" s="20">
        <v>0</v>
      </c>
      <c r="G57" s="71"/>
      <c r="H57" s="102"/>
      <c r="I57" s="106"/>
      <c r="J57" s="23"/>
    </row>
    <row r="58" spans="1:10" x14ac:dyDescent="0.25">
      <c r="A58" s="100">
        <v>7.4999999999999997E-2</v>
      </c>
      <c r="B58" s="101" t="s">
        <v>61</v>
      </c>
      <c r="C58" s="20">
        <v>0</v>
      </c>
      <c r="D58" s="71"/>
      <c r="E58" s="105" t="s">
        <v>70</v>
      </c>
      <c r="F58" s="20">
        <v>0</v>
      </c>
      <c r="G58" s="102"/>
      <c r="H58" s="102"/>
      <c r="I58" s="106"/>
      <c r="J58" s="23"/>
    </row>
    <row r="59" spans="1:10" x14ac:dyDescent="0.25">
      <c r="A59" s="93"/>
      <c r="B59" s="105" t="s">
        <v>64</v>
      </c>
      <c r="C59" s="20">
        <v>0</v>
      </c>
      <c r="D59" s="71"/>
      <c r="E59" s="98" t="s">
        <v>129</v>
      </c>
      <c r="F59" s="20">
        <v>0</v>
      </c>
      <c r="G59" s="71"/>
      <c r="H59" s="102"/>
      <c r="I59" s="106"/>
      <c r="J59" s="23"/>
    </row>
    <row r="60" spans="1:10" x14ac:dyDescent="0.25">
      <c r="A60" s="93"/>
      <c r="B60" s="98" t="s">
        <v>67</v>
      </c>
      <c r="C60" s="20">
        <v>0</v>
      </c>
      <c r="D60" s="102">
        <v>7.7499999999999999E-2</v>
      </c>
      <c r="E60" s="101" t="s">
        <v>62</v>
      </c>
      <c r="F60" s="20">
        <v>0</v>
      </c>
      <c r="G60" s="71"/>
      <c r="H60" s="102"/>
      <c r="I60" s="106"/>
      <c r="J60" s="23"/>
    </row>
    <row r="61" spans="1:10" x14ac:dyDescent="0.25">
      <c r="A61" s="93"/>
      <c r="B61" s="105" t="s">
        <v>69</v>
      </c>
      <c r="C61" s="20">
        <v>0</v>
      </c>
      <c r="D61" s="71"/>
      <c r="E61" s="105" t="s">
        <v>65</v>
      </c>
      <c r="F61" s="20">
        <v>0</v>
      </c>
      <c r="G61" s="71"/>
      <c r="H61" s="102"/>
      <c r="I61" s="106"/>
      <c r="J61" s="23"/>
    </row>
    <row r="62" spans="1:10" x14ac:dyDescent="0.25">
      <c r="A62" s="93"/>
      <c r="B62" s="105" t="s">
        <v>71</v>
      </c>
      <c r="C62" s="20">
        <v>0</v>
      </c>
      <c r="D62" s="71"/>
      <c r="E62" s="105" t="s">
        <v>68</v>
      </c>
      <c r="F62" s="20">
        <v>0</v>
      </c>
      <c r="G62" s="71"/>
      <c r="H62" s="102"/>
      <c r="I62" s="106"/>
      <c r="J62" s="23"/>
    </row>
    <row r="63" spans="1:10" x14ac:dyDescent="0.25">
      <c r="A63" s="93"/>
      <c r="B63" s="98" t="s">
        <v>129</v>
      </c>
      <c r="C63" s="20">
        <v>0</v>
      </c>
      <c r="D63" s="71"/>
      <c r="E63" s="105" t="s">
        <v>70</v>
      </c>
      <c r="F63" s="20">
        <v>0</v>
      </c>
      <c r="G63" s="71"/>
      <c r="H63" s="102"/>
      <c r="I63" s="106"/>
      <c r="J63" s="23"/>
    </row>
    <row r="64" spans="1:10" x14ac:dyDescent="0.25">
      <c r="A64" s="100">
        <v>7.7499999999999999E-2</v>
      </c>
      <c r="B64" s="101" t="s">
        <v>61</v>
      </c>
      <c r="C64" s="20">
        <v>0</v>
      </c>
      <c r="D64" s="71"/>
      <c r="E64" s="98" t="s">
        <v>129</v>
      </c>
      <c r="F64" s="20">
        <v>0</v>
      </c>
      <c r="G64" s="102"/>
      <c r="H64" s="102"/>
      <c r="I64" s="106"/>
      <c r="J64" s="24"/>
    </row>
    <row r="65" spans="1:10" x14ac:dyDescent="0.25">
      <c r="A65" s="93"/>
      <c r="B65" s="105" t="s">
        <v>64</v>
      </c>
      <c r="C65" s="20">
        <v>0</v>
      </c>
      <c r="D65" s="84"/>
      <c r="E65" s="84"/>
      <c r="F65" s="107"/>
      <c r="G65" s="71"/>
      <c r="H65" s="71"/>
      <c r="I65" s="106"/>
      <c r="J65" s="24"/>
    </row>
    <row r="66" spans="1:10" x14ac:dyDescent="0.25">
      <c r="A66" s="93"/>
      <c r="B66" s="98" t="s">
        <v>67</v>
      </c>
      <c r="C66" s="20">
        <v>0</v>
      </c>
      <c r="D66" s="84"/>
      <c r="E66" s="84"/>
      <c r="F66" s="107"/>
      <c r="G66" s="71"/>
      <c r="H66" s="71"/>
      <c r="I66" s="106"/>
      <c r="J66" s="24"/>
    </row>
    <row r="67" spans="1:10" x14ac:dyDescent="0.25">
      <c r="A67" s="93"/>
      <c r="B67" s="108" t="s">
        <v>69</v>
      </c>
      <c r="C67" s="20">
        <v>0</v>
      </c>
      <c r="D67" s="109"/>
      <c r="E67" s="109"/>
      <c r="F67" s="110"/>
      <c r="G67" s="71"/>
      <c r="H67" s="71" t="str">
        <f>IF(H52=0,"",(H52-H65)/H52)</f>
        <v/>
      </c>
      <c r="I67" s="106"/>
      <c r="J67" s="24"/>
    </row>
    <row r="68" spans="1:10" x14ac:dyDescent="0.25">
      <c r="A68" s="93"/>
      <c r="B68" s="105" t="s">
        <v>71</v>
      </c>
      <c r="C68" s="20">
        <v>0</v>
      </c>
      <c r="D68" s="84"/>
      <c r="E68" s="84"/>
      <c r="F68" s="107"/>
      <c r="G68" s="71"/>
      <c r="H68" s="71"/>
      <c r="I68" s="106"/>
      <c r="J68" s="24"/>
    </row>
    <row r="69" spans="1:10" x14ac:dyDescent="0.25">
      <c r="A69" s="93"/>
      <c r="B69" s="98" t="s">
        <v>129</v>
      </c>
      <c r="C69" s="20">
        <v>0</v>
      </c>
      <c r="D69" s="71"/>
      <c r="E69" s="98"/>
      <c r="F69" s="22"/>
      <c r="G69" s="71"/>
      <c r="H69" s="71"/>
      <c r="I69" s="106"/>
      <c r="J69" s="24"/>
    </row>
    <row r="70" spans="1:10" x14ac:dyDescent="0.25">
      <c r="A70" s="100">
        <v>0.08</v>
      </c>
      <c r="B70" s="101" t="s">
        <v>61</v>
      </c>
      <c r="C70" s="20">
        <v>0</v>
      </c>
      <c r="D70" s="84"/>
      <c r="E70" s="84"/>
      <c r="F70" s="107"/>
      <c r="G70" s="102"/>
      <c r="H70" s="102"/>
      <c r="I70" s="106"/>
      <c r="J70" s="24"/>
    </row>
    <row r="71" spans="1:10" x14ac:dyDescent="0.25">
      <c r="A71" s="93"/>
      <c r="B71" s="105" t="s">
        <v>64</v>
      </c>
      <c r="C71" s="20">
        <v>0</v>
      </c>
      <c r="D71" s="84"/>
      <c r="E71" s="84"/>
      <c r="F71" s="107"/>
      <c r="G71" s="71"/>
      <c r="H71" s="71"/>
      <c r="I71" s="106"/>
      <c r="J71" s="24"/>
    </row>
    <row r="72" spans="1:10" x14ac:dyDescent="0.25">
      <c r="A72" s="93"/>
      <c r="B72" s="98" t="s">
        <v>67</v>
      </c>
      <c r="C72" s="20">
        <v>0</v>
      </c>
      <c r="D72" s="84"/>
      <c r="E72" s="84"/>
      <c r="F72" s="107"/>
      <c r="G72" s="71"/>
      <c r="H72" s="71"/>
      <c r="I72" s="106"/>
      <c r="J72" s="24"/>
    </row>
    <row r="73" spans="1:10" x14ac:dyDescent="0.25">
      <c r="A73" s="93"/>
      <c r="B73" s="105" t="s">
        <v>69</v>
      </c>
      <c r="C73" s="20">
        <v>0</v>
      </c>
      <c r="D73" s="84"/>
      <c r="E73" s="84"/>
      <c r="F73" s="107"/>
      <c r="G73" s="71"/>
      <c r="H73" s="71"/>
      <c r="I73" s="106"/>
      <c r="J73" s="24"/>
    </row>
    <row r="74" spans="1:10" x14ac:dyDescent="0.25">
      <c r="A74" s="93"/>
      <c r="B74" s="105" t="s">
        <v>71</v>
      </c>
      <c r="C74" s="20">
        <v>0</v>
      </c>
      <c r="D74" s="84"/>
      <c r="E74" s="84"/>
      <c r="F74" s="107"/>
      <c r="G74" s="111" t="s">
        <v>143</v>
      </c>
      <c r="H74" s="112" t="s">
        <v>73</v>
      </c>
      <c r="I74" s="106"/>
      <c r="J74" s="24"/>
    </row>
    <row r="75" spans="1:10" x14ac:dyDescent="0.25">
      <c r="A75" s="93"/>
      <c r="B75" s="98" t="s">
        <v>129</v>
      </c>
      <c r="C75" s="20">
        <v>0</v>
      </c>
      <c r="D75" s="71"/>
      <c r="E75" s="98"/>
      <c r="F75" s="107"/>
      <c r="G75" s="111" t="s">
        <v>74</v>
      </c>
      <c r="H75" s="113">
        <f>J79+F79+C79</f>
        <v>0</v>
      </c>
      <c r="I75" s="106"/>
      <c r="J75" s="24"/>
    </row>
    <row r="76" spans="1:10" x14ac:dyDescent="0.25">
      <c r="A76" s="93"/>
      <c r="B76" s="71"/>
      <c r="C76" s="114"/>
      <c r="D76" s="102"/>
      <c r="E76" s="71"/>
      <c r="F76" s="107"/>
      <c r="G76" s="71"/>
      <c r="H76" s="71"/>
      <c r="I76" s="106"/>
      <c r="J76" s="24"/>
    </row>
    <row r="77" spans="1:10" s="230" customFormat="1" x14ac:dyDescent="0.25">
      <c r="A77" s="227"/>
      <c r="B77" s="73" t="s">
        <v>75</v>
      </c>
      <c r="C77" s="228">
        <f>SUM(C10:C75)</f>
        <v>0</v>
      </c>
      <c r="D77" s="73"/>
      <c r="E77" s="73" t="s">
        <v>75</v>
      </c>
      <c r="F77" s="229">
        <f>SUM(F10:F64)</f>
        <v>0</v>
      </c>
      <c r="G77" s="73" t="s">
        <v>75</v>
      </c>
      <c r="H77" s="73"/>
      <c r="I77" s="73"/>
      <c r="J77" s="228">
        <f>SUM(J10:J27)</f>
        <v>0</v>
      </c>
    </row>
    <row r="78" spans="1:10" x14ac:dyDescent="0.25">
      <c r="A78" s="93"/>
      <c r="B78" s="71" t="s">
        <v>76</v>
      </c>
      <c r="C78" s="21"/>
      <c r="D78" s="71"/>
      <c r="E78" s="71" t="s">
        <v>76</v>
      </c>
      <c r="F78" s="221"/>
      <c r="G78" s="71" t="s">
        <v>76</v>
      </c>
      <c r="H78" s="71"/>
      <c r="I78" s="71"/>
      <c r="J78" s="21"/>
    </row>
    <row r="79" spans="1:10" ht="13.8" thickBot="1" x14ac:dyDescent="0.3">
      <c r="A79" s="115"/>
      <c r="B79" s="116" t="s">
        <v>77</v>
      </c>
      <c r="C79" s="117">
        <f>C77-C78</f>
        <v>0</v>
      </c>
      <c r="D79" s="116"/>
      <c r="E79" s="116" t="s">
        <v>77</v>
      </c>
      <c r="F79" s="118">
        <f>F77-F78</f>
        <v>0</v>
      </c>
      <c r="G79" s="116" t="s">
        <v>77</v>
      </c>
      <c r="H79" s="116"/>
      <c r="I79" s="116"/>
      <c r="J79" s="117">
        <f>J77-J78</f>
        <v>0</v>
      </c>
    </row>
    <row r="80" spans="1:10" ht="13.8" thickTop="1" x14ac:dyDescent="0.25">
      <c r="A80" s="84"/>
      <c r="B80" s="84"/>
      <c r="C80" s="84"/>
      <c r="D80" s="84"/>
      <c r="E80" s="84"/>
      <c r="F80" s="84"/>
      <c r="G80" s="84"/>
      <c r="H80" s="84"/>
      <c r="I80" s="84"/>
      <c r="J80" s="84"/>
    </row>
  </sheetData>
  <phoneticPr fontId="0" type="noConversion"/>
  <printOptions horizontalCentered="1" verticalCentered="1"/>
  <pageMargins left="0.25" right="0.25" top="0.25" bottom="0.25" header="0" footer="0"/>
  <pageSetup scale="66"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71"/>
  <sheetViews>
    <sheetView topLeftCell="A2" zoomScale="85" workbookViewId="0">
      <selection activeCell="B15" sqref="B15"/>
    </sheetView>
  </sheetViews>
  <sheetFormatPr defaultRowHeight="13.2" x14ac:dyDescent="0.25"/>
  <cols>
    <col min="1" max="1" width="27.33203125" customWidth="1"/>
    <col min="2" max="3" width="17.33203125" customWidth="1"/>
    <col min="4" max="6" width="20.109375" customWidth="1"/>
    <col min="7" max="8" width="19.44140625" customWidth="1"/>
  </cols>
  <sheetData>
    <row r="1" spans="1:8" x14ac:dyDescent="0.25">
      <c r="A1" s="84"/>
      <c r="B1" s="84"/>
      <c r="C1" s="84"/>
      <c r="D1" s="84"/>
      <c r="E1" s="84"/>
      <c r="F1" s="84"/>
      <c r="G1" s="84"/>
      <c r="H1" s="84"/>
    </row>
    <row r="2" spans="1:8" ht="13.8" thickBot="1" x14ac:dyDescent="0.3">
      <c r="A2" s="84"/>
      <c r="B2" s="84"/>
      <c r="C2" s="84"/>
      <c r="D2" s="84"/>
      <c r="E2" s="84"/>
      <c r="F2" s="84"/>
      <c r="G2" s="84"/>
      <c r="H2" s="84"/>
    </row>
    <row r="3" spans="1:8" ht="16.2" thickBot="1" x14ac:dyDescent="0.35">
      <c r="A3" s="119" t="s">
        <v>0</v>
      </c>
      <c r="B3" s="120"/>
      <c r="C3" s="120"/>
      <c r="D3" s="120"/>
      <c r="E3" s="120"/>
      <c r="F3" s="120"/>
      <c r="G3" s="120"/>
      <c r="H3" s="121"/>
    </row>
    <row r="4" spans="1:8" ht="13.8" thickBot="1" x14ac:dyDescent="0.3">
      <c r="A4" s="122"/>
      <c r="B4" s="122"/>
      <c r="C4" s="122"/>
      <c r="D4" s="122"/>
      <c r="E4" s="122"/>
      <c r="F4" s="122"/>
      <c r="G4" s="122"/>
      <c r="H4" s="122"/>
    </row>
    <row r="5" spans="1:8" x14ac:dyDescent="0.25">
      <c r="A5" s="123" t="s">
        <v>48</v>
      </c>
      <c r="B5" s="37">
        <f>'P-T Input'!B2</f>
        <v>0</v>
      </c>
      <c r="C5" s="124"/>
      <c r="D5" s="124" t="s">
        <v>49</v>
      </c>
      <c r="E5" s="37">
        <f>'P-T Input'!D2</f>
        <v>0</v>
      </c>
      <c r="F5" s="125" t="s">
        <v>98</v>
      </c>
      <c r="G5" s="126" t="str">
        <f>'Shock Values'!F4</f>
        <v>12/31/2003                               Individual Security Returns</v>
      </c>
      <c r="H5" s="127"/>
    </row>
    <row r="6" spans="1:8" x14ac:dyDescent="0.25">
      <c r="A6" s="58" t="s">
        <v>99</v>
      </c>
      <c r="B6" s="36">
        <f>'P-T Input'!B3</f>
        <v>0</v>
      </c>
      <c r="C6" s="84"/>
      <c r="D6" s="84" t="s">
        <v>52</v>
      </c>
      <c r="E6" s="35">
        <f>'P-T Input'!D3</f>
        <v>0</v>
      </c>
      <c r="F6" s="122"/>
      <c r="G6" s="122"/>
      <c r="H6" s="128"/>
    </row>
    <row r="7" spans="1:8" x14ac:dyDescent="0.25">
      <c r="A7" s="129" t="s">
        <v>100</v>
      </c>
      <c r="B7" s="71"/>
      <c r="C7" s="71"/>
      <c r="D7" s="71"/>
      <c r="E7" s="71"/>
      <c r="F7" s="71"/>
      <c r="G7" s="71"/>
      <c r="H7" s="130"/>
    </row>
    <row r="8" spans="1:8" x14ac:dyDescent="0.25">
      <c r="A8" s="58" t="s">
        <v>101</v>
      </c>
      <c r="B8" s="131">
        <f>('P-T Input'!C77+'P-T Input'!F77+'P-T Input'!J77)*1000</f>
        <v>0</v>
      </c>
      <c r="C8" s="132"/>
      <c r="D8" s="132"/>
      <c r="E8" s="132"/>
      <c r="F8" s="132"/>
      <c r="G8" s="132"/>
      <c r="H8" s="133"/>
    </row>
    <row r="9" spans="1:8" x14ac:dyDescent="0.25">
      <c r="A9" s="58"/>
      <c r="B9" s="131"/>
      <c r="C9" s="132"/>
      <c r="D9" s="132"/>
      <c r="E9" s="132"/>
      <c r="F9" s="132"/>
      <c r="G9" s="132"/>
      <c r="H9" s="133"/>
    </row>
    <row r="10" spans="1:8" x14ac:dyDescent="0.25">
      <c r="A10" s="58" t="s">
        <v>102</v>
      </c>
      <c r="B10" s="131">
        <f>('Shock Results'!G74+'Shock Results'!G139+'Shock Results'!G167)*1000</f>
        <v>0</v>
      </c>
      <c r="C10" s="132"/>
      <c r="D10" s="132"/>
      <c r="E10" s="132"/>
      <c r="F10" s="132"/>
      <c r="G10" s="132"/>
      <c r="H10" s="133"/>
    </row>
    <row r="11" spans="1:8" x14ac:dyDescent="0.25">
      <c r="A11" s="58"/>
      <c r="B11" s="131"/>
      <c r="C11" s="132"/>
      <c r="D11" s="132"/>
      <c r="E11" s="132"/>
      <c r="F11" s="132"/>
      <c r="G11" s="132"/>
      <c r="H11" s="133"/>
    </row>
    <row r="12" spans="1:8" x14ac:dyDescent="0.25">
      <c r="A12" s="58" t="s">
        <v>103</v>
      </c>
      <c r="B12" s="131">
        <f>B10-B8</f>
        <v>0</v>
      </c>
      <c r="C12" s="132"/>
      <c r="D12" s="132"/>
      <c r="E12" s="132"/>
      <c r="F12" s="132"/>
      <c r="G12" s="132"/>
      <c r="H12" s="133"/>
    </row>
    <row r="13" spans="1:8" x14ac:dyDescent="0.25">
      <c r="A13" s="58"/>
      <c r="B13" s="131"/>
      <c r="C13" s="132"/>
      <c r="D13" s="132"/>
      <c r="E13" s="134" t="s">
        <v>87</v>
      </c>
      <c r="F13" s="132"/>
      <c r="G13" s="132"/>
      <c r="H13" s="133"/>
    </row>
    <row r="14" spans="1:8" x14ac:dyDescent="0.25">
      <c r="A14" s="58"/>
      <c r="B14" s="135">
        <v>-300</v>
      </c>
      <c r="C14" s="135">
        <v>-200</v>
      </c>
      <c r="D14" s="135">
        <v>-100</v>
      </c>
      <c r="E14" s="135">
        <v>0</v>
      </c>
      <c r="F14" s="135">
        <v>100</v>
      </c>
      <c r="G14" s="135">
        <v>200</v>
      </c>
      <c r="H14" s="136">
        <v>300</v>
      </c>
    </row>
    <row r="15" spans="1:8" x14ac:dyDescent="0.25">
      <c r="A15" s="58" t="s">
        <v>104</v>
      </c>
      <c r="B15" s="135">
        <f>('Shock Results'!D74+'Shock Results'!D139+'Shock Results'!D167)*1000</f>
        <v>0</v>
      </c>
      <c r="C15" s="135">
        <f>('Shock Results'!E74+'Shock Results'!E139+'Shock Results'!E167)*1000</f>
        <v>0</v>
      </c>
      <c r="D15" s="135">
        <f>('Shock Results'!F74+'Shock Results'!F139+'Shock Results'!F167)*1000</f>
        <v>0</v>
      </c>
      <c r="E15" s="135">
        <f>('Shock Results'!G74+'Shock Results'!G139+'Shock Results'!G167)*1000</f>
        <v>0</v>
      </c>
      <c r="F15" s="135">
        <f>('Shock Results'!H74+'Shock Results'!H139+'Shock Results'!H167)*1000</f>
        <v>0</v>
      </c>
      <c r="G15" s="135">
        <f>('Shock Results'!I74+'Shock Results'!I139+'Shock Results'!I167)*1000</f>
        <v>0</v>
      </c>
      <c r="H15" s="136">
        <f>('Shock Results'!J74+'Shock Results'!J139+'Shock Results'!J167)*1000</f>
        <v>0</v>
      </c>
    </row>
    <row r="16" spans="1:8" x14ac:dyDescent="0.25">
      <c r="A16" s="137" t="s">
        <v>105</v>
      </c>
      <c r="B16" s="138">
        <f>B15-$E15</f>
        <v>0</v>
      </c>
      <c r="C16" s="138">
        <f t="shared" ref="C16:H16" si="0">C15-$E15</f>
        <v>0</v>
      </c>
      <c r="D16" s="138">
        <f t="shared" si="0"/>
        <v>0</v>
      </c>
      <c r="E16" s="138">
        <f t="shared" si="0"/>
        <v>0</v>
      </c>
      <c r="F16" s="138">
        <f t="shared" si="0"/>
        <v>0</v>
      </c>
      <c r="G16" s="138">
        <f t="shared" si="0"/>
        <v>0</v>
      </c>
      <c r="H16" s="139">
        <f t="shared" si="0"/>
        <v>0</v>
      </c>
    </row>
    <row r="17" spans="1:8" ht="13.8" thickBot="1" x14ac:dyDescent="0.3">
      <c r="A17" s="140" t="s">
        <v>106</v>
      </c>
      <c r="B17" s="141">
        <f t="shared" ref="B17:G17" si="1">IF($E15=0,0,B16/$E15)</f>
        <v>0</v>
      </c>
      <c r="C17" s="141">
        <f t="shared" si="1"/>
        <v>0</v>
      </c>
      <c r="D17" s="141">
        <f t="shared" si="1"/>
        <v>0</v>
      </c>
      <c r="E17" s="141">
        <f t="shared" si="1"/>
        <v>0</v>
      </c>
      <c r="F17" s="141">
        <f t="shared" si="1"/>
        <v>0</v>
      </c>
      <c r="G17" s="141">
        <f t="shared" si="1"/>
        <v>0</v>
      </c>
      <c r="H17" s="142">
        <f>IF($E15=0,0,H16/$E15)</f>
        <v>0</v>
      </c>
    </row>
    <row r="18" spans="1:8" ht="13.8" thickTop="1" x14ac:dyDescent="0.25">
      <c r="A18" s="58"/>
      <c r="B18" s="131"/>
      <c r="C18" s="132"/>
      <c r="D18" s="132"/>
      <c r="E18" s="132"/>
      <c r="F18" s="132"/>
      <c r="G18" s="132"/>
      <c r="H18" s="133"/>
    </row>
    <row r="19" spans="1:8" x14ac:dyDescent="0.25">
      <c r="A19" s="129" t="s">
        <v>107</v>
      </c>
      <c r="B19" s="131" t="s">
        <v>108</v>
      </c>
      <c r="C19" s="132"/>
      <c r="D19" s="132"/>
      <c r="E19" s="131" t="s">
        <v>102</v>
      </c>
      <c r="F19" s="132"/>
      <c r="G19" s="132"/>
      <c r="H19" s="143" t="s">
        <v>109</v>
      </c>
    </row>
    <row r="20" spans="1:8" x14ac:dyDescent="0.25">
      <c r="A20" s="58" t="s">
        <v>110</v>
      </c>
      <c r="B20" s="131">
        <f>'P-T Input'!C77*1000</f>
        <v>0</v>
      </c>
      <c r="C20" s="132"/>
      <c r="D20" s="132"/>
      <c r="E20" s="131">
        <f>'Shock Results'!G74*1000</f>
        <v>0</v>
      </c>
      <c r="F20" s="132"/>
      <c r="G20" s="132"/>
      <c r="H20" s="144">
        <f>E20-B20</f>
        <v>0</v>
      </c>
    </row>
    <row r="21" spans="1:8" x14ac:dyDescent="0.25">
      <c r="A21" s="58" t="s">
        <v>111</v>
      </c>
      <c r="B21" s="131">
        <f>'P-T Input'!F77*1000</f>
        <v>0</v>
      </c>
      <c r="C21" s="132"/>
      <c r="D21" s="132"/>
      <c r="E21" s="131">
        <f>'Shock Results'!G139*1000</f>
        <v>0</v>
      </c>
      <c r="F21" s="132"/>
      <c r="G21" s="132"/>
      <c r="H21" s="144">
        <f>E21-B21</f>
        <v>0</v>
      </c>
    </row>
    <row r="22" spans="1:8" x14ac:dyDescent="0.25">
      <c r="A22" s="58" t="s">
        <v>55</v>
      </c>
      <c r="B22" s="145">
        <f>'P-T Input'!J77*1000</f>
        <v>0</v>
      </c>
      <c r="C22" s="132"/>
      <c r="D22" s="132"/>
      <c r="E22" s="145">
        <f>'Shock Results'!G167*1000</f>
        <v>0</v>
      </c>
      <c r="F22" s="132"/>
      <c r="G22" s="132"/>
      <c r="H22" s="146">
        <f>E22-B22</f>
        <v>0</v>
      </c>
    </row>
    <row r="23" spans="1:8" x14ac:dyDescent="0.25">
      <c r="A23" s="137" t="s">
        <v>112</v>
      </c>
      <c r="B23" s="147">
        <f>SUM(B20:B22)</f>
        <v>0</v>
      </c>
      <c r="C23" s="132"/>
      <c r="D23" s="132"/>
      <c r="E23" s="147">
        <f>SUM(E20:E22)</f>
        <v>0</v>
      </c>
      <c r="F23" s="132"/>
      <c r="G23" s="132"/>
      <c r="H23" s="148">
        <f>SUM(H20:H22)</f>
        <v>0</v>
      </c>
    </row>
    <row r="24" spans="1:8" x14ac:dyDescent="0.25">
      <c r="A24" s="58"/>
      <c r="B24" s="131"/>
      <c r="C24" s="132"/>
      <c r="D24" s="132"/>
      <c r="E24" s="132"/>
      <c r="F24" s="132"/>
      <c r="G24" s="132"/>
      <c r="H24" s="133"/>
    </row>
    <row r="25" spans="1:8" x14ac:dyDescent="0.25">
      <c r="A25" s="58"/>
      <c r="B25" s="132"/>
      <c r="C25" s="132"/>
      <c r="D25" s="132"/>
      <c r="E25" s="149" t="s">
        <v>87</v>
      </c>
      <c r="F25" s="132"/>
      <c r="G25" s="132"/>
      <c r="H25" s="133"/>
    </row>
    <row r="26" spans="1:8" x14ac:dyDescent="0.25">
      <c r="A26" s="129" t="s">
        <v>113</v>
      </c>
      <c r="B26" s="135">
        <v>-300</v>
      </c>
      <c r="C26" s="135">
        <v>-200</v>
      </c>
      <c r="D26" s="135">
        <v>-100</v>
      </c>
      <c r="E26" s="135">
        <v>0</v>
      </c>
      <c r="F26" s="135">
        <v>100</v>
      </c>
      <c r="G26" s="135">
        <v>200</v>
      </c>
      <c r="H26" s="136">
        <v>300</v>
      </c>
    </row>
    <row r="27" spans="1:8" x14ac:dyDescent="0.25">
      <c r="A27" s="58" t="s">
        <v>110</v>
      </c>
      <c r="B27" s="150">
        <f>'Shock Results'!D74*1000</f>
        <v>0</v>
      </c>
      <c r="C27" s="150">
        <f>'Shock Results'!E74*1000</f>
        <v>0</v>
      </c>
      <c r="D27" s="150">
        <f>'Shock Results'!F74*1000</f>
        <v>0</v>
      </c>
      <c r="E27" s="150">
        <f>'Shock Results'!G74*1000</f>
        <v>0</v>
      </c>
      <c r="F27" s="150">
        <f>'Shock Results'!H74*1000</f>
        <v>0</v>
      </c>
      <c r="G27" s="150">
        <f>'Shock Results'!I74*1000</f>
        <v>0</v>
      </c>
      <c r="H27" s="151">
        <f>'Shock Results'!J74*1000</f>
        <v>0</v>
      </c>
    </row>
    <row r="28" spans="1:8" x14ac:dyDescent="0.25">
      <c r="A28" s="137" t="s">
        <v>105</v>
      </c>
      <c r="B28" s="152">
        <f>B27-$E27</f>
        <v>0</v>
      </c>
      <c r="C28" s="152">
        <f t="shared" ref="C28:H28" si="2">C27-$E27</f>
        <v>0</v>
      </c>
      <c r="D28" s="152">
        <f t="shared" si="2"/>
        <v>0</v>
      </c>
      <c r="E28" s="152">
        <f t="shared" si="2"/>
        <v>0</v>
      </c>
      <c r="F28" s="152">
        <f t="shared" si="2"/>
        <v>0</v>
      </c>
      <c r="G28" s="152">
        <f t="shared" si="2"/>
        <v>0</v>
      </c>
      <c r="H28" s="153">
        <f t="shared" si="2"/>
        <v>0</v>
      </c>
    </row>
    <row r="29" spans="1:8" x14ac:dyDescent="0.25">
      <c r="A29" s="137" t="s">
        <v>106</v>
      </c>
      <c r="B29" s="154">
        <f t="shared" ref="B29:H29" si="3">IF($E27=0,0,B28/$E27)</f>
        <v>0</v>
      </c>
      <c r="C29" s="154">
        <f t="shared" si="3"/>
        <v>0</v>
      </c>
      <c r="D29" s="154">
        <f t="shared" si="3"/>
        <v>0</v>
      </c>
      <c r="E29" s="154">
        <f t="shared" si="3"/>
        <v>0</v>
      </c>
      <c r="F29" s="154">
        <f t="shared" si="3"/>
        <v>0</v>
      </c>
      <c r="G29" s="154">
        <f t="shared" si="3"/>
        <v>0</v>
      </c>
      <c r="H29" s="155">
        <f t="shared" si="3"/>
        <v>0</v>
      </c>
    </row>
    <row r="30" spans="1:8" x14ac:dyDescent="0.25">
      <c r="A30" s="58" t="s">
        <v>111</v>
      </c>
      <c r="B30" s="150">
        <f>'Shock Results'!D139*1000</f>
        <v>0</v>
      </c>
      <c r="C30" s="150">
        <f>'Shock Results'!E139*1000</f>
        <v>0</v>
      </c>
      <c r="D30" s="150">
        <f>'Shock Results'!F139*1000</f>
        <v>0</v>
      </c>
      <c r="E30" s="150">
        <f>'Shock Results'!G139*1000</f>
        <v>0</v>
      </c>
      <c r="F30" s="150">
        <f>'Shock Results'!H139*1000</f>
        <v>0</v>
      </c>
      <c r="G30" s="150">
        <f>'Shock Results'!I139*1000</f>
        <v>0</v>
      </c>
      <c r="H30" s="151">
        <f>'Shock Results'!J139*1000</f>
        <v>0</v>
      </c>
    </row>
    <row r="31" spans="1:8" x14ac:dyDescent="0.25">
      <c r="A31" s="137" t="s">
        <v>105</v>
      </c>
      <c r="B31" s="152">
        <f>B30-$E30</f>
        <v>0</v>
      </c>
      <c r="C31" s="152">
        <f t="shared" ref="C31:H31" si="4">C30-$E30</f>
        <v>0</v>
      </c>
      <c r="D31" s="152">
        <f t="shared" si="4"/>
        <v>0</v>
      </c>
      <c r="E31" s="152">
        <f t="shared" si="4"/>
        <v>0</v>
      </c>
      <c r="F31" s="152">
        <f t="shared" si="4"/>
        <v>0</v>
      </c>
      <c r="G31" s="152">
        <f t="shared" si="4"/>
        <v>0</v>
      </c>
      <c r="H31" s="153">
        <f t="shared" si="4"/>
        <v>0</v>
      </c>
    </row>
    <row r="32" spans="1:8" x14ac:dyDescent="0.25">
      <c r="A32" s="137" t="s">
        <v>106</v>
      </c>
      <c r="B32" s="154">
        <f t="shared" ref="B32:H32" si="5">IF($E30=0,0,B31/$E30)</f>
        <v>0</v>
      </c>
      <c r="C32" s="154">
        <f t="shared" si="5"/>
        <v>0</v>
      </c>
      <c r="D32" s="154">
        <f t="shared" si="5"/>
        <v>0</v>
      </c>
      <c r="E32" s="154">
        <f t="shared" si="5"/>
        <v>0</v>
      </c>
      <c r="F32" s="154">
        <f t="shared" si="5"/>
        <v>0</v>
      </c>
      <c r="G32" s="154">
        <f t="shared" si="5"/>
        <v>0</v>
      </c>
      <c r="H32" s="155">
        <f t="shared" si="5"/>
        <v>0</v>
      </c>
    </row>
    <row r="33" spans="1:8" x14ac:dyDescent="0.25">
      <c r="A33" s="58" t="s">
        <v>55</v>
      </c>
      <c r="B33" s="156">
        <f>'Shock Results'!D167*1000</f>
        <v>0</v>
      </c>
      <c r="C33" s="156">
        <f>'Shock Results'!E167*1000</f>
        <v>0</v>
      </c>
      <c r="D33" s="156">
        <f>'Shock Results'!F167*1000</f>
        <v>0</v>
      </c>
      <c r="E33" s="156">
        <f>'Shock Results'!G167*1000</f>
        <v>0</v>
      </c>
      <c r="F33" s="156">
        <f>'Shock Results'!H167*1000</f>
        <v>0</v>
      </c>
      <c r="G33" s="156">
        <f>'Shock Results'!I167*1000</f>
        <v>0</v>
      </c>
      <c r="H33" s="157">
        <f>'Shock Results'!J167*1000</f>
        <v>0</v>
      </c>
    </row>
    <row r="34" spans="1:8" x14ac:dyDescent="0.25">
      <c r="A34" s="137" t="s">
        <v>105</v>
      </c>
      <c r="B34" s="152">
        <f>B33-$E33</f>
        <v>0</v>
      </c>
      <c r="C34" s="152">
        <f t="shared" ref="C34:H34" si="6">C33-$E33</f>
        <v>0</v>
      </c>
      <c r="D34" s="152">
        <f t="shared" si="6"/>
        <v>0</v>
      </c>
      <c r="E34" s="152">
        <f t="shared" si="6"/>
        <v>0</v>
      </c>
      <c r="F34" s="152">
        <f t="shared" si="6"/>
        <v>0</v>
      </c>
      <c r="G34" s="152">
        <f t="shared" si="6"/>
        <v>0</v>
      </c>
      <c r="H34" s="153">
        <f t="shared" si="6"/>
        <v>0</v>
      </c>
    </row>
    <row r="35" spans="1:8" x14ac:dyDescent="0.25">
      <c r="A35" s="137" t="s">
        <v>106</v>
      </c>
      <c r="B35" s="154">
        <f t="shared" ref="B35:H35" si="7">IF($E33=0,0,B34/$E33)</f>
        <v>0</v>
      </c>
      <c r="C35" s="154">
        <f t="shared" si="7"/>
        <v>0</v>
      </c>
      <c r="D35" s="154">
        <f t="shared" si="7"/>
        <v>0</v>
      </c>
      <c r="E35" s="154">
        <f t="shared" si="7"/>
        <v>0</v>
      </c>
      <c r="F35" s="154">
        <f t="shared" si="7"/>
        <v>0</v>
      </c>
      <c r="G35" s="154">
        <f t="shared" si="7"/>
        <v>0</v>
      </c>
      <c r="H35" s="155">
        <f t="shared" si="7"/>
        <v>0</v>
      </c>
    </row>
    <row r="36" spans="1:8" x14ac:dyDescent="0.25">
      <c r="A36" s="158" t="s">
        <v>112</v>
      </c>
      <c r="B36" s="159">
        <f t="shared" ref="B36:H37" si="8">B27+B30+B33</f>
        <v>0</v>
      </c>
      <c r="C36" s="159">
        <f t="shared" si="8"/>
        <v>0</v>
      </c>
      <c r="D36" s="159">
        <f t="shared" si="8"/>
        <v>0</v>
      </c>
      <c r="E36" s="159">
        <f t="shared" si="8"/>
        <v>0</v>
      </c>
      <c r="F36" s="159">
        <f t="shared" si="8"/>
        <v>0</v>
      </c>
      <c r="G36" s="159">
        <f t="shared" si="8"/>
        <v>0</v>
      </c>
      <c r="H36" s="160">
        <f t="shared" si="8"/>
        <v>0</v>
      </c>
    </row>
    <row r="37" spans="1:8" x14ac:dyDescent="0.25">
      <c r="A37" s="158" t="s">
        <v>105</v>
      </c>
      <c r="B37" s="159">
        <f t="shared" si="8"/>
        <v>0</v>
      </c>
      <c r="C37" s="159">
        <f t="shared" si="8"/>
        <v>0</v>
      </c>
      <c r="D37" s="159">
        <f t="shared" si="8"/>
        <v>0</v>
      </c>
      <c r="E37" s="159">
        <f t="shared" si="8"/>
        <v>0</v>
      </c>
      <c r="F37" s="159">
        <f t="shared" si="8"/>
        <v>0</v>
      </c>
      <c r="G37" s="159">
        <f t="shared" si="8"/>
        <v>0</v>
      </c>
      <c r="H37" s="160">
        <f t="shared" si="8"/>
        <v>0</v>
      </c>
    </row>
    <row r="38" spans="1:8" ht="13.8" thickBot="1" x14ac:dyDescent="0.3">
      <c r="A38" s="161" t="s">
        <v>106</v>
      </c>
      <c r="B38" s="162">
        <f t="shared" ref="B38:H38" si="9">IF($E36=0,0,B37/$E36)</f>
        <v>0</v>
      </c>
      <c r="C38" s="162">
        <f t="shared" si="9"/>
        <v>0</v>
      </c>
      <c r="D38" s="162">
        <f t="shared" si="9"/>
        <v>0</v>
      </c>
      <c r="E38" s="162">
        <f t="shared" si="9"/>
        <v>0</v>
      </c>
      <c r="F38" s="162">
        <f t="shared" si="9"/>
        <v>0</v>
      </c>
      <c r="G38" s="162">
        <f t="shared" si="9"/>
        <v>0</v>
      </c>
      <c r="H38" s="163">
        <f t="shared" si="9"/>
        <v>0</v>
      </c>
    </row>
    <row r="39" spans="1:8" x14ac:dyDescent="0.25">
      <c r="A39" s="84"/>
      <c r="B39" s="84"/>
      <c r="C39" s="84"/>
      <c r="D39" s="84"/>
      <c r="E39" s="84"/>
      <c r="F39" s="84"/>
      <c r="G39" s="84"/>
      <c r="H39" s="84"/>
    </row>
    <row r="40" spans="1:8" x14ac:dyDescent="0.25">
      <c r="A40" s="84"/>
      <c r="B40" s="84"/>
      <c r="C40" s="84"/>
      <c r="D40" s="84"/>
      <c r="E40" s="84"/>
      <c r="F40" s="84"/>
      <c r="G40" s="84"/>
      <c r="H40" s="84"/>
    </row>
    <row r="41" spans="1:8" ht="13.8" thickBot="1" x14ac:dyDescent="0.3">
      <c r="A41" s="84"/>
      <c r="B41" s="84"/>
      <c r="C41" s="84"/>
      <c r="D41" s="84"/>
      <c r="E41" s="84"/>
      <c r="F41" s="84"/>
      <c r="G41" s="84"/>
      <c r="H41" s="84"/>
    </row>
    <row r="42" spans="1:8" ht="14.4" thickBot="1" x14ac:dyDescent="0.3">
      <c r="A42" s="164" t="s">
        <v>214</v>
      </c>
      <c r="B42" s="165"/>
      <c r="C42" s="166"/>
      <c r="D42" s="166"/>
      <c r="E42" s="166"/>
      <c r="F42" s="167"/>
      <c r="G42" s="168"/>
      <c r="H42" s="206">
        <f>'17-4 Test'!D16</f>
        <v>0</v>
      </c>
    </row>
    <row r="43" spans="1:8" ht="14.4" thickBot="1" x14ac:dyDescent="0.3">
      <c r="A43" s="84"/>
      <c r="B43" s="84"/>
      <c r="C43" s="84"/>
      <c r="D43" s="84"/>
      <c r="E43" s="84"/>
      <c r="F43" s="84"/>
      <c r="G43" s="84"/>
      <c r="H43" s="223"/>
    </row>
    <row r="44" spans="1:8" ht="14.4" thickBot="1" x14ac:dyDescent="0.3">
      <c r="A44" s="164" t="s">
        <v>114</v>
      </c>
      <c r="B44" s="166"/>
      <c r="C44" s="166"/>
      <c r="D44" s="166"/>
      <c r="E44" s="166"/>
      <c r="F44" s="167"/>
      <c r="G44" s="84"/>
      <c r="H44" s="206">
        <f>'17-4 Test'!D18</f>
        <v>0</v>
      </c>
    </row>
    <row r="45" spans="1:8" ht="13.8" thickBot="1" x14ac:dyDescent="0.3">
      <c r="A45" s="84"/>
      <c r="B45" s="84"/>
      <c r="C45" s="84"/>
      <c r="D45" s="84"/>
      <c r="E45" s="84"/>
      <c r="F45" s="84"/>
      <c r="G45" s="84"/>
      <c r="H45" s="222"/>
    </row>
    <row r="46" spans="1:8" ht="14.4" thickBot="1" x14ac:dyDescent="0.3">
      <c r="A46" s="164" t="s">
        <v>147</v>
      </c>
      <c r="B46" s="165"/>
      <c r="C46" s="166"/>
      <c r="D46" s="166"/>
      <c r="E46" s="166"/>
      <c r="F46" s="167"/>
      <c r="G46" s="84"/>
      <c r="H46" s="169">
        <f>IF(H44=0,0,H42/H44)</f>
        <v>0</v>
      </c>
    </row>
    <row r="47" spans="1:8" ht="14.4" thickBot="1" x14ac:dyDescent="0.3">
      <c r="A47" s="170"/>
      <c r="B47" s="171"/>
      <c r="C47" s="73"/>
      <c r="D47" s="73"/>
      <c r="E47" s="73"/>
      <c r="F47" s="73"/>
      <c r="G47" s="84"/>
      <c r="H47" s="172"/>
    </row>
    <row r="48" spans="1:8" ht="14.4" thickBot="1" x14ac:dyDescent="0.3">
      <c r="A48" s="173" t="s">
        <v>148</v>
      </c>
      <c r="B48" s="174"/>
      <c r="C48" s="174"/>
      <c r="D48" s="174"/>
      <c r="E48" s="174"/>
      <c r="F48" s="175"/>
      <c r="G48" s="84"/>
      <c r="H48" s="176">
        <f>'17-4 Test'!H41</f>
        <v>0</v>
      </c>
    </row>
    <row r="49" spans="1:8" ht="13.8" thickBot="1" x14ac:dyDescent="0.3">
      <c r="A49" s="84"/>
      <c r="B49" s="84"/>
      <c r="C49" s="84"/>
      <c r="D49" s="84"/>
      <c r="E49" s="84"/>
      <c r="F49" s="84"/>
      <c r="G49" s="84"/>
      <c r="H49" s="222"/>
    </row>
    <row r="50" spans="1:8" ht="13.8" thickBot="1" x14ac:dyDescent="0.3">
      <c r="A50" s="84" t="s">
        <v>115</v>
      </c>
      <c r="B50" s="84"/>
      <c r="C50" s="84"/>
      <c r="D50" s="177">
        <f>B12</f>
        <v>0</v>
      </c>
      <c r="E50" s="84"/>
      <c r="F50" s="84"/>
      <c r="G50" s="84"/>
      <c r="H50" s="222"/>
    </row>
    <row r="51" spans="1:8" ht="13.8" thickBot="1" x14ac:dyDescent="0.3">
      <c r="A51" s="84" t="s">
        <v>116</v>
      </c>
      <c r="B51" s="84"/>
      <c r="C51" s="84"/>
      <c r="D51" s="177">
        <f>H44+D50</f>
        <v>0</v>
      </c>
      <c r="E51" s="84"/>
      <c r="F51" s="84"/>
      <c r="G51" s="84"/>
      <c r="H51" s="222"/>
    </row>
    <row r="52" spans="1:8" ht="13.8" thickBot="1" x14ac:dyDescent="0.3">
      <c r="A52" s="84" t="s">
        <v>149</v>
      </c>
      <c r="B52" s="84"/>
      <c r="C52" s="84"/>
      <c r="D52" s="178">
        <f>H42+D50</f>
        <v>0</v>
      </c>
      <c r="E52" s="84"/>
      <c r="F52" s="84"/>
      <c r="G52" s="84"/>
      <c r="H52" s="222"/>
    </row>
    <row r="53" spans="1:8" ht="13.8" thickBot="1" x14ac:dyDescent="0.3">
      <c r="A53" s="84"/>
      <c r="B53" s="84"/>
      <c r="C53" s="84"/>
      <c r="D53" s="84"/>
      <c r="E53" s="84"/>
      <c r="F53" s="84"/>
      <c r="G53" s="84"/>
      <c r="H53" s="222"/>
    </row>
    <row r="54" spans="1:8" ht="14.4" thickBot="1" x14ac:dyDescent="0.3">
      <c r="A54" s="173" t="s">
        <v>213</v>
      </c>
      <c r="B54" s="174"/>
      <c r="C54" s="174"/>
      <c r="D54" s="179"/>
      <c r="E54" s="174"/>
      <c r="F54" s="180"/>
      <c r="G54" s="84"/>
      <c r="H54" s="176">
        <f>IF(D51=0,0,D52/D51)</f>
        <v>0</v>
      </c>
    </row>
    <row r="55" spans="1:8" ht="13.8" thickBot="1" x14ac:dyDescent="0.3">
      <c r="A55" s="84"/>
      <c r="B55" s="84"/>
      <c r="C55" s="84"/>
      <c r="D55" s="84"/>
      <c r="E55" s="84"/>
      <c r="F55" s="84"/>
      <c r="G55" s="84"/>
      <c r="H55" s="181"/>
    </row>
    <row r="56" spans="1:8" ht="13.8" thickBot="1" x14ac:dyDescent="0.3">
      <c r="A56" s="84" t="s">
        <v>117</v>
      </c>
      <c r="B56" s="84"/>
      <c r="C56" s="84"/>
      <c r="D56" s="224">
        <f>H37</f>
        <v>0</v>
      </c>
      <c r="E56" s="84" t="s">
        <v>1</v>
      </c>
      <c r="F56" s="84"/>
      <c r="G56" s="84"/>
      <c r="H56" s="84"/>
    </row>
    <row r="57" spans="1:8" ht="13.8" thickBot="1" x14ac:dyDescent="0.3">
      <c r="A57" s="84" t="s">
        <v>118</v>
      </c>
      <c r="B57" s="84"/>
      <c r="C57" s="84"/>
      <c r="D57" s="225">
        <f>'17-4 Test'!F34</f>
        <v>0</v>
      </c>
      <c r="E57" s="84" t="s">
        <v>1</v>
      </c>
      <c r="F57" s="84"/>
      <c r="G57" s="84"/>
      <c r="H57" s="84"/>
    </row>
    <row r="58" spans="1:8" ht="13.8" thickBot="1" x14ac:dyDescent="0.3">
      <c r="A58" s="84" t="s">
        <v>119</v>
      </c>
      <c r="B58" s="84"/>
      <c r="C58" s="84"/>
      <c r="D58" s="177">
        <f>D56+D57</f>
        <v>0</v>
      </c>
      <c r="E58" s="84" t="s">
        <v>1</v>
      </c>
      <c r="F58" s="84"/>
      <c r="G58" s="84"/>
      <c r="H58" s="84"/>
    </row>
    <row r="59" spans="1:8" ht="13.8" thickBot="1" x14ac:dyDescent="0.3">
      <c r="A59" s="84"/>
      <c r="B59" s="84"/>
      <c r="C59" s="84"/>
      <c r="D59" s="84"/>
      <c r="E59" s="84" t="s">
        <v>1</v>
      </c>
      <c r="F59" s="182"/>
      <c r="G59" s="84"/>
      <c r="H59" s="84"/>
    </row>
    <row r="60" spans="1:8" ht="13.8" thickBot="1" x14ac:dyDescent="0.3">
      <c r="A60" s="84" t="s">
        <v>120</v>
      </c>
      <c r="B60" s="84"/>
      <c r="C60" s="84"/>
      <c r="D60" s="177">
        <f>D51+D56</f>
        <v>0</v>
      </c>
      <c r="E60" s="183" t="s">
        <v>1</v>
      </c>
      <c r="F60" s="84"/>
      <c r="G60" s="84"/>
      <c r="H60" s="84"/>
    </row>
    <row r="61" spans="1:8" ht="13.8" thickBot="1" x14ac:dyDescent="0.3">
      <c r="A61" s="84" t="s">
        <v>121</v>
      </c>
      <c r="B61" s="84"/>
      <c r="C61" s="84"/>
      <c r="D61" s="178">
        <f>D51+D58</f>
        <v>0</v>
      </c>
      <c r="E61" s="183" t="s">
        <v>1</v>
      </c>
      <c r="F61" s="84"/>
      <c r="G61" s="84"/>
      <c r="H61" s="84"/>
    </row>
    <row r="62" spans="1:8" ht="13.8" thickBot="1" x14ac:dyDescent="0.3">
      <c r="A62" s="84" t="s">
        <v>150</v>
      </c>
      <c r="B62" s="84"/>
      <c r="C62" s="84"/>
      <c r="D62" s="177">
        <f>D52+D56</f>
        <v>0</v>
      </c>
      <c r="E62" s="183" t="s">
        <v>1</v>
      </c>
      <c r="F62" s="84"/>
      <c r="G62" s="84"/>
      <c r="H62" s="84"/>
    </row>
    <row r="63" spans="1:8" ht="13.8" thickBot="1" x14ac:dyDescent="0.3">
      <c r="A63" s="84" t="s">
        <v>151</v>
      </c>
      <c r="B63" s="84"/>
      <c r="C63" s="84"/>
      <c r="D63" s="177">
        <f>D52+D58</f>
        <v>0</v>
      </c>
      <c r="E63" s="183" t="s">
        <v>1</v>
      </c>
      <c r="F63" s="84"/>
      <c r="G63" s="84"/>
      <c r="H63" s="84"/>
    </row>
    <row r="64" spans="1:8" ht="13.8" thickBot="1" x14ac:dyDescent="0.3">
      <c r="A64" s="84"/>
      <c r="B64" s="84"/>
      <c r="C64" s="84"/>
      <c r="D64" s="84"/>
      <c r="E64" s="84"/>
      <c r="F64" s="84"/>
      <c r="G64" s="84"/>
      <c r="H64" s="84"/>
    </row>
    <row r="65" spans="1:8" ht="14.4" thickBot="1" x14ac:dyDescent="0.3">
      <c r="A65" s="173" t="s">
        <v>152</v>
      </c>
      <c r="B65" s="174"/>
      <c r="C65" s="174"/>
      <c r="D65" s="174"/>
      <c r="E65" s="174"/>
      <c r="F65" s="175"/>
      <c r="G65" s="184"/>
      <c r="H65" s="176">
        <f>IF(D61=0,0,D63/D61)</f>
        <v>0</v>
      </c>
    </row>
    <row r="66" spans="1:8" ht="14.4" thickBot="1" x14ac:dyDescent="0.3">
      <c r="A66" s="185"/>
      <c r="B66" s="186"/>
      <c r="C66" s="186"/>
      <c r="D66" s="186"/>
      <c r="E66" s="186"/>
      <c r="F66" s="187"/>
      <c r="G66" s="184"/>
      <c r="H66" s="188"/>
    </row>
    <row r="67" spans="1:8" ht="26.25" customHeight="1" thickBot="1" x14ac:dyDescent="0.3">
      <c r="A67" s="325" t="s">
        <v>212</v>
      </c>
      <c r="B67" s="326"/>
      <c r="C67" s="326"/>
      <c r="D67" s="326"/>
      <c r="E67" s="326"/>
      <c r="F67" s="327"/>
      <c r="G67" s="184"/>
      <c r="H67" s="226">
        <f>IF(D52=0,0,(D52-D63)/D52)</f>
        <v>0</v>
      </c>
    </row>
    <row r="68" spans="1:8" x14ac:dyDescent="0.25">
      <c r="A68" s="189" t="s">
        <v>122</v>
      </c>
      <c r="B68" s="84"/>
      <c r="C68" s="84"/>
      <c r="D68" s="84"/>
      <c r="E68" s="84"/>
      <c r="F68" s="84"/>
      <c r="G68" s="84"/>
      <c r="H68" s="84"/>
    </row>
    <row r="69" spans="1:8" x14ac:dyDescent="0.25">
      <c r="A69" s="84"/>
      <c r="B69" s="84"/>
      <c r="C69" s="84"/>
      <c r="D69" s="84"/>
      <c r="E69" s="183"/>
      <c r="F69" s="84"/>
      <c r="G69" s="84"/>
      <c r="H69" s="84"/>
    </row>
    <row r="70" spans="1:8" x14ac:dyDescent="0.25">
      <c r="A70" s="84"/>
      <c r="B70" s="84"/>
      <c r="C70" s="84"/>
      <c r="D70" s="84"/>
      <c r="E70" s="183"/>
      <c r="F70" s="84"/>
      <c r="G70" s="84"/>
      <c r="H70" s="84"/>
    </row>
    <row r="71" spans="1:8" ht="13.8" thickBot="1" x14ac:dyDescent="0.3">
      <c r="A71" s="190"/>
      <c r="B71" s="190"/>
      <c r="C71" s="190"/>
      <c r="D71" s="190"/>
      <c r="E71" s="191"/>
      <c r="F71" s="190"/>
      <c r="G71" s="190"/>
      <c r="H71" s="190"/>
    </row>
  </sheetData>
  <sheetProtection password="CF7D" sheet="1" objects="1" scenarios="1"/>
  <mergeCells count="1">
    <mergeCell ref="A67:F67"/>
  </mergeCells>
  <phoneticPr fontId="0" type="noConversion"/>
  <printOptions horizontalCentered="1" verticalCentered="1"/>
  <pageMargins left="0.25" right="0.25" top="0.25" bottom="0.25" header="0" footer="0"/>
  <pageSetup scale="63"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91"/>
  <sheetViews>
    <sheetView workbookViewId="0">
      <selection activeCell="B3" sqref="B3"/>
    </sheetView>
  </sheetViews>
  <sheetFormatPr defaultRowHeight="13.2" x14ac:dyDescent="0.25"/>
  <cols>
    <col min="2" max="2" width="10.5546875" customWidth="1"/>
    <col min="3" max="3" width="9.88671875" customWidth="1"/>
    <col min="4" max="4" width="10.6640625" customWidth="1"/>
    <col min="5" max="5" width="13.44140625" customWidth="1"/>
    <col min="6" max="6" width="11" style="286" customWidth="1"/>
    <col min="7" max="12" width="9.109375" style="286" customWidth="1"/>
  </cols>
  <sheetData>
    <row r="1" spans="2:12" ht="12.75" customHeight="1" x14ac:dyDescent="0.4">
      <c r="D1" t="s">
        <v>78</v>
      </c>
      <c r="F1" s="286" t="s">
        <v>79</v>
      </c>
      <c r="H1" s="300"/>
      <c r="K1" s="299"/>
      <c r="L1" s="299"/>
    </row>
    <row r="2" spans="2:12" x14ac:dyDescent="0.25">
      <c r="D2" t="s">
        <v>80</v>
      </c>
      <c r="F2" s="286" t="s">
        <v>81</v>
      </c>
    </row>
    <row r="3" spans="2:12" x14ac:dyDescent="0.25">
      <c r="D3" t="s">
        <v>82</v>
      </c>
      <c r="F3" t="s">
        <v>281</v>
      </c>
      <c r="G3" s="287"/>
      <c r="H3" s="288"/>
      <c r="I3" s="288"/>
      <c r="J3" s="288"/>
      <c r="K3" s="288"/>
      <c r="L3" s="288"/>
    </row>
    <row r="4" spans="2:12" x14ac:dyDescent="0.25">
      <c r="D4" t="s">
        <v>83</v>
      </c>
      <c r="F4" t="s">
        <v>281</v>
      </c>
      <c r="G4" s="288" t="s">
        <v>84</v>
      </c>
      <c r="H4" s="288"/>
      <c r="I4" s="288"/>
      <c r="J4" s="288"/>
      <c r="K4" s="288"/>
    </row>
    <row r="5" spans="2:12" x14ac:dyDescent="0.25">
      <c r="D5" t="s">
        <v>85</v>
      </c>
      <c r="F5" s="286" t="s">
        <v>86</v>
      </c>
      <c r="I5" s="297" t="s">
        <v>87</v>
      </c>
    </row>
    <row r="6" spans="2:12" x14ac:dyDescent="0.25">
      <c r="B6" t="s">
        <v>88</v>
      </c>
      <c r="C6" s="4" t="s">
        <v>250</v>
      </c>
      <c r="D6" s="4" t="s">
        <v>249</v>
      </c>
      <c r="E6" s="6" t="s">
        <v>56</v>
      </c>
      <c r="F6" s="289">
        <v>-300</v>
      </c>
      <c r="G6" s="289">
        <v>-200</v>
      </c>
      <c r="H6" s="289">
        <v>-100</v>
      </c>
      <c r="I6" s="292">
        <v>0</v>
      </c>
      <c r="J6" s="289">
        <v>100</v>
      </c>
      <c r="K6" s="289">
        <v>200</v>
      </c>
      <c r="L6" s="289">
        <v>300</v>
      </c>
    </row>
    <row r="7" spans="2:12" x14ac:dyDescent="0.25">
      <c r="B7" t="s">
        <v>282</v>
      </c>
      <c r="C7" s="3">
        <v>0.05</v>
      </c>
      <c r="D7" s="15">
        <v>5.5E-2</v>
      </c>
      <c r="E7" s="14" t="s">
        <v>61</v>
      </c>
      <c r="F7" s="293">
        <v>105.35</v>
      </c>
      <c r="G7" s="293">
        <v>104.9</v>
      </c>
      <c r="H7" s="293">
        <v>103.02</v>
      </c>
      <c r="I7" s="293">
        <v>99.08</v>
      </c>
      <c r="J7" s="293">
        <v>93.61</v>
      </c>
      <c r="K7" s="293">
        <v>87.61</v>
      </c>
      <c r="L7" s="293">
        <v>81.709999999999994</v>
      </c>
    </row>
    <row r="8" spans="2:12" x14ac:dyDescent="0.25">
      <c r="B8" t="s">
        <v>283</v>
      </c>
      <c r="D8" s="10"/>
      <c r="E8" s="11" t="s">
        <v>64</v>
      </c>
      <c r="F8" s="293">
        <v>105.4</v>
      </c>
      <c r="G8" s="293">
        <v>104.78</v>
      </c>
      <c r="H8" s="293">
        <v>103</v>
      </c>
      <c r="I8" s="293">
        <v>99.24</v>
      </c>
      <c r="J8" s="293">
        <v>94.09</v>
      </c>
      <c r="K8" s="293">
        <v>88.57</v>
      </c>
      <c r="L8" s="293">
        <v>82.95</v>
      </c>
    </row>
    <row r="9" spans="2:12" x14ac:dyDescent="0.25">
      <c r="B9" t="s">
        <v>284</v>
      </c>
      <c r="D9" s="10"/>
      <c r="E9" s="13" t="s">
        <v>67</v>
      </c>
      <c r="F9" s="293">
        <v>106.16</v>
      </c>
      <c r="G9" s="293">
        <v>105.71</v>
      </c>
      <c r="H9" s="293">
        <v>104.22</v>
      </c>
      <c r="I9" s="293">
        <v>100.95</v>
      </c>
      <c r="J9" s="293">
        <v>96.41</v>
      </c>
      <c r="K9" s="293">
        <v>91.48</v>
      </c>
      <c r="L9" s="293">
        <v>86.44</v>
      </c>
    </row>
    <row r="10" spans="2:12" x14ac:dyDescent="0.25">
      <c r="B10" t="s">
        <v>285</v>
      </c>
      <c r="D10" s="10"/>
      <c r="E10" s="11" t="s">
        <v>69</v>
      </c>
      <c r="F10" s="293">
        <v>104.97</v>
      </c>
      <c r="G10" s="293">
        <v>103.98</v>
      </c>
      <c r="H10" s="293">
        <v>102.99</v>
      </c>
      <c r="I10" s="293">
        <v>101.99</v>
      </c>
      <c r="J10" s="293">
        <v>101.01</v>
      </c>
      <c r="K10" s="293">
        <v>100.02</v>
      </c>
      <c r="L10" s="293">
        <v>99.04</v>
      </c>
    </row>
    <row r="11" spans="2:12" x14ac:dyDescent="0.25">
      <c r="B11" t="s">
        <v>286</v>
      </c>
      <c r="D11" s="10"/>
      <c r="E11" s="11" t="s">
        <v>71</v>
      </c>
      <c r="F11" s="293">
        <v>105.52</v>
      </c>
      <c r="G11" s="293">
        <v>104.29</v>
      </c>
      <c r="H11" s="293">
        <v>103.03</v>
      </c>
      <c r="I11" s="293">
        <v>101.72</v>
      </c>
      <c r="J11" s="293">
        <v>100.41</v>
      </c>
      <c r="K11" s="293">
        <v>99.09</v>
      </c>
      <c r="L11" s="293">
        <v>97.77</v>
      </c>
    </row>
    <row r="12" spans="2:12" x14ac:dyDescent="0.25">
      <c r="B12" t="s">
        <v>287</v>
      </c>
      <c r="D12" s="10"/>
      <c r="E12" s="13" t="s">
        <v>72</v>
      </c>
      <c r="F12" s="293">
        <v>104.2</v>
      </c>
      <c r="G12" s="293">
        <v>103.45</v>
      </c>
      <c r="H12" s="293">
        <v>102.59</v>
      </c>
      <c r="I12" s="293">
        <v>101.55</v>
      </c>
      <c r="J12" s="293">
        <v>100.42</v>
      </c>
      <c r="K12" s="293">
        <v>99.27</v>
      </c>
      <c r="L12" s="293">
        <v>98.12</v>
      </c>
    </row>
    <row r="13" spans="2:12" x14ac:dyDescent="0.25">
      <c r="B13" t="s">
        <v>288</v>
      </c>
      <c r="C13" s="3">
        <v>5.2499999999999998E-2</v>
      </c>
      <c r="D13" s="15">
        <v>5.7500000000000002E-2</v>
      </c>
      <c r="E13" s="14" t="s">
        <v>61</v>
      </c>
      <c r="F13" s="293">
        <v>105.83</v>
      </c>
      <c r="G13" s="293">
        <v>105.19</v>
      </c>
      <c r="H13" s="293">
        <v>103.56</v>
      </c>
      <c r="I13" s="293">
        <v>100.13</v>
      </c>
      <c r="J13" s="293">
        <v>95.01</v>
      </c>
      <c r="K13" s="293">
        <v>89.16</v>
      </c>
      <c r="L13" s="293">
        <v>83.03</v>
      </c>
    </row>
    <row r="14" spans="2:12" x14ac:dyDescent="0.25">
      <c r="B14" t="s">
        <v>289</v>
      </c>
      <c r="D14" s="10"/>
      <c r="E14" s="11" t="s">
        <v>64</v>
      </c>
      <c r="F14" s="293">
        <v>105.2</v>
      </c>
      <c r="G14" s="293">
        <v>104.66</v>
      </c>
      <c r="H14" s="293">
        <v>103.25</v>
      </c>
      <c r="I14" s="293">
        <v>100.2</v>
      </c>
      <c r="J14" s="293">
        <v>95.5</v>
      </c>
      <c r="K14" s="293">
        <v>90.12</v>
      </c>
      <c r="L14" s="293">
        <v>84.48</v>
      </c>
    </row>
    <row r="15" spans="2:12" x14ac:dyDescent="0.25">
      <c r="B15" t="s">
        <v>290</v>
      </c>
      <c r="D15" s="10"/>
      <c r="E15" s="13" t="s">
        <v>67</v>
      </c>
      <c r="F15" s="293">
        <v>105.96</v>
      </c>
      <c r="G15" s="293">
        <v>105.45</v>
      </c>
      <c r="H15" s="293">
        <v>104.22</v>
      </c>
      <c r="I15" s="293">
        <v>101.62</v>
      </c>
      <c r="J15" s="293">
        <v>97.5</v>
      </c>
      <c r="K15" s="293">
        <v>92.71</v>
      </c>
      <c r="L15" s="293">
        <v>87.68</v>
      </c>
    </row>
    <row r="16" spans="2:12" x14ac:dyDescent="0.25">
      <c r="B16" t="s">
        <v>291</v>
      </c>
      <c r="D16" s="10"/>
      <c r="E16" s="11" t="s">
        <v>69</v>
      </c>
      <c r="F16" s="293">
        <v>105.19</v>
      </c>
      <c r="G16" s="293">
        <v>104.2</v>
      </c>
      <c r="H16" s="293">
        <v>103.21</v>
      </c>
      <c r="I16" s="293">
        <v>102.22</v>
      </c>
      <c r="J16" s="293">
        <v>101.24</v>
      </c>
      <c r="K16" s="293">
        <v>100.25</v>
      </c>
      <c r="L16" s="293">
        <v>99.27</v>
      </c>
    </row>
    <row r="17" spans="2:12" x14ac:dyDescent="0.25">
      <c r="B17" t="s">
        <v>292</v>
      </c>
      <c r="D17" s="10"/>
      <c r="E17" s="11" t="s">
        <v>71</v>
      </c>
      <c r="F17" s="293">
        <v>105.49</v>
      </c>
      <c r="G17" s="293">
        <v>104.54</v>
      </c>
      <c r="H17" s="293">
        <v>103.3</v>
      </c>
      <c r="I17" s="293">
        <v>101.52</v>
      </c>
      <c r="J17" s="293">
        <v>99.18</v>
      </c>
      <c r="K17" s="293">
        <v>96.65</v>
      </c>
      <c r="L17" s="293">
        <v>94.08</v>
      </c>
    </row>
    <row r="18" spans="2:12" x14ac:dyDescent="0.25">
      <c r="B18" t="s">
        <v>293</v>
      </c>
      <c r="D18" s="10"/>
      <c r="E18" s="13" t="s">
        <v>72</v>
      </c>
      <c r="F18" s="293">
        <v>104.34</v>
      </c>
      <c r="G18" s="293">
        <v>103.56</v>
      </c>
      <c r="H18" s="293">
        <v>102.73</v>
      </c>
      <c r="I18" s="293">
        <v>101.78</v>
      </c>
      <c r="J18" s="293">
        <v>100.69</v>
      </c>
      <c r="K18" s="293">
        <v>99.55</v>
      </c>
      <c r="L18" s="293">
        <v>98.4</v>
      </c>
    </row>
    <row r="19" spans="2:12" x14ac:dyDescent="0.25">
      <c r="B19" t="s">
        <v>294</v>
      </c>
      <c r="C19" s="3">
        <v>5.5E-2</v>
      </c>
      <c r="D19" s="15">
        <v>0.06</v>
      </c>
      <c r="E19" s="14" t="s">
        <v>61</v>
      </c>
      <c r="F19" s="293">
        <v>105.59</v>
      </c>
      <c r="G19" s="293">
        <v>105.11</v>
      </c>
      <c r="H19" s="293">
        <v>104.09</v>
      </c>
      <c r="I19" s="293">
        <v>101.41</v>
      </c>
      <c r="J19" s="293">
        <v>96.83</v>
      </c>
      <c r="K19" s="293">
        <v>91.12</v>
      </c>
      <c r="L19" s="293">
        <v>85.21</v>
      </c>
    </row>
    <row r="20" spans="2:12" x14ac:dyDescent="0.25">
      <c r="B20" t="s">
        <v>295</v>
      </c>
      <c r="D20" s="10"/>
      <c r="E20" s="11" t="s">
        <v>64</v>
      </c>
      <c r="F20" s="293">
        <v>106.32</v>
      </c>
      <c r="G20" s="293">
        <v>105.56</v>
      </c>
      <c r="H20" s="293">
        <v>104.28</v>
      </c>
      <c r="I20" s="293">
        <v>101.87</v>
      </c>
      <c r="J20" s="293">
        <v>97.77</v>
      </c>
      <c r="K20" s="293">
        <v>92.61</v>
      </c>
      <c r="L20" s="293">
        <v>86.99</v>
      </c>
    </row>
    <row r="21" spans="2:12" x14ac:dyDescent="0.25">
      <c r="B21" t="s">
        <v>296</v>
      </c>
      <c r="D21" s="10"/>
      <c r="E21" s="13" t="s">
        <v>67</v>
      </c>
      <c r="F21" s="293">
        <v>105.84</v>
      </c>
      <c r="G21" s="293">
        <v>105.16</v>
      </c>
      <c r="H21" s="293">
        <v>104.03</v>
      </c>
      <c r="I21" s="293">
        <v>101.92</v>
      </c>
      <c r="J21" s="293">
        <v>98.23</v>
      </c>
      <c r="K21" s="293">
        <v>93.62</v>
      </c>
      <c r="L21" s="293">
        <v>88.63</v>
      </c>
    </row>
    <row r="22" spans="2:12" x14ac:dyDescent="0.25">
      <c r="B22" t="s">
        <v>297</v>
      </c>
      <c r="D22" s="10"/>
      <c r="E22" s="11" t="s">
        <v>69</v>
      </c>
      <c r="F22" s="293">
        <v>105.42</v>
      </c>
      <c r="G22" s="293">
        <v>104.42</v>
      </c>
      <c r="H22" s="293">
        <v>103.42</v>
      </c>
      <c r="I22" s="293">
        <v>102.44</v>
      </c>
      <c r="J22" s="293">
        <v>101.46</v>
      </c>
      <c r="K22" s="293">
        <v>100.48</v>
      </c>
      <c r="L22" s="293">
        <v>99.5</v>
      </c>
    </row>
    <row r="23" spans="2:12" x14ac:dyDescent="0.25">
      <c r="B23" t="s">
        <v>298</v>
      </c>
      <c r="D23" s="10"/>
      <c r="E23" s="11" t="s">
        <v>71</v>
      </c>
      <c r="F23" s="293">
        <v>105.67</v>
      </c>
      <c r="G23" s="293">
        <v>104.63</v>
      </c>
      <c r="H23" s="293">
        <v>103.47</v>
      </c>
      <c r="I23" s="293">
        <v>101.95</v>
      </c>
      <c r="J23" s="293">
        <v>99.79</v>
      </c>
      <c r="K23" s="293">
        <v>97.32</v>
      </c>
      <c r="L23" s="293">
        <v>94.74</v>
      </c>
    </row>
    <row r="24" spans="2:12" x14ac:dyDescent="0.25">
      <c r="B24" t="s">
        <v>299</v>
      </c>
      <c r="D24" s="10"/>
      <c r="E24" s="13" t="s">
        <v>72</v>
      </c>
      <c r="F24" s="293">
        <v>104.51</v>
      </c>
      <c r="G24" s="293">
        <v>103.68</v>
      </c>
      <c r="H24" s="293">
        <v>102.85</v>
      </c>
      <c r="I24" s="293">
        <v>101.99</v>
      </c>
      <c r="J24" s="293">
        <v>100.95</v>
      </c>
      <c r="K24" s="293">
        <v>99.83</v>
      </c>
      <c r="L24" s="293">
        <v>98.68</v>
      </c>
    </row>
    <row r="25" spans="2:12" x14ac:dyDescent="0.25">
      <c r="B25" t="s">
        <v>300</v>
      </c>
      <c r="C25" s="3">
        <v>5.7500000000000002E-2</v>
      </c>
      <c r="D25" s="15">
        <v>6.25E-2</v>
      </c>
      <c r="E25" s="14" t="s">
        <v>61</v>
      </c>
      <c r="F25" s="293">
        <v>106.22</v>
      </c>
      <c r="G25" s="293">
        <v>105.56</v>
      </c>
      <c r="H25" s="293">
        <v>104.7</v>
      </c>
      <c r="I25" s="293">
        <v>102.49</v>
      </c>
      <c r="J25" s="293">
        <v>98.41</v>
      </c>
      <c r="K25" s="293">
        <v>92.96</v>
      </c>
      <c r="L25" s="293">
        <v>87.08</v>
      </c>
    </row>
    <row r="26" spans="2:12" x14ac:dyDescent="0.25">
      <c r="B26" t="s">
        <v>301</v>
      </c>
      <c r="D26" s="10"/>
      <c r="E26" s="11" t="s">
        <v>64</v>
      </c>
      <c r="F26" s="293">
        <v>106.25</v>
      </c>
      <c r="G26" s="293">
        <v>105.34</v>
      </c>
      <c r="H26" s="293">
        <v>104.08</v>
      </c>
      <c r="I26" s="293">
        <v>101.98</v>
      </c>
      <c r="J26" s="293">
        <v>98.26</v>
      </c>
      <c r="K26" s="293">
        <v>93.32</v>
      </c>
      <c r="L26" s="293">
        <v>87.79</v>
      </c>
    </row>
    <row r="27" spans="2:12" x14ac:dyDescent="0.25">
      <c r="B27" t="s">
        <v>302</v>
      </c>
      <c r="D27" s="10"/>
      <c r="E27" s="13" t="s">
        <v>67</v>
      </c>
      <c r="F27" s="293">
        <v>105.8</v>
      </c>
      <c r="G27" s="293">
        <v>104.94</v>
      </c>
      <c r="H27" s="293">
        <v>103.82</v>
      </c>
      <c r="I27" s="293">
        <v>102</v>
      </c>
      <c r="J27" s="293">
        <v>98.66</v>
      </c>
      <c r="K27" s="293">
        <v>94.23</v>
      </c>
      <c r="L27" s="293">
        <v>89.3</v>
      </c>
    </row>
    <row r="28" spans="2:12" x14ac:dyDescent="0.25">
      <c r="B28" t="s">
        <v>303</v>
      </c>
      <c r="D28" s="10"/>
      <c r="E28" s="11" t="s">
        <v>69</v>
      </c>
      <c r="F28" s="293">
        <v>105.65</v>
      </c>
      <c r="G28" s="293">
        <v>104.64</v>
      </c>
      <c r="H28" s="293">
        <v>103.64</v>
      </c>
      <c r="I28" s="293">
        <v>102.66</v>
      </c>
      <c r="J28" s="293">
        <v>101.69</v>
      </c>
      <c r="K28" s="293">
        <v>100.71</v>
      </c>
      <c r="L28" s="293">
        <v>99.73</v>
      </c>
    </row>
    <row r="29" spans="2:12" x14ac:dyDescent="0.25">
      <c r="B29" t="s">
        <v>304</v>
      </c>
      <c r="D29" s="10"/>
      <c r="E29" s="11" t="s">
        <v>71</v>
      </c>
      <c r="F29" s="293">
        <v>106.39</v>
      </c>
      <c r="G29" s="293">
        <v>105.1</v>
      </c>
      <c r="H29" s="293">
        <v>103.83</v>
      </c>
      <c r="I29" s="293">
        <v>102.6</v>
      </c>
      <c r="J29" s="293">
        <v>101.33</v>
      </c>
      <c r="K29" s="293">
        <v>100.03</v>
      </c>
      <c r="L29" s="293">
        <v>98.72</v>
      </c>
    </row>
    <row r="30" spans="2:12" x14ac:dyDescent="0.25">
      <c r="B30" t="s">
        <v>305</v>
      </c>
      <c r="D30" s="10"/>
      <c r="E30" s="13" t="s">
        <v>72</v>
      </c>
      <c r="F30" s="293">
        <v>104.7</v>
      </c>
      <c r="G30" s="293">
        <v>103.82</v>
      </c>
      <c r="H30" s="293">
        <v>102.99</v>
      </c>
      <c r="I30" s="293">
        <v>102.18</v>
      </c>
      <c r="J30" s="293">
        <v>101.2</v>
      </c>
      <c r="K30" s="293">
        <v>100.1</v>
      </c>
      <c r="L30" s="293">
        <v>98.96</v>
      </c>
    </row>
    <row r="31" spans="2:12" x14ac:dyDescent="0.25">
      <c r="B31" t="s">
        <v>306</v>
      </c>
      <c r="C31" s="3">
        <v>0.06</v>
      </c>
      <c r="D31" s="15">
        <v>6.5000000000000002E-2</v>
      </c>
      <c r="E31" s="14" t="s">
        <v>61</v>
      </c>
      <c r="F31" s="293">
        <v>106.51</v>
      </c>
      <c r="G31" s="293">
        <v>105.7</v>
      </c>
      <c r="H31" s="293">
        <v>105.01</v>
      </c>
      <c r="I31" s="293">
        <v>103.51</v>
      </c>
      <c r="J31" s="293">
        <v>100.27</v>
      </c>
      <c r="K31" s="293">
        <v>95.35</v>
      </c>
      <c r="L31" s="293">
        <v>89.62</v>
      </c>
    </row>
    <row r="32" spans="2:12" x14ac:dyDescent="0.25">
      <c r="B32" t="s">
        <v>307</v>
      </c>
      <c r="D32" s="10"/>
      <c r="E32" s="11" t="s">
        <v>64</v>
      </c>
      <c r="F32" s="293">
        <v>107.97</v>
      </c>
      <c r="G32" s="293">
        <v>106.58</v>
      </c>
      <c r="H32" s="293">
        <v>105.29</v>
      </c>
      <c r="I32" s="293">
        <v>103.61</v>
      </c>
      <c r="J32" s="293">
        <v>100.65</v>
      </c>
      <c r="K32" s="293">
        <v>96.27</v>
      </c>
      <c r="L32" s="293">
        <v>91.12</v>
      </c>
    </row>
    <row r="33" spans="2:12" x14ac:dyDescent="0.25">
      <c r="B33" t="s">
        <v>308</v>
      </c>
      <c r="D33" s="10"/>
      <c r="E33" s="13" t="s">
        <v>67</v>
      </c>
      <c r="F33" s="293">
        <v>107.87</v>
      </c>
      <c r="G33" s="293">
        <v>106.67</v>
      </c>
      <c r="H33" s="293">
        <v>105.48</v>
      </c>
      <c r="I33" s="293">
        <v>104.02</v>
      </c>
      <c r="J33" s="293">
        <v>101.3</v>
      </c>
      <c r="K33" s="293">
        <v>97.25</v>
      </c>
      <c r="L33" s="293">
        <v>92.47</v>
      </c>
    </row>
    <row r="34" spans="2:12" x14ac:dyDescent="0.25">
      <c r="B34" t="s">
        <v>309</v>
      </c>
      <c r="D34" s="10"/>
      <c r="E34" s="11" t="s">
        <v>69</v>
      </c>
      <c r="F34" s="293">
        <v>105.88</v>
      </c>
      <c r="G34" s="293">
        <v>104.86</v>
      </c>
      <c r="H34" s="293">
        <v>103.86</v>
      </c>
      <c r="I34" s="293">
        <v>102.88</v>
      </c>
      <c r="J34" s="293">
        <v>101.91</v>
      </c>
      <c r="K34" s="293">
        <v>100.94</v>
      </c>
      <c r="L34" s="293">
        <v>99.98</v>
      </c>
    </row>
    <row r="35" spans="2:12" x14ac:dyDescent="0.25">
      <c r="B35" t="s">
        <v>310</v>
      </c>
      <c r="D35" s="10"/>
      <c r="E35" s="11" t="s">
        <v>71</v>
      </c>
      <c r="F35" s="293">
        <v>106.68</v>
      </c>
      <c r="G35" s="293">
        <v>105.38</v>
      </c>
      <c r="H35" s="293">
        <v>104.11</v>
      </c>
      <c r="I35" s="293">
        <v>102.88</v>
      </c>
      <c r="J35" s="293">
        <v>101.63</v>
      </c>
      <c r="K35" s="293">
        <v>100.34</v>
      </c>
      <c r="L35" s="293">
        <v>99.03</v>
      </c>
    </row>
    <row r="36" spans="2:12" x14ac:dyDescent="0.25">
      <c r="B36" t="s">
        <v>311</v>
      </c>
      <c r="D36" s="10"/>
      <c r="E36" s="13" t="s">
        <v>72</v>
      </c>
      <c r="F36" s="293">
        <v>104.89</v>
      </c>
      <c r="G36" s="293">
        <v>103.99</v>
      </c>
      <c r="H36" s="293">
        <v>103.14</v>
      </c>
      <c r="I36" s="293">
        <v>102.35</v>
      </c>
      <c r="J36" s="293">
        <v>101.44</v>
      </c>
      <c r="K36" s="293">
        <v>100.38</v>
      </c>
      <c r="L36" s="293">
        <v>99.23</v>
      </c>
    </row>
    <row r="37" spans="2:12" x14ac:dyDescent="0.25">
      <c r="B37" t="s">
        <v>312</v>
      </c>
      <c r="C37" s="3">
        <v>6.25E-2</v>
      </c>
      <c r="D37" s="15">
        <v>6.7500000000000004E-2</v>
      </c>
      <c r="E37" s="14" t="s">
        <v>61</v>
      </c>
      <c r="F37" s="293">
        <v>107.36</v>
      </c>
      <c r="G37" s="293">
        <v>106.31</v>
      </c>
      <c r="H37" s="293">
        <v>105.44</v>
      </c>
      <c r="I37" s="293">
        <v>104.06</v>
      </c>
      <c r="J37" s="293">
        <v>101.2</v>
      </c>
      <c r="K37" s="293">
        <v>96.63</v>
      </c>
      <c r="L37" s="293">
        <v>91.07</v>
      </c>
    </row>
    <row r="38" spans="2:12" x14ac:dyDescent="0.25">
      <c r="B38" t="s">
        <v>313</v>
      </c>
      <c r="D38" s="10"/>
      <c r="E38" s="11" t="s">
        <v>64</v>
      </c>
      <c r="F38" s="293">
        <v>107.04</v>
      </c>
      <c r="G38" s="293">
        <v>106.03</v>
      </c>
      <c r="H38" s="293">
        <v>105.25</v>
      </c>
      <c r="I38" s="293">
        <v>104.21</v>
      </c>
      <c r="J38" s="293">
        <v>101.81</v>
      </c>
      <c r="K38" s="293">
        <v>97.82</v>
      </c>
      <c r="L38" s="293">
        <v>92.94</v>
      </c>
    </row>
    <row r="39" spans="2:12" x14ac:dyDescent="0.25">
      <c r="B39" t="s">
        <v>314</v>
      </c>
      <c r="D39" s="10"/>
      <c r="E39" s="13" t="s">
        <v>67</v>
      </c>
      <c r="F39" s="293">
        <v>107.86</v>
      </c>
      <c r="G39" s="293">
        <v>106.58</v>
      </c>
      <c r="H39" s="293">
        <v>105.34</v>
      </c>
      <c r="I39" s="293">
        <v>103.95</v>
      </c>
      <c r="J39" s="293">
        <v>101.5</v>
      </c>
      <c r="K39" s="293">
        <v>97.66</v>
      </c>
      <c r="L39" s="293">
        <v>93.04</v>
      </c>
    </row>
    <row r="40" spans="2:12" x14ac:dyDescent="0.25">
      <c r="B40" t="s">
        <v>315</v>
      </c>
      <c r="D40" s="10"/>
      <c r="E40" s="11" t="s">
        <v>69</v>
      </c>
      <c r="F40" s="293">
        <v>109.33</v>
      </c>
      <c r="G40" s="293">
        <v>107.91</v>
      </c>
      <c r="H40" s="293">
        <v>106.59</v>
      </c>
      <c r="I40" s="293">
        <v>105.42</v>
      </c>
      <c r="J40" s="293">
        <v>104.18</v>
      </c>
      <c r="K40" s="293">
        <v>102.71</v>
      </c>
      <c r="L40" s="293">
        <v>101.09</v>
      </c>
    </row>
    <row r="41" spans="2:12" x14ac:dyDescent="0.25">
      <c r="B41" t="s">
        <v>316</v>
      </c>
      <c r="D41" s="10"/>
      <c r="E41" s="11" t="s">
        <v>71</v>
      </c>
      <c r="F41" s="293">
        <v>106.98</v>
      </c>
      <c r="G41" s="293">
        <v>105.67</v>
      </c>
      <c r="H41" s="293">
        <v>104.39</v>
      </c>
      <c r="I41" s="293">
        <v>103.16</v>
      </c>
      <c r="J41" s="293">
        <v>101.92</v>
      </c>
      <c r="K41" s="293">
        <v>100.65</v>
      </c>
      <c r="L41" s="293">
        <v>99.34</v>
      </c>
    </row>
    <row r="42" spans="2:12" x14ac:dyDescent="0.25">
      <c r="B42" t="s">
        <v>317</v>
      </c>
      <c r="D42" s="10"/>
      <c r="E42" s="13" t="s">
        <v>72</v>
      </c>
      <c r="F42" s="293">
        <v>105.09</v>
      </c>
      <c r="G42" s="293">
        <v>104.17</v>
      </c>
      <c r="H42" s="293">
        <v>103.32</v>
      </c>
      <c r="I42" s="293">
        <v>102.53</v>
      </c>
      <c r="J42" s="293">
        <v>101.67</v>
      </c>
      <c r="K42" s="293">
        <v>100.64</v>
      </c>
      <c r="L42" s="293">
        <v>99.51</v>
      </c>
    </row>
    <row r="43" spans="2:12" x14ac:dyDescent="0.25">
      <c r="B43" t="s">
        <v>318</v>
      </c>
      <c r="C43" s="3">
        <v>6.5000000000000002E-2</v>
      </c>
      <c r="D43" s="15">
        <v>7.0000000000000007E-2</v>
      </c>
      <c r="E43" s="14" t="s">
        <v>61</v>
      </c>
      <c r="F43" s="293">
        <v>107.55</v>
      </c>
      <c r="G43" s="293">
        <v>106.5</v>
      </c>
      <c r="H43" s="293">
        <v>105.68</v>
      </c>
      <c r="I43" s="293">
        <v>104.68</v>
      </c>
      <c r="J43" s="293">
        <v>102.41</v>
      </c>
      <c r="K43" s="293">
        <v>98.38</v>
      </c>
      <c r="L43" s="293">
        <v>93.07</v>
      </c>
    </row>
    <row r="44" spans="2:12" x14ac:dyDescent="0.25">
      <c r="B44" t="s">
        <v>319</v>
      </c>
      <c r="D44" s="10"/>
      <c r="E44" s="11" t="s">
        <v>64</v>
      </c>
      <c r="F44" s="293">
        <v>109.84</v>
      </c>
      <c r="G44" s="293">
        <v>108.11</v>
      </c>
      <c r="H44" s="293">
        <v>106.51</v>
      </c>
      <c r="I44" s="293">
        <v>104.81</v>
      </c>
      <c r="J44" s="293">
        <v>102.22</v>
      </c>
      <c r="K44" s="293">
        <v>98.29</v>
      </c>
      <c r="L44" s="293">
        <v>93.4</v>
      </c>
    </row>
    <row r="45" spans="2:12" x14ac:dyDescent="0.25">
      <c r="B45" t="s">
        <v>320</v>
      </c>
      <c r="D45" s="10"/>
      <c r="E45" s="13" t="s">
        <v>67</v>
      </c>
      <c r="F45" s="293">
        <v>111.57</v>
      </c>
      <c r="G45" s="293">
        <v>109.4</v>
      </c>
      <c r="H45" s="293">
        <v>107.39</v>
      </c>
      <c r="I45" s="293">
        <v>105.47</v>
      </c>
      <c r="J45" s="293">
        <v>103.32</v>
      </c>
      <c r="K45" s="293">
        <v>100.61</v>
      </c>
      <c r="L45" s="293">
        <v>97.49</v>
      </c>
    </row>
    <row r="46" spans="2:12" x14ac:dyDescent="0.25">
      <c r="B46" t="s">
        <v>321</v>
      </c>
      <c r="D46" s="10"/>
      <c r="E46" s="11" t="s">
        <v>69</v>
      </c>
      <c r="F46" s="293">
        <v>109.63</v>
      </c>
      <c r="G46" s="293">
        <v>108.17</v>
      </c>
      <c r="H46" s="293">
        <v>106.83</v>
      </c>
      <c r="I46" s="293">
        <v>105.64</v>
      </c>
      <c r="J46" s="293">
        <v>104.45</v>
      </c>
      <c r="K46" s="293">
        <v>103.04</v>
      </c>
      <c r="L46" s="293">
        <v>101.45</v>
      </c>
    </row>
    <row r="47" spans="2:12" x14ac:dyDescent="0.25">
      <c r="B47" t="s">
        <v>322</v>
      </c>
      <c r="D47" s="10"/>
      <c r="E47" s="11" t="s">
        <v>71</v>
      </c>
      <c r="F47" s="293">
        <v>107.29</v>
      </c>
      <c r="G47" s="293">
        <v>105.97</v>
      </c>
      <c r="H47" s="293">
        <v>104.68</v>
      </c>
      <c r="I47" s="293">
        <v>103.44</v>
      </c>
      <c r="J47" s="293">
        <v>102.22</v>
      </c>
      <c r="K47" s="293">
        <v>100.95</v>
      </c>
      <c r="L47" s="293">
        <v>99.66</v>
      </c>
    </row>
    <row r="48" spans="2:12" x14ac:dyDescent="0.25">
      <c r="B48" t="s">
        <v>323</v>
      </c>
      <c r="D48" s="10"/>
      <c r="E48" s="13" t="s">
        <v>72</v>
      </c>
      <c r="F48" s="293">
        <v>105.29</v>
      </c>
      <c r="G48" s="293">
        <v>104.37</v>
      </c>
      <c r="H48" s="293">
        <v>103.5</v>
      </c>
      <c r="I48" s="293">
        <v>102.71</v>
      </c>
      <c r="J48" s="293">
        <v>101.89</v>
      </c>
      <c r="K48" s="293">
        <v>100.89</v>
      </c>
      <c r="L48" s="293">
        <v>99.78</v>
      </c>
    </row>
    <row r="49" spans="1:12" x14ac:dyDescent="0.25">
      <c r="B49" t="s">
        <v>324</v>
      </c>
      <c r="C49" s="3">
        <v>6.7500000000000004E-2</v>
      </c>
      <c r="D49" s="15">
        <v>7.2499999999999995E-2</v>
      </c>
      <c r="E49" s="14" t="s">
        <v>61</v>
      </c>
      <c r="F49" s="293">
        <v>108.27</v>
      </c>
      <c r="G49" s="293">
        <v>107.12</v>
      </c>
      <c r="H49" s="293">
        <v>106.23</v>
      </c>
      <c r="I49" s="293">
        <v>105.3</v>
      </c>
      <c r="J49" s="293">
        <v>103.28</v>
      </c>
      <c r="K49" s="293">
        <v>99.52</v>
      </c>
      <c r="L49" s="293">
        <v>94.39</v>
      </c>
    </row>
    <row r="50" spans="1:12" x14ac:dyDescent="0.25">
      <c r="B50" t="s">
        <v>325</v>
      </c>
      <c r="D50" s="10"/>
      <c r="E50" s="11" t="s">
        <v>64</v>
      </c>
      <c r="F50" s="293">
        <v>107.92</v>
      </c>
      <c r="G50" s="293">
        <v>106.84</v>
      </c>
      <c r="H50" s="293">
        <v>106.02</v>
      </c>
      <c r="I50" s="293">
        <v>105.46</v>
      </c>
      <c r="J50" s="293">
        <v>104.23</v>
      </c>
      <c r="K50" s="293">
        <v>101.39</v>
      </c>
      <c r="L50" s="293">
        <v>97.17</v>
      </c>
    </row>
    <row r="51" spans="1:12" x14ac:dyDescent="0.25">
      <c r="B51" t="s">
        <v>326</v>
      </c>
      <c r="D51" s="10"/>
      <c r="E51" s="13" t="s">
        <v>67</v>
      </c>
      <c r="F51" s="293">
        <v>112.02</v>
      </c>
      <c r="G51" s="293">
        <v>109.88</v>
      </c>
      <c r="H51" s="293">
        <v>107.85</v>
      </c>
      <c r="I51" s="293">
        <v>105.98</v>
      </c>
      <c r="J51" s="293">
        <v>103.92</v>
      </c>
      <c r="K51" s="293">
        <v>101.25</v>
      </c>
      <c r="L51" s="293">
        <v>98.21</v>
      </c>
    </row>
    <row r="52" spans="1:12" x14ac:dyDescent="0.25">
      <c r="B52" t="s">
        <v>327</v>
      </c>
      <c r="D52" s="10"/>
      <c r="E52" s="11" t="s">
        <v>69</v>
      </c>
      <c r="F52" s="293">
        <v>109.97</v>
      </c>
      <c r="G52" s="293">
        <v>108.67</v>
      </c>
      <c r="H52" s="293">
        <v>107.41</v>
      </c>
      <c r="I52" s="293">
        <v>106.24</v>
      </c>
      <c r="J52" s="293">
        <v>105.12</v>
      </c>
      <c r="K52" s="293">
        <v>103.94</v>
      </c>
      <c r="L52" s="293">
        <v>102.71</v>
      </c>
    </row>
    <row r="53" spans="1:12" x14ac:dyDescent="0.25">
      <c r="B53" t="s">
        <v>328</v>
      </c>
      <c r="D53" s="10"/>
      <c r="E53" s="11" t="s">
        <v>71</v>
      </c>
      <c r="F53" s="293">
        <v>107.59</v>
      </c>
      <c r="G53" s="293">
        <v>106.26</v>
      </c>
      <c r="H53" s="293">
        <v>104.97</v>
      </c>
      <c r="I53" s="293">
        <v>103.73</v>
      </c>
      <c r="J53" s="293">
        <v>102.51</v>
      </c>
      <c r="K53" s="293">
        <v>101.26</v>
      </c>
      <c r="L53" s="293">
        <v>99.97</v>
      </c>
    </row>
    <row r="54" spans="1:12" x14ac:dyDescent="0.25">
      <c r="B54" t="s">
        <v>329</v>
      </c>
      <c r="D54" s="10"/>
      <c r="E54" s="13" t="s">
        <v>72</v>
      </c>
      <c r="F54" s="293">
        <v>105.49</v>
      </c>
      <c r="G54" s="293">
        <v>104.56</v>
      </c>
      <c r="H54" s="293">
        <v>103.69</v>
      </c>
      <c r="I54" s="293">
        <v>102.9</v>
      </c>
      <c r="J54" s="293">
        <v>102.11</v>
      </c>
      <c r="K54" s="293">
        <v>101.14</v>
      </c>
      <c r="L54" s="293">
        <v>100.05</v>
      </c>
    </row>
    <row r="55" spans="1:12" x14ac:dyDescent="0.25">
      <c r="B55" t="s">
        <v>330</v>
      </c>
      <c r="C55" s="3">
        <v>7.0000000000000007E-2</v>
      </c>
      <c r="D55" s="15">
        <v>7.4999999999999997E-2</v>
      </c>
      <c r="E55" s="14" t="s">
        <v>61</v>
      </c>
      <c r="F55" s="293">
        <v>108.38</v>
      </c>
      <c r="G55" s="293">
        <v>107.28</v>
      </c>
      <c r="H55" s="293">
        <v>106.47</v>
      </c>
      <c r="I55" s="293">
        <v>105.95</v>
      </c>
      <c r="J55" s="293">
        <v>104.77</v>
      </c>
      <c r="K55" s="293">
        <v>101.91</v>
      </c>
      <c r="L55" s="293">
        <v>97.31</v>
      </c>
    </row>
    <row r="56" spans="1:12" x14ac:dyDescent="0.25">
      <c r="B56" t="s">
        <v>331</v>
      </c>
      <c r="D56" s="10"/>
      <c r="E56" s="11" t="s">
        <v>64</v>
      </c>
      <c r="F56" s="293">
        <v>111.39</v>
      </c>
      <c r="G56" s="293">
        <v>109.49</v>
      </c>
      <c r="H56" s="293">
        <v>107.75</v>
      </c>
      <c r="I56" s="293">
        <v>106.11</v>
      </c>
      <c r="J56" s="293">
        <v>103.9</v>
      </c>
      <c r="K56" s="293">
        <v>100.47</v>
      </c>
      <c r="L56" s="293">
        <v>95.9</v>
      </c>
    </row>
    <row r="57" spans="1:12" x14ac:dyDescent="0.25">
      <c r="B57" t="s">
        <v>332</v>
      </c>
      <c r="D57" s="10"/>
      <c r="E57" s="13" t="s">
        <v>67</v>
      </c>
      <c r="F57" s="293">
        <v>109.93</v>
      </c>
      <c r="G57" s="293">
        <v>108.78</v>
      </c>
      <c r="H57" s="293">
        <v>107.76</v>
      </c>
      <c r="I57" s="293">
        <v>107</v>
      </c>
      <c r="J57" s="293">
        <v>106.41</v>
      </c>
      <c r="K57" s="293">
        <v>105.52</v>
      </c>
      <c r="L57" s="293">
        <v>104.27</v>
      </c>
    </row>
    <row r="58" spans="1:12" x14ac:dyDescent="0.25">
      <c r="B58" t="s">
        <v>333</v>
      </c>
      <c r="D58" s="10"/>
      <c r="E58" s="11" t="s">
        <v>69</v>
      </c>
      <c r="F58" s="293">
        <v>110.8</v>
      </c>
      <c r="G58" s="293">
        <v>109.4</v>
      </c>
      <c r="H58" s="293">
        <v>108.07</v>
      </c>
      <c r="I58" s="293">
        <v>106.83</v>
      </c>
      <c r="J58" s="293">
        <v>105.66</v>
      </c>
      <c r="K58" s="293">
        <v>104.43</v>
      </c>
      <c r="L58" s="293">
        <v>103.11</v>
      </c>
    </row>
    <row r="59" spans="1:12" x14ac:dyDescent="0.25">
      <c r="B59" t="s">
        <v>334</v>
      </c>
      <c r="D59" s="10"/>
      <c r="E59" s="11" t="s">
        <v>71</v>
      </c>
      <c r="F59" s="293">
        <v>107.8</v>
      </c>
      <c r="G59" s="293">
        <v>106.45</v>
      </c>
      <c r="H59" s="293">
        <v>105.16</v>
      </c>
      <c r="I59" s="293">
        <v>103.95</v>
      </c>
      <c r="J59" s="293">
        <v>102.76</v>
      </c>
      <c r="K59" s="293">
        <v>101.44</v>
      </c>
      <c r="L59" s="293">
        <v>100.03</v>
      </c>
    </row>
    <row r="60" spans="1:12" x14ac:dyDescent="0.25">
      <c r="B60" t="s">
        <v>335</v>
      </c>
      <c r="D60" s="10"/>
      <c r="E60" s="13" t="s">
        <v>72</v>
      </c>
      <c r="F60" s="293">
        <v>105.7</v>
      </c>
      <c r="G60" s="293">
        <v>104.76</v>
      </c>
      <c r="H60" s="293">
        <v>103.88</v>
      </c>
      <c r="I60" s="293">
        <v>103.09</v>
      </c>
      <c r="J60" s="293">
        <v>102.33</v>
      </c>
      <c r="K60" s="293">
        <v>101.39</v>
      </c>
      <c r="L60" s="293">
        <v>100.32</v>
      </c>
    </row>
    <row r="61" spans="1:12" s="2" customFormat="1" x14ac:dyDescent="0.25">
      <c r="A61"/>
      <c r="B61" t="s">
        <v>336</v>
      </c>
      <c r="C61" s="3">
        <v>7.2499999999999995E-2</v>
      </c>
      <c r="D61" s="15">
        <v>7.7499999999999999E-2</v>
      </c>
      <c r="E61" s="14" t="s">
        <v>61</v>
      </c>
      <c r="F61" s="293">
        <v>111.22</v>
      </c>
      <c r="G61" s="293">
        <v>109.42</v>
      </c>
      <c r="H61" s="293">
        <v>107.76</v>
      </c>
      <c r="I61" s="293">
        <v>106.23</v>
      </c>
      <c r="J61" s="293">
        <v>104.13</v>
      </c>
      <c r="K61" s="293">
        <v>100.61</v>
      </c>
      <c r="L61" s="293">
        <v>96.2</v>
      </c>
    </row>
    <row r="62" spans="1:12" s="2" customFormat="1" x14ac:dyDescent="0.25">
      <c r="A62"/>
      <c r="B62" t="s">
        <v>337</v>
      </c>
      <c r="C62"/>
      <c r="D62" s="10"/>
      <c r="E62" s="11" t="s">
        <v>64</v>
      </c>
      <c r="F62" s="293">
        <v>110.91</v>
      </c>
      <c r="G62" s="293">
        <v>109.25</v>
      </c>
      <c r="H62" s="293">
        <v>107.81</v>
      </c>
      <c r="I62" s="293">
        <v>106.59</v>
      </c>
      <c r="J62" s="293">
        <v>104.97</v>
      </c>
      <c r="K62" s="293">
        <v>102.1</v>
      </c>
      <c r="L62" s="293">
        <v>97.87</v>
      </c>
    </row>
    <row r="63" spans="1:12" x14ac:dyDescent="0.25">
      <c r="B63" t="s">
        <v>338</v>
      </c>
      <c r="D63" s="10"/>
      <c r="E63" s="13" t="s">
        <v>67</v>
      </c>
      <c r="F63" s="293">
        <v>111.55</v>
      </c>
      <c r="G63" s="293">
        <v>109.94</v>
      </c>
      <c r="H63" s="293">
        <v>108.55</v>
      </c>
      <c r="I63" s="293">
        <v>107.52</v>
      </c>
      <c r="J63" s="293">
        <v>106.42</v>
      </c>
      <c r="K63" s="293">
        <v>104.03</v>
      </c>
      <c r="L63" s="293">
        <v>100.75</v>
      </c>
    </row>
    <row r="64" spans="1:12" x14ac:dyDescent="0.25">
      <c r="B64" t="s">
        <v>339</v>
      </c>
      <c r="D64" s="10"/>
      <c r="E64" s="11" t="s">
        <v>69</v>
      </c>
      <c r="F64" s="293">
        <v>111.04</v>
      </c>
      <c r="G64" s="293">
        <v>109.62</v>
      </c>
      <c r="H64" s="293">
        <v>108.36</v>
      </c>
      <c r="I64" s="293">
        <v>107.36</v>
      </c>
      <c r="J64" s="293">
        <v>106.54</v>
      </c>
      <c r="K64" s="293">
        <v>105.42</v>
      </c>
      <c r="L64" s="293">
        <v>103.82</v>
      </c>
    </row>
    <row r="65" spans="1:12" x14ac:dyDescent="0.25">
      <c r="B65" t="s">
        <v>340</v>
      </c>
      <c r="D65" s="10"/>
      <c r="E65" s="11" t="s">
        <v>71</v>
      </c>
      <c r="F65" s="293">
        <v>108.11</v>
      </c>
      <c r="G65" s="293">
        <v>106.76</v>
      </c>
      <c r="H65" s="293">
        <v>105.46</v>
      </c>
      <c r="I65" s="293">
        <v>104.25</v>
      </c>
      <c r="J65" s="293">
        <v>103.07</v>
      </c>
      <c r="K65" s="293">
        <v>101.77</v>
      </c>
      <c r="L65" s="293">
        <v>100.38</v>
      </c>
    </row>
    <row r="66" spans="1:12" x14ac:dyDescent="0.25">
      <c r="B66" t="s">
        <v>341</v>
      </c>
      <c r="D66" s="10"/>
      <c r="E66" s="13" t="s">
        <v>72</v>
      </c>
      <c r="F66" s="293">
        <v>105.9</v>
      </c>
      <c r="G66" s="293">
        <v>104.96</v>
      </c>
      <c r="H66" s="293">
        <v>104.08</v>
      </c>
      <c r="I66" s="293">
        <v>103.29</v>
      </c>
      <c r="J66" s="293">
        <v>102.55</v>
      </c>
      <c r="K66" s="293">
        <v>101.64</v>
      </c>
      <c r="L66" s="293">
        <v>100.59</v>
      </c>
    </row>
    <row r="67" spans="1:12" s="2" customFormat="1" x14ac:dyDescent="0.25">
      <c r="A67"/>
      <c r="B67" t="s">
        <v>342</v>
      </c>
      <c r="C67" s="3">
        <v>7.4999999999999997E-2</v>
      </c>
      <c r="D67" s="15">
        <v>0.08</v>
      </c>
      <c r="E67" s="14" t="s">
        <v>61</v>
      </c>
      <c r="F67" s="293">
        <v>109</v>
      </c>
      <c r="G67" s="293">
        <v>107.9</v>
      </c>
      <c r="H67" s="293">
        <v>107.12</v>
      </c>
      <c r="I67" s="293">
        <v>106.88</v>
      </c>
      <c r="J67" s="293">
        <v>106.55</v>
      </c>
      <c r="K67" s="293">
        <v>104.77</v>
      </c>
      <c r="L67" s="293">
        <v>100.98</v>
      </c>
    </row>
    <row r="68" spans="1:12" s="2" customFormat="1" x14ac:dyDescent="0.25">
      <c r="A68"/>
      <c r="B68" t="s">
        <v>343</v>
      </c>
      <c r="C68"/>
      <c r="D68" s="10"/>
      <c r="E68" s="11" t="s">
        <v>64</v>
      </c>
      <c r="F68" s="293">
        <v>112.58</v>
      </c>
      <c r="G68" s="293">
        <v>110.54</v>
      </c>
      <c r="H68" s="293">
        <v>108.71</v>
      </c>
      <c r="I68" s="293">
        <v>107.06</v>
      </c>
      <c r="J68" s="293">
        <v>105.05</v>
      </c>
      <c r="K68" s="293">
        <v>101.97</v>
      </c>
      <c r="L68" s="293">
        <v>97.68</v>
      </c>
    </row>
    <row r="69" spans="1:12" x14ac:dyDescent="0.25">
      <c r="B69" t="s">
        <v>344</v>
      </c>
      <c r="D69" s="10"/>
      <c r="E69" s="13" t="s">
        <v>67</v>
      </c>
      <c r="F69" s="293">
        <v>112.55</v>
      </c>
      <c r="G69" s="293">
        <v>110.77</v>
      </c>
      <c r="H69" s="293">
        <v>109.24</v>
      </c>
      <c r="I69" s="293">
        <v>108.03</v>
      </c>
      <c r="J69" s="293">
        <v>106.97</v>
      </c>
      <c r="K69" s="293">
        <v>105.31</v>
      </c>
      <c r="L69" s="293">
        <v>102.83</v>
      </c>
    </row>
    <row r="70" spans="1:12" x14ac:dyDescent="0.25">
      <c r="B70" t="s">
        <v>345</v>
      </c>
      <c r="D70" s="10"/>
      <c r="E70" s="11" t="s">
        <v>69</v>
      </c>
      <c r="F70" s="293">
        <v>111.74</v>
      </c>
      <c r="G70" s="293">
        <v>110.33</v>
      </c>
      <c r="H70" s="293">
        <v>109.01</v>
      </c>
      <c r="I70" s="293">
        <v>107.89</v>
      </c>
      <c r="J70" s="293">
        <v>106.94</v>
      </c>
      <c r="K70" s="293">
        <v>105.83</v>
      </c>
      <c r="L70" s="293">
        <v>104.44</v>
      </c>
    </row>
    <row r="71" spans="1:12" x14ac:dyDescent="0.25">
      <c r="B71" t="s">
        <v>346</v>
      </c>
      <c r="D71" s="10"/>
      <c r="E71" s="11" t="s">
        <v>71</v>
      </c>
      <c r="F71" s="293">
        <v>111.98</v>
      </c>
      <c r="G71" s="293">
        <v>110.5</v>
      </c>
      <c r="H71" s="293">
        <v>109.08</v>
      </c>
      <c r="I71" s="293">
        <v>107.82</v>
      </c>
      <c r="J71" s="293">
        <v>106.8</v>
      </c>
      <c r="K71" s="293">
        <v>105.63</v>
      </c>
      <c r="L71" s="293">
        <v>104.29</v>
      </c>
    </row>
    <row r="72" spans="1:12" x14ac:dyDescent="0.25">
      <c r="B72" t="s">
        <v>347</v>
      </c>
      <c r="D72" s="10"/>
      <c r="E72" s="13" t="s">
        <v>72</v>
      </c>
      <c r="F72" s="293">
        <v>106.1</v>
      </c>
      <c r="G72" s="293">
        <v>105.16</v>
      </c>
      <c r="H72" s="293">
        <v>104.28</v>
      </c>
      <c r="I72" s="293">
        <v>103.5</v>
      </c>
      <c r="J72" s="293">
        <v>102.78</v>
      </c>
      <c r="K72" s="293">
        <v>101.89</v>
      </c>
      <c r="L72" s="293">
        <v>100.86</v>
      </c>
    </row>
    <row r="73" spans="1:12" x14ac:dyDescent="0.25">
      <c r="F73" s="294"/>
      <c r="G73" s="294"/>
      <c r="H73" s="294"/>
      <c r="I73" s="294"/>
      <c r="J73" s="294"/>
      <c r="K73" s="294"/>
      <c r="L73" s="294"/>
    </row>
    <row r="74" spans="1:12" x14ac:dyDescent="0.25">
      <c r="F74" s="294"/>
      <c r="G74" s="294"/>
      <c r="H74" s="294"/>
      <c r="I74" s="294"/>
      <c r="J74" s="294"/>
      <c r="K74" s="294"/>
      <c r="L74" s="294"/>
    </row>
    <row r="75" spans="1:12" x14ac:dyDescent="0.25">
      <c r="D75" t="s">
        <v>78</v>
      </c>
      <c r="F75" s="294" t="s">
        <v>89</v>
      </c>
      <c r="G75" s="294"/>
      <c r="H75" s="294"/>
      <c r="I75" s="294"/>
      <c r="J75" s="294"/>
      <c r="K75" s="294"/>
      <c r="L75" s="294"/>
    </row>
    <row r="76" spans="1:12" x14ac:dyDescent="0.25">
      <c r="D76" t="s">
        <v>80</v>
      </c>
      <c r="F76" s="294" t="s">
        <v>81</v>
      </c>
      <c r="G76" s="294"/>
      <c r="H76" s="294"/>
      <c r="I76" s="294"/>
      <c r="J76" s="294"/>
      <c r="K76" s="294"/>
      <c r="L76" s="294"/>
    </row>
    <row r="77" spans="1:12" x14ac:dyDescent="0.25">
      <c r="D77" t="s">
        <v>82</v>
      </c>
      <c r="F77" t="s">
        <v>281</v>
      </c>
      <c r="G77" s="294"/>
      <c r="H77" s="294"/>
      <c r="I77" s="294"/>
      <c r="J77" s="294"/>
      <c r="K77" s="294"/>
      <c r="L77" s="294"/>
    </row>
    <row r="78" spans="1:12" x14ac:dyDescent="0.25">
      <c r="D78" t="s">
        <v>83</v>
      </c>
      <c r="F78" t="s">
        <v>281</v>
      </c>
      <c r="G78" s="295" t="s">
        <v>84</v>
      </c>
      <c r="H78" s="295"/>
      <c r="I78" s="295"/>
      <c r="J78" s="295"/>
      <c r="K78" s="295"/>
      <c r="L78" s="294"/>
    </row>
    <row r="79" spans="1:12" x14ac:dyDescent="0.25">
      <c r="D79" t="s">
        <v>85</v>
      </c>
      <c r="F79" s="294" t="s">
        <v>86</v>
      </c>
      <c r="G79" s="294"/>
      <c r="H79" s="294"/>
      <c r="I79" s="298" t="s">
        <v>87</v>
      </c>
      <c r="J79" s="294"/>
      <c r="K79" s="294"/>
      <c r="L79" s="294"/>
    </row>
    <row r="80" spans="1:12" x14ac:dyDescent="0.25">
      <c r="B80" t="s">
        <v>88</v>
      </c>
      <c r="C80" s="4" t="s">
        <v>250</v>
      </c>
      <c r="D80" s="4" t="s">
        <v>249</v>
      </c>
      <c r="E80" s="6" t="s">
        <v>56</v>
      </c>
      <c r="F80" s="296">
        <v>-300</v>
      </c>
      <c r="G80" s="296">
        <v>-200</v>
      </c>
      <c r="H80" s="296">
        <v>-100</v>
      </c>
      <c r="I80" s="296">
        <v>0</v>
      </c>
      <c r="J80" s="296">
        <v>100</v>
      </c>
      <c r="K80" s="296">
        <v>200</v>
      </c>
      <c r="L80" s="296">
        <v>300</v>
      </c>
    </row>
    <row r="81" spans="2:12" x14ac:dyDescent="0.25">
      <c r="B81" t="s">
        <v>348</v>
      </c>
      <c r="C81" s="3">
        <v>4.7500000000000001E-2</v>
      </c>
      <c r="D81" s="3">
        <v>5.2499999999999998E-2</v>
      </c>
      <c r="E81" s="14" t="s">
        <v>90</v>
      </c>
      <c r="F81" s="293">
        <v>105.71</v>
      </c>
      <c r="G81" s="293">
        <v>105.03</v>
      </c>
      <c r="H81" s="293">
        <v>103.65</v>
      </c>
      <c r="I81" s="293">
        <v>101.05</v>
      </c>
      <c r="J81" s="293">
        <v>97.41</v>
      </c>
      <c r="K81" s="293">
        <v>93.49</v>
      </c>
      <c r="L81" s="293">
        <v>89.51</v>
      </c>
    </row>
    <row r="82" spans="2:12" x14ac:dyDescent="0.25">
      <c r="B82" t="s">
        <v>278</v>
      </c>
      <c r="E82" s="11" t="s">
        <v>91</v>
      </c>
      <c r="F82" s="293">
        <v>105.71</v>
      </c>
      <c r="G82" s="293">
        <v>105.03</v>
      </c>
      <c r="H82" s="293">
        <v>103.65</v>
      </c>
      <c r="I82" s="293">
        <v>101.05</v>
      </c>
      <c r="J82" s="293">
        <v>97.41</v>
      </c>
      <c r="K82" s="293">
        <v>93.49</v>
      </c>
      <c r="L82" s="293">
        <v>89.51</v>
      </c>
    </row>
    <row r="83" spans="2:12" x14ac:dyDescent="0.25">
      <c r="B83" t="s">
        <v>349</v>
      </c>
      <c r="E83" s="11" t="s">
        <v>68</v>
      </c>
      <c r="F83" s="293">
        <v>106.05</v>
      </c>
      <c r="G83" s="293">
        <v>105.34</v>
      </c>
      <c r="H83" s="293">
        <v>104.19</v>
      </c>
      <c r="I83" s="293">
        <v>102.21</v>
      </c>
      <c r="J83" s="293">
        <v>99.37</v>
      </c>
      <c r="K83" s="293">
        <v>96.27</v>
      </c>
      <c r="L83" s="293">
        <v>93.11</v>
      </c>
    </row>
    <row r="84" spans="2:12" x14ac:dyDescent="0.25">
      <c r="B84" t="s">
        <v>350</v>
      </c>
      <c r="E84" s="11" t="s">
        <v>70</v>
      </c>
      <c r="F84" s="293">
        <v>106.14</v>
      </c>
      <c r="G84" s="293">
        <v>105.4</v>
      </c>
      <c r="H84" s="293">
        <v>104.47</v>
      </c>
      <c r="I84" s="293">
        <v>103.16</v>
      </c>
      <c r="J84" s="293">
        <v>101.38</v>
      </c>
      <c r="K84" s="293">
        <v>99.44</v>
      </c>
      <c r="L84" s="293">
        <v>97.47</v>
      </c>
    </row>
    <row r="85" spans="2:12" x14ac:dyDescent="0.25">
      <c r="B85" t="s">
        <v>351</v>
      </c>
      <c r="E85" s="13" t="s">
        <v>72</v>
      </c>
      <c r="F85" s="293">
        <v>106.04</v>
      </c>
      <c r="G85" s="293">
        <v>105.38</v>
      </c>
      <c r="H85" s="293">
        <v>104.52</v>
      </c>
      <c r="I85" s="293">
        <v>103.27</v>
      </c>
      <c r="J85" s="293">
        <v>101.53</v>
      </c>
      <c r="K85" s="293">
        <v>99.63</v>
      </c>
      <c r="L85" s="293">
        <v>97.68</v>
      </c>
    </row>
    <row r="86" spans="2:12" x14ac:dyDescent="0.25">
      <c r="B86" t="s">
        <v>352</v>
      </c>
      <c r="C86" s="3">
        <v>0.05</v>
      </c>
      <c r="D86" s="3">
        <v>5.5E-2</v>
      </c>
      <c r="E86" s="14" t="s">
        <v>90</v>
      </c>
      <c r="F86" s="293">
        <v>106.25</v>
      </c>
      <c r="G86" s="293">
        <v>105.58</v>
      </c>
      <c r="H86" s="293">
        <v>104.49</v>
      </c>
      <c r="I86" s="293">
        <v>102.17</v>
      </c>
      <c r="J86" s="293">
        <v>98.7</v>
      </c>
      <c r="K86" s="293">
        <v>94.74</v>
      </c>
      <c r="L86" s="293">
        <v>90.82</v>
      </c>
    </row>
    <row r="87" spans="2:12" x14ac:dyDescent="0.25">
      <c r="B87" t="s">
        <v>279</v>
      </c>
      <c r="E87" s="11" t="s">
        <v>91</v>
      </c>
      <c r="F87" s="293">
        <v>105.93</v>
      </c>
      <c r="G87" s="293">
        <v>105.27</v>
      </c>
      <c r="H87" s="293">
        <v>104.15</v>
      </c>
      <c r="I87" s="293">
        <v>102.1</v>
      </c>
      <c r="J87" s="293">
        <v>98.92</v>
      </c>
      <c r="K87" s="293">
        <v>95.29</v>
      </c>
      <c r="L87" s="293">
        <v>91.53</v>
      </c>
    </row>
    <row r="88" spans="2:12" x14ac:dyDescent="0.25">
      <c r="B88" t="s">
        <v>353</v>
      </c>
      <c r="E88" s="11" t="s">
        <v>68</v>
      </c>
      <c r="F88" s="293">
        <v>106.18</v>
      </c>
      <c r="G88" s="293">
        <v>105.46</v>
      </c>
      <c r="H88" s="293">
        <v>104.41</v>
      </c>
      <c r="I88" s="293">
        <v>102.68</v>
      </c>
      <c r="J88" s="293">
        <v>100.01</v>
      </c>
      <c r="K88" s="293">
        <v>96.96</v>
      </c>
      <c r="L88" s="293">
        <v>93.79</v>
      </c>
    </row>
    <row r="89" spans="2:12" x14ac:dyDescent="0.25">
      <c r="B89" t="s">
        <v>354</v>
      </c>
      <c r="E89" s="11" t="s">
        <v>70</v>
      </c>
      <c r="F89" s="293">
        <v>106.32</v>
      </c>
      <c r="G89" s="293">
        <v>105.46</v>
      </c>
      <c r="H89" s="293">
        <v>104.67</v>
      </c>
      <c r="I89" s="293">
        <v>103.49</v>
      </c>
      <c r="J89" s="293">
        <v>101.8</v>
      </c>
      <c r="K89" s="293">
        <v>99.87</v>
      </c>
      <c r="L89" s="293">
        <v>97.92</v>
      </c>
    </row>
    <row r="90" spans="2:12" x14ac:dyDescent="0.25">
      <c r="B90" t="s">
        <v>355</v>
      </c>
      <c r="E90" s="13" t="s">
        <v>72</v>
      </c>
      <c r="F90" s="293">
        <v>106.21</v>
      </c>
      <c r="G90" s="293">
        <v>105.51</v>
      </c>
      <c r="H90" s="293">
        <v>104.69</v>
      </c>
      <c r="I90" s="293">
        <v>103.58</v>
      </c>
      <c r="J90" s="293">
        <v>101.94</v>
      </c>
      <c r="K90" s="293">
        <v>100.07</v>
      </c>
      <c r="L90" s="293">
        <v>98.12</v>
      </c>
    </row>
    <row r="91" spans="2:12" x14ac:dyDescent="0.25">
      <c r="B91" t="s">
        <v>356</v>
      </c>
      <c r="C91" s="3">
        <v>5.2499999999999998E-2</v>
      </c>
      <c r="D91" s="3">
        <v>5.7500000000000002E-2</v>
      </c>
      <c r="E91" s="14" t="s">
        <v>90</v>
      </c>
      <c r="F91" s="293">
        <v>106.2</v>
      </c>
      <c r="G91" s="293">
        <v>105.53</v>
      </c>
      <c r="H91" s="293">
        <v>104.45</v>
      </c>
      <c r="I91" s="293">
        <v>102.49</v>
      </c>
      <c r="J91" s="293">
        <v>99.31</v>
      </c>
      <c r="K91" s="293">
        <v>95.54</v>
      </c>
      <c r="L91" s="293">
        <v>91.54</v>
      </c>
    </row>
    <row r="92" spans="2:12" x14ac:dyDescent="0.25">
      <c r="B92" t="s">
        <v>280</v>
      </c>
      <c r="E92" s="11" t="s">
        <v>91</v>
      </c>
      <c r="F92" s="293">
        <v>106.01</v>
      </c>
      <c r="G92" s="293">
        <v>105.31</v>
      </c>
      <c r="H92" s="293">
        <v>104.28</v>
      </c>
      <c r="I92" s="293">
        <v>102.5</v>
      </c>
      <c r="J92" s="293">
        <v>99.55</v>
      </c>
      <c r="K92" s="293">
        <v>96</v>
      </c>
      <c r="L92" s="293">
        <v>92.24</v>
      </c>
    </row>
    <row r="93" spans="2:12" x14ac:dyDescent="0.25">
      <c r="B93" t="s">
        <v>357</v>
      </c>
      <c r="E93" s="11" t="s">
        <v>68</v>
      </c>
      <c r="F93" s="293">
        <v>106.3</v>
      </c>
      <c r="G93" s="293">
        <v>105.52</v>
      </c>
      <c r="H93" s="293">
        <v>104.54</v>
      </c>
      <c r="I93" s="293">
        <v>103.04</v>
      </c>
      <c r="J93" s="293">
        <v>100.56</v>
      </c>
      <c r="K93" s="293">
        <v>97.58</v>
      </c>
      <c r="L93" s="293">
        <v>94.4</v>
      </c>
    </row>
    <row r="94" spans="2:12" x14ac:dyDescent="0.25">
      <c r="B94" t="s">
        <v>358</v>
      </c>
      <c r="E94" s="11" t="s">
        <v>70</v>
      </c>
      <c r="F94" s="293">
        <v>106.49</v>
      </c>
      <c r="G94" s="293">
        <v>105.66</v>
      </c>
      <c r="H94" s="293">
        <v>104.8</v>
      </c>
      <c r="I94" s="293">
        <v>103.75</v>
      </c>
      <c r="J94" s="293">
        <v>102.18</v>
      </c>
      <c r="K94" s="293">
        <v>100.31</v>
      </c>
      <c r="L94" s="293">
        <v>98.34</v>
      </c>
    </row>
    <row r="95" spans="2:12" x14ac:dyDescent="0.25">
      <c r="B95" t="s">
        <v>359</v>
      </c>
      <c r="E95" s="13" t="s">
        <v>72</v>
      </c>
      <c r="F95" s="293">
        <v>106.37</v>
      </c>
      <c r="G95" s="293">
        <v>105.6</v>
      </c>
      <c r="H95" s="293">
        <v>104.81</v>
      </c>
      <c r="I95" s="293">
        <v>103.83</v>
      </c>
      <c r="J95" s="293">
        <v>102.31</v>
      </c>
      <c r="K95" s="293">
        <v>100.48</v>
      </c>
      <c r="L95" s="293">
        <v>98.53</v>
      </c>
    </row>
    <row r="96" spans="2:12" x14ac:dyDescent="0.25">
      <c r="B96" t="s">
        <v>360</v>
      </c>
      <c r="C96" s="3">
        <v>5.5E-2</v>
      </c>
      <c r="D96" s="3">
        <v>0.06</v>
      </c>
      <c r="E96" s="14" t="s">
        <v>90</v>
      </c>
      <c r="F96" s="293">
        <v>107.04</v>
      </c>
      <c r="G96" s="293">
        <v>106.22</v>
      </c>
      <c r="H96" s="293">
        <v>105.41</v>
      </c>
      <c r="I96" s="293">
        <v>103.79</v>
      </c>
      <c r="J96" s="293">
        <v>100.9</v>
      </c>
      <c r="K96" s="293">
        <v>97.21</v>
      </c>
      <c r="L96" s="293">
        <v>93.35</v>
      </c>
    </row>
    <row r="97" spans="2:12" x14ac:dyDescent="0.25">
      <c r="B97" t="s">
        <v>252</v>
      </c>
      <c r="E97" s="11" t="s">
        <v>91</v>
      </c>
      <c r="F97" s="293">
        <v>106.94</v>
      </c>
      <c r="G97" s="293">
        <v>106.02</v>
      </c>
      <c r="H97" s="293">
        <v>105.26</v>
      </c>
      <c r="I97" s="293">
        <v>104.01</v>
      </c>
      <c r="J97" s="293">
        <v>101.78</v>
      </c>
      <c r="K97" s="293">
        <v>98.85</v>
      </c>
      <c r="L97" s="293">
        <v>95.76</v>
      </c>
    </row>
    <row r="98" spans="2:12" x14ac:dyDescent="0.25">
      <c r="B98" t="s">
        <v>361</v>
      </c>
      <c r="E98" s="11" t="s">
        <v>68</v>
      </c>
      <c r="F98" s="293">
        <v>107.94</v>
      </c>
      <c r="G98" s="293">
        <v>106.7</v>
      </c>
      <c r="H98" s="293">
        <v>105.65</v>
      </c>
      <c r="I98" s="293">
        <v>104.54</v>
      </c>
      <c r="J98" s="293">
        <v>102.88</v>
      </c>
      <c r="K98" s="293">
        <v>100.66</v>
      </c>
      <c r="L98" s="293">
        <v>98.23</v>
      </c>
    </row>
    <row r="99" spans="2:12" x14ac:dyDescent="0.25">
      <c r="B99" t="s">
        <v>362</v>
      </c>
      <c r="E99" s="11" t="s">
        <v>70</v>
      </c>
      <c r="F99" s="293">
        <v>107.89</v>
      </c>
      <c r="G99" s="293">
        <v>106.81</v>
      </c>
      <c r="H99" s="293">
        <v>105.96</v>
      </c>
      <c r="I99" s="293">
        <v>105.11</v>
      </c>
      <c r="J99" s="293">
        <v>103.8</v>
      </c>
      <c r="K99" s="293">
        <v>102.03</v>
      </c>
      <c r="L99" s="293">
        <v>100.08</v>
      </c>
    </row>
    <row r="100" spans="2:12" x14ac:dyDescent="0.25">
      <c r="B100" t="s">
        <v>363</v>
      </c>
      <c r="E100" s="13" t="s">
        <v>72</v>
      </c>
      <c r="F100" s="293">
        <v>108.09</v>
      </c>
      <c r="G100" s="293">
        <v>107.08</v>
      </c>
      <c r="H100" s="293">
        <v>106.17</v>
      </c>
      <c r="I100" s="293">
        <v>105.32</v>
      </c>
      <c r="J100" s="293">
        <v>104.02</v>
      </c>
      <c r="K100" s="293">
        <v>102.3</v>
      </c>
      <c r="L100" s="293">
        <v>100.37</v>
      </c>
    </row>
    <row r="101" spans="2:12" x14ac:dyDescent="0.25">
      <c r="B101" t="s">
        <v>364</v>
      </c>
      <c r="C101" s="3">
        <v>5.7500000000000002E-2</v>
      </c>
      <c r="D101" s="3">
        <v>6.25E-2</v>
      </c>
      <c r="E101" s="14" t="s">
        <v>90</v>
      </c>
      <c r="F101" s="293">
        <v>106.67</v>
      </c>
      <c r="G101" s="293">
        <v>105.64</v>
      </c>
      <c r="H101" s="293">
        <v>104.53</v>
      </c>
      <c r="I101" s="293">
        <v>103.1</v>
      </c>
      <c r="J101" s="293">
        <v>100.64</v>
      </c>
      <c r="K101" s="293">
        <v>97.27</v>
      </c>
      <c r="L101" s="293">
        <v>93.42</v>
      </c>
    </row>
    <row r="102" spans="2:12" x14ac:dyDescent="0.25">
      <c r="B102" t="s">
        <v>253</v>
      </c>
      <c r="E102" s="11" t="s">
        <v>91</v>
      </c>
      <c r="F102" s="293">
        <v>106.75</v>
      </c>
      <c r="G102" s="293">
        <v>105.66</v>
      </c>
      <c r="H102" s="293">
        <v>104.62</v>
      </c>
      <c r="I102" s="293">
        <v>103.48</v>
      </c>
      <c r="J102" s="293">
        <v>101.62</v>
      </c>
      <c r="K102" s="293">
        <v>98.98</v>
      </c>
      <c r="L102" s="293">
        <v>95.91</v>
      </c>
    </row>
    <row r="103" spans="2:12" x14ac:dyDescent="0.25">
      <c r="B103" t="s">
        <v>365</v>
      </c>
      <c r="E103" s="11" t="s">
        <v>68</v>
      </c>
      <c r="F103" s="293">
        <v>108.13</v>
      </c>
      <c r="G103" s="293">
        <v>106.88</v>
      </c>
      <c r="H103" s="293">
        <v>105.73</v>
      </c>
      <c r="I103" s="293">
        <v>104.66</v>
      </c>
      <c r="J103" s="293">
        <v>103.15</v>
      </c>
      <c r="K103" s="293">
        <v>101.06</v>
      </c>
      <c r="L103" s="293">
        <v>98.65</v>
      </c>
    </row>
    <row r="104" spans="2:12" x14ac:dyDescent="0.25">
      <c r="B104" t="s">
        <v>366</v>
      </c>
      <c r="E104" s="11" t="s">
        <v>70</v>
      </c>
      <c r="F104" s="293">
        <v>108.03</v>
      </c>
      <c r="G104" s="293">
        <v>106.91</v>
      </c>
      <c r="H104" s="293">
        <v>105.93</v>
      </c>
      <c r="I104" s="293">
        <v>105.09</v>
      </c>
      <c r="J104" s="293">
        <v>103.94</v>
      </c>
      <c r="K104" s="293">
        <v>102.31</v>
      </c>
      <c r="L104" s="293">
        <v>100.39</v>
      </c>
    </row>
    <row r="105" spans="2:12" x14ac:dyDescent="0.25">
      <c r="B105" t="s">
        <v>367</v>
      </c>
      <c r="E105" s="13" t="s">
        <v>72</v>
      </c>
      <c r="F105" s="293">
        <v>108.21</v>
      </c>
      <c r="G105" s="293">
        <v>107.08</v>
      </c>
      <c r="H105" s="293">
        <v>106.09</v>
      </c>
      <c r="I105" s="293">
        <v>105.25</v>
      </c>
      <c r="J105" s="293">
        <v>104.14</v>
      </c>
      <c r="K105" s="293">
        <v>102.54</v>
      </c>
      <c r="L105" s="293">
        <v>100.68</v>
      </c>
    </row>
    <row r="106" spans="2:12" x14ac:dyDescent="0.25">
      <c r="B106" t="s">
        <v>368</v>
      </c>
      <c r="C106" s="3">
        <v>0.06</v>
      </c>
      <c r="D106" s="3">
        <v>6.5000000000000002E-2</v>
      </c>
      <c r="E106" s="14" t="s">
        <v>90</v>
      </c>
      <c r="F106" s="293">
        <v>108.01</v>
      </c>
      <c r="G106" s="293">
        <v>106.91</v>
      </c>
      <c r="H106" s="293">
        <v>106.03</v>
      </c>
      <c r="I106" s="293">
        <v>105.05</v>
      </c>
      <c r="J106" s="293">
        <v>103.18</v>
      </c>
      <c r="K106" s="293">
        <v>100.13</v>
      </c>
      <c r="L106" s="293">
        <v>96.44</v>
      </c>
    </row>
    <row r="107" spans="2:12" x14ac:dyDescent="0.25">
      <c r="B107" t="s">
        <v>254</v>
      </c>
      <c r="E107" s="11" t="s">
        <v>91</v>
      </c>
      <c r="F107" s="293">
        <v>108.29</v>
      </c>
      <c r="G107" s="293">
        <v>107.05</v>
      </c>
      <c r="H107" s="293">
        <v>106.06</v>
      </c>
      <c r="I107" s="293">
        <v>105.13</v>
      </c>
      <c r="J107" s="293">
        <v>103.65</v>
      </c>
      <c r="K107" s="293">
        <v>101.26</v>
      </c>
      <c r="L107" s="293">
        <v>98.34</v>
      </c>
    </row>
    <row r="108" spans="2:12" x14ac:dyDescent="0.25">
      <c r="B108" t="s">
        <v>369</v>
      </c>
      <c r="E108" s="11" t="s">
        <v>68</v>
      </c>
      <c r="F108" s="293">
        <v>109.19</v>
      </c>
      <c r="G108" s="293">
        <v>107.75</v>
      </c>
      <c r="H108" s="293">
        <v>106.52</v>
      </c>
      <c r="I108" s="293">
        <v>105.41</v>
      </c>
      <c r="J108" s="293">
        <v>104</v>
      </c>
      <c r="K108" s="293">
        <v>101.91</v>
      </c>
      <c r="L108" s="293">
        <v>99.35</v>
      </c>
    </row>
    <row r="109" spans="2:12" x14ac:dyDescent="0.25">
      <c r="B109" t="s">
        <v>370</v>
      </c>
      <c r="E109" s="11" t="s">
        <v>70</v>
      </c>
      <c r="F109" s="293">
        <v>109.03</v>
      </c>
      <c r="G109" s="293">
        <v>107.75</v>
      </c>
      <c r="H109" s="293">
        <v>106.67</v>
      </c>
      <c r="I109" s="293">
        <v>105.78</v>
      </c>
      <c r="J109" s="293">
        <v>104.72</v>
      </c>
      <c r="K109" s="293">
        <v>103.17</v>
      </c>
      <c r="L109" s="293">
        <v>101.29</v>
      </c>
    </row>
    <row r="110" spans="2:12" x14ac:dyDescent="0.25">
      <c r="B110" t="s">
        <v>371</v>
      </c>
      <c r="E110" s="13" t="s">
        <v>72</v>
      </c>
      <c r="F110" s="293">
        <v>109.15</v>
      </c>
      <c r="G110" s="293">
        <v>107.9</v>
      </c>
      <c r="H110" s="293">
        <v>106.79</v>
      </c>
      <c r="I110" s="293">
        <v>105.88</v>
      </c>
      <c r="J110" s="293">
        <v>104.85</v>
      </c>
      <c r="K110" s="293">
        <v>103.39</v>
      </c>
      <c r="L110" s="293">
        <v>101.64</v>
      </c>
    </row>
    <row r="111" spans="2:12" x14ac:dyDescent="0.25">
      <c r="B111" t="s">
        <v>372</v>
      </c>
      <c r="C111" s="3">
        <v>6.25E-2</v>
      </c>
      <c r="D111" s="3">
        <v>6.7500000000000004E-2</v>
      </c>
      <c r="E111" s="14" t="s">
        <v>90</v>
      </c>
      <c r="F111" s="293">
        <v>108</v>
      </c>
      <c r="G111" s="293">
        <v>106.83</v>
      </c>
      <c r="H111" s="293">
        <v>105.76</v>
      </c>
      <c r="I111" s="293">
        <v>104.73</v>
      </c>
      <c r="J111" s="293">
        <v>103.09</v>
      </c>
      <c r="K111" s="293">
        <v>100.29</v>
      </c>
      <c r="L111" s="293">
        <v>96.8</v>
      </c>
    </row>
    <row r="112" spans="2:12" x14ac:dyDescent="0.25">
      <c r="B112" t="s">
        <v>255</v>
      </c>
      <c r="E112" s="11" t="s">
        <v>91</v>
      </c>
      <c r="F112" s="293">
        <v>108.4</v>
      </c>
      <c r="G112" s="293">
        <v>107.12</v>
      </c>
      <c r="H112" s="293">
        <v>105.98</v>
      </c>
      <c r="I112" s="293">
        <v>105.01</v>
      </c>
      <c r="J112" s="293">
        <v>103.7</v>
      </c>
      <c r="K112" s="293">
        <v>101.51</v>
      </c>
      <c r="L112" s="293">
        <v>98.75</v>
      </c>
    </row>
    <row r="113" spans="2:12" x14ac:dyDescent="0.25">
      <c r="B113" t="s">
        <v>373</v>
      </c>
      <c r="E113" s="11" t="s">
        <v>68</v>
      </c>
      <c r="F113" s="293">
        <v>109.47</v>
      </c>
      <c r="G113" s="293">
        <v>108.03</v>
      </c>
      <c r="H113" s="293">
        <v>106.74</v>
      </c>
      <c r="I113" s="293">
        <v>105.64</v>
      </c>
      <c r="J113" s="293">
        <v>104.33</v>
      </c>
      <c r="K113" s="293">
        <v>102.33</v>
      </c>
      <c r="L113" s="293">
        <v>99.88</v>
      </c>
    </row>
    <row r="114" spans="2:12" x14ac:dyDescent="0.25">
      <c r="B114" t="s">
        <v>374</v>
      </c>
      <c r="E114" s="11" t="s">
        <v>70</v>
      </c>
      <c r="F114" s="293">
        <v>109.27</v>
      </c>
      <c r="G114" s="293">
        <v>107.98</v>
      </c>
      <c r="H114" s="293">
        <v>106.83</v>
      </c>
      <c r="I114" s="293">
        <v>105.9</v>
      </c>
      <c r="J114" s="293">
        <v>104.91</v>
      </c>
      <c r="K114" s="293">
        <v>103.45</v>
      </c>
      <c r="L114" s="293">
        <v>101.68</v>
      </c>
    </row>
    <row r="115" spans="2:12" x14ac:dyDescent="0.25">
      <c r="B115" t="s">
        <v>375</v>
      </c>
      <c r="E115" s="13" t="s">
        <v>72</v>
      </c>
      <c r="F115" s="293">
        <v>109.41</v>
      </c>
      <c r="G115" s="293">
        <v>108.13</v>
      </c>
      <c r="H115" s="293">
        <v>106.98</v>
      </c>
      <c r="I115" s="293">
        <v>106.06</v>
      </c>
      <c r="J115" s="293">
        <v>105.1</v>
      </c>
      <c r="K115" s="293">
        <v>103.71</v>
      </c>
      <c r="L115" s="293">
        <v>102.03</v>
      </c>
    </row>
    <row r="116" spans="2:12" x14ac:dyDescent="0.25">
      <c r="B116" t="s">
        <v>376</v>
      </c>
      <c r="C116" s="3">
        <v>6.5000000000000002E-2</v>
      </c>
      <c r="D116" s="3">
        <v>7.0000000000000007E-2</v>
      </c>
      <c r="E116" s="14" t="s">
        <v>90</v>
      </c>
      <c r="F116" s="293">
        <v>108.8</v>
      </c>
      <c r="G116" s="293">
        <v>107.66</v>
      </c>
      <c r="H116" s="293">
        <v>106.8</v>
      </c>
      <c r="I116" s="293">
        <v>106.17</v>
      </c>
      <c r="J116" s="293">
        <v>105.1</v>
      </c>
      <c r="K116" s="293">
        <v>102.81</v>
      </c>
      <c r="L116" s="293">
        <v>99.46</v>
      </c>
    </row>
    <row r="117" spans="2:12" x14ac:dyDescent="0.25">
      <c r="B117" t="s">
        <v>256</v>
      </c>
      <c r="E117" s="11" t="s">
        <v>91</v>
      </c>
      <c r="F117" s="293">
        <v>110.25</v>
      </c>
      <c r="G117" s="293">
        <v>108.7</v>
      </c>
      <c r="H117" s="293">
        <v>107.37</v>
      </c>
      <c r="I117" s="293">
        <v>106.24</v>
      </c>
      <c r="J117" s="293">
        <v>104.87</v>
      </c>
      <c r="K117" s="293">
        <v>102.68</v>
      </c>
      <c r="L117" s="293">
        <v>99.77</v>
      </c>
    </row>
    <row r="118" spans="2:12" x14ac:dyDescent="0.25">
      <c r="B118" t="s">
        <v>377</v>
      </c>
      <c r="E118" s="11" t="s">
        <v>68</v>
      </c>
      <c r="F118" s="293">
        <v>110.88</v>
      </c>
      <c r="G118" s="293">
        <v>109.18</v>
      </c>
      <c r="H118" s="293">
        <v>107.69</v>
      </c>
      <c r="I118" s="293">
        <v>106.39</v>
      </c>
      <c r="J118" s="293">
        <v>104.97</v>
      </c>
      <c r="K118" s="293">
        <v>102.96</v>
      </c>
      <c r="L118" s="293">
        <v>100.43</v>
      </c>
    </row>
    <row r="119" spans="2:12" x14ac:dyDescent="0.25">
      <c r="B119" t="s">
        <v>378</v>
      </c>
      <c r="E119" s="11" t="s">
        <v>70</v>
      </c>
      <c r="F119" s="293">
        <v>110.36</v>
      </c>
      <c r="G119" s="293">
        <v>108.98</v>
      </c>
      <c r="H119" s="293">
        <v>107.79</v>
      </c>
      <c r="I119" s="293">
        <v>106.85</v>
      </c>
      <c r="J119" s="293">
        <v>105.92</v>
      </c>
      <c r="K119" s="293">
        <v>104.54</v>
      </c>
      <c r="L119" s="293">
        <v>102.75</v>
      </c>
    </row>
    <row r="120" spans="2:12" x14ac:dyDescent="0.25">
      <c r="B120" t="s">
        <v>379</v>
      </c>
      <c r="E120" s="13" t="s">
        <v>72</v>
      </c>
      <c r="F120" s="293">
        <v>109.69</v>
      </c>
      <c r="G120" s="293">
        <v>108.41</v>
      </c>
      <c r="H120" s="293">
        <v>107.25</v>
      </c>
      <c r="I120" s="293">
        <v>106.26</v>
      </c>
      <c r="J120" s="293">
        <v>105.32</v>
      </c>
      <c r="K120" s="293">
        <v>104.1</v>
      </c>
      <c r="L120" s="293">
        <v>102.68</v>
      </c>
    </row>
    <row r="121" spans="2:12" x14ac:dyDescent="0.25">
      <c r="B121" t="s">
        <v>380</v>
      </c>
      <c r="C121" s="3">
        <v>6.7500000000000004E-2</v>
      </c>
      <c r="D121" s="3">
        <v>7.2499999999999995E-2</v>
      </c>
      <c r="E121" s="14" t="s">
        <v>90</v>
      </c>
      <c r="F121" s="293">
        <v>108.98</v>
      </c>
      <c r="G121" s="293">
        <v>107.83</v>
      </c>
      <c r="H121" s="293">
        <v>106.88</v>
      </c>
      <c r="I121" s="293">
        <v>106.23</v>
      </c>
      <c r="J121" s="293">
        <v>105.3</v>
      </c>
      <c r="K121" s="293">
        <v>103.11</v>
      </c>
      <c r="L121" s="293">
        <v>100.08</v>
      </c>
    </row>
    <row r="122" spans="2:12" x14ac:dyDescent="0.25">
      <c r="B122" t="s">
        <v>257</v>
      </c>
      <c r="E122" s="11" t="s">
        <v>91</v>
      </c>
      <c r="F122" s="293">
        <v>110.57</v>
      </c>
      <c r="G122" s="293">
        <v>109.03</v>
      </c>
      <c r="H122" s="293">
        <v>107.66</v>
      </c>
      <c r="I122" s="293">
        <v>106.54</v>
      </c>
      <c r="J122" s="293">
        <v>105.26</v>
      </c>
      <c r="K122" s="293">
        <v>103.12</v>
      </c>
      <c r="L122" s="293">
        <v>100.41</v>
      </c>
    </row>
    <row r="123" spans="2:12" x14ac:dyDescent="0.25">
      <c r="B123" t="s">
        <v>381</v>
      </c>
      <c r="E123" s="11" t="s">
        <v>68</v>
      </c>
      <c r="F123" s="293">
        <v>111.25</v>
      </c>
      <c r="G123" s="293">
        <v>109.58</v>
      </c>
      <c r="H123" s="293">
        <v>108.06</v>
      </c>
      <c r="I123" s="293">
        <v>106.78</v>
      </c>
      <c r="J123" s="293">
        <v>105.44</v>
      </c>
      <c r="K123" s="293">
        <v>103.45</v>
      </c>
      <c r="L123" s="293">
        <v>101.05</v>
      </c>
    </row>
    <row r="124" spans="2:12" x14ac:dyDescent="0.25">
      <c r="B124" t="s">
        <v>382</v>
      </c>
      <c r="E124" s="11" t="s">
        <v>70</v>
      </c>
      <c r="F124" s="293">
        <v>110.67</v>
      </c>
      <c r="G124" s="293">
        <v>109.29</v>
      </c>
      <c r="H124" s="293">
        <v>108.06</v>
      </c>
      <c r="I124" s="293">
        <v>107.1</v>
      </c>
      <c r="J124" s="293">
        <v>106.21</v>
      </c>
      <c r="K124" s="293">
        <v>104.85</v>
      </c>
      <c r="L124" s="293">
        <v>103.18</v>
      </c>
    </row>
    <row r="125" spans="2:12" x14ac:dyDescent="0.25">
      <c r="B125" t="s">
        <v>383</v>
      </c>
      <c r="E125" s="13" t="s">
        <v>72</v>
      </c>
      <c r="F125" s="293">
        <v>109.99</v>
      </c>
      <c r="G125" s="293">
        <v>108.7</v>
      </c>
      <c r="H125" s="293">
        <v>107.53</v>
      </c>
      <c r="I125" s="293">
        <v>106.55</v>
      </c>
      <c r="J125" s="293">
        <v>105.64</v>
      </c>
      <c r="K125" s="293">
        <v>104.44</v>
      </c>
      <c r="L125" s="293">
        <v>103.04</v>
      </c>
    </row>
    <row r="126" spans="2:12" x14ac:dyDescent="0.25">
      <c r="B126" t="s">
        <v>384</v>
      </c>
      <c r="C126" s="3">
        <v>7.0000000000000007E-2</v>
      </c>
      <c r="D126" s="3">
        <v>7.4999999999999997E-2</v>
      </c>
      <c r="E126" s="14" t="s">
        <v>90</v>
      </c>
      <c r="F126" s="293">
        <v>109.39</v>
      </c>
      <c r="G126" s="293">
        <v>108.25</v>
      </c>
      <c r="H126" s="293">
        <v>107.44</v>
      </c>
      <c r="I126" s="293">
        <v>107.05</v>
      </c>
      <c r="J126" s="293">
        <v>106.58</v>
      </c>
      <c r="K126" s="293">
        <v>104.98</v>
      </c>
      <c r="L126" s="293">
        <v>102.06</v>
      </c>
    </row>
    <row r="127" spans="2:12" x14ac:dyDescent="0.25">
      <c r="B127" t="s">
        <v>258</v>
      </c>
      <c r="E127" s="11" t="s">
        <v>91</v>
      </c>
      <c r="F127" s="293">
        <v>111.87</v>
      </c>
      <c r="G127" s="293">
        <v>110.06</v>
      </c>
      <c r="H127" s="293">
        <v>108.49</v>
      </c>
      <c r="I127" s="293">
        <v>107.15</v>
      </c>
      <c r="J127" s="293">
        <v>105.66</v>
      </c>
      <c r="K127" s="293">
        <v>103.44</v>
      </c>
      <c r="L127" s="293">
        <v>100.48</v>
      </c>
    </row>
    <row r="128" spans="2:12" x14ac:dyDescent="0.25">
      <c r="B128" t="s">
        <v>385</v>
      </c>
      <c r="E128" s="11" t="s">
        <v>68</v>
      </c>
      <c r="F128" s="293">
        <v>111.68</v>
      </c>
      <c r="G128" s="293">
        <v>109.95</v>
      </c>
      <c r="H128" s="293">
        <v>108.43</v>
      </c>
      <c r="I128" s="293">
        <v>107.14</v>
      </c>
      <c r="J128" s="293">
        <v>105.81</v>
      </c>
      <c r="K128" s="293">
        <v>103.94</v>
      </c>
      <c r="L128" s="293">
        <v>101.49</v>
      </c>
    </row>
    <row r="129" spans="1:12" x14ac:dyDescent="0.25">
      <c r="B129" t="s">
        <v>386</v>
      </c>
      <c r="E129" s="11" t="s">
        <v>70</v>
      </c>
      <c r="F129" s="293">
        <v>110.85</v>
      </c>
      <c r="G129" s="293">
        <v>109.4</v>
      </c>
      <c r="H129" s="293">
        <v>108.13</v>
      </c>
      <c r="I129" s="293">
        <v>107.1</v>
      </c>
      <c r="J129" s="293">
        <v>106.12</v>
      </c>
      <c r="K129" s="293">
        <v>104.79</v>
      </c>
      <c r="L129" s="293">
        <v>103.03</v>
      </c>
    </row>
    <row r="130" spans="1:12" x14ac:dyDescent="0.25">
      <c r="B130" t="s">
        <v>387</v>
      </c>
      <c r="E130" s="13" t="s">
        <v>72</v>
      </c>
      <c r="F130" s="293">
        <v>110.56</v>
      </c>
      <c r="G130" s="293">
        <v>109.21</v>
      </c>
      <c r="H130" s="293">
        <v>107.95</v>
      </c>
      <c r="I130" s="293">
        <v>106.87</v>
      </c>
      <c r="J130" s="293">
        <v>105.86</v>
      </c>
      <c r="K130" s="293">
        <v>104.62</v>
      </c>
      <c r="L130" s="293">
        <v>103.22</v>
      </c>
    </row>
    <row r="131" spans="1:12" x14ac:dyDescent="0.25">
      <c r="B131" t="s">
        <v>388</v>
      </c>
      <c r="C131" s="3">
        <v>7.2499999999999995E-2</v>
      </c>
      <c r="D131" s="3">
        <v>7.7499999999999999E-2</v>
      </c>
      <c r="E131" s="14" t="s">
        <v>90</v>
      </c>
      <c r="F131" s="293">
        <v>109.64</v>
      </c>
      <c r="G131" s="293">
        <v>108.54</v>
      </c>
      <c r="H131" s="293">
        <v>107.74</v>
      </c>
      <c r="I131" s="293">
        <v>107.43</v>
      </c>
      <c r="J131" s="293">
        <v>107.09</v>
      </c>
      <c r="K131" s="293">
        <v>105.41</v>
      </c>
      <c r="L131" s="293">
        <v>102.79</v>
      </c>
    </row>
    <row r="132" spans="1:12" x14ac:dyDescent="0.25">
      <c r="B132" t="s">
        <v>259</v>
      </c>
      <c r="E132" s="11" t="s">
        <v>91</v>
      </c>
      <c r="F132" s="293">
        <v>112.28</v>
      </c>
      <c r="G132" s="293">
        <v>110.51</v>
      </c>
      <c r="H132" s="293">
        <v>108.94</v>
      </c>
      <c r="I132" s="293">
        <v>107.66</v>
      </c>
      <c r="J132" s="293">
        <v>106.26</v>
      </c>
      <c r="K132" s="293">
        <v>104.02</v>
      </c>
      <c r="L132" s="293">
        <v>101.21</v>
      </c>
    </row>
    <row r="133" spans="1:12" x14ac:dyDescent="0.25">
      <c r="B133" t="s">
        <v>389</v>
      </c>
      <c r="E133" s="11" t="s">
        <v>68</v>
      </c>
      <c r="F133" s="293">
        <v>112.08</v>
      </c>
      <c r="G133" s="293">
        <v>110.38</v>
      </c>
      <c r="H133" s="293">
        <v>108.85</v>
      </c>
      <c r="I133" s="293">
        <v>107.62</v>
      </c>
      <c r="J133" s="293">
        <v>106.35</v>
      </c>
      <c r="K133" s="293">
        <v>104.45</v>
      </c>
      <c r="L133" s="293">
        <v>102.11</v>
      </c>
    </row>
    <row r="134" spans="1:12" x14ac:dyDescent="0.25">
      <c r="B134" t="s">
        <v>390</v>
      </c>
      <c r="E134" s="11" t="s">
        <v>70</v>
      </c>
      <c r="F134" s="293">
        <v>111.19</v>
      </c>
      <c r="G134" s="293">
        <v>109.76</v>
      </c>
      <c r="H134" s="293">
        <v>108.49</v>
      </c>
      <c r="I134" s="293">
        <v>107.48</v>
      </c>
      <c r="J134" s="293">
        <v>106.55</v>
      </c>
      <c r="K134" s="293">
        <v>105.17</v>
      </c>
      <c r="L134" s="293">
        <v>103.49</v>
      </c>
    </row>
    <row r="135" spans="1:12" x14ac:dyDescent="0.25">
      <c r="B135" t="s">
        <v>391</v>
      </c>
      <c r="E135" s="13" t="s">
        <v>72</v>
      </c>
      <c r="F135" s="293">
        <v>110.87</v>
      </c>
      <c r="G135" s="293">
        <v>109.52</v>
      </c>
      <c r="H135" s="293">
        <v>108.27</v>
      </c>
      <c r="I135" s="293">
        <v>107.21</v>
      </c>
      <c r="J135" s="293">
        <v>106.21</v>
      </c>
      <c r="K135" s="293">
        <v>104.98</v>
      </c>
      <c r="L135" s="293">
        <v>103.58</v>
      </c>
    </row>
    <row r="136" spans="1:12" x14ac:dyDescent="0.25">
      <c r="E136" s="6"/>
      <c r="F136" s="290"/>
      <c r="G136" s="290"/>
      <c r="H136" s="290"/>
      <c r="I136" s="290"/>
      <c r="J136" s="290"/>
      <c r="K136" s="290"/>
      <c r="L136" s="290"/>
    </row>
    <row r="139" spans="1:12" x14ac:dyDescent="0.25">
      <c r="D139" t="s">
        <v>78</v>
      </c>
      <c r="F139" s="286" t="s">
        <v>92</v>
      </c>
    </row>
    <row r="140" spans="1:12" x14ac:dyDescent="0.25">
      <c r="D140" t="s">
        <v>80</v>
      </c>
      <c r="F140" s="286" t="s">
        <v>81</v>
      </c>
    </row>
    <row r="141" spans="1:12" x14ac:dyDescent="0.25">
      <c r="D141" t="s">
        <v>82</v>
      </c>
      <c r="F141" t="s">
        <v>281</v>
      </c>
    </row>
    <row r="142" spans="1:12" x14ac:dyDescent="0.25">
      <c r="D142" t="s">
        <v>83</v>
      </c>
      <c r="F142" t="s">
        <v>281</v>
      </c>
      <c r="G142" s="288" t="s">
        <v>84</v>
      </c>
      <c r="H142" s="291"/>
      <c r="I142" s="291"/>
      <c r="J142" s="291"/>
      <c r="K142" s="291"/>
      <c r="L142" s="290"/>
    </row>
    <row r="143" spans="1:12" x14ac:dyDescent="0.25">
      <c r="D143" t="s">
        <v>85</v>
      </c>
      <c r="F143" s="286" t="s">
        <v>86</v>
      </c>
      <c r="I143" s="297" t="s">
        <v>87</v>
      </c>
    </row>
    <row r="144" spans="1:12" x14ac:dyDescent="0.25">
      <c r="A144" s="6" t="s">
        <v>88</v>
      </c>
      <c r="B144" s="6" t="s">
        <v>250</v>
      </c>
      <c r="C144" s="6" t="s">
        <v>249</v>
      </c>
      <c r="D144" s="6" t="s">
        <v>59</v>
      </c>
      <c r="E144" s="6" t="s">
        <v>93</v>
      </c>
      <c r="F144" s="289">
        <v>-300</v>
      </c>
      <c r="G144" s="289">
        <v>-200</v>
      </c>
      <c r="H144" s="289">
        <v>-100</v>
      </c>
      <c r="I144" s="292">
        <v>0</v>
      </c>
      <c r="J144" s="289">
        <v>100</v>
      </c>
      <c r="K144" s="289">
        <v>200</v>
      </c>
      <c r="L144" s="289">
        <v>300</v>
      </c>
    </row>
    <row r="145" spans="1:12" x14ac:dyDescent="0.25">
      <c r="A145" t="s">
        <v>260</v>
      </c>
      <c r="B145" s="17">
        <v>4.4999999999999998E-2</v>
      </c>
      <c r="C145" s="17">
        <v>0.05</v>
      </c>
      <c r="D145" s="17">
        <v>0.01</v>
      </c>
      <c r="E145" s="19" t="s">
        <v>94</v>
      </c>
      <c r="F145" s="293">
        <v>103.42</v>
      </c>
      <c r="G145" s="293">
        <v>102.44</v>
      </c>
      <c r="H145" s="293">
        <v>101.46</v>
      </c>
      <c r="I145" s="293">
        <v>100.56</v>
      </c>
      <c r="J145" s="293">
        <v>100.13</v>
      </c>
      <c r="K145" s="293">
        <v>99.67</v>
      </c>
      <c r="L145" s="293">
        <v>99.05</v>
      </c>
    </row>
    <row r="146" spans="1:12" x14ac:dyDescent="0.25">
      <c r="A146" t="s">
        <v>261</v>
      </c>
      <c r="B146" s="17"/>
      <c r="C146" s="17"/>
      <c r="D146" s="17"/>
      <c r="E146" s="19" t="s">
        <v>66</v>
      </c>
      <c r="F146" s="293">
        <v>107.11</v>
      </c>
      <c r="G146" s="293">
        <v>105.74</v>
      </c>
      <c r="H146" s="293">
        <v>104.46</v>
      </c>
      <c r="I146" s="293">
        <v>103.08</v>
      </c>
      <c r="J146" s="293">
        <v>101.47</v>
      </c>
      <c r="K146" s="293">
        <v>99.19</v>
      </c>
      <c r="L146" s="293">
        <v>96.34</v>
      </c>
    </row>
    <row r="147" spans="1:12" x14ac:dyDescent="0.25">
      <c r="A147" t="s">
        <v>262</v>
      </c>
      <c r="B147" s="17"/>
      <c r="C147" s="17"/>
      <c r="D147" s="17">
        <v>0.02</v>
      </c>
      <c r="E147" s="19" t="s">
        <v>94</v>
      </c>
      <c r="F147" s="293">
        <v>104.81</v>
      </c>
      <c r="G147" s="293">
        <v>104.11</v>
      </c>
      <c r="H147" s="293">
        <v>103.33</v>
      </c>
      <c r="I147" s="293">
        <v>103.01</v>
      </c>
      <c r="J147" s="293">
        <v>102.75</v>
      </c>
      <c r="K147" s="293">
        <v>102.21</v>
      </c>
      <c r="L147" s="293">
        <v>101.07</v>
      </c>
    </row>
    <row r="148" spans="1:12" x14ac:dyDescent="0.25">
      <c r="A148" t="s">
        <v>263</v>
      </c>
      <c r="B148" s="17"/>
      <c r="C148" s="17"/>
      <c r="D148" s="17"/>
      <c r="E148" s="19" t="s">
        <v>66</v>
      </c>
      <c r="F148" s="293">
        <v>107.4</v>
      </c>
      <c r="G148" s="293">
        <v>106.33</v>
      </c>
      <c r="H148" s="293">
        <v>105.37</v>
      </c>
      <c r="I148" s="293">
        <v>104.41</v>
      </c>
      <c r="J148" s="293">
        <v>102.67</v>
      </c>
      <c r="K148" s="293">
        <v>99.91</v>
      </c>
      <c r="L148" s="293">
        <v>96.88</v>
      </c>
    </row>
    <row r="149" spans="1:12" x14ac:dyDescent="0.25">
      <c r="A149" t="s">
        <v>264</v>
      </c>
      <c r="B149" s="17"/>
      <c r="C149" s="17"/>
      <c r="D149" s="17">
        <v>0.03</v>
      </c>
      <c r="E149" s="19" t="s">
        <v>94</v>
      </c>
      <c r="F149" s="293">
        <v>107.23</v>
      </c>
      <c r="G149" s="293">
        <v>106.53</v>
      </c>
      <c r="H149" s="293">
        <v>106.3</v>
      </c>
      <c r="I149" s="293">
        <v>106.2</v>
      </c>
      <c r="J149" s="293">
        <v>105.67</v>
      </c>
      <c r="K149" s="293">
        <v>104.5</v>
      </c>
      <c r="L149" s="293">
        <v>102.32</v>
      </c>
    </row>
    <row r="150" spans="1:12" x14ac:dyDescent="0.25">
      <c r="A150" t="s">
        <v>265</v>
      </c>
      <c r="B150" s="17"/>
      <c r="C150" s="17"/>
      <c r="D150" s="17"/>
      <c r="E150" s="19" t="s">
        <v>66</v>
      </c>
      <c r="F150" s="293">
        <v>109.14</v>
      </c>
      <c r="G150" s="293">
        <v>108.6</v>
      </c>
      <c r="H150" s="293">
        <v>108.22</v>
      </c>
      <c r="I150" s="293">
        <v>106.81</v>
      </c>
      <c r="J150" s="293">
        <v>103.89</v>
      </c>
      <c r="K150" s="293">
        <v>100.46</v>
      </c>
      <c r="L150" s="293">
        <v>97.08</v>
      </c>
    </row>
    <row r="151" spans="1:12" x14ac:dyDescent="0.25">
      <c r="A151" t="s">
        <v>266</v>
      </c>
      <c r="B151" s="17">
        <v>5.5E-2</v>
      </c>
      <c r="C151" s="17">
        <v>0.06</v>
      </c>
      <c r="D151" s="17">
        <v>0.01</v>
      </c>
      <c r="E151" s="19" t="s">
        <v>94</v>
      </c>
      <c r="F151" s="293">
        <v>104.58</v>
      </c>
      <c r="G151" s="293">
        <v>103.5</v>
      </c>
      <c r="H151" s="293">
        <v>102.56</v>
      </c>
      <c r="I151" s="293">
        <v>101.67</v>
      </c>
      <c r="J151" s="293">
        <v>100.83</v>
      </c>
      <c r="K151" s="293">
        <v>100.39</v>
      </c>
      <c r="L151" s="293">
        <v>99.85</v>
      </c>
    </row>
    <row r="152" spans="1:12" x14ac:dyDescent="0.25">
      <c r="A152" t="s">
        <v>267</v>
      </c>
      <c r="B152" s="17"/>
      <c r="C152" s="17"/>
      <c r="D152" s="17"/>
      <c r="E152" s="19" t="s">
        <v>66</v>
      </c>
      <c r="F152" s="293">
        <v>108.42</v>
      </c>
      <c r="G152" s="293">
        <v>106.88</v>
      </c>
      <c r="H152" s="293">
        <v>105.43</v>
      </c>
      <c r="I152" s="293">
        <v>104.01</v>
      </c>
      <c r="J152" s="293">
        <v>102.41</v>
      </c>
      <c r="K152" s="293">
        <v>100.47</v>
      </c>
      <c r="L152" s="293">
        <v>97.97</v>
      </c>
    </row>
    <row r="153" spans="1:12" x14ac:dyDescent="0.25">
      <c r="A153" t="s">
        <v>268</v>
      </c>
      <c r="B153" s="17"/>
      <c r="C153" s="17"/>
      <c r="D153" s="17">
        <v>0.02</v>
      </c>
      <c r="E153" s="19" t="s">
        <v>94</v>
      </c>
      <c r="F153" s="293">
        <v>105.63</v>
      </c>
      <c r="G153" s="293">
        <v>104.8</v>
      </c>
      <c r="H153" s="293">
        <v>104.14</v>
      </c>
      <c r="I153" s="293">
        <v>103.41</v>
      </c>
      <c r="J153" s="293">
        <v>103.09</v>
      </c>
      <c r="K153" s="293">
        <v>102.76</v>
      </c>
      <c r="L153" s="293">
        <v>102.09</v>
      </c>
    </row>
    <row r="154" spans="1:12" x14ac:dyDescent="0.25">
      <c r="A154" t="s">
        <v>269</v>
      </c>
      <c r="B154" s="17"/>
      <c r="C154" s="17"/>
      <c r="D154" s="17"/>
      <c r="E154" s="19" t="s">
        <v>66</v>
      </c>
      <c r="F154" s="293">
        <v>108.39</v>
      </c>
      <c r="G154" s="293">
        <v>107.07</v>
      </c>
      <c r="H154" s="293">
        <v>105.94</v>
      </c>
      <c r="I154" s="293">
        <v>104.83</v>
      </c>
      <c r="J154" s="293">
        <v>103.66</v>
      </c>
      <c r="K154" s="293">
        <v>101.82</v>
      </c>
      <c r="L154" s="293">
        <v>99.1</v>
      </c>
    </row>
    <row r="155" spans="1:12" x14ac:dyDescent="0.25">
      <c r="A155" t="s">
        <v>270</v>
      </c>
      <c r="B155" s="17"/>
      <c r="C155" s="17"/>
      <c r="D155" s="17">
        <v>0.03</v>
      </c>
      <c r="E155" s="19" t="s">
        <v>94</v>
      </c>
      <c r="F155" s="293">
        <v>107.3</v>
      </c>
      <c r="G155" s="293">
        <v>106.94</v>
      </c>
      <c r="H155" s="293">
        <v>106.32</v>
      </c>
      <c r="I155" s="293">
        <v>106.1</v>
      </c>
      <c r="J155" s="293">
        <v>105.98</v>
      </c>
      <c r="K155" s="293">
        <v>105.33</v>
      </c>
      <c r="L155" s="293">
        <v>104.02</v>
      </c>
    </row>
    <row r="156" spans="1:12" x14ac:dyDescent="0.25">
      <c r="A156" t="s">
        <v>271</v>
      </c>
      <c r="B156" s="17"/>
      <c r="C156" s="17"/>
      <c r="D156" s="17"/>
      <c r="E156" s="19" t="s">
        <v>66</v>
      </c>
      <c r="F156" s="293">
        <v>108.85</v>
      </c>
      <c r="G156" s="293">
        <v>107.95</v>
      </c>
      <c r="H156" s="293">
        <v>107.32</v>
      </c>
      <c r="I156" s="293">
        <v>106.9</v>
      </c>
      <c r="J156" s="293">
        <v>105.66</v>
      </c>
      <c r="K156" s="293">
        <v>103.01</v>
      </c>
      <c r="L156" s="293">
        <v>99.87</v>
      </c>
    </row>
    <row r="157" spans="1:12" x14ac:dyDescent="0.25">
      <c r="A157" t="s">
        <v>272</v>
      </c>
      <c r="B157" s="17">
        <v>6.5000000000000002E-2</v>
      </c>
      <c r="C157" s="17">
        <v>7.0000000000000007E-2</v>
      </c>
      <c r="D157" s="17">
        <v>0.01</v>
      </c>
      <c r="E157" s="19" t="s">
        <v>94</v>
      </c>
      <c r="F157" s="293">
        <v>105.35</v>
      </c>
      <c r="G157" s="293">
        <v>104.21</v>
      </c>
      <c r="H157" s="293">
        <v>103.19</v>
      </c>
      <c r="I157" s="293">
        <v>102.26</v>
      </c>
      <c r="J157" s="293">
        <v>101.37</v>
      </c>
      <c r="K157" s="293">
        <v>100.54</v>
      </c>
      <c r="L157" s="293">
        <v>99.99</v>
      </c>
    </row>
    <row r="158" spans="1:12" x14ac:dyDescent="0.25">
      <c r="A158" t="s">
        <v>273</v>
      </c>
      <c r="B158" s="17"/>
      <c r="C158" s="17"/>
      <c r="D158" s="17"/>
      <c r="E158" s="19" t="s">
        <v>66</v>
      </c>
      <c r="F158" s="293">
        <v>109.57</v>
      </c>
      <c r="G158" s="293">
        <v>107.89</v>
      </c>
      <c r="H158" s="293">
        <v>106.29</v>
      </c>
      <c r="I158" s="293">
        <v>104.75</v>
      </c>
      <c r="J158" s="293">
        <v>103.14</v>
      </c>
      <c r="K158" s="293">
        <v>101.27</v>
      </c>
      <c r="L158" s="293">
        <v>98.99</v>
      </c>
    </row>
    <row r="159" spans="1:12" x14ac:dyDescent="0.25">
      <c r="A159" t="s">
        <v>274</v>
      </c>
      <c r="B159" s="17"/>
      <c r="C159" s="17"/>
      <c r="D159" s="17">
        <v>0.02</v>
      </c>
      <c r="E159" s="19" t="s">
        <v>94</v>
      </c>
      <c r="F159" s="293">
        <v>106.01</v>
      </c>
      <c r="G159" s="293">
        <v>104.98</v>
      </c>
      <c r="H159" s="293">
        <v>104.16</v>
      </c>
      <c r="I159" s="293">
        <v>103.48</v>
      </c>
      <c r="J159" s="293">
        <v>102.78</v>
      </c>
      <c r="K159" s="293">
        <v>102.39</v>
      </c>
      <c r="L159" s="293">
        <v>101.95</v>
      </c>
    </row>
    <row r="160" spans="1:12" x14ac:dyDescent="0.25">
      <c r="A160" t="s">
        <v>275</v>
      </c>
      <c r="B160" s="17"/>
      <c r="C160" s="17"/>
      <c r="D160" s="17"/>
      <c r="E160" s="19" t="s">
        <v>66</v>
      </c>
      <c r="F160" s="293">
        <v>109.32</v>
      </c>
      <c r="G160" s="293">
        <v>107.79</v>
      </c>
      <c r="H160" s="293">
        <v>106.39</v>
      </c>
      <c r="I160" s="293">
        <v>105.08</v>
      </c>
      <c r="J160" s="293">
        <v>103.63</v>
      </c>
      <c r="K160" s="293">
        <v>101.94</v>
      </c>
      <c r="L160" s="293">
        <v>99.75</v>
      </c>
    </row>
    <row r="161" spans="1:12" x14ac:dyDescent="0.25">
      <c r="A161" t="s">
        <v>276</v>
      </c>
      <c r="B161" s="17"/>
      <c r="C161" s="17"/>
      <c r="D161" s="17">
        <v>0.03</v>
      </c>
      <c r="E161" s="19" t="s">
        <v>94</v>
      </c>
      <c r="F161" s="293">
        <v>107.3</v>
      </c>
      <c r="G161" s="293">
        <v>106.6</v>
      </c>
      <c r="H161" s="293">
        <v>106.18</v>
      </c>
      <c r="I161" s="293">
        <v>105.58</v>
      </c>
      <c r="J161" s="293">
        <v>105.31</v>
      </c>
      <c r="K161" s="293">
        <v>105.03</v>
      </c>
      <c r="L161" s="293">
        <v>104.27</v>
      </c>
    </row>
    <row r="162" spans="1:12" x14ac:dyDescent="0.25">
      <c r="A162" t="s">
        <v>277</v>
      </c>
      <c r="B162" s="17"/>
      <c r="C162" s="17"/>
      <c r="D162" s="17"/>
      <c r="E162" s="19" t="s">
        <v>66</v>
      </c>
      <c r="F162" s="293">
        <v>109.35</v>
      </c>
      <c r="G162" s="293">
        <v>108.07</v>
      </c>
      <c r="H162" s="293">
        <v>107.06</v>
      </c>
      <c r="I162" s="293">
        <v>106.14</v>
      </c>
      <c r="J162" s="293">
        <v>105.28</v>
      </c>
      <c r="K162" s="293">
        <v>103.78</v>
      </c>
      <c r="L162" s="293">
        <v>101.14</v>
      </c>
    </row>
    <row r="163" spans="1:12" x14ac:dyDescent="0.25">
      <c r="B163" s="17"/>
      <c r="C163" s="17"/>
      <c r="D163" s="17"/>
      <c r="E163" s="18"/>
    </row>
    <row r="164" spans="1:12" x14ac:dyDescent="0.25">
      <c r="B164" s="17"/>
      <c r="C164" s="17"/>
      <c r="D164" s="17"/>
      <c r="E164" s="18"/>
    </row>
    <row r="165" spans="1:12" x14ac:dyDescent="0.25">
      <c r="B165" s="17"/>
      <c r="C165" s="17"/>
      <c r="D165" s="17"/>
      <c r="E165" s="18"/>
    </row>
    <row r="166" spans="1:12" x14ac:dyDescent="0.25">
      <c r="B166" s="17"/>
      <c r="C166" s="17"/>
      <c r="D166" s="17"/>
      <c r="E166" s="18"/>
    </row>
    <row r="167" spans="1:12" x14ac:dyDescent="0.25">
      <c r="B167" s="17"/>
      <c r="C167" s="17"/>
      <c r="D167" s="17"/>
      <c r="E167" s="18"/>
    </row>
    <row r="168" spans="1:12" x14ac:dyDescent="0.25">
      <c r="B168" s="17"/>
      <c r="C168" s="17"/>
      <c r="D168" s="17"/>
      <c r="E168" s="18"/>
    </row>
    <row r="169" spans="1:12" x14ac:dyDescent="0.25">
      <c r="B169" s="17"/>
      <c r="C169" s="17"/>
      <c r="D169" s="17"/>
      <c r="E169" s="18"/>
    </row>
    <row r="170" spans="1:12" x14ac:dyDescent="0.25">
      <c r="B170" s="17"/>
      <c r="C170" s="17"/>
      <c r="D170" s="17"/>
      <c r="E170" s="18"/>
    </row>
    <row r="171" spans="1:12" x14ac:dyDescent="0.25">
      <c r="B171" s="17"/>
      <c r="C171" s="17"/>
      <c r="D171" s="17"/>
      <c r="E171" s="18"/>
    </row>
    <row r="172" spans="1:12" x14ac:dyDescent="0.25">
      <c r="B172" s="17"/>
      <c r="C172" s="17"/>
      <c r="D172" s="17"/>
      <c r="E172" s="18"/>
    </row>
    <row r="173" spans="1:12" x14ac:dyDescent="0.25">
      <c r="B173" s="17"/>
      <c r="C173" s="17"/>
      <c r="D173" s="17"/>
      <c r="E173" s="18"/>
    </row>
    <row r="174" spans="1:12" x14ac:dyDescent="0.25">
      <c r="B174" s="17"/>
      <c r="C174" s="17"/>
      <c r="D174" s="17"/>
      <c r="E174" s="18"/>
    </row>
    <row r="175" spans="1:12" x14ac:dyDescent="0.25">
      <c r="B175" s="17"/>
      <c r="C175" s="17"/>
      <c r="D175" s="17"/>
      <c r="E175" s="18"/>
    </row>
    <row r="176" spans="1:12" x14ac:dyDescent="0.25">
      <c r="B176" s="17"/>
      <c r="C176" s="17"/>
      <c r="D176" s="17"/>
      <c r="E176" s="18"/>
    </row>
    <row r="177" spans="2:5" x14ac:dyDescent="0.25">
      <c r="B177" s="17"/>
      <c r="C177" s="17"/>
      <c r="D177" s="17"/>
      <c r="E177" s="18"/>
    </row>
    <row r="178" spans="2:5" x14ac:dyDescent="0.25">
      <c r="B178" s="17"/>
      <c r="C178" s="17"/>
      <c r="D178" s="17"/>
      <c r="E178" s="18"/>
    </row>
    <row r="179" spans="2:5" x14ac:dyDescent="0.25">
      <c r="B179" s="17"/>
      <c r="C179" s="17"/>
      <c r="D179" s="17"/>
      <c r="E179" s="18"/>
    </row>
    <row r="180" spans="2:5" x14ac:dyDescent="0.25">
      <c r="B180" s="17"/>
      <c r="C180" s="17"/>
      <c r="D180" s="17"/>
      <c r="E180" s="18"/>
    </row>
    <row r="181" spans="2:5" x14ac:dyDescent="0.25">
      <c r="B181" s="17"/>
      <c r="C181" s="17"/>
      <c r="D181" s="17"/>
      <c r="E181" s="18"/>
    </row>
    <row r="182" spans="2:5" x14ac:dyDescent="0.25">
      <c r="B182" s="17"/>
      <c r="C182" s="17"/>
      <c r="D182" s="17"/>
      <c r="E182" s="18"/>
    </row>
    <row r="183" spans="2:5" x14ac:dyDescent="0.25">
      <c r="B183" s="17"/>
      <c r="C183" s="17"/>
      <c r="D183" s="17"/>
      <c r="E183" s="18"/>
    </row>
    <row r="184" spans="2:5" x14ac:dyDescent="0.25">
      <c r="B184" s="17"/>
      <c r="C184" s="17"/>
      <c r="D184" s="17"/>
      <c r="E184" s="18"/>
    </row>
    <row r="185" spans="2:5" x14ac:dyDescent="0.25">
      <c r="B185" s="17"/>
      <c r="C185" s="17"/>
      <c r="D185" s="17"/>
      <c r="E185" s="18"/>
    </row>
    <row r="186" spans="2:5" x14ac:dyDescent="0.25">
      <c r="B186" s="17"/>
      <c r="C186" s="17"/>
      <c r="D186" s="17"/>
      <c r="E186" s="18"/>
    </row>
    <row r="187" spans="2:5" x14ac:dyDescent="0.25">
      <c r="B187" s="17"/>
      <c r="C187" s="17"/>
      <c r="D187" s="17"/>
      <c r="E187" s="18"/>
    </row>
    <row r="188" spans="2:5" x14ac:dyDescent="0.25">
      <c r="B188" s="17"/>
      <c r="C188" s="17"/>
      <c r="D188" s="17"/>
      <c r="E188" s="18"/>
    </row>
    <row r="189" spans="2:5" x14ac:dyDescent="0.25">
      <c r="B189" s="17"/>
      <c r="C189" s="17"/>
      <c r="D189" s="17"/>
      <c r="E189" s="18"/>
    </row>
    <row r="190" spans="2:5" x14ac:dyDescent="0.25">
      <c r="B190" s="17"/>
      <c r="C190" s="17"/>
      <c r="D190" s="17"/>
      <c r="E190" s="18"/>
    </row>
    <row r="191" spans="2:5" x14ac:dyDescent="0.25">
      <c r="B191" s="17"/>
      <c r="C191" s="17"/>
      <c r="D191" s="17"/>
      <c r="E191" s="18"/>
    </row>
  </sheetData>
  <phoneticPr fontId="0" type="noConversion"/>
  <printOptions horizontalCentered="1" verticalCentered="1"/>
  <pageMargins left="0.36" right="0.1" top="0.75" bottom="1" header="0" footer="0"/>
  <pageSetup scale="84"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67"/>
  <sheetViews>
    <sheetView workbookViewId="0">
      <selection activeCell="D16" sqref="D16:D17"/>
    </sheetView>
  </sheetViews>
  <sheetFormatPr defaultRowHeight="13.2" x14ac:dyDescent="0.25"/>
  <cols>
    <col min="2" max="2" width="18.6640625" customWidth="1"/>
    <col min="4" max="4" width="11.109375" customWidth="1"/>
    <col min="5" max="5" width="11.33203125" customWidth="1"/>
    <col min="6" max="6" width="11.109375" customWidth="1"/>
    <col min="7" max="7" width="11.44140625" customWidth="1"/>
    <col min="8" max="8" width="11.109375" customWidth="1"/>
  </cols>
  <sheetData>
    <row r="1" spans="2:10" x14ac:dyDescent="0.25">
      <c r="B1" t="s">
        <v>78</v>
      </c>
      <c r="C1" t="s">
        <v>79</v>
      </c>
    </row>
    <row r="2" spans="2:10" x14ac:dyDescent="0.25">
      <c r="B2" t="s">
        <v>80</v>
      </c>
      <c r="D2" t="s">
        <v>81</v>
      </c>
    </row>
    <row r="3" spans="2:10" x14ac:dyDescent="0.25">
      <c r="D3" s="1"/>
      <c r="F3" s="7"/>
      <c r="G3" s="12"/>
      <c r="H3" s="12"/>
    </row>
    <row r="4" spans="2:10" x14ac:dyDescent="0.25">
      <c r="D4" s="1"/>
      <c r="F4" s="12" t="s">
        <v>95</v>
      </c>
      <c r="G4" s="12"/>
      <c r="H4" s="12"/>
    </row>
    <row r="5" spans="2:10" x14ac:dyDescent="0.25">
      <c r="B5" t="s">
        <v>85</v>
      </c>
      <c r="D5" t="s">
        <v>86</v>
      </c>
      <c r="H5" s="5" t="s">
        <v>87</v>
      </c>
    </row>
    <row r="6" spans="2:10" x14ac:dyDescent="0.25">
      <c r="B6" s="4" t="s">
        <v>249</v>
      </c>
      <c r="C6" s="6" t="s">
        <v>56</v>
      </c>
      <c r="D6" s="8">
        <v>-300</v>
      </c>
      <c r="E6" s="8">
        <v>-200</v>
      </c>
      <c r="F6" s="8">
        <v>-100</v>
      </c>
      <c r="G6" s="8">
        <v>0</v>
      </c>
      <c r="H6" s="8">
        <v>100</v>
      </c>
      <c r="I6" s="8">
        <v>200</v>
      </c>
      <c r="J6" s="8">
        <v>300</v>
      </c>
    </row>
    <row r="7" spans="2:10" x14ac:dyDescent="0.25">
      <c r="B7" s="15">
        <v>6.5000000000000002E-2</v>
      </c>
      <c r="C7" s="14" t="s">
        <v>61</v>
      </c>
      <c r="D7" s="25">
        <f>'P-T Input'!$C10*'Shock Values'!F7/100</f>
        <v>0</v>
      </c>
      <c r="E7" s="25">
        <f>'P-T Input'!$C10*'Shock Values'!G7/100</f>
        <v>0</v>
      </c>
      <c r="F7" s="25">
        <f>'P-T Input'!$C10*'Shock Values'!H7/100</f>
        <v>0</v>
      </c>
      <c r="G7" s="25">
        <f>'P-T Input'!$C10*'Shock Values'!I7/100</f>
        <v>0</v>
      </c>
      <c r="H7" s="25">
        <f>'P-T Input'!$C10*'Shock Values'!J7/100</f>
        <v>0</v>
      </c>
      <c r="I7" s="25">
        <f>'P-T Input'!$C10*'Shock Values'!K7/100</f>
        <v>0</v>
      </c>
      <c r="J7" s="25">
        <f>'P-T Input'!$C10*'Shock Values'!L7/100</f>
        <v>0</v>
      </c>
    </row>
    <row r="8" spans="2:10" x14ac:dyDescent="0.25">
      <c r="B8" s="10"/>
      <c r="C8" s="11" t="s">
        <v>64</v>
      </c>
      <c r="D8" s="25">
        <f>'P-T Input'!$C11*'Shock Values'!F8/100</f>
        <v>0</v>
      </c>
      <c r="E8" s="25">
        <f>'P-T Input'!$C11*'Shock Values'!G8/100</f>
        <v>0</v>
      </c>
      <c r="F8" s="25">
        <f>'P-T Input'!$C11*'Shock Values'!H8/100</f>
        <v>0</v>
      </c>
      <c r="G8" s="25">
        <f>'P-T Input'!$C11*'Shock Values'!I8/100</f>
        <v>0</v>
      </c>
      <c r="H8" s="25">
        <f>'P-T Input'!$C11*'Shock Values'!J8/100</f>
        <v>0</v>
      </c>
      <c r="I8" s="25">
        <f>'P-T Input'!$C11*'Shock Values'!K8/100</f>
        <v>0</v>
      </c>
      <c r="J8" s="25">
        <f>'P-T Input'!$C11*'Shock Values'!L8/100</f>
        <v>0</v>
      </c>
    </row>
    <row r="9" spans="2:10" x14ac:dyDescent="0.25">
      <c r="B9" s="10"/>
      <c r="C9" s="13" t="s">
        <v>67</v>
      </c>
      <c r="D9" s="25">
        <f>'P-T Input'!$C12*'Shock Values'!F9/100</f>
        <v>0</v>
      </c>
      <c r="E9" s="25">
        <f>'P-T Input'!$C12*'Shock Values'!G9/100</f>
        <v>0</v>
      </c>
      <c r="F9" s="25">
        <f>'P-T Input'!$C12*'Shock Values'!H9/100</f>
        <v>0</v>
      </c>
      <c r="G9" s="25">
        <f>'P-T Input'!$C12*'Shock Values'!I9/100</f>
        <v>0</v>
      </c>
      <c r="H9" s="25">
        <f>'P-T Input'!$C12*'Shock Values'!J9/100</f>
        <v>0</v>
      </c>
      <c r="I9" s="25">
        <f>'P-T Input'!$C12*'Shock Values'!K9/100</f>
        <v>0</v>
      </c>
      <c r="J9" s="25">
        <f>'P-T Input'!$C12*'Shock Values'!L9/100</f>
        <v>0</v>
      </c>
    </row>
    <row r="10" spans="2:10" x14ac:dyDescent="0.25">
      <c r="B10" s="10"/>
      <c r="C10" s="11" t="s">
        <v>69</v>
      </c>
      <c r="D10" s="25">
        <f>'P-T Input'!$C13*'Shock Values'!F10/100</f>
        <v>0</v>
      </c>
      <c r="E10" s="25">
        <f>'P-T Input'!$C13*'Shock Values'!G10/100</f>
        <v>0</v>
      </c>
      <c r="F10" s="25">
        <f>'P-T Input'!$C13*'Shock Values'!H10/100</f>
        <v>0</v>
      </c>
      <c r="G10" s="25">
        <f>'P-T Input'!$C13*'Shock Values'!I10/100</f>
        <v>0</v>
      </c>
      <c r="H10" s="25">
        <f>'P-T Input'!$C13*'Shock Values'!J10/100</f>
        <v>0</v>
      </c>
      <c r="I10" s="25">
        <f>'P-T Input'!$C13*'Shock Values'!K10/100</f>
        <v>0</v>
      </c>
      <c r="J10" s="25">
        <f>'P-T Input'!$C13*'Shock Values'!L10/100</f>
        <v>0</v>
      </c>
    </row>
    <row r="11" spans="2:10" x14ac:dyDescent="0.25">
      <c r="B11" s="10"/>
      <c r="C11" s="11" t="s">
        <v>71</v>
      </c>
      <c r="D11" s="25">
        <f>'P-T Input'!$C14*'Shock Values'!F11/100</f>
        <v>0</v>
      </c>
      <c r="E11" s="25">
        <f>'P-T Input'!$C14*'Shock Values'!G11/100</f>
        <v>0</v>
      </c>
      <c r="F11" s="25">
        <f>'P-T Input'!$C14*'Shock Values'!H11/100</f>
        <v>0</v>
      </c>
      <c r="G11" s="25">
        <f>'P-T Input'!$C14*'Shock Values'!I11/100</f>
        <v>0</v>
      </c>
      <c r="H11" s="25">
        <f>'P-T Input'!$C14*'Shock Values'!J11/100</f>
        <v>0</v>
      </c>
      <c r="I11" s="25">
        <f>'P-T Input'!$C14*'Shock Values'!K11/100</f>
        <v>0</v>
      </c>
      <c r="J11" s="25">
        <f>'P-T Input'!$C14*'Shock Values'!L11/100</f>
        <v>0</v>
      </c>
    </row>
    <row r="12" spans="2:10" x14ac:dyDescent="0.25">
      <c r="B12" s="10"/>
      <c r="C12" s="13" t="s">
        <v>72</v>
      </c>
      <c r="D12" s="25">
        <f>'P-T Input'!$C15*'Shock Values'!F12/100</f>
        <v>0</v>
      </c>
      <c r="E12" s="25">
        <f>'P-T Input'!$C15*'Shock Values'!G12/100</f>
        <v>0</v>
      </c>
      <c r="F12" s="25">
        <f>'P-T Input'!$C15*'Shock Values'!H12/100</f>
        <v>0</v>
      </c>
      <c r="G12" s="25">
        <f>'P-T Input'!$C15*'Shock Values'!I12/100</f>
        <v>0</v>
      </c>
      <c r="H12" s="25">
        <f>'P-T Input'!$C15*'Shock Values'!J12/100</f>
        <v>0</v>
      </c>
      <c r="I12" s="25">
        <f>'P-T Input'!$C15*'Shock Values'!K12/100</f>
        <v>0</v>
      </c>
      <c r="J12" s="25">
        <f>'P-T Input'!$C15*'Shock Values'!L12/100</f>
        <v>0</v>
      </c>
    </row>
    <row r="13" spans="2:10" x14ac:dyDescent="0.25">
      <c r="B13" s="15">
        <v>6.7500000000000004E-2</v>
      </c>
      <c r="C13" s="14" t="s">
        <v>61</v>
      </c>
      <c r="D13" s="25">
        <f>'P-T Input'!$C16*'Shock Values'!F13/100</f>
        <v>0</v>
      </c>
      <c r="E13" s="25">
        <f>'P-T Input'!$C16*'Shock Values'!G13/100</f>
        <v>0</v>
      </c>
      <c r="F13" s="25">
        <f>'P-T Input'!$C16*'Shock Values'!H13/100</f>
        <v>0</v>
      </c>
      <c r="G13" s="25">
        <f>'P-T Input'!$C16*'Shock Values'!I13/100</f>
        <v>0</v>
      </c>
      <c r="H13" s="25">
        <f>'P-T Input'!$C16*'Shock Values'!J13/100</f>
        <v>0</v>
      </c>
      <c r="I13" s="25">
        <f>'P-T Input'!$C16*'Shock Values'!K13/100</f>
        <v>0</v>
      </c>
      <c r="J13" s="25">
        <f>'P-T Input'!$C16*'Shock Values'!L13/100</f>
        <v>0</v>
      </c>
    </row>
    <row r="14" spans="2:10" x14ac:dyDescent="0.25">
      <c r="B14" s="10"/>
      <c r="C14" s="11" t="s">
        <v>64</v>
      </c>
      <c r="D14" s="25">
        <f>'P-T Input'!$C17*'Shock Values'!F14/100</f>
        <v>0</v>
      </c>
      <c r="E14" s="25">
        <f>'P-T Input'!$C17*'Shock Values'!G14/100</f>
        <v>0</v>
      </c>
      <c r="F14" s="25">
        <f>'P-T Input'!$C17*'Shock Values'!H14/100</f>
        <v>0</v>
      </c>
      <c r="G14" s="25">
        <f>'P-T Input'!$C17*'Shock Values'!I14/100</f>
        <v>0</v>
      </c>
      <c r="H14" s="25">
        <f>'P-T Input'!$C17*'Shock Values'!J14/100</f>
        <v>0</v>
      </c>
      <c r="I14" s="25">
        <f>'P-T Input'!$C17*'Shock Values'!K14/100</f>
        <v>0</v>
      </c>
      <c r="J14" s="25">
        <f>'P-T Input'!$C17*'Shock Values'!L14/100</f>
        <v>0</v>
      </c>
    </row>
    <row r="15" spans="2:10" x14ac:dyDescent="0.25">
      <c r="B15" s="10"/>
      <c r="C15" s="13" t="s">
        <v>67</v>
      </c>
      <c r="D15" s="25">
        <f>'P-T Input'!$C18*'Shock Values'!F15/100</f>
        <v>0</v>
      </c>
      <c r="E15" s="25">
        <f>'P-T Input'!$C18*'Shock Values'!G15/100</f>
        <v>0</v>
      </c>
      <c r="F15" s="25">
        <f>'P-T Input'!$C18*'Shock Values'!H15/100</f>
        <v>0</v>
      </c>
      <c r="G15" s="25">
        <f>'P-T Input'!$C18*'Shock Values'!I15/100</f>
        <v>0</v>
      </c>
      <c r="H15" s="25">
        <f>'P-T Input'!$C18*'Shock Values'!J15/100</f>
        <v>0</v>
      </c>
      <c r="I15" s="25">
        <f>'P-T Input'!$C18*'Shock Values'!K15/100</f>
        <v>0</v>
      </c>
      <c r="J15" s="25">
        <f>'P-T Input'!$C18*'Shock Values'!L15/100</f>
        <v>0</v>
      </c>
    </row>
    <row r="16" spans="2:10" x14ac:dyDescent="0.25">
      <c r="B16" s="10"/>
      <c r="C16" s="11" t="s">
        <v>69</v>
      </c>
      <c r="D16" s="25">
        <f>'P-T Input'!$C19*'Shock Values'!F16/100</f>
        <v>0</v>
      </c>
      <c r="E16" s="25">
        <f>'P-T Input'!$C19*'Shock Values'!G16/100</f>
        <v>0</v>
      </c>
      <c r="F16" s="25">
        <f>'P-T Input'!$C19*'Shock Values'!H16/100</f>
        <v>0</v>
      </c>
      <c r="G16" s="25">
        <f>'P-T Input'!$C19*'Shock Values'!I16/100</f>
        <v>0</v>
      </c>
      <c r="H16" s="25">
        <f>'P-T Input'!$C19*'Shock Values'!J16/100</f>
        <v>0</v>
      </c>
      <c r="I16" s="25">
        <f>'P-T Input'!$C19*'Shock Values'!K16/100</f>
        <v>0</v>
      </c>
      <c r="J16" s="25">
        <f>'P-T Input'!$C19*'Shock Values'!L16/100</f>
        <v>0</v>
      </c>
    </row>
    <row r="17" spans="2:10" x14ac:dyDescent="0.25">
      <c r="B17" s="10"/>
      <c r="C17" s="11" t="s">
        <v>71</v>
      </c>
      <c r="D17" s="25">
        <f>'P-T Input'!$C20*'Shock Values'!F17/100</f>
        <v>0</v>
      </c>
      <c r="E17" s="25">
        <f>'P-T Input'!$C20*'Shock Values'!G17/100</f>
        <v>0</v>
      </c>
      <c r="F17" s="25">
        <f>'P-T Input'!$C20*'Shock Values'!H17/100</f>
        <v>0</v>
      </c>
      <c r="G17" s="25">
        <f>'P-T Input'!$C20*'Shock Values'!I17/100</f>
        <v>0</v>
      </c>
      <c r="H17" s="25">
        <f>'P-T Input'!$C20*'Shock Values'!J17/100</f>
        <v>0</v>
      </c>
      <c r="I17" s="25">
        <f>'P-T Input'!$C20*'Shock Values'!K17/100</f>
        <v>0</v>
      </c>
      <c r="J17" s="25">
        <f>'P-T Input'!$C20*'Shock Values'!L17/100</f>
        <v>0</v>
      </c>
    </row>
    <row r="18" spans="2:10" x14ac:dyDescent="0.25">
      <c r="B18" s="10"/>
      <c r="C18" s="13" t="s">
        <v>72</v>
      </c>
      <c r="D18" s="25">
        <f>'P-T Input'!$C21*'Shock Values'!F18/100</f>
        <v>0</v>
      </c>
      <c r="E18" s="25">
        <f>'P-T Input'!$C21*'Shock Values'!G18/100</f>
        <v>0</v>
      </c>
      <c r="F18" s="25">
        <f>'P-T Input'!$C21*'Shock Values'!H18/100</f>
        <v>0</v>
      </c>
      <c r="G18" s="25">
        <f>'P-T Input'!$C21*'Shock Values'!I18/100</f>
        <v>0</v>
      </c>
      <c r="H18" s="25">
        <f>'P-T Input'!$C21*'Shock Values'!J18/100</f>
        <v>0</v>
      </c>
      <c r="I18" s="25">
        <f>'P-T Input'!$C21*'Shock Values'!K18/100</f>
        <v>0</v>
      </c>
      <c r="J18" s="25">
        <f>'P-T Input'!$C21*'Shock Values'!L18/100</f>
        <v>0</v>
      </c>
    </row>
    <row r="19" spans="2:10" x14ac:dyDescent="0.25">
      <c r="B19" s="15">
        <v>7.0000000000000007E-2</v>
      </c>
      <c r="C19" s="14" t="s">
        <v>61</v>
      </c>
      <c r="D19" s="25">
        <f>'P-T Input'!$C22*'Shock Values'!F19/100</f>
        <v>0</v>
      </c>
      <c r="E19" s="25">
        <f>'P-T Input'!$C22*'Shock Values'!G19/100</f>
        <v>0</v>
      </c>
      <c r="F19" s="25">
        <f>'P-T Input'!$C22*'Shock Values'!H19/100</f>
        <v>0</v>
      </c>
      <c r="G19" s="25">
        <f>'P-T Input'!$C22*'Shock Values'!I19/100</f>
        <v>0</v>
      </c>
      <c r="H19" s="25">
        <f>'P-T Input'!$C22*'Shock Values'!J19/100</f>
        <v>0</v>
      </c>
      <c r="I19" s="25">
        <f>'P-T Input'!$C22*'Shock Values'!K19/100</f>
        <v>0</v>
      </c>
      <c r="J19" s="25">
        <f>'P-T Input'!$C22*'Shock Values'!L19/100</f>
        <v>0</v>
      </c>
    </row>
    <row r="20" spans="2:10" x14ac:dyDescent="0.25">
      <c r="B20" s="10"/>
      <c r="C20" s="11" t="s">
        <v>64</v>
      </c>
      <c r="D20" s="25">
        <f>'P-T Input'!$C23*'Shock Values'!F20/100</f>
        <v>0</v>
      </c>
      <c r="E20" s="25">
        <f>'P-T Input'!$C23*'Shock Values'!G20/100</f>
        <v>0</v>
      </c>
      <c r="F20" s="25">
        <f>'P-T Input'!$C23*'Shock Values'!H20/100</f>
        <v>0</v>
      </c>
      <c r="G20" s="25">
        <f>'P-T Input'!$C23*'Shock Values'!I20/100</f>
        <v>0</v>
      </c>
      <c r="H20" s="25">
        <f>'P-T Input'!$C23*'Shock Values'!J20/100</f>
        <v>0</v>
      </c>
      <c r="I20" s="25">
        <f>'P-T Input'!$C23*'Shock Values'!K20/100</f>
        <v>0</v>
      </c>
      <c r="J20" s="25">
        <f>'P-T Input'!$C23*'Shock Values'!L20/100</f>
        <v>0</v>
      </c>
    </row>
    <row r="21" spans="2:10" x14ac:dyDescent="0.25">
      <c r="B21" s="10"/>
      <c r="C21" s="13" t="s">
        <v>67</v>
      </c>
      <c r="D21" s="25">
        <f>'P-T Input'!$C24*'Shock Values'!F21/100</f>
        <v>0</v>
      </c>
      <c r="E21" s="25">
        <f>'P-T Input'!$C24*'Shock Values'!G21/100</f>
        <v>0</v>
      </c>
      <c r="F21" s="25">
        <f>'P-T Input'!$C24*'Shock Values'!H21/100</f>
        <v>0</v>
      </c>
      <c r="G21" s="25">
        <f>'P-T Input'!$C24*'Shock Values'!I21/100</f>
        <v>0</v>
      </c>
      <c r="H21" s="25">
        <f>'P-T Input'!$C24*'Shock Values'!J21/100</f>
        <v>0</v>
      </c>
      <c r="I21" s="25">
        <f>'P-T Input'!$C24*'Shock Values'!K21/100</f>
        <v>0</v>
      </c>
      <c r="J21" s="25">
        <f>'P-T Input'!$C24*'Shock Values'!L21/100</f>
        <v>0</v>
      </c>
    </row>
    <row r="22" spans="2:10" x14ac:dyDescent="0.25">
      <c r="B22" s="10"/>
      <c r="C22" s="11" t="s">
        <v>69</v>
      </c>
      <c r="D22" s="25">
        <f>'P-T Input'!$C25*'Shock Values'!F22/100</f>
        <v>0</v>
      </c>
      <c r="E22" s="25">
        <f>'P-T Input'!$C25*'Shock Values'!G22/100</f>
        <v>0</v>
      </c>
      <c r="F22" s="25">
        <f>'P-T Input'!$C25*'Shock Values'!H22/100</f>
        <v>0</v>
      </c>
      <c r="G22" s="25">
        <f>'P-T Input'!$C25*'Shock Values'!I22/100</f>
        <v>0</v>
      </c>
      <c r="H22" s="25">
        <f>'P-T Input'!$C25*'Shock Values'!J22/100</f>
        <v>0</v>
      </c>
      <c r="I22" s="25">
        <f>'P-T Input'!$C25*'Shock Values'!K22/100</f>
        <v>0</v>
      </c>
      <c r="J22" s="25">
        <f>'P-T Input'!$C25*'Shock Values'!L22/100</f>
        <v>0</v>
      </c>
    </row>
    <row r="23" spans="2:10" x14ac:dyDescent="0.25">
      <c r="B23" s="10"/>
      <c r="C23" s="11" t="s">
        <v>71</v>
      </c>
      <c r="D23" s="25">
        <f>'P-T Input'!$C26*'Shock Values'!F23/100</f>
        <v>0</v>
      </c>
      <c r="E23" s="25">
        <f>'P-T Input'!$C26*'Shock Values'!G23/100</f>
        <v>0</v>
      </c>
      <c r="F23" s="25">
        <f>'P-T Input'!$C26*'Shock Values'!H23/100</f>
        <v>0</v>
      </c>
      <c r="G23" s="25">
        <f>'P-T Input'!$C26*'Shock Values'!I23/100</f>
        <v>0</v>
      </c>
      <c r="H23" s="25">
        <f>'P-T Input'!$C26*'Shock Values'!J23/100</f>
        <v>0</v>
      </c>
      <c r="I23" s="25">
        <f>'P-T Input'!$C26*'Shock Values'!K23/100</f>
        <v>0</v>
      </c>
      <c r="J23" s="25">
        <f>'P-T Input'!$C26*'Shock Values'!L23/100</f>
        <v>0</v>
      </c>
    </row>
    <row r="24" spans="2:10" x14ac:dyDescent="0.25">
      <c r="B24" s="10"/>
      <c r="C24" s="13" t="s">
        <v>72</v>
      </c>
      <c r="D24" s="25">
        <f>'P-T Input'!$C27*'Shock Values'!F24/100</f>
        <v>0</v>
      </c>
      <c r="E24" s="25">
        <f>'P-T Input'!$C27*'Shock Values'!G24/100</f>
        <v>0</v>
      </c>
      <c r="F24" s="25">
        <f>'P-T Input'!$C27*'Shock Values'!H24/100</f>
        <v>0</v>
      </c>
      <c r="G24" s="25">
        <f>'P-T Input'!$C27*'Shock Values'!I24/100</f>
        <v>0</v>
      </c>
      <c r="H24" s="25">
        <f>'P-T Input'!$C27*'Shock Values'!J24/100</f>
        <v>0</v>
      </c>
      <c r="I24" s="25">
        <f>'P-T Input'!$C27*'Shock Values'!K24/100</f>
        <v>0</v>
      </c>
      <c r="J24" s="25">
        <f>'P-T Input'!$C27*'Shock Values'!L24/100</f>
        <v>0</v>
      </c>
    </row>
    <row r="25" spans="2:10" x14ac:dyDescent="0.25">
      <c r="B25" s="10">
        <v>7.25</v>
      </c>
      <c r="C25" s="14" t="s">
        <v>61</v>
      </c>
      <c r="D25" s="25">
        <f>'P-T Input'!$C28*'Shock Values'!F25/100</f>
        <v>0</v>
      </c>
      <c r="E25" s="25">
        <f>'P-T Input'!$C28*'Shock Values'!G25/100</f>
        <v>0</v>
      </c>
      <c r="F25" s="25">
        <f>'P-T Input'!$C28*'Shock Values'!H25/100</f>
        <v>0</v>
      </c>
      <c r="G25" s="25">
        <f>'P-T Input'!$C28*'Shock Values'!I25/100</f>
        <v>0</v>
      </c>
      <c r="H25" s="25">
        <f>'P-T Input'!$C28*'Shock Values'!J25/100</f>
        <v>0</v>
      </c>
      <c r="I25" s="25">
        <f>'P-T Input'!$C28*'Shock Values'!K25/100</f>
        <v>0</v>
      </c>
      <c r="J25" s="25">
        <f>'P-T Input'!$C28*'Shock Values'!L25/100</f>
        <v>0</v>
      </c>
    </row>
    <row r="26" spans="2:10" x14ac:dyDescent="0.25">
      <c r="B26" s="10"/>
      <c r="C26" s="11" t="s">
        <v>64</v>
      </c>
      <c r="D26" s="25">
        <f>'P-T Input'!$C29*'Shock Values'!F26/100</f>
        <v>0</v>
      </c>
      <c r="E26" s="25">
        <f>'P-T Input'!$C29*'Shock Values'!G26/100</f>
        <v>0</v>
      </c>
      <c r="F26" s="25">
        <f>'P-T Input'!$C29*'Shock Values'!H26/100</f>
        <v>0</v>
      </c>
      <c r="G26" s="25">
        <f>'P-T Input'!$C29*'Shock Values'!I26/100</f>
        <v>0</v>
      </c>
      <c r="H26" s="25">
        <f>'P-T Input'!$C29*'Shock Values'!J26/100</f>
        <v>0</v>
      </c>
      <c r="I26" s="25">
        <f>'P-T Input'!$C29*'Shock Values'!K26/100</f>
        <v>0</v>
      </c>
      <c r="J26" s="25">
        <f>'P-T Input'!$C29*'Shock Values'!L26/100</f>
        <v>0</v>
      </c>
    </row>
    <row r="27" spans="2:10" x14ac:dyDescent="0.25">
      <c r="B27" s="10"/>
      <c r="C27" s="13" t="s">
        <v>67</v>
      </c>
      <c r="D27" s="25">
        <f>'P-T Input'!$C30*'Shock Values'!F27/100</f>
        <v>0</v>
      </c>
      <c r="E27" s="25">
        <f>'P-T Input'!$C30*'Shock Values'!G27/100</f>
        <v>0</v>
      </c>
      <c r="F27" s="25">
        <f>'P-T Input'!$C30*'Shock Values'!H27/100</f>
        <v>0</v>
      </c>
      <c r="G27" s="25">
        <f>'P-T Input'!$C30*'Shock Values'!I27/100</f>
        <v>0</v>
      </c>
      <c r="H27" s="25">
        <f>'P-T Input'!$C30*'Shock Values'!J27/100</f>
        <v>0</v>
      </c>
      <c r="I27" s="25">
        <f>'P-T Input'!$C30*'Shock Values'!K27/100</f>
        <v>0</v>
      </c>
      <c r="J27" s="25">
        <f>'P-T Input'!$C30*'Shock Values'!L27/100</f>
        <v>0</v>
      </c>
    </row>
    <row r="28" spans="2:10" x14ac:dyDescent="0.25">
      <c r="B28" s="10"/>
      <c r="C28" s="11" t="s">
        <v>69</v>
      </c>
      <c r="D28" s="25">
        <f>'P-T Input'!$C31*'Shock Values'!F28/100</f>
        <v>0</v>
      </c>
      <c r="E28" s="25">
        <f>'P-T Input'!$C31*'Shock Values'!G28/100</f>
        <v>0</v>
      </c>
      <c r="F28" s="25">
        <f>'P-T Input'!$C31*'Shock Values'!H28/100</f>
        <v>0</v>
      </c>
      <c r="G28" s="25">
        <f>'P-T Input'!$C31*'Shock Values'!I28/100</f>
        <v>0</v>
      </c>
      <c r="H28" s="25">
        <f>'P-T Input'!$C31*'Shock Values'!J28/100</f>
        <v>0</v>
      </c>
      <c r="I28" s="25">
        <f>'P-T Input'!$C31*'Shock Values'!K28/100</f>
        <v>0</v>
      </c>
      <c r="J28" s="25">
        <f>'P-T Input'!$C31*'Shock Values'!L28/100</f>
        <v>0</v>
      </c>
    </row>
    <row r="29" spans="2:10" x14ac:dyDescent="0.25">
      <c r="B29" s="10"/>
      <c r="C29" s="11" t="s">
        <v>71</v>
      </c>
      <c r="D29" s="25">
        <f>'P-T Input'!$C32*'Shock Values'!F29/100</f>
        <v>0</v>
      </c>
      <c r="E29" s="25">
        <f>'P-T Input'!$C32*'Shock Values'!G29/100</f>
        <v>0</v>
      </c>
      <c r="F29" s="25">
        <f>'P-T Input'!$C32*'Shock Values'!H29/100</f>
        <v>0</v>
      </c>
      <c r="G29" s="25">
        <f>'P-T Input'!$C32*'Shock Values'!I29/100</f>
        <v>0</v>
      </c>
      <c r="H29" s="25">
        <f>'P-T Input'!$C32*'Shock Values'!J29/100</f>
        <v>0</v>
      </c>
      <c r="I29" s="25">
        <f>'P-T Input'!$C32*'Shock Values'!K29/100</f>
        <v>0</v>
      </c>
      <c r="J29" s="25">
        <f>'P-T Input'!$C32*'Shock Values'!L29/100</f>
        <v>0</v>
      </c>
    </row>
    <row r="30" spans="2:10" x14ac:dyDescent="0.25">
      <c r="B30" s="10"/>
      <c r="C30" s="13" t="s">
        <v>72</v>
      </c>
      <c r="D30" s="25">
        <f>'P-T Input'!$C33*'Shock Values'!F30/100</f>
        <v>0</v>
      </c>
      <c r="E30" s="25">
        <f>'P-T Input'!$C33*'Shock Values'!G30/100</f>
        <v>0</v>
      </c>
      <c r="F30" s="25">
        <f>'P-T Input'!$C33*'Shock Values'!H30/100</f>
        <v>0</v>
      </c>
      <c r="G30" s="25">
        <f>'P-T Input'!$C33*'Shock Values'!I30/100</f>
        <v>0</v>
      </c>
      <c r="H30" s="25">
        <f>'P-T Input'!$C33*'Shock Values'!J30/100</f>
        <v>0</v>
      </c>
      <c r="I30" s="25">
        <f>'P-T Input'!$C33*'Shock Values'!K30/100</f>
        <v>0</v>
      </c>
      <c r="J30" s="25">
        <f>'P-T Input'!$C33*'Shock Values'!L30/100</f>
        <v>0</v>
      </c>
    </row>
    <row r="31" spans="2:10" x14ac:dyDescent="0.25">
      <c r="B31" s="15">
        <v>7.4999999999999997E-2</v>
      </c>
      <c r="C31" s="14" t="s">
        <v>61</v>
      </c>
      <c r="D31" s="25">
        <f>'P-T Input'!$C34*'Shock Values'!F31/100</f>
        <v>0</v>
      </c>
      <c r="E31" s="25">
        <f>'P-T Input'!$C34*'Shock Values'!G31/100</f>
        <v>0</v>
      </c>
      <c r="F31" s="25">
        <f>'P-T Input'!$C34*'Shock Values'!H31/100</f>
        <v>0</v>
      </c>
      <c r="G31" s="25">
        <f>'P-T Input'!$C34*'Shock Values'!I31/100</f>
        <v>0</v>
      </c>
      <c r="H31" s="25">
        <f>'P-T Input'!$C34*'Shock Values'!J31/100</f>
        <v>0</v>
      </c>
      <c r="I31" s="25">
        <f>'P-T Input'!$C34*'Shock Values'!K31/100</f>
        <v>0</v>
      </c>
      <c r="J31" s="25">
        <f>'P-T Input'!$C34*'Shock Values'!L31/100</f>
        <v>0</v>
      </c>
    </row>
    <row r="32" spans="2:10" x14ac:dyDescent="0.25">
      <c r="B32" s="10"/>
      <c r="C32" s="11" t="s">
        <v>64</v>
      </c>
      <c r="D32" s="25">
        <f>'P-T Input'!$C35*'Shock Values'!F32/100</f>
        <v>0</v>
      </c>
      <c r="E32" s="25">
        <f>'P-T Input'!$C35*'Shock Values'!G32/100</f>
        <v>0</v>
      </c>
      <c r="F32" s="25">
        <f>'P-T Input'!$C35*'Shock Values'!H32/100</f>
        <v>0</v>
      </c>
      <c r="G32" s="25">
        <f>'P-T Input'!$C35*'Shock Values'!I32/100</f>
        <v>0</v>
      </c>
      <c r="H32" s="25">
        <f>'P-T Input'!$C35*'Shock Values'!J32/100</f>
        <v>0</v>
      </c>
      <c r="I32" s="25">
        <f>'P-T Input'!$C35*'Shock Values'!K32/100</f>
        <v>0</v>
      </c>
      <c r="J32" s="25">
        <f>'P-T Input'!$C35*'Shock Values'!L32/100</f>
        <v>0</v>
      </c>
    </row>
    <row r="33" spans="2:10" x14ac:dyDescent="0.25">
      <c r="B33" s="10"/>
      <c r="C33" s="13" t="s">
        <v>67</v>
      </c>
      <c r="D33" s="25">
        <f>'P-T Input'!$C36*'Shock Values'!F33/100</f>
        <v>0</v>
      </c>
      <c r="E33" s="25">
        <f>'P-T Input'!$C36*'Shock Values'!G33/100</f>
        <v>0</v>
      </c>
      <c r="F33" s="25">
        <f>'P-T Input'!$C36*'Shock Values'!H33/100</f>
        <v>0</v>
      </c>
      <c r="G33" s="25">
        <f>'P-T Input'!$C36*'Shock Values'!I33/100</f>
        <v>0</v>
      </c>
      <c r="H33" s="25">
        <f>'P-T Input'!$C36*'Shock Values'!J33/100</f>
        <v>0</v>
      </c>
      <c r="I33" s="25">
        <f>'P-T Input'!$C36*'Shock Values'!K33/100</f>
        <v>0</v>
      </c>
      <c r="J33" s="25">
        <f>'P-T Input'!$C36*'Shock Values'!L33/100</f>
        <v>0</v>
      </c>
    </row>
    <row r="34" spans="2:10" x14ac:dyDescent="0.25">
      <c r="B34" s="10"/>
      <c r="C34" s="11" t="s">
        <v>69</v>
      </c>
      <c r="D34" s="25">
        <f>'P-T Input'!$C37*'Shock Values'!F34/100</f>
        <v>0</v>
      </c>
      <c r="E34" s="25">
        <f>'P-T Input'!$C37*'Shock Values'!G34/100</f>
        <v>0</v>
      </c>
      <c r="F34" s="25">
        <f>'P-T Input'!$C37*'Shock Values'!H34/100</f>
        <v>0</v>
      </c>
      <c r="G34" s="25">
        <f>'P-T Input'!$C37*'Shock Values'!I34/100</f>
        <v>0</v>
      </c>
      <c r="H34" s="25">
        <f>'P-T Input'!$C37*'Shock Values'!J34/100</f>
        <v>0</v>
      </c>
      <c r="I34" s="25">
        <f>'P-T Input'!$C37*'Shock Values'!K34/100</f>
        <v>0</v>
      </c>
      <c r="J34" s="25">
        <f>'P-T Input'!$C37*'Shock Values'!L34/100</f>
        <v>0</v>
      </c>
    </row>
    <row r="35" spans="2:10" x14ac:dyDescent="0.25">
      <c r="B35" s="10"/>
      <c r="C35" s="11" t="s">
        <v>71</v>
      </c>
      <c r="D35" s="25">
        <f>'P-T Input'!$C38*'Shock Values'!F35/100</f>
        <v>0</v>
      </c>
      <c r="E35" s="25">
        <f>'P-T Input'!$C38*'Shock Values'!G35/100</f>
        <v>0</v>
      </c>
      <c r="F35" s="25">
        <f>'P-T Input'!$C38*'Shock Values'!H35/100</f>
        <v>0</v>
      </c>
      <c r="G35" s="25">
        <f>'P-T Input'!$C38*'Shock Values'!I35/100</f>
        <v>0</v>
      </c>
      <c r="H35" s="25">
        <f>'P-T Input'!$C38*'Shock Values'!J35/100</f>
        <v>0</v>
      </c>
      <c r="I35" s="25">
        <f>'P-T Input'!$C38*'Shock Values'!K35/100</f>
        <v>0</v>
      </c>
      <c r="J35" s="25">
        <f>'P-T Input'!$C38*'Shock Values'!L35/100</f>
        <v>0</v>
      </c>
    </row>
    <row r="36" spans="2:10" x14ac:dyDescent="0.25">
      <c r="B36" s="10"/>
      <c r="C36" s="13" t="s">
        <v>72</v>
      </c>
      <c r="D36" s="25">
        <f>'P-T Input'!$C39*'Shock Values'!F36/100</f>
        <v>0</v>
      </c>
      <c r="E36" s="25">
        <f>'P-T Input'!$C39*'Shock Values'!G36/100</f>
        <v>0</v>
      </c>
      <c r="F36" s="25">
        <f>'P-T Input'!$C39*'Shock Values'!H36/100</f>
        <v>0</v>
      </c>
      <c r="G36" s="25">
        <f>'P-T Input'!$C39*'Shock Values'!I36/100</f>
        <v>0</v>
      </c>
      <c r="H36" s="25">
        <f>'P-T Input'!$C39*'Shock Values'!J36/100</f>
        <v>0</v>
      </c>
      <c r="I36" s="25">
        <f>'P-T Input'!$C39*'Shock Values'!K36/100</f>
        <v>0</v>
      </c>
      <c r="J36" s="25">
        <f>'P-T Input'!$C39*'Shock Values'!L36/100</f>
        <v>0</v>
      </c>
    </row>
    <row r="37" spans="2:10" x14ac:dyDescent="0.25">
      <c r="B37" s="15">
        <v>7.7499999999999999E-2</v>
      </c>
      <c r="C37" s="14" t="s">
        <v>61</v>
      </c>
      <c r="D37" s="25">
        <f>'P-T Input'!$C40*'Shock Values'!F37/100</f>
        <v>0</v>
      </c>
      <c r="E37" s="25">
        <f>'P-T Input'!$C40*'Shock Values'!G37/100</f>
        <v>0</v>
      </c>
      <c r="F37" s="25">
        <f>'P-T Input'!$C40*'Shock Values'!H37/100</f>
        <v>0</v>
      </c>
      <c r="G37" s="25">
        <f>'P-T Input'!$C40*'Shock Values'!I37/100</f>
        <v>0</v>
      </c>
      <c r="H37" s="25">
        <f>'P-T Input'!$C40*'Shock Values'!J37/100</f>
        <v>0</v>
      </c>
      <c r="I37" s="25">
        <f>'P-T Input'!$C40*'Shock Values'!K37/100</f>
        <v>0</v>
      </c>
      <c r="J37" s="25">
        <f>'P-T Input'!$C40*'Shock Values'!L37/100</f>
        <v>0</v>
      </c>
    </row>
    <row r="38" spans="2:10" x14ac:dyDescent="0.25">
      <c r="B38" s="10"/>
      <c r="C38" s="11" t="s">
        <v>64</v>
      </c>
      <c r="D38" s="25">
        <f>'P-T Input'!$C41*'Shock Values'!F38/100</f>
        <v>0</v>
      </c>
      <c r="E38" s="25">
        <f>'P-T Input'!$C41*'Shock Values'!G38/100</f>
        <v>0</v>
      </c>
      <c r="F38" s="25">
        <f>'P-T Input'!$C41*'Shock Values'!H38/100</f>
        <v>0</v>
      </c>
      <c r="G38" s="25">
        <f>'P-T Input'!$C41*'Shock Values'!I38/100</f>
        <v>0</v>
      </c>
      <c r="H38" s="25">
        <f>'P-T Input'!$C41*'Shock Values'!J38/100</f>
        <v>0</v>
      </c>
      <c r="I38" s="25">
        <f>'P-T Input'!$C41*'Shock Values'!K38/100</f>
        <v>0</v>
      </c>
      <c r="J38" s="25">
        <f>'P-T Input'!$C41*'Shock Values'!L38/100</f>
        <v>0</v>
      </c>
    </row>
    <row r="39" spans="2:10" x14ac:dyDescent="0.25">
      <c r="B39" s="10"/>
      <c r="C39" s="13" t="s">
        <v>67</v>
      </c>
      <c r="D39" s="25">
        <f>'P-T Input'!$C42*'Shock Values'!F39/100</f>
        <v>0</v>
      </c>
      <c r="E39" s="25">
        <f>'P-T Input'!$C42*'Shock Values'!G39/100</f>
        <v>0</v>
      </c>
      <c r="F39" s="25">
        <f>'P-T Input'!$C42*'Shock Values'!H39/100</f>
        <v>0</v>
      </c>
      <c r="G39" s="25">
        <f>'P-T Input'!$C42*'Shock Values'!I39/100</f>
        <v>0</v>
      </c>
      <c r="H39" s="25">
        <f>'P-T Input'!$C42*'Shock Values'!J39/100</f>
        <v>0</v>
      </c>
      <c r="I39" s="25">
        <f>'P-T Input'!$C42*'Shock Values'!K39/100</f>
        <v>0</v>
      </c>
      <c r="J39" s="25">
        <f>'P-T Input'!$C42*'Shock Values'!L39/100</f>
        <v>0</v>
      </c>
    </row>
    <row r="40" spans="2:10" x14ac:dyDescent="0.25">
      <c r="B40" s="10"/>
      <c r="C40" s="11" t="s">
        <v>69</v>
      </c>
      <c r="D40" s="25">
        <f>'P-T Input'!$C43*'Shock Values'!F40/100</f>
        <v>0</v>
      </c>
      <c r="E40" s="25">
        <f>'P-T Input'!$C43*'Shock Values'!G40/100</f>
        <v>0</v>
      </c>
      <c r="F40" s="25">
        <f>'P-T Input'!$C43*'Shock Values'!H40/100</f>
        <v>0</v>
      </c>
      <c r="G40" s="25">
        <f>'P-T Input'!$C43*'Shock Values'!I40/100</f>
        <v>0</v>
      </c>
      <c r="H40" s="25">
        <f>'P-T Input'!$C43*'Shock Values'!J40/100</f>
        <v>0</v>
      </c>
      <c r="I40" s="25">
        <f>'P-T Input'!$C43*'Shock Values'!K40/100</f>
        <v>0</v>
      </c>
      <c r="J40" s="25">
        <f>'P-T Input'!$C43*'Shock Values'!L40/100</f>
        <v>0</v>
      </c>
    </row>
    <row r="41" spans="2:10" x14ac:dyDescent="0.25">
      <c r="B41" s="10"/>
      <c r="C41" s="11" t="s">
        <v>71</v>
      </c>
      <c r="D41" s="25">
        <f>'P-T Input'!$C44*'Shock Values'!F41/100</f>
        <v>0</v>
      </c>
      <c r="E41" s="25">
        <f>'P-T Input'!$C44*'Shock Values'!G41/100</f>
        <v>0</v>
      </c>
      <c r="F41" s="25">
        <f>'P-T Input'!$C44*'Shock Values'!H41/100</f>
        <v>0</v>
      </c>
      <c r="G41" s="25">
        <f>'P-T Input'!$C44*'Shock Values'!I41/100</f>
        <v>0</v>
      </c>
      <c r="H41" s="25">
        <f>'P-T Input'!$C44*'Shock Values'!J41/100</f>
        <v>0</v>
      </c>
      <c r="I41" s="25">
        <f>'P-T Input'!$C44*'Shock Values'!K41/100</f>
        <v>0</v>
      </c>
      <c r="J41" s="25">
        <f>'P-T Input'!$C44*'Shock Values'!L41/100</f>
        <v>0</v>
      </c>
    </row>
    <row r="42" spans="2:10" x14ac:dyDescent="0.25">
      <c r="B42" s="10"/>
      <c r="C42" s="13" t="s">
        <v>72</v>
      </c>
      <c r="D42" s="25">
        <f>'P-T Input'!$C45*'Shock Values'!F42/100</f>
        <v>0</v>
      </c>
      <c r="E42" s="25">
        <f>'P-T Input'!$C45*'Shock Values'!G42/100</f>
        <v>0</v>
      </c>
      <c r="F42" s="25">
        <f>'P-T Input'!$C45*'Shock Values'!H42/100</f>
        <v>0</v>
      </c>
      <c r="G42" s="25">
        <f>'P-T Input'!$C45*'Shock Values'!I42/100</f>
        <v>0</v>
      </c>
      <c r="H42" s="25">
        <f>'P-T Input'!$C45*'Shock Values'!J42/100</f>
        <v>0</v>
      </c>
      <c r="I42" s="25">
        <f>'P-T Input'!$C45*'Shock Values'!K42/100</f>
        <v>0</v>
      </c>
      <c r="J42" s="25">
        <f>'P-T Input'!$C45*'Shock Values'!L42/100</f>
        <v>0</v>
      </c>
    </row>
    <row r="43" spans="2:10" x14ac:dyDescent="0.25">
      <c r="B43" s="15">
        <v>0.08</v>
      </c>
      <c r="C43" s="14" t="s">
        <v>61</v>
      </c>
      <c r="D43" s="25">
        <f>'P-T Input'!$C46*'Shock Values'!F43/100</f>
        <v>0</v>
      </c>
      <c r="E43" s="25">
        <f>'P-T Input'!$C46*'Shock Values'!G43/100</f>
        <v>0</v>
      </c>
      <c r="F43" s="25">
        <f>'P-T Input'!$C46*'Shock Values'!H43/100</f>
        <v>0</v>
      </c>
      <c r="G43" s="25">
        <f>'P-T Input'!$C46*'Shock Values'!I43/100</f>
        <v>0</v>
      </c>
      <c r="H43" s="25">
        <f>'P-T Input'!$C46*'Shock Values'!J43/100</f>
        <v>0</v>
      </c>
      <c r="I43" s="25">
        <f>'P-T Input'!$C46*'Shock Values'!K43/100</f>
        <v>0</v>
      </c>
      <c r="J43" s="25">
        <f>'P-T Input'!$C46*'Shock Values'!L43/100</f>
        <v>0</v>
      </c>
    </row>
    <row r="44" spans="2:10" x14ac:dyDescent="0.25">
      <c r="B44" s="10"/>
      <c r="C44" s="11" t="s">
        <v>64</v>
      </c>
      <c r="D44" s="25">
        <f>'P-T Input'!$C47*'Shock Values'!F44/100</f>
        <v>0</v>
      </c>
      <c r="E44" s="25">
        <f>'P-T Input'!$C47*'Shock Values'!G44/100</f>
        <v>0</v>
      </c>
      <c r="F44" s="25">
        <f>'P-T Input'!$C47*'Shock Values'!H44/100</f>
        <v>0</v>
      </c>
      <c r="G44" s="25">
        <f>'P-T Input'!$C47*'Shock Values'!I44/100</f>
        <v>0</v>
      </c>
      <c r="H44" s="25">
        <f>'P-T Input'!$C47*'Shock Values'!J44/100</f>
        <v>0</v>
      </c>
      <c r="I44" s="25">
        <f>'P-T Input'!$C47*'Shock Values'!K44/100</f>
        <v>0</v>
      </c>
      <c r="J44" s="25">
        <f>'P-T Input'!$C47*'Shock Values'!L44/100</f>
        <v>0</v>
      </c>
    </row>
    <row r="45" spans="2:10" x14ac:dyDescent="0.25">
      <c r="B45" s="10"/>
      <c r="C45" s="13" t="s">
        <v>67</v>
      </c>
      <c r="D45" s="25">
        <f>'P-T Input'!$C48*'Shock Values'!F45/100</f>
        <v>0</v>
      </c>
      <c r="E45" s="25">
        <f>'P-T Input'!$C48*'Shock Values'!G45/100</f>
        <v>0</v>
      </c>
      <c r="F45" s="25">
        <f>'P-T Input'!$C48*'Shock Values'!H45/100</f>
        <v>0</v>
      </c>
      <c r="G45" s="25">
        <f>'P-T Input'!$C48*'Shock Values'!I45/100</f>
        <v>0</v>
      </c>
      <c r="H45" s="25">
        <f>'P-T Input'!$C48*'Shock Values'!J45/100</f>
        <v>0</v>
      </c>
      <c r="I45" s="25">
        <f>'P-T Input'!$C48*'Shock Values'!K45/100</f>
        <v>0</v>
      </c>
      <c r="J45" s="25">
        <f>'P-T Input'!$C48*'Shock Values'!L45/100</f>
        <v>0</v>
      </c>
    </row>
    <row r="46" spans="2:10" x14ac:dyDescent="0.25">
      <c r="B46" s="10"/>
      <c r="C46" s="11" t="s">
        <v>69</v>
      </c>
      <c r="D46" s="25">
        <f>'P-T Input'!$C49*'Shock Values'!F46/100</f>
        <v>0</v>
      </c>
      <c r="E46" s="25">
        <f>'P-T Input'!$C49*'Shock Values'!G46/100</f>
        <v>0</v>
      </c>
      <c r="F46" s="25">
        <f>'P-T Input'!$C49*'Shock Values'!H46/100</f>
        <v>0</v>
      </c>
      <c r="G46" s="25">
        <f>'P-T Input'!$C49*'Shock Values'!I46/100</f>
        <v>0</v>
      </c>
      <c r="H46" s="25">
        <f>'P-T Input'!$C49*'Shock Values'!J46/100</f>
        <v>0</v>
      </c>
      <c r="I46" s="25">
        <f>'P-T Input'!$C49*'Shock Values'!K46/100</f>
        <v>0</v>
      </c>
      <c r="J46" s="25">
        <f>'P-T Input'!$C49*'Shock Values'!L46/100</f>
        <v>0</v>
      </c>
    </row>
    <row r="47" spans="2:10" x14ac:dyDescent="0.25">
      <c r="B47" s="10"/>
      <c r="C47" s="11" t="s">
        <v>71</v>
      </c>
      <c r="D47" s="25">
        <f>'P-T Input'!$C50*'Shock Values'!F47/100</f>
        <v>0</v>
      </c>
      <c r="E47" s="25">
        <f>'P-T Input'!$C50*'Shock Values'!G47/100</f>
        <v>0</v>
      </c>
      <c r="F47" s="25">
        <f>'P-T Input'!$C50*'Shock Values'!H47/100</f>
        <v>0</v>
      </c>
      <c r="G47" s="25">
        <f>'P-T Input'!$C50*'Shock Values'!I47/100</f>
        <v>0</v>
      </c>
      <c r="H47" s="25">
        <f>'P-T Input'!$C50*'Shock Values'!J47/100</f>
        <v>0</v>
      </c>
      <c r="I47" s="25">
        <f>'P-T Input'!$C50*'Shock Values'!K47/100</f>
        <v>0</v>
      </c>
      <c r="J47" s="25">
        <f>'P-T Input'!$C50*'Shock Values'!L47/100</f>
        <v>0</v>
      </c>
    </row>
    <row r="48" spans="2:10" x14ac:dyDescent="0.25">
      <c r="B48" s="10"/>
      <c r="C48" s="13" t="s">
        <v>72</v>
      </c>
      <c r="D48" s="25">
        <f>'P-T Input'!$C51*'Shock Values'!F48/100</f>
        <v>0</v>
      </c>
      <c r="E48" s="25">
        <f>'P-T Input'!$C51*'Shock Values'!G48/100</f>
        <v>0</v>
      </c>
      <c r="F48" s="25">
        <f>'P-T Input'!$C51*'Shock Values'!H48/100</f>
        <v>0</v>
      </c>
      <c r="G48" s="25">
        <f>'P-T Input'!$C51*'Shock Values'!I48/100</f>
        <v>0</v>
      </c>
      <c r="H48" s="25">
        <f>'P-T Input'!$C51*'Shock Values'!J48/100</f>
        <v>0</v>
      </c>
      <c r="I48" s="25">
        <f>'P-T Input'!$C51*'Shock Values'!K48/100</f>
        <v>0</v>
      </c>
      <c r="J48" s="25">
        <f>'P-T Input'!$C51*'Shock Values'!L48/100</f>
        <v>0</v>
      </c>
    </row>
    <row r="49" spans="2:10" x14ac:dyDescent="0.25">
      <c r="B49" s="15">
        <v>8.2500000000000004E-2</v>
      </c>
      <c r="C49" s="14" t="s">
        <v>61</v>
      </c>
      <c r="D49" s="25">
        <f>'P-T Input'!$C52*'Shock Values'!F49/100</f>
        <v>0</v>
      </c>
      <c r="E49" s="25">
        <f>'P-T Input'!$C52*'Shock Values'!G49/100</f>
        <v>0</v>
      </c>
      <c r="F49" s="25">
        <f>'P-T Input'!$C52*'Shock Values'!H49/100</f>
        <v>0</v>
      </c>
      <c r="G49" s="25">
        <f>'P-T Input'!$C52*'Shock Values'!I49/100</f>
        <v>0</v>
      </c>
      <c r="H49" s="25">
        <f>'P-T Input'!$C52*'Shock Values'!J49/100</f>
        <v>0</v>
      </c>
      <c r="I49" s="25">
        <f>'P-T Input'!$C52*'Shock Values'!K49/100</f>
        <v>0</v>
      </c>
      <c r="J49" s="25">
        <f>'P-T Input'!$C52*'Shock Values'!L49/100</f>
        <v>0</v>
      </c>
    </row>
    <row r="50" spans="2:10" x14ac:dyDescent="0.25">
      <c r="B50" s="10"/>
      <c r="C50" s="11" t="s">
        <v>64</v>
      </c>
      <c r="D50" s="25">
        <f>'P-T Input'!$C53*'Shock Values'!F50/100</f>
        <v>0</v>
      </c>
      <c r="E50" s="25">
        <f>'P-T Input'!$C53*'Shock Values'!G50/100</f>
        <v>0</v>
      </c>
      <c r="F50" s="25">
        <f>'P-T Input'!$C53*'Shock Values'!H50/100</f>
        <v>0</v>
      </c>
      <c r="G50" s="25">
        <f>'P-T Input'!$C53*'Shock Values'!I50/100</f>
        <v>0</v>
      </c>
      <c r="H50" s="25">
        <f>'P-T Input'!$C53*'Shock Values'!J50/100</f>
        <v>0</v>
      </c>
      <c r="I50" s="25">
        <f>'P-T Input'!$C53*'Shock Values'!K50/100</f>
        <v>0</v>
      </c>
      <c r="J50" s="25">
        <f>'P-T Input'!$C53*'Shock Values'!L50/100</f>
        <v>0</v>
      </c>
    </row>
    <row r="51" spans="2:10" x14ac:dyDescent="0.25">
      <c r="B51" s="10"/>
      <c r="C51" s="13" t="s">
        <v>67</v>
      </c>
      <c r="D51" s="25">
        <f>'P-T Input'!$C54*'Shock Values'!F51/100</f>
        <v>0</v>
      </c>
      <c r="E51" s="25">
        <f>'P-T Input'!$C54*'Shock Values'!G51/100</f>
        <v>0</v>
      </c>
      <c r="F51" s="25">
        <f>'P-T Input'!$C54*'Shock Values'!H51/100</f>
        <v>0</v>
      </c>
      <c r="G51" s="25">
        <f>'P-T Input'!$C54*'Shock Values'!I51/100</f>
        <v>0</v>
      </c>
      <c r="H51" s="25">
        <f>'P-T Input'!$C54*'Shock Values'!J51/100</f>
        <v>0</v>
      </c>
      <c r="I51" s="25">
        <f>'P-T Input'!$C54*'Shock Values'!K51/100</f>
        <v>0</v>
      </c>
      <c r="J51" s="25">
        <f>'P-T Input'!$C54*'Shock Values'!L51/100</f>
        <v>0</v>
      </c>
    </row>
    <row r="52" spans="2:10" x14ac:dyDescent="0.25">
      <c r="B52" s="10"/>
      <c r="C52" s="11" t="s">
        <v>69</v>
      </c>
      <c r="D52" s="25">
        <f>'P-T Input'!$C55*'Shock Values'!F52/100</f>
        <v>0</v>
      </c>
      <c r="E52" s="25">
        <f>'P-T Input'!$C55*'Shock Values'!G52/100</f>
        <v>0</v>
      </c>
      <c r="F52" s="25">
        <f>'P-T Input'!$C55*'Shock Values'!H52/100</f>
        <v>0</v>
      </c>
      <c r="G52" s="25">
        <f>'P-T Input'!$C55*'Shock Values'!I52/100</f>
        <v>0</v>
      </c>
      <c r="H52" s="25">
        <f>'P-T Input'!$C55*'Shock Values'!J52/100</f>
        <v>0</v>
      </c>
      <c r="I52" s="25">
        <f>'P-T Input'!$C55*'Shock Values'!K52/100</f>
        <v>0</v>
      </c>
      <c r="J52" s="25">
        <f>'P-T Input'!$C55*'Shock Values'!L52/100</f>
        <v>0</v>
      </c>
    </row>
    <row r="53" spans="2:10" x14ac:dyDescent="0.25">
      <c r="B53" s="10"/>
      <c r="C53" s="11" t="s">
        <v>71</v>
      </c>
      <c r="D53" s="25">
        <f>'P-T Input'!$C56*'Shock Values'!F53/100</f>
        <v>0</v>
      </c>
      <c r="E53" s="25">
        <f>'P-T Input'!$C56*'Shock Values'!G53/100</f>
        <v>0</v>
      </c>
      <c r="F53" s="25">
        <f>'P-T Input'!$C56*'Shock Values'!H53/100</f>
        <v>0</v>
      </c>
      <c r="G53" s="25">
        <f>'P-T Input'!$C56*'Shock Values'!I53/100</f>
        <v>0</v>
      </c>
      <c r="H53" s="25">
        <f>'P-T Input'!$C56*'Shock Values'!J53/100</f>
        <v>0</v>
      </c>
      <c r="I53" s="25">
        <f>'P-T Input'!$C56*'Shock Values'!K53/100</f>
        <v>0</v>
      </c>
      <c r="J53" s="25">
        <f>'P-T Input'!$C56*'Shock Values'!L53/100</f>
        <v>0</v>
      </c>
    </row>
    <row r="54" spans="2:10" x14ac:dyDescent="0.25">
      <c r="B54" s="10"/>
      <c r="C54" s="13" t="s">
        <v>72</v>
      </c>
      <c r="D54" s="25">
        <f>'P-T Input'!$C57*'Shock Values'!F54/100</f>
        <v>0</v>
      </c>
      <c r="E54" s="25">
        <f>'P-T Input'!$C57*'Shock Values'!G54/100</f>
        <v>0</v>
      </c>
      <c r="F54" s="25">
        <f>'P-T Input'!$C57*'Shock Values'!H54/100</f>
        <v>0</v>
      </c>
      <c r="G54" s="25">
        <f>'P-T Input'!$C57*'Shock Values'!I54/100</f>
        <v>0</v>
      </c>
      <c r="H54" s="25">
        <f>'P-T Input'!$C57*'Shock Values'!J54/100</f>
        <v>0</v>
      </c>
      <c r="I54" s="25">
        <f>'P-T Input'!$C57*'Shock Values'!K54/100</f>
        <v>0</v>
      </c>
      <c r="J54" s="25">
        <f>'P-T Input'!$C57*'Shock Values'!L54/100</f>
        <v>0</v>
      </c>
    </row>
    <row r="55" spans="2:10" x14ac:dyDescent="0.25">
      <c r="B55" s="15">
        <v>8.5000000000000006E-2</v>
      </c>
      <c r="C55" s="14" t="s">
        <v>61</v>
      </c>
      <c r="D55" s="25">
        <f>'P-T Input'!$C58*'Shock Values'!F55/100</f>
        <v>0</v>
      </c>
      <c r="E55" s="25">
        <f>'P-T Input'!$C58*'Shock Values'!G55/100</f>
        <v>0</v>
      </c>
      <c r="F55" s="25">
        <f>'P-T Input'!$C58*'Shock Values'!H55/100</f>
        <v>0</v>
      </c>
      <c r="G55" s="25">
        <f>'P-T Input'!$C58*'Shock Values'!I55/100</f>
        <v>0</v>
      </c>
      <c r="H55" s="25">
        <f>'P-T Input'!$C58*'Shock Values'!J55/100</f>
        <v>0</v>
      </c>
      <c r="I55" s="25">
        <f>'P-T Input'!$C58*'Shock Values'!K55/100</f>
        <v>0</v>
      </c>
      <c r="J55" s="25">
        <f>'P-T Input'!$C58*'Shock Values'!L55/100</f>
        <v>0</v>
      </c>
    </row>
    <row r="56" spans="2:10" x14ac:dyDescent="0.25">
      <c r="B56" s="10"/>
      <c r="C56" s="11" t="s">
        <v>64</v>
      </c>
      <c r="D56" s="25">
        <f>'P-T Input'!$C59*'Shock Values'!F56/100</f>
        <v>0</v>
      </c>
      <c r="E56" s="25">
        <f>'P-T Input'!$C59*'Shock Values'!G56/100</f>
        <v>0</v>
      </c>
      <c r="F56" s="25">
        <f>'P-T Input'!$C59*'Shock Values'!H56/100</f>
        <v>0</v>
      </c>
      <c r="G56" s="25">
        <f>'P-T Input'!$C59*'Shock Values'!I56/100</f>
        <v>0</v>
      </c>
      <c r="H56" s="25">
        <f>'P-T Input'!$C59*'Shock Values'!J56/100</f>
        <v>0</v>
      </c>
      <c r="I56" s="25">
        <f>'P-T Input'!$C59*'Shock Values'!K56/100</f>
        <v>0</v>
      </c>
      <c r="J56" s="25">
        <f>'P-T Input'!$C59*'Shock Values'!L56/100</f>
        <v>0</v>
      </c>
    </row>
    <row r="57" spans="2:10" x14ac:dyDescent="0.25">
      <c r="B57" s="10"/>
      <c r="C57" s="13" t="s">
        <v>67</v>
      </c>
      <c r="D57" s="25">
        <f>'P-T Input'!$C60*'Shock Values'!F57/100</f>
        <v>0</v>
      </c>
      <c r="E57" s="25">
        <f>'P-T Input'!$C60*'Shock Values'!G57/100</f>
        <v>0</v>
      </c>
      <c r="F57" s="25">
        <f>'P-T Input'!$C60*'Shock Values'!H57/100</f>
        <v>0</v>
      </c>
      <c r="G57" s="25">
        <f>'P-T Input'!$C60*'Shock Values'!I57/100</f>
        <v>0</v>
      </c>
      <c r="H57" s="25">
        <f>'P-T Input'!$C60*'Shock Values'!J57/100</f>
        <v>0</v>
      </c>
      <c r="I57" s="25">
        <f>'P-T Input'!$C60*'Shock Values'!K57/100</f>
        <v>0</v>
      </c>
      <c r="J57" s="25">
        <f>'P-T Input'!$C60*'Shock Values'!L57/100</f>
        <v>0</v>
      </c>
    </row>
    <row r="58" spans="2:10" x14ac:dyDescent="0.25">
      <c r="B58" s="10"/>
      <c r="C58" s="11" t="s">
        <v>69</v>
      </c>
      <c r="D58" s="25">
        <f>'P-T Input'!$C61*'Shock Values'!F58/100</f>
        <v>0</v>
      </c>
      <c r="E58" s="25">
        <f>'P-T Input'!$C61*'Shock Values'!G58/100</f>
        <v>0</v>
      </c>
      <c r="F58" s="25">
        <f>'P-T Input'!$C61*'Shock Values'!H58/100</f>
        <v>0</v>
      </c>
      <c r="G58" s="25">
        <f>'P-T Input'!$C61*'Shock Values'!I58/100</f>
        <v>0</v>
      </c>
      <c r="H58" s="25">
        <f>'P-T Input'!$C61*'Shock Values'!J58/100</f>
        <v>0</v>
      </c>
      <c r="I58" s="25">
        <f>'P-T Input'!$C61*'Shock Values'!K58/100</f>
        <v>0</v>
      </c>
      <c r="J58" s="25">
        <f>'P-T Input'!$C61*'Shock Values'!L58/100</f>
        <v>0</v>
      </c>
    </row>
    <row r="59" spans="2:10" x14ac:dyDescent="0.25">
      <c r="B59" s="10"/>
      <c r="C59" s="11" t="s">
        <v>71</v>
      </c>
      <c r="D59" s="25">
        <f>'P-T Input'!$C62*'Shock Values'!F59/100</f>
        <v>0</v>
      </c>
      <c r="E59" s="25">
        <f>'P-T Input'!$C62*'Shock Values'!G59/100</f>
        <v>0</v>
      </c>
      <c r="F59" s="25">
        <f>'P-T Input'!$C62*'Shock Values'!H59/100</f>
        <v>0</v>
      </c>
      <c r="G59" s="25">
        <f>'P-T Input'!$C62*'Shock Values'!I59/100</f>
        <v>0</v>
      </c>
      <c r="H59" s="25">
        <f>'P-T Input'!$C62*'Shock Values'!J59/100</f>
        <v>0</v>
      </c>
      <c r="I59" s="25">
        <f>'P-T Input'!$C62*'Shock Values'!K59/100</f>
        <v>0</v>
      </c>
      <c r="J59" s="25">
        <f>'P-T Input'!$C62*'Shock Values'!L59/100</f>
        <v>0</v>
      </c>
    </row>
    <row r="60" spans="2:10" x14ac:dyDescent="0.25">
      <c r="B60" s="10"/>
      <c r="C60" s="13" t="s">
        <v>72</v>
      </c>
      <c r="D60" s="25">
        <f>'P-T Input'!$C63*'Shock Values'!F60/100</f>
        <v>0</v>
      </c>
      <c r="E60" s="25">
        <f>'P-T Input'!$C63*'Shock Values'!G60/100</f>
        <v>0</v>
      </c>
      <c r="F60" s="25">
        <f>'P-T Input'!$C63*'Shock Values'!H60/100</f>
        <v>0</v>
      </c>
      <c r="G60" s="25">
        <f>'P-T Input'!$C63*'Shock Values'!I60/100</f>
        <v>0</v>
      </c>
      <c r="H60" s="25">
        <f>'P-T Input'!$C63*'Shock Values'!J60/100</f>
        <v>0</v>
      </c>
      <c r="I60" s="25">
        <f>'P-T Input'!$C63*'Shock Values'!K60/100</f>
        <v>0</v>
      </c>
      <c r="J60" s="25">
        <f>'P-T Input'!$C63*'Shock Values'!L60/100</f>
        <v>0</v>
      </c>
    </row>
    <row r="61" spans="2:10" x14ac:dyDescent="0.25">
      <c r="B61" s="15">
        <v>8.7499999999999994E-2</v>
      </c>
      <c r="C61" s="14" t="s">
        <v>61</v>
      </c>
      <c r="D61" s="25">
        <f>'P-T Input'!$C64*'Shock Values'!F61/100</f>
        <v>0</v>
      </c>
      <c r="E61" s="25">
        <f>'P-T Input'!$C64*'Shock Values'!G61/100</f>
        <v>0</v>
      </c>
      <c r="F61" s="25">
        <f>'P-T Input'!$C64*'Shock Values'!H61/100</f>
        <v>0</v>
      </c>
      <c r="G61" s="25">
        <f>'P-T Input'!$C64*'Shock Values'!I61/100</f>
        <v>0</v>
      </c>
      <c r="H61" s="25">
        <f>'P-T Input'!$C64*'Shock Values'!J61/100</f>
        <v>0</v>
      </c>
      <c r="I61" s="25">
        <f>'P-T Input'!$C64*'Shock Values'!K61/100</f>
        <v>0</v>
      </c>
      <c r="J61" s="25">
        <f>'P-T Input'!$C64*'Shock Values'!L61/100</f>
        <v>0</v>
      </c>
    </row>
    <row r="62" spans="2:10" x14ac:dyDescent="0.25">
      <c r="B62" s="10"/>
      <c r="C62" s="11" t="s">
        <v>64</v>
      </c>
      <c r="D62" s="25">
        <f>'P-T Input'!$C65*'Shock Values'!F62/100</f>
        <v>0</v>
      </c>
      <c r="E62" s="25">
        <f>'P-T Input'!$C65*'Shock Values'!G62/100</f>
        <v>0</v>
      </c>
      <c r="F62" s="25">
        <f>'P-T Input'!$C65*'Shock Values'!H62/100</f>
        <v>0</v>
      </c>
      <c r="G62" s="25">
        <f>'P-T Input'!$C65*'Shock Values'!I62/100</f>
        <v>0</v>
      </c>
      <c r="H62" s="25">
        <f>'P-T Input'!$C65*'Shock Values'!J62/100</f>
        <v>0</v>
      </c>
      <c r="I62" s="25">
        <f>'P-T Input'!$C65*'Shock Values'!K62/100</f>
        <v>0</v>
      </c>
      <c r="J62" s="25">
        <f>'P-T Input'!$C65*'Shock Values'!L62/100</f>
        <v>0</v>
      </c>
    </row>
    <row r="63" spans="2:10" x14ac:dyDescent="0.25">
      <c r="B63" s="10"/>
      <c r="C63" s="13" t="s">
        <v>67</v>
      </c>
      <c r="D63" s="25">
        <f>'P-T Input'!$C66*'Shock Values'!F63/100</f>
        <v>0</v>
      </c>
      <c r="E63" s="25">
        <f>'P-T Input'!$C66*'Shock Values'!G63/100</f>
        <v>0</v>
      </c>
      <c r="F63" s="25">
        <f>'P-T Input'!$C66*'Shock Values'!H63/100</f>
        <v>0</v>
      </c>
      <c r="G63" s="25">
        <f>'P-T Input'!$C66*'Shock Values'!I63/100</f>
        <v>0</v>
      </c>
      <c r="H63" s="25">
        <f>'P-T Input'!$C66*'Shock Values'!J63/100</f>
        <v>0</v>
      </c>
      <c r="I63" s="25">
        <f>'P-T Input'!$C66*'Shock Values'!K63/100</f>
        <v>0</v>
      </c>
      <c r="J63" s="25">
        <f>'P-T Input'!$C66*'Shock Values'!L63/100</f>
        <v>0</v>
      </c>
    </row>
    <row r="64" spans="2:10" x14ac:dyDescent="0.25">
      <c r="B64" s="10"/>
      <c r="C64" s="11" t="s">
        <v>69</v>
      </c>
      <c r="D64" s="25">
        <f>'P-T Input'!$C67*'Shock Values'!F64/100</f>
        <v>0</v>
      </c>
      <c r="E64" s="25">
        <f>'P-T Input'!$C67*'Shock Values'!G64/100</f>
        <v>0</v>
      </c>
      <c r="F64" s="25">
        <f>'P-T Input'!$C67*'Shock Values'!H64/100</f>
        <v>0</v>
      </c>
      <c r="G64" s="25">
        <f>'P-T Input'!$C67*'Shock Values'!I64/100</f>
        <v>0</v>
      </c>
      <c r="H64" s="25">
        <f>'P-T Input'!$C67*'Shock Values'!J64/100</f>
        <v>0</v>
      </c>
      <c r="I64" s="25">
        <f>'P-T Input'!$C67*'Shock Values'!K64/100</f>
        <v>0</v>
      </c>
      <c r="J64" s="25">
        <f>'P-T Input'!$C67*'Shock Values'!L64/100</f>
        <v>0</v>
      </c>
    </row>
    <row r="65" spans="2:10" x14ac:dyDescent="0.25">
      <c r="B65" s="10"/>
      <c r="C65" s="11" t="s">
        <v>71</v>
      </c>
      <c r="D65" s="25">
        <f>'P-T Input'!$C68*'Shock Values'!F65/100</f>
        <v>0</v>
      </c>
      <c r="E65" s="25">
        <f>'P-T Input'!$C68*'Shock Values'!G65/100</f>
        <v>0</v>
      </c>
      <c r="F65" s="25">
        <f>'P-T Input'!$C68*'Shock Values'!H65/100</f>
        <v>0</v>
      </c>
      <c r="G65" s="25">
        <f>'P-T Input'!$C68*'Shock Values'!I65/100</f>
        <v>0</v>
      </c>
      <c r="H65" s="25">
        <f>'P-T Input'!$C68*'Shock Values'!J65/100</f>
        <v>0</v>
      </c>
      <c r="I65" s="25">
        <f>'P-T Input'!$C68*'Shock Values'!K65/100</f>
        <v>0</v>
      </c>
      <c r="J65" s="25">
        <f>'P-T Input'!$C68*'Shock Values'!L65/100</f>
        <v>0</v>
      </c>
    </row>
    <row r="66" spans="2:10" x14ac:dyDescent="0.25">
      <c r="B66" s="10"/>
      <c r="C66" s="13" t="s">
        <v>72</v>
      </c>
      <c r="D66" s="25">
        <f>'P-T Input'!$C69*'Shock Values'!F66/100</f>
        <v>0</v>
      </c>
      <c r="E66" s="25">
        <f>'P-T Input'!$C69*'Shock Values'!G66/100</f>
        <v>0</v>
      </c>
      <c r="F66" s="25">
        <f>'P-T Input'!$C69*'Shock Values'!H66/100</f>
        <v>0</v>
      </c>
      <c r="G66" s="25">
        <f>'P-T Input'!$C69*'Shock Values'!I66/100</f>
        <v>0</v>
      </c>
      <c r="H66" s="25">
        <f>'P-T Input'!$C69*'Shock Values'!J66/100</f>
        <v>0</v>
      </c>
      <c r="I66" s="25">
        <f>'P-T Input'!$C69*'Shock Values'!K66/100</f>
        <v>0</v>
      </c>
      <c r="J66" s="25">
        <f>'P-T Input'!$C69*'Shock Values'!L66/100</f>
        <v>0</v>
      </c>
    </row>
    <row r="67" spans="2:10" x14ac:dyDescent="0.25">
      <c r="B67" s="15">
        <v>0.09</v>
      </c>
      <c r="C67" s="14" t="s">
        <v>61</v>
      </c>
      <c r="D67" s="25">
        <f>'P-T Input'!$C70*'Shock Values'!F67/100</f>
        <v>0</v>
      </c>
      <c r="E67" s="25">
        <f>'P-T Input'!$C70*'Shock Values'!G67/100</f>
        <v>0</v>
      </c>
      <c r="F67" s="25">
        <f>'P-T Input'!$C70*'Shock Values'!H67/100</f>
        <v>0</v>
      </c>
      <c r="G67" s="25">
        <f>'P-T Input'!$C70*'Shock Values'!I67/100</f>
        <v>0</v>
      </c>
      <c r="H67" s="25">
        <f>'P-T Input'!$C70*'Shock Values'!J67/100</f>
        <v>0</v>
      </c>
      <c r="I67" s="25">
        <f>'P-T Input'!$C70*'Shock Values'!K67/100</f>
        <v>0</v>
      </c>
      <c r="J67" s="25">
        <f>'P-T Input'!$C70*'Shock Values'!L67/100</f>
        <v>0</v>
      </c>
    </row>
    <row r="68" spans="2:10" x14ac:dyDescent="0.25">
      <c r="B68" s="10"/>
      <c r="C68" s="11" t="s">
        <v>64</v>
      </c>
      <c r="D68" s="25">
        <f>'P-T Input'!$C71*'Shock Values'!F68/100</f>
        <v>0</v>
      </c>
      <c r="E68" s="25">
        <f>'P-T Input'!$C71*'Shock Values'!G68/100</f>
        <v>0</v>
      </c>
      <c r="F68" s="25">
        <f>'P-T Input'!$C71*'Shock Values'!H68/100</f>
        <v>0</v>
      </c>
      <c r="G68" s="25">
        <f>'P-T Input'!$C71*'Shock Values'!I68/100</f>
        <v>0</v>
      </c>
      <c r="H68" s="25">
        <f>'P-T Input'!$C71*'Shock Values'!J68/100</f>
        <v>0</v>
      </c>
      <c r="I68" s="25">
        <f>'P-T Input'!$C71*'Shock Values'!K68/100</f>
        <v>0</v>
      </c>
      <c r="J68" s="25">
        <f>'P-T Input'!$C71*'Shock Values'!L68/100</f>
        <v>0</v>
      </c>
    </row>
    <row r="69" spans="2:10" x14ac:dyDescent="0.25">
      <c r="B69" s="10"/>
      <c r="C69" s="13" t="s">
        <v>67</v>
      </c>
      <c r="D69" s="25">
        <f>'P-T Input'!$C72*'Shock Values'!F69/100</f>
        <v>0</v>
      </c>
      <c r="E69" s="25">
        <f>'P-T Input'!$C72*'Shock Values'!G69/100</f>
        <v>0</v>
      </c>
      <c r="F69" s="25">
        <f>'P-T Input'!$C72*'Shock Values'!H69/100</f>
        <v>0</v>
      </c>
      <c r="G69" s="25">
        <f>'P-T Input'!$C72*'Shock Values'!I69/100</f>
        <v>0</v>
      </c>
      <c r="H69" s="25">
        <f>'P-T Input'!$C72*'Shock Values'!J69/100</f>
        <v>0</v>
      </c>
      <c r="I69" s="25">
        <f>'P-T Input'!$C72*'Shock Values'!K69/100</f>
        <v>0</v>
      </c>
      <c r="J69" s="25">
        <f>'P-T Input'!$C72*'Shock Values'!L69/100</f>
        <v>0</v>
      </c>
    </row>
    <row r="70" spans="2:10" x14ac:dyDescent="0.25">
      <c r="B70" s="10"/>
      <c r="C70" s="11" t="s">
        <v>69</v>
      </c>
      <c r="D70" s="25">
        <f>'P-T Input'!$C73*'Shock Values'!F70/100</f>
        <v>0</v>
      </c>
      <c r="E70" s="25">
        <f>'P-T Input'!$C73*'Shock Values'!G70/100</f>
        <v>0</v>
      </c>
      <c r="F70" s="25">
        <f>'P-T Input'!$C73*'Shock Values'!H70/100</f>
        <v>0</v>
      </c>
      <c r="G70" s="25">
        <f>'P-T Input'!$C73*'Shock Values'!I70/100</f>
        <v>0</v>
      </c>
      <c r="H70" s="25">
        <f>'P-T Input'!$C73*'Shock Values'!J70/100</f>
        <v>0</v>
      </c>
      <c r="I70" s="25">
        <f>'P-T Input'!$C73*'Shock Values'!K70/100</f>
        <v>0</v>
      </c>
      <c r="J70" s="25">
        <f>'P-T Input'!$C73*'Shock Values'!L70/100</f>
        <v>0</v>
      </c>
    </row>
    <row r="71" spans="2:10" x14ac:dyDescent="0.25">
      <c r="B71" s="10"/>
      <c r="C71" s="11" t="s">
        <v>71</v>
      </c>
      <c r="D71" s="25">
        <f>'P-T Input'!$C74*'Shock Values'!F71/100</f>
        <v>0</v>
      </c>
      <c r="E71" s="25">
        <f>'P-T Input'!$C74*'Shock Values'!G71/100</f>
        <v>0</v>
      </c>
      <c r="F71" s="25">
        <f>'P-T Input'!$C74*'Shock Values'!H71/100</f>
        <v>0</v>
      </c>
      <c r="G71" s="25">
        <f>'P-T Input'!$C74*'Shock Values'!I71/100</f>
        <v>0</v>
      </c>
      <c r="H71" s="25">
        <f>'P-T Input'!$C74*'Shock Values'!J71/100</f>
        <v>0</v>
      </c>
      <c r="I71" s="25">
        <f>'P-T Input'!$C74*'Shock Values'!K71/100</f>
        <v>0</v>
      </c>
      <c r="J71" s="25">
        <f>'P-T Input'!$C74*'Shock Values'!L71/100</f>
        <v>0</v>
      </c>
    </row>
    <row r="72" spans="2:10" x14ac:dyDescent="0.25">
      <c r="B72" s="10"/>
      <c r="C72" s="13" t="s">
        <v>72</v>
      </c>
      <c r="D72" s="25">
        <f>'P-T Input'!$C75*'Shock Values'!F72/100</f>
        <v>0</v>
      </c>
      <c r="E72" s="25">
        <f>'P-T Input'!$C75*'Shock Values'!G72/100</f>
        <v>0</v>
      </c>
      <c r="F72" s="25">
        <f>'P-T Input'!$C75*'Shock Values'!H72/100</f>
        <v>0</v>
      </c>
      <c r="G72" s="25">
        <f>'P-T Input'!$C75*'Shock Values'!I72/100</f>
        <v>0</v>
      </c>
      <c r="H72" s="25">
        <f>'P-T Input'!$C75*'Shock Values'!J72/100</f>
        <v>0</v>
      </c>
      <c r="I72" s="25">
        <f>'P-T Input'!$C75*'Shock Values'!K72/100</f>
        <v>0</v>
      </c>
      <c r="J72" s="25">
        <f>'P-T Input'!$C75*'Shock Values'!L72/100</f>
        <v>0</v>
      </c>
    </row>
    <row r="73" spans="2:10" x14ac:dyDescent="0.25">
      <c r="D73" s="25"/>
      <c r="E73" s="25"/>
      <c r="F73" s="25"/>
      <c r="G73" s="25"/>
      <c r="H73" s="25"/>
      <c r="I73" s="25"/>
      <c r="J73" s="25"/>
    </row>
    <row r="74" spans="2:10" x14ac:dyDescent="0.25">
      <c r="C74" t="s">
        <v>96</v>
      </c>
      <c r="D74" s="25">
        <f t="shared" ref="D74:J74" si="0">SUM(D7:D72)</f>
        <v>0</v>
      </c>
      <c r="E74" s="25">
        <f t="shared" si="0"/>
        <v>0</v>
      </c>
      <c r="F74" s="25">
        <f t="shared" si="0"/>
        <v>0</v>
      </c>
      <c r="G74" s="25">
        <f t="shared" si="0"/>
        <v>0</v>
      </c>
      <c r="H74" s="25">
        <f t="shared" si="0"/>
        <v>0</v>
      </c>
      <c r="I74" s="25">
        <f t="shared" si="0"/>
        <v>0</v>
      </c>
      <c r="J74" s="25">
        <f t="shared" si="0"/>
        <v>0</v>
      </c>
    </row>
    <row r="77" spans="2:10" x14ac:dyDescent="0.25">
      <c r="B77" t="s">
        <v>78</v>
      </c>
      <c r="C77" t="s">
        <v>97</v>
      </c>
    </row>
    <row r="78" spans="2:10" x14ac:dyDescent="0.25">
      <c r="B78" t="s">
        <v>80</v>
      </c>
      <c r="D78" t="s">
        <v>81</v>
      </c>
    </row>
    <row r="79" spans="2:10" x14ac:dyDescent="0.25">
      <c r="D79" s="1"/>
      <c r="F79" s="7"/>
      <c r="G79" s="12"/>
      <c r="H79" s="12"/>
    </row>
    <row r="80" spans="2:10" x14ac:dyDescent="0.25">
      <c r="D80" s="1"/>
      <c r="F80" s="12" t="s">
        <v>95</v>
      </c>
      <c r="G80" s="12"/>
      <c r="H80" s="12"/>
    </row>
    <row r="81" spans="2:10" x14ac:dyDescent="0.25">
      <c r="B81" t="s">
        <v>85</v>
      </c>
      <c r="D81" t="s">
        <v>86</v>
      </c>
      <c r="H81" s="5" t="s">
        <v>87</v>
      </c>
    </row>
    <row r="82" spans="2:10" x14ac:dyDescent="0.25">
      <c r="B82" s="4" t="s">
        <v>249</v>
      </c>
      <c r="C82" s="6" t="s">
        <v>56</v>
      </c>
      <c r="D82" s="8">
        <v>-300</v>
      </c>
      <c r="E82" s="8">
        <v>-200</v>
      </c>
      <c r="F82" s="8">
        <v>-100</v>
      </c>
      <c r="G82" s="8">
        <v>0</v>
      </c>
      <c r="H82" s="8">
        <v>100</v>
      </c>
      <c r="I82" s="8">
        <v>200</v>
      </c>
      <c r="J82" s="8">
        <v>300</v>
      </c>
    </row>
    <row r="83" spans="2:10" x14ac:dyDescent="0.25">
      <c r="B83" s="3">
        <v>0.06</v>
      </c>
      <c r="C83" s="14" t="s">
        <v>90</v>
      </c>
      <c r="D83" s="25">
        <f>'Shock Values'!F81*'P-T Input'!$F10/100</f>
        <v>0</v>
      </c>
      <c r="E83" s="25">
        <f>'Shock Values'!G81*'P-T Input'!$F10/100</f>
        <v>0</v>
      </c>
      <c r="F83" s="25">
        <f>'Shock Values'!H81*'P-T Input'!$F10/100</f>
        <v>0</v>
      </c>
      <c r="G83" s="25">
        <f>'Shock Values'!I81*'P-T Input'!$F10/100</f>
        <v>0</v>
      </c>
      <c r="H83" s="25">
        <f>'Shock Values'!J81*'P-T Input'!$F10/100</f>
        <v>0</v>
      </c>
      <c r="I83" s="25">
        <f>'Shock Values'!K81*'P-T Input'!$F10/100</f>
        <v>0</v>
      </c>
      <c r="J83" s="25">
        <f>'Shock Values'!L81*'P-T Input'!$F10/100</f>
        <v>0</v>
      </c>
    </row>
    <row r="84" spans="2:10" x14ac:dyDescent="0.25">
      <c r="C84" s="11" t="s">
        <v>91</v>
      </c>
      <c r="D84" s="25">
        <f>'Shock Values'!F82*'P-T Input'!$F11/100</f>
        <v>0</v>
      </c>
      <c r="E84" s="25">
        <f>'Shock Values'!G82*'P-T Input'!$F11/100</f>
        <v>0</v>
      </c>
      <c r="F84" s="25">
        <f>'Shock Values'!H82*'P-T Input'!$F11/100</f>
        <v>0</v>
      </c>
      <c r="G84" s="25">
        <f>'Shock Values'!I82*'P-T Input'!$F11/100</f>
        <v>0</v>
      </c>
      <c r="H84" s="25">
        <f>'Shock Values'!J82*'P-T Input'!$F11/100</f>
        <v>0</v>
      </c>
      <c r="I84" s="25">
        <f>'Shock Values'!K82*'P-T Input'!$F11/100</f>
        <v>0</v>
      </c>
      <c r="J84" s="25">
        <f>'Shock Values'!L82*'P-T Input'!$F11/100</f>
        <v>0</v>
      </c>
    </row>
    <row r="85" spans="2:10" x14ac:dyDescent="0.25">
      <c r="C85" s="11" t="s">
        <v>68</v>
      </c>
      <c r="D85" s="25">
        <f>'Shock Values'!F83*'P-T Input'!$F12/100</f>
        <v>0</v>
      </c>
      <c r="E85" s="25">
        <f>'Shock Values'!G83*'P-T Input'!$F12/100</f>
        <v>0</v>
      </c>
      <c r="F85" s="25">
        <f>'Shock Values'!H83*'P-T Input'!$F12/100</f>
        <v>0</v>
      </c>
      <c r="G85" s="25">
        <f>'Shock Values'!I83*'P-T Input'!$F12/100</f>
        <v>0</v>
      </c>
      <c r="H85" s="25">
        <f>'Shock Values'!J83*'P-T Input'!$F12/100</f>
        <v>0</v>
      </c>
      <c r="I85" s="25">
        <f>'Shock Values'!K83*'P-T Input'!$F12/100</f>
        <v>0</v>
      </c>
      <c r="J85" s="25">
        <f>'Shock Values'!L83*'P-T Input'!$F12/100</f>
        <v>0</v>
      </c>
    </row>
    <row r="86" spans="2:10" x14ac:dyDescent="0.25">
      <c r="C86" s="11" t="s">
        <v>70</v>
      </c>
      <c r="D86" s="25">
        <f>'Shock Values'!F84*'P-T Input'!$F13/100</f>
        <v>0</v>
      </c>
      <c r="E86" s="25">
        <f>'Shock Values'!G84*'P-T Input'!$F13/100</f>
        <v>0</v>
      </c>
      <c r="F86" s="25">
        <f>'Shock Values'!H84*'P-T Input'!$F13/100</f>
        <v>0</v>
      </c>
      <c r="G86" s="25">
        <f>'Shock Values'!I84*'P-T Input'!$F13/100</f>
        <v>0</v>
      </c>
      <c r="H86" s="25">
        <f>'Shock Values'!J84*'P-T Input'!$F13/100</f>
        <v>0</v>
      </c>
      <c r="I86" s="25">
        <f>'Shock Values'!K84*'P-T Input'!$F13/100</f>
        <v>0</v>
      </c>
      <c r="J86" s="25">
        <f>'Shock Values'!L84*'P-T Input'!$F13/100</f>
        <v>0</v>
      </c>
    </row>
    <row r="87" spans="2:10" x14ac:dyDescent="0.25">
      <c r="C87" s="13" t="s">
        <v>72</v>
      </c>
      <c r="D87" s="25">
        <f>'Shock Values'!F85*'P-T Input'!$F14/100</f>
        <v>0</v>
      </c>
      <c r="E87" s="25">
        <f>'Shock Values'!G85*'P-T Input'!$F14/100</f>
        <v>0</v>
      </c>
      <c r="F87" s="25">
        <f>'Shock Values'!H85*'P-T Input'!$F14/100</f>
        <v>0</v>
      </c>
      <c r="G87" s="25">
        <f>'Shock Values'!I85*'P-T Input'!$F14/100</f>
        <v>0</v>
      </c>
      <c r="H87" s="25">
        <f>'Shock Values'!J85*'P-T Input'!$F14/100</f>
        <v>0</v>
      </c>
      <c r="I87" s="25">
        <f>'Shock Values'!K85*'P-T Input'!$F14/100</f>
        <v>0</v>
      </c>
      <c r="J87" s="25">
        <f>'Shock Values'!L85*'P-T Input'!$F14/100</f>
        <v>0</v>
      </c>
    </row>
    <row r="88" spans="2:10" x14ac:dyDescent="0.25">
      <c r="B88" s="3">
        <v>6.25E-2</v>
      </c>
      <c r="C88" s="14" t="s">
        <v>90</v>
      </c>
      <c r="D88" s="25">
        <f>'Shock Values'!F86*'P-T Input'!$F15/100</f>
        <v>0</v>
      </c>
      <c r="E88" s="25">
        <f>'Shock Values'!G86*'P-T Input'!$F15/100</f>
        <v>0</v>
      </c>
      <c r="F88" s="25">
        <f>'Shock Values'!H86*'P-T Input'!$F15/100</f>
        <v>0</v>
      </c>
      <c r="G88" s="25">
        <f>'Shock Values'!I86*'P-T Input'!$F15/100</f>
        <v>0</v>
      </c>
      <c r="H88" s="25">
        <f>'Shock Values'!J86*'P-T Input'!$F15/100</f>
        <v>0</v>
      </c>
      <c r="I88" s="25">
        <f>'Shock Values'!K86*'P-T Input'!$F15/100</f>
        <v>0</v>
      </c>
      <c r="J88" s="25">
        <f>'Shock Values'!L86*'P-T Input'!$F15/100</f>
        <v>0</v>
      </c>
    </row>
    <row r="89" spans="2:10" x14ac:dyDescent="0.25">
      <c r="C89" s="11" t="s">
        <v>91</v>
      </c>
      <c r="D89" s="25">
        <f>'Shock Values'!F87*'P-T Input'!$F16/100</f>
        <v>0</v>
      </c>
      <c r="E89" s="25">
        <f>'Shock Values'!G87*'P-T Input'!$F16/100</f>
        <v>0</v>
      </c>
      <c r="F89" s="25">
        <f>'Shock Values'!H87*'P-T Input'!$F16/100</f>
        <v>0</v>
      </c>
      <c r="G89" s="25">
        <f>'Shock Values'!I87*'P-T Input'!$F16/100</f>
        <v>0</v>
      </c>
      <c r="H89" s="25">
        <f>'Shock Values'!J87*'P-T Input'!$F16/100</f>
        <v>0</v>
      </c>
      <c r="I89" s="25">
        <f>'Shock Values'!K87*'P-T Input'!$F16/100</f>
        <v>0</v>
      </c>
      <c r="J89" s="25">
        <f>'Shock Values'!L87*'P-T Input'!$F16/100</f>
        <v>0</v>
      </c>
    </row>
    <row r="90" spans="2:10" x14ac:dyDescent="0.25">
      <c r="C90" s="11" t="s">
        <v>68</v>
      </c>
      <c r="D90" s="25">
        <f>'Shock Values'!F88*'P-T Input'!$F17/100</f>
        <v>0</v>
      </c>
      <c r="E90" s="25">
        <f>'Shock Values'!G88*'P-T Input'!$F17/100</f>
        <v>0</v>
      </c>
      <c r="F90" s="25">
        <f>'Shock Values'!H88*'P-T Input'!$F17/100</f>
        <v>0</v>
      </c>
      <c r="G90" s="25">
        <f>'Shock Values'!I88*'P-T Input'!$F17/100</f>
        <v>0</v>
      </c>
      <c r="H90" s="25">
        <f>'Shock Values'!J88*'P-T Input'!$F17/100</f>
        <v>0</v>
      </c>
      <c r="I90" s="25">
        <f>'Shock Values'!K88*'P-T Input'!$F17/100</f>
        <v>0</v>
      </c>
      <c r="J90" s="25">
        <f>'Shock Values'!L88*'P-T Input'!$F17/100</f>
        <v>0</v>
      </c>
    </row>
    <row r="91" spans="2:10" x14ac:dyDescent="0.25">
      <c r="C91" s="11" t="s">
        <v>70</v>
      </c>
      <c r="D91" s="25">
        <f>'Shock Values'!F89*'P-T Input'!$F18/100</f>
        <v>0</v>
      </c>
      <c r="E91" s="25">
        <f>'Shock Values'!G89*'P-T Input'!$F18/100</f>
        <v>0</v>
      </c>
      <c r="F91" s="25">
        <f>'Shock Values'!H89*'P-T Input'!$F18/100</f>
        <v>0</v>
      </c>
      <c r="G91" s="25">
        <f>'Shock Values'!I89*'P-T Input'!$F18/100</f>
        <v>0</v>
      </c>
      <c r="H91" s="25">
        <f>'Shock Values'!J89*'P-T Input'!$F18/100</f>
        <v>0</v>
      </c>
      <c r="I91" s="25">
        <f>'Shock Values'!K89*'P-T Input'!$F18/100</f>
        <v>0</v>
      </c>
      <c r="J91" s="25">
        <f>'Shock Values'!L89*'P-T Input'!$F18/100</f>
        <v>0</v>
      </c>
    </row>
    <row r="92" spans="2:10" x14ac:dyDescent="0.25">
      <c r="C92" s="13" t="s">
        <v>72</v>
      </c>
      <c r="D92" s="25">
        <f>'Shock Values'!F90*'P-T Input'!$F19/100</f>
        <v>0</v>
      </c>
      <c r="E92" s="25">
        <f>'Shock Values'!G90*'P-T Input'!$F19/100</f>
        <v>0</v>
      </c>
      <c r="F92" s="25">
        <f>'Shock Values'!H90*'P-T Input'!$F19/100</f>
        <v>0</v>
      </c>
      <c r="G92" s="25">
        <f>'Shock Values'!I90*'P-T Input'!$F19/100</f>
        <v>0</v>
      </c>
      <c r="H92" s="25">
        <f>'Shock Values'!J90*'P-T Input'!$F19/100</f>
        <v>0</v>
      </c>
      <c r="I92" s="25">
        <f>'Shock Values'!K90*'P-T Input'!$F19/100</f>
        <v>0</v>
      </c>
      <c r="J92" s="25">
        <f>'Shock Values'!L90*'P-T Input'!$F19/100</f>
        <v>0</v>
      </c>
    </row>
    <row r="93" spans="2:10" x14ac:dyDescent="0.25">
      <c r="B93" s="3">
        <v>6.5000000000000002E-2</v>
      </c>
      <c r="C93" s="14" t="s">
        <v>90</v>
      </c>
      <c r="D93" s="25">
        <f>'Shock Values'!F91*'P-T Input'!$F20/100</f>
        <v>0</v>
      </c>
      <c r="E93" s="25">
        <f>'Shock Values'!G91*'P-T Input'!$F20/100</f>
        <v>0</v>
      </c>
      <c r="F93" s="25">
        <f>'Shock Values'!H91*'P-T Input'!$F20/100</f>
        <v>0</v>
      </c>
      <c r="G93" s="25">
        <f>'Shock Values'!I91*'P-T Input'!$F20/100</f>
        <v>0</v>
      </c>
      <c r="H93" s="25">
        <f>'Shock Values'!J91*'P-T Input'!$F20/100</f>
        <v>0</v>
      </c>
      <c r="I93" s="25">
        <f>'Shock Values'!K91*'P-T Input'!$F20/100</f>
        <v>0</v>
      </c>
      <c r="J93" s="25">
        <f>'Shock Values'!L91*'P-T Input'!$F20/100</f>
        <v>0</v>
      </c>
    </row>
    <row r="94" spans="2:10" x14ac:dyDescent="0.25">
      <c r="C94" s="11" t="s">
        <v>91</v>
      </c>
      <c r="D94" s="25">
        <f>'Shock Values'!F92*'P-T Input'!$F21/100</f>
        <v>0</v>
      </c>
      <c r="E94" s="25">
        <f>'Shock Values'!G92*'P-T Input'!$F21/100</f>
        <v>0</v>
      </c>
      <c r="F94" s="25">
        <f>'Shock Values'!H92*'P-T Input'!$F21/100</f>
        <v>0</v>
      </c>
      <c r="G94" s="25">
        <f>'Shock Values'!I92*'P-T Input'!$F21/100</f>
        <v>0</v>
      </c>
      <c r="H94" s="25">
        <f>'Shock Values'!J92*'P-T Input'!$F21/100</f>
        <v>0</v>
      </c>
      <c r="I94" s="25">
        <f>'Shock Values'!K92*'P-T Input'!$F21/100</f>
        <v>0</v>
      </c>
      <c r="J94" s="25">
        <f>'Shock Values'!L92*'P-T Input'!$F21/100</f>
        <v>0</v>
      </c>
    </row>
    <row r="95" spans="2:10" x14ac:dyDescent="0.25">
      <c r="C95" s="11" t="s">
        <v>68</v>
      </c>
      <c r="D95" s="25">
        <f>'Shock Values'!F93*'P-T Input'!$F22/100</f>
        <v>0</v>
      </c>
      <c r="E95" s="25">
        <f>'Shock Values'!G93*'P-T Input'!$F22/100</f>
        <v>0</v>
      </c>
      <c r="F95" s="25">
        <f>'Shock Values'!H93*'P-T Input'!$F22/100</f>
        <v>0</v>
      </c>
      <c r="G95" s="25">
        <f>'Shock Values'!I93*'P-T Input'!$F22/100</f>
        <v>0</v>
      </c>
      <c r="H95" s="25">
        <f>'Shock Values'!J93*'P-T Input'!$F22/100</f>
        <v>0</v>
      </c>
      <c r="I95" s="25">
        <f>'Shock Values'!K93*'P-T Input'!$F22/100</f>
        <v>0</v>
      </c>
      <c r="J95" s="25">
        <f>'Shock Values'!L93*'P-T Input'!$F22/100</f>
        <v>0</v>
      </c>
    </row>
    <row r="96" spans="2:10" x14ac:dyDescent="0.25">
      <c r="C96" s="11" t="s">
        <v>70</v>
      </c>
      <c r="D96" s="25">
        <f>'Shock Values'!F94*'P-T Input'!$F23/100</f>
        <v>0</v>
      </c>
      <c r="E96" s="25">
        <f>'Shock Values'!G94*'P-T Input'!$F23/100</f>
        <v>0</v>
      </c>
      <c r="F96" s="25">
        <f>'Shock Values'!H94*'P-T Input'!$F23/100</f>
        <v>0</v>
      </c>
      <c r="G96" s="25">
        <f>'Shock Values'!I94*'P-T Input'!$F23/100</f>
        <v>0</v>
      </c>
      <c r="H96" s="25">
        <f>'Shock Values'!J94*'P-T Input'!$F23/100</f>
        <v>0</v>
      </c>
      <c r="I96" s="25">
        <f>'Shock Values'!K94*'P-T Input'!$F23/100</f>
        <v>0</v>
      </c>
      <c r="J96" s="25">
        <f>'Shock Values'!L94*'P-T Input'!$F23/100</f>
        <v>0</v>
      </c>
    </row>
    <row r="97" spans="2:10" x14ac:dyDescent="0.25">
      <c r="C97" s="13" t="s">
        <v>72</v>
      </c>
      <c r="D97" s="25">
        <f>'Shock Values'!F95*'P-T Input'!$F24/100</f>
        <v>0</v>
      </c>
      <c r="E97" s="25">
        <f>'Shock Values'!G95*'P-T Input'!$F24/100</f>
        <v>0</v>
      </c>
      <c r="F97" s="25">
        <f>'Shock Values'!H95*'P-T Input'!$F24/100</f>
        <v>0</v>
      </c>
      <c r="G97" s="25">
        <f>'Shock Values'!I95*'P-T Input'!$F24/100</f>
        <v>0</v>
      </c>
      <c r="H97" s="25">
        <f>'Shock Values'!J95*'P-T Input'!$F24/100</f>
        <v>0</v>
      </c>
      <c r="I97" s="25">
        <f>'Shock Values'!K95*'P-T Input'!$F24/100</f>
        <v>0</v>
      </c>
      <c r="J97" s="25">
        <f>'Shock Values'!L95*'P-T Input'!$F24/100</f>
        <v>0</v>
      </c>
    </row>
    <row r="98" spans="2:10" x14ac:dyDescent="0.25">
      <c r="B98" s="3">
        <v>6.7500000000000004E-2</v>
      </c>
      <c r="C98" s="14" t="s">
        <v>90</v>
      </c>
      <c r="D98" s="25">
        <f>'Shock Values'!F96*'P-T Input'!$F25/100</f>
        <v>0</v>
      </c>
      <c r="E98" s="25">
        <f>'Shock Values'!G96*'P-T Input'!$F25/100</f>
        <v>0</v>
      </c>
      <c r="F98" s="25">
        <f>'Shock Values'!H96*'P-T Input'!$F25/100</f>
        <v>0</v>
      </c>
      <c r="G98" s="25">
        <f>'Shock Values'!I96*'P-T Input'!$F25/100</f>
        <v>0</v>
      </c>
      <c r="H98" s="25">
        <f>'Shock Values'!J96*'P-T Input'!$F25/100</f>
        <v>0</v>
      </c>
      <c r="I98" s="25">
        <f>'Shock Values'!K96*'P-T Input'!$F25/100</f>
        <v>0</v>
      </c>
      <c r="J98" s="25">
        <f>'Shock Values'!L96*'P-T Input'!$F25/100</f>
        <v>0</v>
      </c>
    </row>
    <row r="99" spans="2:10" x14ac:dyDescent="0.25">
      <c r="C99" s="11" t="s">
        <v>91</v>
      </c>
      <c r="D99" s="25">
        <f>'Shock Values'!F97*'P-T Input'!$F26/100</f>
        <v>0</v>
      </c>
      <c r="E99" s="25">
        <f>'Shock Values'!G97*'P-T Input'!$F26/100</f>
        <v>0</v>
      </c>
      <c r="F99" s="25">
        <f>'Shock Values'!H97*'P-T Input'!$F26/100</f>
        <v>0</v>
      </c>
      <c r="G99" s="25">
        <f>'Shock Values'!I97*'P-T Input'!$F26/100</f>
        <v>0</v>
      </c>
      <c r="H99" s="25">
        <f>'Shock Values'!J97*'P-T Input'!$F26/100</f>
        <v>0</v>
      </c>
      <c r="I99" s="25">
        <f>'Shock Values'!K97*'P-T Input'!$F26/100</f>
        <v>0</v>
      </c>
      <c r="J99" s="25">
        <f>'Shock Values'!L97*'P-T Input'!$F26/100</f>
        <v>0</v>
      </c>
    </row>
    <row r="100" spans="2:10" x14ac:dyDescent="0.25">
      <c r="C100" s="11" t="s">
        <v>68</v>
      </c>
      <c r="D100" s="25">
        <f>'Shock Values'!F98*'P-T Input'!$F27/100</f>
        <v>0</v>
      </c>
      <c r="E100" s="25">
        <f>'Shock Values'!G98*'P-T Input'!$F27/100</f>
        <v>0</v>
      </c>
      <c r="F100" s="25">
        <f>'Shock Values'!H98*'P-T Input'!$F27/100</f>
        <v>0</v>
      </c>
      <c r="G100" s="25">
        <f>'Shock Values'!I98*'P-T Input'!$F27/100</f>
        <v>0</v>
      </c>
      <c r="H100" s="25">
        <f>'Shock Values'!J98*'P-T Input'!$F27/100</f>
        <v>0</v>
      </c>
      <c r="I100" s="25">
        <f>'Shock Values'!K98*'P-T Input'!$F27/100</f>
        <v>0</v>
      </c>
      <c r="J100" s="25">
        <f>'Shock Values'!L98*'P-T Input'!$F27/100</f>
        <v>0</v>
      </c>
    </row>
    <row r="101" spans="2:10" x14ac:dyDescent="0.25">
      <c r="C101" s="11" t="s">
        <v>70</v>
      </c>
      <c r="D101" s="25">
        <f>'Shock Values'!F99*'P-T Input'!$F28/100</f>
        <v>0</v>
      </c>
      <c r="E101" s="25">
        <f>'Shock Values'!G99*'P-T Input'!$F28/100</f>
        <v>0</v>
      </c>
      <c r="F101" s="25">
        <f>'Shock Values'!H99*'P-T Input'!$F28/100</f>
        <v>0</v>
      </c>
      <c r="G101" s="25">
        <f>'Shock Values'!I99*'P-T Input'!$F28/100</f>
        <v>0</v>
      </c>
      <c r="H101" s="25">
        <f>'Shock Values'!J99*'P-T Input'!$F28/100</f>
        <v>0</v>
      </c>
      <c r="I101" s="25">
        <f>'Shock Values'!K99*'P-T Input'!$F28/100</f>
        <v>0</v>
      </c>
      <c r="J101" s="25">
        <f>'Shock Values'!L99*'P-T Input'!$F28/100</f>
        <v>0</v>
      </c>
    </row>
    <row r="102" spans="2:10" x14ac:dyDescent="0.25">
      <c r="C102" s="13" t="s">
        <v>72</v>
      </c>
      <c r="D102" s="25">
        <f>'Shock Values'!F100*'P-T Input'!$F29/100</f>
        <v>0</v>
      </c>
      <c r="E102" s="25">
        <f>'Shock Values'!G100*'P-T Input'!$F29/100</f>
        <v>0</v>
      </c>
      <c r="F102" s="25">
        <f>'Shock Values'!H100*'P-T Input'!$F29/100</f>
        <v>0</v>
      </c>
      <c r="G102" s="25">
        <f>'Shock Values'!I100*'P-T Input'!$F29/100</f>
        <v>0</v>
      </c>
      <c r="H102" s="25">
        <f>'Shock Values'!J100*'P-T Input'!$F29/100</f>
        <v>0</v>
      </c>
      <c r="I102" s="25">
        <f>'Shock Values'!K100*'P-T Input'!$F29/100</f>
        <v>0</v>
      </c>
      <c r="J102" s="25">
        <f>'Shock Values'!L100*'P-T Input'!$F29/100</f>
        <v>0</v>
      </c>
    </row>
    <row r="103" spans="2:10" x14ac:dyDescent="0.25">
      <c r="B103" s="3">
        <v>7.0000000000000007E-2</v>
      </c>
      <c r="C103" s="14" t="s">
        <v>90</v>
      </c>
      <c r="D103" s="25">
        <f>'Shock Values'!F101*'P-T Input'!$F30/100</f>
        <v>0</v>
      </c>
      <c r="E103" s="25">
        <f>'Shock Values'!G101*'P-T Input'!$F30/100</f>
        <v>0</v>
      </c>
      <c r="F103" s="25">
        <f>'Shock Values'!H101*'P-T Input'!$F30/100</f>
        <v>0</v>
      </c>
      <c r="G103" s="25">
        <f>'Shock Values'!I101*'P-T Input'!$F30/100</f>
        <v>0</v>
      </c>
      <c r="H103" s="25">
        <f>'Shock Values'!J101*'P-T Input'!$F30/100</f>
        <v>0</v>
      </c>
      <c r="I103" s="25">
        <f>'Shock Values'!K101*'P-T Input'!$F30/100</f>
        <v>0</v>
      </c>
      <c r="J103" s="25">
        <f>'Shock Values'!L101*'P-T Input'!$F30/100</f>
        <v>0</v>
      </c>
    </row>
    <row r="104" spans="2:10" x14ac:dyDescent="0.25">
      <c r="C104" s="11" t="s">
        <v>91</v>
      </c>
      <c r="D104" s="25">
        <f>'Shock Values'!F102*'P-T Input'!$F31/100</f>
        <v>0</v>
      </c>
      <c r="E104" s="25">
        <f>'Shock Values'!G102*'P-T Input'!$F31/100</f>
        <v>0</v>
      </c>
      <c r="F104" s="25">
        <f>'Shock Values'!H102*'P-T Input'!$F31/100</f>
        <v>0</v>
      </c>
      <c r="G104" s="25">
        <f>'Shock Values'!I102*'P-T Input'!$F31/100</f>
        <v>0</v>
      </c>
      <c r="H104" s="25">
        <f>'Shock Values'!J102*'P-T Input'!$F31/100</f>
        <v>0</v>
      </c>
      <c r="I104" s="25">
        <f>'Shock Values'!K102*'P-T Input'!$F31/100</f>
        <v>0</v>
      </c>
      <c r="J104" s="25">
        <f>'Shock Values'!L102*'P-T Input'!$F31/100</f>
        <v>0</v>
      </c>
    </row>
    <row r="105" spans="2:10" x14ac:dyDescent="0.25">
      <c r="C105" s="11" t="s">
        <v>68</v>
      </c>
      <c r="D105" s="25">
        <f>'Shock Values'!F103*'P-T Input'!$F32/100</f>
        <v>0</v>
      </c>
      <c r="E105" s="25">
        <f>'Shock Values'!G103*'P-T Input'!$F32/100</f>
        <v>0</v>
      </c>
      <c r="F105" s="25">
        <f>'Shock Values'!H103*'P-T Input'!$F32/100</f>
        <v>0</v>
      </c>
      <c r="G105" s="25">
        <f>'Shock Values'!I103*'P-T Input'!$F32/100</f>
        <v>0</v>
      </c>
      <c r="H105" s="25">
        <f>'Shock Values'!J103*'P-T Input'!$F32/100</f>
        <v>0</v>
      </c>
      <c r="I105" s="25">
        <f>'Shock Values'!K103*'P-T Input'!$F32/100</f>
        <v>0</v>
      </c>
      <c r="J105" s="25">
        <f>'Shock Values'!L103*'P-T Input'!$F32/100</f>
        <v>0</v>
      </c>
    </row>
    <row r="106" spans="2:10" x14ac:dyDescent="0.25">
      <c r="C106" s="11" t="s">
        <v>70</v>
      </c>
      <c r="D106" s="25">
        <f>'Shock Values'!F104*'P-T Input'!$F33/100</f>
        <v>0</v>
      </c>
      <c r="E106" s="25">
        <f>'Shock Values'!G104*'P-T Input'!$F33/100</f>
        <v>0</v>
      </c>
      <c r="F106" s="25">
        <f>'Shock Values'!H104*'P-T Input'!$F33/100</f>
        <v>0</v>
      </c>
      <c r="G106" s="25">
        <f>'Shock Values'!I104*'P-T Input'!$F33/100</f>
        <v>0</v>
      </c>
      <c r="H106" s="25">
        <f>'Shock Values'!J104*'P-T Input'!$F33/100</f>
        <v>0</v>
      </c>
      <c r="I106" s="25">
        <f>'Shock Values'!K104*'P-T Input'!$F33/100</f>
        <v>0</v>
      </c>
      <c r="J106" s="25">
        <f>'Shock Values'!L104*'P-T Input'!$F33/100</f>
        <v>0</v>
      </c>
    </row>
    <row r="107" spans="2:10" x14ac:dyDescent="0.25">
      <c r="C107" s="13" t="s">
        <v>72</v>
      </c>
      <c r="D107" s="25">
        <f>'Shock Values'!F105*'P-T Input'!$F34/100</f>
        <v>0</v>
      </c>
      <c r="E107" s="25">
        <f>'Shock Values'!G105*'P-T Input'!$F34/100</f>
        <v>0</v>
      </c>
      <c r="F107" s="25">
        <f>'Shock Values'!H105*'P-T Input'!$F34/100</f>
        <v>0</v>
      </c>
      <c r="G107" s="25">
        <f>'Shock Values'!I105*'P-T Input'!$F34/100</f>
        <v>0</v>
      </c>
      <c r="H107" s="25">
        <f>'Shock Values'!J105*'P-T Input'!$F34/100</f>
        <v>0</v>
      </c>
      <c r="I107" s="25">
        <f>'Shock Values'!K105*'P-T Input'!$F34/100</f>
        <v>0</v>
      </c>
      <c r="J107" s="25">
        <f>'Shock Values'!L105*'P-T Input'!$F34/100</f>
        <v>0</v>
      </c>
    </row>
    <row r="108" spans="2:10" x14ac:dyDescent="0.25">
      <c r="B108">
        <v>7.25</v>
      </c>
      <c r="C108" s="14" t="s">
        <v>90</v>
      </c>
      <c r="D108" s="25">
        <f>'Shock Values'!F106*'P-T Input'!$F35/100</f>
        <v>0</v>
      </c>
      <c r="E108" s="25">
        <f>'Shock Values'!G106*'P-T Input'!$F35/100</f>
        <v>0</v>
      </c>
      <c r="F108" s="25">
        <f>'Shock Values'!H106*'P-T Input'!$F35/100</f>
        <v>0</v>
      </c>
      <c r="G108" s="25">
        <f>'Shock Values'!I106*'P-T Input'!$F35/100</f>
        <v>0</v>
      </c>
      <c r="H108" s="25">
        <f>'Shock Values'!J106*'P-T Input'!$F35/100</f>
        <v>0</v>
      </c>
      <c r="I108" s="25">
        <f>'Shock Values'!K106*'P-T Input'!$F35/100</f>
        <v>0</v>
      </c>
      <c r="J108" s="25">
        <f>'Shock Values'!L106*'P-T Input'!$F35/100</f>
        <v>0</v>
      </c>
    </row>
    <row r="109" spans="2:10" x14ac:dyDescent="0.25">
      <c r="C109" s="11" t="s">
        <v>91</v>
      </c>
      <c r="D109" s="25">
        <f>'Shock Values'!F107*'P-T Input'!$F36/100</f>
        <v>0</v>
      </c>
      <c r="E109" s="25">
        <f>'Shock Values'!G107*'P-T Input'!$F36/100</f>
        <v>0</v>
      </c>
      <c r="F109" s="25">
        <f>'Shock Values'!H107*'P-T Input'!$F36/100</f>
        <v>0</v>
      </c>
      <c r="G109" s="25">
        <f>'Shock Values'!I107*'P-T Input'!$F36/100</f>
        <v>0</v>
      </c>
      <c r="H109" s="25">
        <f>'Shock Values'!J107*'P-T Input'!$F36/100</f>
        <v>0</v>
      </c>
      <c r="I109" s="25">
        <f>'Shock Values'!K107*'P-T Input'!$F36/100</f>
        <v>0</v>
      </c>
      <c r="J109" s="25">
        <f>'Shock Values'!L107*'P-T Input'!$F36/100</f>
        <v>0</v>
      </c>
    </row>
    <row r="110" spans="2:10" x14ac:dyDescent="0.25">
      <c r="C110" s="11" t="s">
        <v>68</v>
      </c>
      <c r="D110" s="25">
        <f>'Shock Values'!F108*'P-T Input'!$F37/100</f>
        <v>0</v>
      </c>
      <c r="E110" s="25">
        <f>'Shock Values'!G108*'P-T Input'!$F37/100</f>
        <v>0</v>
      </c>
      <c r="F110" s="25">
        <f>'Shock Values'!H108*'P-T Input'!$F37/100</f>
        <v>0</v>
      </c>
      <c r="G110" s="25">
        <f>'Shock Values'!I108*'P-T Input'!$F37/100</f>
        <v>0</v>
      </c>
      <c r="H110" s="25">
        <f>'Shock Values'!J108*'P-T Input'!$F37/100</f>
        <v>0</v>
      </c>
      <c r="I110" s="25">
        <f>'Shock Values'!K108*'P-T Input'!$F37/100</f>
        <v>0</v>
      </c>
      <c r="J110" s="25">
        <f>'Shock Values'!L108*'P-T Input'!$F37/100</f>
        <v>0</v>
      </c>
    </row>
    <row r="111" spans="2:10" x14ac:dyDescent="0.25">
      <c r="C111" s="11" t="s">
        <v>70</v>
      </c>
      <c r="D111" s="25">
        <f>'Shock Values'!F109*'P-T Input'!$F38/100</f>
        <v>0</v>
      </c>
      <c r="E111" s="25">
        <f>'Shock Values'!G109*'P-T Input'!$F38/100</f>
        <v>0</v>
      </c>
      <c r="F111" s="25">
        <f>'Shock Values'!H109*'P-T Input'!$F38/100</f>
        <v>0</v>
      </c>
      <c r="G111" s="25">
        <f>'Shock Values'!I109*'P-T Input'!$F38/100</f>
        <v>0</v>
      </c>
      <c r="H111" s="25">
        <f>'Shock Values'!J109*'P-T Input'!$F38/100</f>
        <v>0</v>
      </c>
      <c r="I111" s="25">
        <f>'Shock Values'!K109*'P-T Input'!$F38/100</f>
        <v>0</v>
      </c>
      <c r="J111" s="25">
        <f>'Shock Values'!L109*'P-T Input'!$F38/100</f>
        <v>0</v>
      </c>
    </row>
    <row r="112" spans="2:10" x14ac:dyDescent="0.25">
      <c r="C112" s="13" t="s">
        <v>72</v>
      </c>
      <c r="D112" s="25">
        <f>'Shock Values'!F110*'P-T Input'!$F39/100</f>
        <v>0</v>
      </c>
      <c r="E112" s="25">
        <f>'Shock Values'!G110*'P-T Input'!$F39/100</f>
        <v>0</v>
      </c>
      <c r="F112" s="25">
        <f>'Shock Values'!H110*'P-T Input'!$F39/100</f>
        <v>0</v>
      </c>
      <c r="G112" s="25">
        <f>'Shock Values'!I110*'P-T Input'!$F39/100</f>
        <v>0</v>
      </c>
      <c r="H112" s="25">
        <f>'Shock Values'!J110*'P-T Input'!$F39/100</f>
        <v>0</v>
      </c>
      <c r="I112" s="25">
        <f>'Shock Values'!K110*'P-T Input'!$F39/100</f>
        <v>0</v>
      </c>
      <c r="J112" s="25">
        <f>'Shock Values'!L110*'P-T Input'!$F39/100</f>
        <v>0</v>
      </c>
    </row>
    <row r="113" spans="2:10" x14ac:dyDescent="0.25">
      <c r="B113" s="3">
        <v>7.4999999999999997E-2</v>
      </c>
      <c r="C113" s="14" t="s">
        <v>90</v>
      </c>
      <c r="D113" s="25">
        <f>'Shock Values'!F111*'P-T Input'!$F40/100</f>
        <v>0</v>
      </c>
      <c r="E113" s="25">
        <f>'Shock Values'!G111*'P-T Input'!$F40/100</f>
        <v>0</v>
      </c>
      <c r="F113" s="25">
        <f>'Shock Values'!H111*'P-T Input'!$F40/100</f>
        <v>0</v>
      </c>
      <c r="G113" s="25">
        <f>'Shock Values'!I111*'P-T Input'!$F40/100</f>
        <v>0</v>
      </c>
      <c r="H113" s="25">
        <f>'Shock Values'!J111*'P-T Input'!$F40/100</f>
        <v>0</v>
      </c>
      <c r="I113" s="25">
        <f>'Shock Values'!K111*'P-T Input'!$F40/100</f>
        <v>0</v>
      </c>
      <c r="J113" s="25">
        <f>'Shock Values'!L111*'P-T Input'!$F40/100</f>
        <v>0</v>
      </c>
    </row>
    <row r="114" spans="2:10" x14ac:dyDescent="0.25">
      <c r="C114" s="11" t="s">
        <v>91</v>
      </c>
      <c r="D114" s="25">
        <f>'Shock Values'!F112*'P-T Input'!$F41/100</f>
        <v>0</v>
      </c>
      <c r="E114" s="25">
        <f>'Shock Values'!G112*'P-T Input'!$F41/100</f>
        <v>0</v>
      </c>
      <c r="F114" s="25">
        <f>'Shock Values'!H112*'P-T Input'!$F41/100</f>
        <v>0</v>
      </c>
      <c r="G114" s="25">
        <f>'Shock Values'!I112*'P-T Input'!$F41/100</f>
        <v>0</v>
      </c>
      <c r="H114" s="25">
        <f>'Shock Values'!J112*'P-T Input'!$F41/100</f>
        <v>0</v>
      </c>
      <c r="I114" s="25">
        <f>'Shock Values'!K112*'P-T Input'!$F41/100</f>
        <v>0</v>
      </c>
      <c r="J114" s="25">
        <f>'Shock Values'!L112*'P-T Input'!$F41/100</f>
        <v>0</v>
      </c>
    </row>
    <row r="115" spans="2:10" x14ac:dyDescent="0.25">
      <c r="C115" s="11" t="s">
        <v>68</v>
      </c>
      <c r="D115" s="25">
        <f>'Shock Values'!F113*'P-T Input'!$F42/100</f>
        <v>0</v>
      </c>
      <c r="E115" s="25">
        <f>'Shock Values'!G113*'P-T Input'!$F42/100</f>
        <v>0</v>
      </c>
      <c r="F115" s="25">
        <f>'Shock Values'!H113*'P-T Input'!$F42/100</f>
        <v>0</v>
      </c>
      <c r="G115" s="25">
        <f>'Shock Values'!I113*'P-T Input'!$F42/100</f>
        <v>0</v>
      </c>
      <c r="H115" s="25">
        <f>'Shock Values'!J113*'P-T Input'!$F42/100</f>
        <v>0</v>
      </c>
      <c r="I115" s="25">
        <f>'Shock Values'!K113*'P-T Input'!$F42/100</f>
        <v>0</v>
      </c>
      <c r="J115" s="25">
        <f>'Shock Values'!L113*'P-T Input'!$F42/100</f>
        <v>0</v>
      </c>
    </row>
    <row r="116" spans="2:10" x14ac:dyDescent="0.25">
      <c r="C116" s="11" t="s">
        <v>70</v>
      </c>
      <c r="D116" s="25">
        <f>'Shock Values'!F114*'P-T Input'!$F43/100</f>
        <v>0</v>
      </c>
      <c r="E116" s="25">
        <f>'Shock Values'!G114*'P-T Input'!$F43/100</f>
        <v>0</v>
      </c>
      <c r="F116" s="25">
        <f>'Shock Values'!H114*'P-T Input'!$F43/100</f>
        <v>0</v>
      </c>
      <c r="G116" s="25">
        <f>'Shock Values'!I114*'P-T Input'!$F43/100</f>
        <v>0</v>
      </c>
      <c r="H116" s="25">
        <f>'Shock Values'!J114*'P-T Input'!$F43/100</f>
        <v>0</v>
      </c>
      <c r="I116" s="25">
        <f>'Shock Values'!K114*'P-T Input'!$F43/100</f>
        <v>0</v>
      </c>
      <c r="J116" s="25">
        <f>'Shock Values'!L114*'P-T Input'!$F43/100</f>
        <v>0</v>
      </c>
    </row>
    <row r="117" spans="2:10" x14ac:dyDescent="0.25">
      <c r="C117" s="13" t="s">
        <v>72</v>
      </c>
      <c r="D117" s="25">
        <f>'Shock Values'!F115*'P-T Input'!$F44/100</f>
        <v>0</v>
      </c>
      <c r="E117" s="25">
        <f>'Shock Values'!G115*'P-T Input'!$F44/100</f>
        <v>0</v>
      </c>
      <c r="F117" s="25">
        <f>'Shock Values'!H115*'P-T Input'!$F44/100</f>
        <v>0</v>
      </c>
      <c r="G117" s="25">
        <f>'Shock Values'!I115*'P-T Input'!$F44/100</f>
        <v>0</v>
      </c>
      <c r="H117" s="25">
        <f>'Shock Values'!J115*'P-T Input'!$F44/100</f>
        <v>0</v>
      </c>
      <c r="I117" s="25">
        <f>'Shock Values'!K115*'P-T Input'!$F44/100</f>
        <v>0</v>
      </c>
      <c r="J117" s="25">
        <f>'Shock Values'!L115*'P-T Input'!$F44/100</f>
        <v>0</v>
      </c>
    </row>
    <row r="118" spans="2:10" x14ac:dyDescent="0.25">
      <c r="B118" s="3">
        <v>7.7499999999999999E-2</v>
      </c>
      <c r="C118" s="14" t="s">
        <v>90</v>
      </c>
      <c r="D118" s="25">
        <f>'Shock Values'!F116*'P-T Input'!$F45/100</f>
        <v>0</v>
      </c>
      <c r="E118" s="25">
        <f>'Shock Values'!G116*'P-T Input'!$F45/100</f>
        <v>0</v>
      </c>
      <c r="F118" s="25">
        <f>'Shock Values'!H116*'P-T Input'!$F45/100</f>
        <v>0</v>
      </c>
      <c r="G118" s="25">
        <f>'Shock Values'!I116*'P-T Input'!$F45/100</f>
        <v>0</v>
      </c>
      <c r="H118" s="25">
        <f>'Shock Values'!J116*'P-T Input'!$F45/100</f>
        <v>0</v>
      </c>
      <c r="I118" s="25">
        <f>'Shock Values'!K116*'P-T Input'!$F45/100</f>
        <v>0</v>
      </c>
      <c r="J118" s="25">
        <f>'Shock Values'!L116*'P-T Input'!$F45/100</f>
        <v>0</v>
      </c>
    </row>
    <row r="119" spans="2:10" x14ac:dyDescent="0.25">
      <c r="C119" s="11" t="s">
        <v>91</v>
      </c>
      <c r="D119" s="25">
        <f>'Shock Values'!F117*'P-T Input'!$F46/100</f>
        <v>0</v>
      </c>
      <c r="E119" s="25">
        <f>'Shock Values'!G117*'P-T Input'!$F46/100</f>
        <v>0</v>
      </c>
      <c r="F119" s="25">
        <f>'Shock Values'!H117*'P-T Input'!$F46/100</f>
        <v>0</v>
      </c>
      <c r="G119" s="25">
        <f>'Shock Values'!I117*'P-T Input'!$F46/100</f>
        <v>0</v>
      </c>
      <c r="H119" s="25">
        <f>'Shock Values'!J117*'P-T Input'!$F46/100</f>
        <v>0</v>
      </c>
      <c r="I119" s="25">
        <f>'Shock Values'!K117*'P-T Input'!$F46/100</f>
        <v>0</v>
      </c>
      <c r="J119" s="25">
        <f>'Shock Values'!L117*'P-T Input'!$F46/100</f>
        <v>0</v>
      </c>
    </row>
    <row r="120" spans="2:10" x14ac:dyDescent="0.25">
      <c r="C120" s="11" t="s">
        <v>68</v>
      </c>
      <c r="D120" s="25">
        <f>'Shock Values'!F118*'P-T Input'!$F47/100</f>
        <v>0</v>
      </c>
      <c r="E120" s="25">
        <f>'Shock Values'!G118*'P-T Input'!$F47/100</f>
        <v>0</v>
      </c>
      <c r="F120" s="25">
        <f>'Shock Values'!H118*'P-T Input'!$F47/100</f>
        <v>0</v>
      </c>
      <c r="G120" s="25">
        <f>'Shock Values'!I118*'P-T Input'!$F47/100</f>
        <v>0</v>
      </c>
      <c r="H120" s="25">
        <f>'Shock Values'!J118*'P-T Input'!$F47/100</f>
        <v>0</v>
      </c>
      <c r="I120" s="25">
        <f>'Shock Values'!K118*'P-T Input'!$F47/100</f>
        <v>0</v>
      </c>
      <c r="J120" s="25">
        <f>'Shock Values'!L118*'P-T Input'!$F47/100</f>
        <v>0</v>
      </c>
    </row>
    <row r="121" spans="2:10" x14ac:dyDescent="0.25">
      <c r="C121" s="11" t="s">
        <v>70</v>
      </c>
      <c r="D121" s="25">
        <f>'Shock Values'!F119*'P-T Input'!$F48/100</f>
        <v>0</v>
      </c>
      <c r="E121" s="25">
        <f>'Shock Values'!G119*'P-T Input'!$F48/100</f>
        <v>0</v>
      </c>
      <c r="F121" s="25">
        <f>'Shock Values'!H119*'P-T Input'!$F48/100</f>
        <v>0</v>
      </c>
      <c r="G121" s="25">
        <f>'Shock Values'!I119*'P-T Input'!$F48/100</f>
        <v>0</v>
      </c>
      <c r="H121" s="25">
        <f>'Shock Values'!J119*'P-T Input'!$F48/100</f>
        <v>0</v>
      </c>
      <c r="I121" s="25">
        <f>'Shock Values'!K119*'P-T Input'!$F48/100</f>
        <v>0</v>
      </c>
      <c r="J121" s="25">
        <f>'Shock Values'!L119*'P-T Input'!$F48/100</f>
        <v>0</v>
      </c>
    </row>
    <row r="122" spans="2:10" x14ac:dyDescent="0.25">
      <c r="C122" s="13" t="s">
        <v>72</v>
      </c>
      <c r="D122" s="25">
        <f>'Shock Values'!F120*'P-T Input'!$F49/100</f>
        <v>0</v>
      </c>
      <c r="E122" s="25">
        <f>'Shock Values'!G120*'P-T Input'!$F49/100</f>
        <v>0</v>
      </c>
      <c r="F122" s="25">
        <f>'Shock Values'!H120*'P-T Input'!$F49/100</f>
        <v>0</v>
      </c>
      <c r="G122" s="25">
        <f>'Shock Values'!I120*'P-T Input'!$F49/100</f>
        <v>0</v>
      </c>
      <c r="H122" s="25">
        <f>'Shock Values'!J120*'P-T Input'!$F49/100</f>
        <v>0</v>
      </c>
      <c r="I122" s="25">
        <f>'Shock Values'!K120*'P-T Input'!$F49/100</f>
        <v>0</v>
      </c>
      <c r="J122" s="25">
        <f>'Shock Values'!L120*'P-T Input'!$F49/100</f>
        <v>0</v>
      </c>
    </row>
    <row r="123" spans="2:10" x14ac:dyDescent="0.25">
      <c r="B123" s="3">
        <v>0.08</v>
      </c>
      <c r="C123" s="14" t="s">
        <v>90</v>
      </c>
      <c r="D123" s="25">
        <f>'Shock Values'!F121*'P-T Input'!$F50/100</f>
        <v>0</v>
      </c>
      <c r="E123" s="25">
        <f>'Shock Values'!G121*'P-T Input'!$F50/100</f>
        <v>0</v>
      </c>
      <c r="F123" s="25">
        <f>'Shock Values'!H121*'P-T Input'!$F50/100</f>
        <v>0</v>
      </c>
      <c r="G123" s="25">
        <f>'Shock Values'!I121*'P-T Input'!$F50/100</f>
        <v>0</v>
      </c>
      <c r="H123" s="25">
        <f>'Shock Values'!J121*'P-T Input'!$F50/100</f>
        <v>0</v>
      </c>
      <c r="I123" s="25">
        <f>'Shock Values'!K121*'P-T Input'!$F50/100</f>
        <v>0</v>
      </c>
      <c r="J123" s="25">
        <f>'Shock Values'!L121*'P-T Input'!$F50/100</f>
        <v>0</v>
      </c>
    </row>
    <row r="124" spans="2:10" x14ac:dyDescent="0.25">
      <c r="C124" s="11" t="s">
        <v>91</v>
      </c>
      <c r="D124" s="25">
        <f>'Shock Values'!F122*'P-T Input'!$F51/100</f>
        <v>0</v>
      </c>
      <c r="E124" s="25">
        <f>'Shock Values'!G122*'P-T Input'!$F51/100</f>
        <v>0</v>
      </c>
      <c r="F124" s="25">
        <f>'Shock Values'!H122*'P-T Input'!$F51/100</f>
        <v>0</v>
      </c>
      <c r="G124" s="25">
        <f>'Shock Values'!I122*'P-T Input'!$F51/100</f>
        <v>0</v>
      </c>
      <c r="H124" s="25">
        <f>'Shock Values'!J122*'P-T Input'!$F51/100</f>
        <v>0</v>
      </c>
      <c r="I124" s="25">
        <f>'Shock Values'!K122*'P-T Input'!$F51/100</f>
        <v>0</v>
      </c>
      <c r="J124" s="25">
        <f>'Shock Values'!L122*'P-T Input'!$F51/100</f>
        <v>0</v>
      </c>
    </row>
    <row r="125" spans="2:10" x14ac:dyDescent="0.25">
      <c r="C125" s="11" t="s">
        <v>68</v>
      </c>
      <c r="D125" s="25">
        <f>'Shock Values'!F123*'P-T Input'!$F52/100</f>
        <v>0</v>
      </c>
      <c r="E125" s="25">
        <f>'Shock Values'!G123*'P-T Input'!$F52/100</f>
        <v>0</v>
      </c>
      <c r="F125" s="25">
        <f>'Shock Values'!H123*'P-T Input'!$F52/100</f>
        <v>0</v>
      </c>
      <c r="G125" s="25">
        <f>'Shock Values'!I123*'P-T Input'!$F52/100</f>
        <v>0</v>
      </c>
      <c r="H125" s="25">
        <f>'Shock Values'!J123*'P-T Input'!$F52/100</f>
        <v>0</v>
      </c>
      <c r="I125" s="25">
        <f>'Shock Values'!K123*'P-T Input'!$F52/100</f>
        <v>0</v>
      </c>
      <c r="J125" s="25">
        <f>'Shock Values'!L123*'P-T Input'!$F52/100</f>
        <v>0</v>
      </c>
    </row>
    <row r="126" spans="2:10" x14ac:dyDescent="0.25">
      <c r="C126" s="11" t="s">
        <v>70</v>
      </c>
      <c r="D126" s="25">
        <f>'Shock Values'!F124*'P-T Input'!$F53/100</f>
        <v>0</v>
      </c>
      <c r="E126" s="25">
        <f>'Shock Values'!G124*'P-T Input'!$F53/100</f>
        <v>0</v>
      </c>
      <c r="F126" s="25">
        <f>'Shock Values'!H124*'P-T Input'!$F53/100</f>
        <v>0</v>
      </c>
      <c r="G126" s="25">
        <f>'Shock Values'!I124*'P-T Input'!$F53/100</f>
        <v>0</v>
      </c>
      <c r="H126" s="25">
        <f>'Shock Values'!J124*'P-T Input'!$F53/100</f>
        <v>0</v>
      </c>
      <c r="I126" s="25">
        <f>'Shock Values'!K124*'P-T Input'!$F53/100</f>
        <v>0</v>
      </c>
      <c r="J126" s="25">
        <f>'Shock Values'!L124*'P-T Input'!$F53/100</f>
        <v>0</v>
      </c>
    </row>
    <row r="127" spans="2:10" x14ac:dyDescent="0.25">
      <c r="C127" s="13" t="s">
        <v>72</v>
      </c>
      <c r="D127" s="25">
        <f>'Shock Values'!F125*'P-T Input'!$F54/100</f>
        <v>0</v>
      </c>
      <c r="E127" s="25">
        <f>'Shock Values'!G125*'P-T Input'!$F54/100</f>
        <v>0</v>
      </c>
      <c r="F127" s="25">
        <f>'Shock Values'!H125*'P-T Input'!$F54/100</f>
        <v>0</v>
      </c>
      <c r="G127" s="25">
        <f>'Shock Values'!I125*'P-T Input'!$F54/100</f>
        <v>0</v>
      </c>
      <c r="H127" s="25">
        <f>'Shock Values'!J125*'P-T Input'!$F54/100</f>
        <v>0</v>
      </c>
      <c r="I127" s="25">
        <f>'Shock Values'!K125*'P-T Input'!$F54/100</f>
        <v>0</v>
      </c>
      <c r="J127" s="25">
        <f>'Shock Values'!L125*'P-T Input'!$F54/100</f>
        <v>0</v>
      </c>
    </row>
    <row r="128" spans="2:10" x14ac:dyDescent="0.25">
      <c r="B128" s="3">
        <v>8.2500000000000004E-2</v>
      </c>
      <c r="C128" s="14" t="s">
        <v>90</v>
      </c>
      <c r="D128" s="25">
        <f>'Shock Values'!F126*'P-T Input'!$F55/100</f>
        <v>0</v>
      </c>
      <c r="E128" s="25">
        <f>'Shock Values'!G126*'P-T Input'!$F55/100</f>
        <v>0</v>
      </c>
      <c r="F128" s="25">
        <f>'Shock Values'!H126*'P-T Input'!$F55/100</f>
        <v>0</v>
      </c>
      <c r="G128" s="25">
        <f>'Shock Values'!I126*'P-T Input'!$F55/100</f>
        <v>0</v>
      </c>
      <c r="H128" s="25">
        <f>'Shock Values'!J126*'P-T Input'!$F55/100</f>
        <v>0</v>
      </c>
      <c r="I128" s="25">
        <f>'Shock Values'!K126*'P-T Input'!$F55/100</f>
        <v>0</v>
      </c>
      <c r="J128" s="25">
        <f>'Shock Values'!L126*'P-T Input'!$F55/100</f>
        <v>0</v>
      </c>
    </row>
    <row r="129" spans="2:10" x14ac:dyDescent="0.25">
      <c r="C129" s="11" t="s">
        <v>91</v>
      </c>
      <c r="D129" s="25">
        <f>'Shock Values'!F127*'P-T Input'!$F56/100</f>
        <v>0</v>
      </c>
      <c r="E129" s="25">
        <f>'Shock Values'!G127*'P-T Input'!$F56/100</f>
        <v>0</v>
      </c>
      <c r="F129" s="25">
        <f>'Shock Values'!H127*'P-T Input'!$F56/100</f>
        <v>0</v>
      </c>
      <c r="G129" s="25">
        <f>'Shock Values'!I127*'P-T Input'!$F56/100</f>
        <v>0</v>
      </c>
      <c r="H129" s="25">
        <f>'Shock Values'!J127*'P-T Input'!$F56/100</f>
        <v>0</v>
      </c>
      <c r="I129" s="25">
        <f>'Shock Values'!K127*'P-T Input'!$F56/100</f>
        <v>0</v>
      </c>
      <c r="J129" s="25">
        <f>'Shock Values'!L127*'P-T Input'!$F56/100</f>
        <v>0</v>
      </c>
    </row>
    <row r="130" spans="2:10" x14ac:dyDescent="0.25">
      <c r="C130" s="11" t="s">
        <v>68</v>
      </c>
      <c r="D130" s="25">
        <f>'Shock Values'!F128*'P-T Input'!$F57/100</f>
        <v>0</v>
      </c>
      <c r="E130" s="25">
        <f>'Shock Values'!G128*'P-T Input'!$F57/100</f>
        <v>0</v>
      </c>
      <c r="F130" s="25">
        <f>'Shock Values'!H128*'P-T Input'!$F57/100</f>
        <v>0</v>
      </c>
      <c r="G130" s="25">
        <f>'Shock Values'!I128*'P-T Input'!$F57/100</f>
        <v>0</v>
      </c>
      <c r="H130" s="25">
        <f>'Shock Values'!J128*'P-T Input'!$F57/100</f>
        <v>0</v>
      </c>
      <c r="I130" s="25">
        <f>'Shock Values'!K128*'P-T Input'!$F57/100</f>
        <v>0</v>
      </c>
      <c r="J130" s="25">
        <f>'Shock Values'!L128*'P-T Input'!$F57/100</f>
        <v>0</v>
      </c>
    </row>
    <row r="131" spans="2:10" x14ac:dyDescent="0.25">
      <c r="C131" s="11" t="s">
        <v>70</v>
      </c>
      <c r="D131" s="25">
        <f>'Shock Values'!F129*'P-T Input'!$F58/100</f>
        <v>0</v>
      </c>
      <c r="E131" s="25">
        <f>'Shock Values'!G129*'P-T Input'!$F58/100</f>
        <v>0</v>
      </c>
      <c r="F131" s="25">
        <f>'Shock Values'!H129*'P-T Input'!$F58/100</f>
        <v>0</v>
      </c>
      <c r="G131" s="25">
        <f>'Shock Values'!I129*'P-T Input'!$F58/100</f>
        <v>0</v>
      </c>
      <c r="H131" s="25">
        <f>'Shock Values'!J129*'P-T Input'!$F58/100</f>
        <v>0</v>
      </c>
      <c r="I131" s="25">
        <f>'Shock Values'!K129*'P-T Input'!$F58/100</f>
        <v>0</v>
      </c>
      <c r="J131" s="25">
        <f>'Shock Values'!L129*'P-T Input'!$F58/100</f>
        <v>0</v>
      </c>
    </row>
    <row r="132" spans="2:10" x14ac:dyDescent="0.25">
      <c r="C132" s="13" t="s">
        <v>72</v>
      </c>
      <c r="D132" s="25">
        <f>'Shock Values'!F130*'P-T Input'!$F59/100</f>
        <v>0</v>
      </c>
      <c r="E132" s="25">
        <f>'Shock Values'!G130*'P-T Input'!$F59/100</f>
        <v>0</v>
      </c>
      <c r="F132" s="25">
        <f>'Shock Values'!H130*'P-T Input'!$F59/100</f>
        <v>0</v>
      </c>
      <c r="G132" s="25">
        <f>'Shock Values'!I130*'P-T Input'!$F59/100</f>
        <v>0</v>
      </c>
      <c r="H132" s="25">
        <f>'Shock Values'!J130*'P-T Input'!$F59/100</f>
        <v>0</v>
      </c>
      <c r="I132" s="25">
        <f>'Shock Values'!K130*'P-T Input'!$F59/100</f>
        <v>0</v>
      </c>
      <c r="J132" s="25">
        <f>'Shock Values'!L130*'P-T Input'!$F59/100</f>
        <v>0</v>
      </c>
    </row>
    <row r="133" spans="2:10" x14ac:dyDescent="0.25">
      <c r="B133" s="3">
        <v>8.5000000000000006E-2</v>
      </c>
      <c r="C133" s="14" t="s">
        <v>90</v>
      </c>
      <c r="D133" s="25">
        <f>'Shock Values'!F131*'P-T Input'!$F60/100</f>
        <v>0</v>
      </c>
      <c r="E133" s="25">
        <f>'Shock Values'!G131*'P-T Input'!$F60/100</f>
        <v>0</v>
      </c>
      <c r="F133" s="25">
        <f>'Shock Values'!H131*'P-T Input'!$F60/100</f>
        <v>0</v>
      </c>
      <c r="G133" s="25">
        <f>'Shock Values'!I131*'P-T Input'!$F60/100</f>
        <v>0</v>
      </c>
      <c r="H133" s="25">
        <f>'Shock Values'!J131*'P-T Input'!$F60/100</f>
        <v>0</v>
      </c>
      <c r="I133" s="25">
        <f>'Shock Values'!K131*'P-T Input'!$F60/100</f>
        <v>0</v>
      </c>
      <c r="J133" s="25">
        <f>'Shock Values'!L131*'P-T Input'!$F60/100</f>
        <v>0</v>
      </c>
    </row>
    <row r="134" spans="2:10" x14ac:dyDescent="0.25">
      <c r="C134" s="11" t="s">
        <v>91</v>
      </c>
      <c r="D134" s="25">
        <f>'Shock Values'!F132*'P-T Input'!$F61/100</f>
        <v>0</v>
      </c>
      <c r="E134" s="25">
        <f>'Shock Values'!G132*'P-T Input'!$F61/100</f>
        <v>0</v>
      </c>
      <c r="F134" s="25">
        <f>'Shock Values'!H132*'P-T Input'!$F61/100</f>
        <v>0</v>
      </c>
      <c r="G134" s="25">
        <f>'Shock Values'!I132*'P-T Input'!$F61/100</f>
        <v>0</v>
      </c>
      <c r="H134" s="25">
        <f>'Shock Values'!J132*'P-T Input'!$F61/100</f>
        <v>0</v>
      </c>
      <c r="I134" s="25">
        <f>'Shock Values'!K132*'P-T Input'!$F61/100</f>
        <v>0</v>
      </c>
      <c r="J134" s="25">
        <f>'Shock Values'!L132*'P-T Input'!$F61/100</f>
        <v>0</v>
      </c>
    </row>
    <row r="135" spans="2:10" x14ac:dyDescent="0.25">
      <c r="C135" s="11" t="s">
        <v>68</v>
      </c>
      <c r="D135" s="25">
        <f>'Shock Values'!F133*'P-T Input'!$F62/100</f>
        <v>0</v>
      </c>
      <c r="E135" s="25">
        <f>'Shock Values'!G133*'P-T Input'!$F62/100</f>
        <v>0</v>
      </c>
      <c r="F135" s="25">
        <f>'Shock Values'!H133*'P-T Input'!$F62/100</f>
        <v>0</v>
      </c>
      <c r="G135" s="25">
        <f>'Shock Values'!I133*'P-T Input'!$F62/100</f>
        <v>0</v>
      </c>
      <c r="H135" s="25">
        <f>'Shock Values'!J133*'P-T Input'!$F62/100</f>
        <v>0</v>
      </c>
      <c r="I135" s="25">
        <f>'Shock Values'!K133*'P-T Input'!$F62/100</f>
        <v>0</v>
      </c>
      <c r="J135" s="25">
        <f>'Shock Values'!L133*'P-T Input'!$F62/100</f>
        <v>0</v>
      </c>
    </row>
    <row r="136" spans="2:10" x14ac:dyDescent="0.25">
      <c r="C136" s="11" t="s">
        <v>70</v>
      </c>
      <c r="D136" s="25">
        <f>'Shock Values'!F134*'P-T Input'!$F63/100</f>
        <v>0</v>
      </c>
      <c r="E136" s="25">
        <f>'Shock Values'!G134*'P-T Input'!$F63/100</f>
        <v>0</v>
      </c>
      <c r="F136" s="25">
        <f>'Shock Values'!H134*'P-T Input'!$F63/100</f>
        <v>0</v>
      </c>
      <c r="G136" s="25">
        <f>'Shock Values'!I134*'P-T Input'!$F63/100</f>
        <v>0</v>
      </c>
      <c r="H136" s="25">
        <f>'Shock Values'!J134*'P-T Input'!$F63/100</f>
        <v>0</v>
      </c>
      <c r="I136" s="25">
        <f>'Shock Values'!K134*'P-T Input'!$F63/100</f>
        <v>0</v>
      </c>
      <c r="J136" s="25">
        <f>'Shock Values'!L134*'P-T Input'!$F63/100</f>
        <v>0</v>
      </c>
    </row>
    <row r="137" spans="2:10" x14ac:dyDescent="0.25">
      <c r="C137" s="13" t="s">
        <v>72</v>
      </c>
      <c r="D137" s="25">
        <f>'Shock Values'!F135*'P-T Input'!$F64/100</f>
        <v>0</v>
      </c>
      <c r="E137" s="25">
        <f>'Shock Values'!G135*'P-T Input'!$F64/100</f>
        <v>0</v>
      </c>
      <c r="F137" s="25">
        <f>'Shock Values'!H135*'P-T Input'!$F64/100</f>
        <v>0</v>
      </c>
      <c r="G137" s="25">
        <f>'Shock Values'!I135*'P-T Input'!$F64/100</f>
        <v>0</v>
      </c>
      <c r="H137" s="25">
        <f>'Shock Values'!J135*'P-T Input'!$F64/100</f>
        <v>0</v>
      </c>
      <c r="I137" s="25">
        <f>'Shock Values'!K135*'P-T Input'!$F64/100</f>
        <v>0</v>
      </c>
      <c r="J137" s="25">
        <f>'Shock Values'!L135*'P-T Input'!$F64/100</f>
        <v>0</v>
      </c>
    </row>
    <row r="138" spans="2:10" x14ac:dyDescent="0.25">
      <c r="C138" s="5"/>
      <c r="D138" s="25"/>
      <c r="E138" s="25"/>
      <c r="F138" s="25"/>
      <c r="G138" s="25"/>
      <c r="H138" s="25"/>
      <c r="I138" s="25"/>
      <c r="J138" s="25"/>
    </row>
    <row r="139" spans="2:10" x14ac:dyDescent="0.25">
      <c r="C139" s="6" t="s">
        <v>96</v>
      </c>
      <c r="D139" s="25">
        <f>SUM(D83:D137)</f>
        <v>0</v>
      </c>
      <c r="E139" s="25">
        <f t="shared" ref="E139:J139" si="1">SUM(E83:E137)</f>
        <v>0</v>
      </c>
      <c r="F139" s="25">
        <f t="shared" si="1"/>
        <v>0</v>
      </c>
      <c r="G139" s="25">
        <f t="shared" si="1"/>
        <v>0</v>
      </c>
      <c r="H139" s="25">
        <f t="shared" si="1"/>
        <v>0</v>
      </c>
      <c r="I139" s="25">
        <f t="shared" si="1"/>
        <v>0</v>
      </c>
      <c r="J139" s="25">
        <f t="shared" si="1"/>
        <v>0</v>
      </c>
    </row>
    <row r="140" spans="2:10" x14ac:dyDescent="0.25">
      <c r="C140" s="5"/>
    </row>
    <row r="142" spans="2:10" x14ac:dyDescent="0.25">
      <c r="B142" t="s">
        <v>78</v>
      </c>
      <c r="C142" t="s">
        <v>92</v>
      </c>
    </row>
    <row r="143" spans="2:10" x14ac:dyDescent="0.25">
      <c r="B143" t="s">
        <v>80</v>
      </c>
      <c r="D143" t="s">
        <v>81</v>
      </c>
    </row>
    <row r="144" spans="2:10" x14ac:dyDescent="0.25">
      <c r="D144" s="1"/>
    </row>
    <row r="145" spans="1:10" x14ac:dyDescent="0.25">
      <c r="D145" s="1"/>
      <c r="E145" s="12" t="s">
        <v>95</v>
      </c>
      <c r="F145" s="16"/>
      <c r="G145" s="16"/>
      <c r="H145" s="16"/>
      <c r="I145" s="16"/>
      <c r="J145" s="6"/>
    </row>
    <row r="146" spans="1:10" x14ac:dyDescent="0.25">
      <c r="B146" t="s">
        <v>85</v>
      </c>
      <c r="D146" t="s">
        <v>86</v>
      </c>
      <c r="G146" s="5" t="s">
        <v>87</v>
      </c>
    </row>
    <row r="147" spans="1:10" x14ac:dyDescent="0.25">
      <c r="A147" s="6" t="s">
        <v>249</v>
      </c>
      <c r="B147" s="6" t="s">
        <v>59</v>
      </c>
      <c r="C147" s="6" t="s">
        <v>93</v>
      </c>
      <c r="D147" s="8">
        <v>-300</v>
      </c>
      <c r="E147" s="8">
        <v>-200</v>
      </c>
      <c r="F147" s="8">
        <v>-100</v>
      </c>
      <c r="G147" s="8">
        <v>0</v>
      </c>
      <c r="H147" s="8">
        <v>100</v>
      </c>
      <c r="I147" s="8">
        <v>200</v>
      </c>
      <c r="J147" s="8">
        <v>300</v>
      </c>
    </row>
    <row r="148" spans="1:10" x14ac:dyDescent="0.25">
      <c r="A148" s="17">
        <v>0.06</v>
      </c>
      <c r="B148" s="17">
        <v>0.01</v>
      </c>
      <c r="C148" s="19" t="s">
        <v>94</v>
      </c>
      <c r="D148" s="25">
        <f>'P-T Input'!$J10*'Shock Values'!F145/100</f>
        <v>0</v>
      </c>
      <c r="E148" s="25">
        <f>'P-T Input'!$J10*'Shock Values'!G145/100</f>
        <v>0</v>
      </c>
      <c r="F148" s="25">
        <f>'P-T Input'!$J10*'Shock Values'!H145/100</f>
        <v>0</v>
      </c>
      <c r="G148" s="25">
        <f>'P-T Input'!$J10*'Shock Values'!I145/100</f>
        <v>0</v>
      </c>
      <c r="H148" s="25">
        <f>'P-T Input'!$J10*'Shock Values'!J145/100</f>
        <v>0</v>
      </c>
      <c r="I148" s="25">
        <f>'P-T Input'!$J10*'Shock Values'!K145/100</f>
        <v>0</v>
      </c>
      <c r="J148" s="25">
        <f>'P-T Input'!$J10*'Shock Values'!L145/100</f>
        <v>0</v>
      </c>
    </row>
    <row r="149" spans="1:10" x14ac:dyDescent="0.25">
      <c r="A149" s="17"/>
      <c r="B149" s="17"/>
      <c r="C149" s="19" t="s">
        <v>66</v>
      </c>
      <c r="D149" s="25">
        <f>'P-T Input'!$J11*'Shock Values'!F146/100</f>
        <v>0</v>
      </c>
      <c r="E149" s="25">
        <f>'P-T Input'!$J11*'Shock Values'!G146/100</f>
        <v>0</v>
      </c>
      <c r="F149" s="25">
        <f>'P-T Input'!$J11*'Shock Values'!H146/100</f>
        <v>0</v>
      </c>
      <c r="G149" s="25">
        <f>'P-T Input'!$J11*'Shock Values'!I146/100</f>
        <v>0</v>
      </c>
      <c r="H149" s="25">
        <f>'P-T Input'!$J11*'Shock Values'!J146/100</f>
        <v>0</v>
      </c>
      <c r="I149" s="25">
        <f>'P-T Input'!$J11*'Shock Values'!K146/100</f>
        <v>0</v>
      </c>
      <c r="J149" s="25">
        <f>'P-T Input'!$J11*'Shock Values'!L146/100</f>
        <v>0</v>
      </c>
    </row>
    <row r="150" spans="1:10" x14ac:dyDescent="0.25">
      <c r="A150" s="17"/>
      <c r="B150" s="17">
        <v>0.02</v>
      </c>
      <c r="C150" s="19" t="s">
        <v>94</v>
      </c>
      <c r="D150" s="25">
        <f>'P-T Input'!$J12*'Shock Values'!F147/100</f>
        <v>0</v>
      </c>
      <c r="E150" s="25">
        <f>'P-T Input'!$J12*'Shock Values'!G147/100</f>
        <v>0</v>
      </c>
      <c r="F150" s="25">
        <f>'P-T Input'!$J12*'Shock Values'!H147/100</f>
        <v>0</v>
      </c>
      <c r="G150" s="25">
        <f>'P-T Input'!$J12*'Shock Values'!I147/100</f>
        <v>0</v>
      </c>
      <c r="H150" s="25">
        <f>'P-T Input'!$J12*'Shock Values'!J147/100</f>
        <v>0</v>
      </c>
      <c r="I150" s="25">
        <f>'P-T Input'!$J12*'Shock Values'!K147/100</f>
        <v>0</v>
      </c>
      <c r="J150" s="25">
        <f>'P-T Input'!$J12*'Shock Values'!L147/100</f>
        <v>0</v>
      </c>
    </row>
    <row r="151" spans="1:10" x14ac:dyDescent="0.25">
      <c r="A151" s="17"/>
      <c r="B151" s="17"/>
      <c r="C151" s="19" t="s">
        <v>66</v>
      </c>
      <c r="D151" s="25">
        <f>'P-T Input'!$J13*'Shock Values'!F148/100</f>
        <v>0</v>
      </c>
      <c r="E151" s="25">
        <f>'P-T Input'!$J13*'Shock Values'!G148/100</f>
        <v>0</v>
      </c>
      <c r="F151" s="25">
        <f>'P-T Input'!$J13*'Shock Values'!H148/100</f>
        <v>0</v>
      </c>
      <c r="G151" s="25">
        <f>'P-T Input'!$J13*'Shock Values'!I148/100</f>
        <v>0</v>
      </c>
      <c r="H151" s="25">
        <f>'P-T Input'!$J13*'Shock Values'!J148/100</f>
        <v>0</v>
      </c>
      <c r="I151" s="25">
        <f>'P-T Input'!$J13*'Shock Values'!K148/100</f>
        <v>0</v>
      </c>
      <c r="J151" s="25">
        <f>'P-T Input'!$J13*'Shock Values'!L148/100</f>
        <v>0</v>
      </c>
    </row>
    <row r="152" spans="1:10" x14ac:dyDescent="0.25">
      <c r="A152" s="17"/>
      <c r="B152" s="17">
        <v>0.03</v>
      </c>
      <c r="C152" s="19" t="s">
        <v>94</v>
      </c>
      <c r="D152" s="25">
        <f>'P-T Input'!$J14*'Shock Values'!F149/100</f>
        <v>0</v>
      </c>
      <c r="E152" s="25">
        <f>'P-T Input'!$J14*'Shock Values'!G149/100</f>
        <v>0</v>
      </c>
      <c r="F152" s="25">
        <f>'P-T Input'!$J14*'Shock Values'!H149/100</f>
        <v>0</v>
      </c>
      <c r="G152" s="25">
        <f>'P-T Input'!$J14*'Shock Values'!I149/100</f>
        <v>0</v>
      </c>
      <c r="H152" s="25">
        <f>'P-T Input'!$J14*'Shock Values'!J149/100</f>
        <v>0</v>
      </c>
      <c r="I152" s="25">
        <f>'P-T Input'!$J14*'Shock Values'!K149/100</f>
        <v>0</v>
      </c>
      <c r="J152" s="25">
        <f>'P-T Input'!$J14*'Shock Values'!L149/100</f>
        <v>0</v>
      </c>
    </row>
    <row r="153" spans="1:10" x14ac:dyDescent="0.25">
      <c r="A153" s="17"/>
      <c r="B153" s="17"/>
      <c r="C153" s="19" t="s">
        <v>66</v>
      </c>
      <c r="D153" s="25">
        <f>'P-T Input'!$J15*'Shock Values'!F150/100</f>
        <v>0</v>
      </c>
      <c r="E153" s="25">
        <f>'P-T Input'!$J15*'Shock Values'!G150/100</f>
        <v>0</v>
      </c>
      <c r="F153" s="25">
        <f>'P-T Input'!$J15*'Shock Values'!H150/100</f>
        <v>0</v>
      </c>
      <c r="G153" s="25">
        <f>'P-T Input'!$J15*'Shock Values'!I150/100</f>
        <v>0</v>
      </c>
      <c r="H153" s="25">
        <f>'P-T Input'!$J15*'Shock Values'!J150/100</f>
        <v>0</v>
      </c>
      <c r="I153" s="25">
        <f>'P-T Input'!$J15*'Shock Values'!K150/100</f>
        <v>0</v>
      </c>
      <c r="J153" s="25">
        <f>'P-T Input'!$J15*'Shock Values'!L150/100</f>
        <v>0</v>
      </c>
    </row>
    <row r="154" spans="1:10" x14ac:dyDescent="0.25">
      <c r="A154" s="17">
        <v>7.0000000000000007E-2</v>
      </c>
      <c r="B154" s="17">
        <v>0.01</v>
      </c>
      <c r="C154" s="19" t="s">
        <v>94</v>
      </c>
      <c r="D154" s="25">
        <f>'P-T Input'!$J16*'Shock Values'!F151/100</f>
        <v>0</v>
      </c>
      <c r="E154" s="25">
        <f>'P-T Input'!$J16*'Shock Values'!G151/100</f>
        <v>0</v>
      </c>
      <c r="F154" s="25">
        <f>'P-T Input'!$J16*'Shock Values'!H151/100</f>
        <v>0</v>
      </c>
      <c r="G154" s="25">
        <f>'P-T Input'!$J16*'Shock Values'!I151/100</f>
        <v>0</v>
      </c>
      <c r="H154" s="25">
        <f>'P-T Input'!$J16*'Shock Values'!J151/100</f>
        <v>0</v>
      </c>
      <c r="I154" s="25">
        <f>'P-T Input'!$J16*'Shock Values'!K151/100</f>
        <v>0</v>
      </c>
      <c r="J154" s="25">
        <f>'P-T Input'!$J16*'Shock Values'!L151/100</f>
        <v>0</v>
      </c>
    </row>
    <row r="155" spans="1:10" x14ac:dyDescent="0.25">
      <c r="A155" s="17"/>
      <c r="B155" s="17"/>
      <c r="C155" s="19" t="s">
        <v>66</v>
      </c>
      <c r="D155" s="25">
        <f>'P-T Input'!$J17*'Shock Values'!F152/100</f>
        <v>0</v>
      </c>
      <c r="E155" s="25">
        <f>'P-T Input'!$J17*'Shock Values'!G152/100</f>
        <v>0</v>
      </c>
      <c r="F155" s="25">
        <f>'P-T Input'!$J17*'Shock Values'!H152/100</f>
        <v>0</v>
      </c>
      <c r="G155" s="25">
        <f>'P-T Input'!$J17*'Shock Values'!I152/100</f>
        <v>0</v>
      </c>
      <c r="H155" s="25">
        <f>'P-T Input'!$J17*'Shock Values'!J152/100</f>
        <v>0</v>
      </c>
      <c r="I155" s="25">
        <f>'P-T Input'!$J17*'Shock Values'!K152/100</f>
        <v>0</v>
      </c>
      <c r="J155" s="25">
        <f>'P-T Input'!$J17*'Shock Values'!L152/100</f>
        <v>0</v>
      </c>
    </row>
    <row r="156" spans="1:10" x14ac:dyDescent="0.25">
      <c r="A156" s="17"/>
      <c r="B156" s="17">
        <v>0.02</v>
      </c>
      <c r="C156" s="19" t="s">
        <v>94</v>
      </c>
      <c r="D156" s="25">
        <f>'P-T Input'!$J18*'Shock Values'!F153/100</f>
        <v>0</v>
      </c>
      <c r="E156" s="25">
        <f>'P-T Input'!$J18*'Shock Values'!G153/100</f>
        <v>0</v>
      </c>
      <c r="F156" s="25">
        <f>'P-T Input'!$J18*'Shock Values'!H153/100</f>
        <v>0</v>
      </c>
      <c r="G156" s="25">
        <f>'P-T Input'!$J18*'Shock Values'!I153/100</f>
        <v>0</v>
      </c>
      <c r="H156" s="25">
        <f>'P-T Input'!$J18*'Shock Values'!J153/100</f>
        <v>0</v>
      </c>
      <c r="I156" s="25">
        <f>'P-T Input'!$J18*'Shock Values'!K153/100</f>
        <v>0</v>
      </c>
      <c r="J156" s="25">
        <f>'P-T Input'!$J18*'Shock Values'!L153/100</f>
        <v>0</v>
      </c>
    </row>
    <row r="157" spans="1:10" x14ac:dyDescent="0.25">
      <c r="A157" s="17"/>
      <c r="B157" s="17"/>
      <c r="C157" s="19" t="s">
        <v>66</v>
      </c>
      <c r="D157" s="25">
        <f>'P-T Input'!$J19*'Shock Values'!F154/100</f>
        <v>0</v>
      </c>
      <c r="E157" s="25">
        <f>'P-T Input'!$J19*'Shock Values'!G154/100</f>
        <v>0</v>
      </c>
      <c r="F157" s="25">
        <f>'P-T Input'!$J19*'Shock Values'!H154/100</f>
        <v>0</v>
      </c>
      <c r="G157" s="25">
        <f>'P-T Input'!$J19*'Shock Values'!I154/100</f>
        <v>0</v>
      </c>
      <c r="H157" s="25">
        <f>'P-T Input'!$J19*'Shock Values'!J154/100</f>
        <v>0</v>
      </c>
      <c r="I157" s="25">
        <f>'P-T Input'!$J19*'Shock Values'!K154/100</f>
        <v>0</v>
      </c>
      <c r="J157" s="25">
        <f>'P-T Input'!$J19*'Shock Values'!L154/100</f>
        <v>0</v>
      </c>
    </row>
    <row r="158" spans="1:10" x14ac:dyDescent="0.25">
      <c r="A158" s="17"/>
      <c r="B158" s="17">
        <v>0.03</v>
      </c>
      <c r="C158" s="19" t="s">
        <v>94</v>
      </c>
      <c r="D158" s="25">
        <f>'P-T Input'!$J20*'Shock Values'!F155/100</f>
        <v>0</v>
      </c>
      <c r="E158" s="25">
        <f>'P-T Input'!$J20*'Shock Values'!G155/100</f>
        <v>0</v>
      </c>
      <c r="F158" s="25">
        <f>'P-T Input'!$J20*'Shock Values'!H155/100</f>
        <v>0</v>
      </c>
      <c r="G158" s="25">
        <f>'P-T Input'!$J20*'Shock Values'!I155/100</f>
        <v>0</v>
      </c>
      <c r="H158" s="25">
        <f>'P-T Input'!$J20*'Shock Values'!J155/100</f>
        <v>0</v>
      </c>
      <c r="I158" s="25">
        <f>'P-T Input'!$J20*'Shock Values'!K155/100</f>
        <v>0</v>
      </c>
      <c r="J158" s="25">
        <f>'P-T Input'!$J20*'Shock Values'!L155/100</f>
        <v>0</v>
      </c>
    </row>
    <row r="159" spans="1:10" x14ac:dyDescent="0.25">
      <c r="A159" s="17"/>
      <c r="B159" s="17"/>
      <c r="C159" s="19" t="s">
        <v>66</v>
      </c>
      <c r="D159" s="25">
        <f>'P-T Input'!$J21*'Shock Values'!F156/100</f>
        <v>0</v>
      </c>
      <c r="E159" s="25">
        <f>'P-T Input'!$J21*'Shock Values'!G156/100</f>
        <v>0</v>
      </c>
      <c r="F159" s="25">
        <f>'P-T Input'!$J21*'Shock Values'!H156/100</f>
        <v>0</v>
      </c>
      <c r="G159" s="25">
        <f>'P-T Input'!$J21*'Shock Values'!I156/100</f>
        <v>0</v>
      </c>
      <c r="H159" s="25">
        <f>'P-T Input'!$J21*'Shock Values'!J156/100</f>
        <v>0</v>
      </c>
      <c r="I159" s="25">
        <f>'P-T Input'!$J21*'Shock Values'!K156/100</f>
        <v>0</v>
      </c>
      <c r="J159" s="25">
        <f>'P-T Input'!$J21*'Shock Values'!L156/100</f>
        <v>0</v>
      </c>
    </row>
    <row r="160" spans="1:10" x14ac:dyDescent="0.25">
      <c r="A160" s="17">
        <v>0.08</v>
      </c>
      <c r="B160" s="17">
        <v>0.01</v>
      </c>
      <c r="C160" s="19" t="s">
        <v>94</v>
      </c>
      <c r="D160" s="25">
        <f>'P-T Input'!$J22*'Shock Values'!F157/100</f>
        <v>0</v>
      </c>
      <c r="E160" s="25">
        <f>'P-T Input'!$J22*'Shock Values'!G157/100</f>
        <v>0</v>
      </c>
      <c r="F160" s="25">
        <f>'P-T Input'!$J22*'Shock Values'!H157/100</f>
        <v>0</v>
      </c>
      <c r="G160" s="25">
        <f>'P-T Input'!$J22*'Shock Values'!I157/100</f>
        <v>0</v>
      </c>
      <c r="H160" s="25">
        <f>'P-T Input'!$J22*'Shock Values'!J157/100</f>
        <v>0</v>
      </c>
      <c r="I160" s="25">
        <f>'P-T Input'!$J22*'Shock Values'!K157/100</f>
        <v>0</v>
      </c>
      <c r="J160" s="25">
        <f>'P-T Input'!$J22*'Shock Values'!L157/100</f>
        <v>0</v>
      </c>
    </row>
    <row r="161" spans="1:10" x14ac:dyDescent="0.25">
      <c r="A161" s="17"/>
      <c r="B161" s="17"/>
      <c r="C161" s="19" t="s">
        <v>66</v>
      </c>
      <c r="D161" s="25">
        <f>'P-T Input'!$J23*'Shock Values'!F158/100</f>
        <v>0</v>
      </c>
      <c r="E161" s="25">
        <f>'P-T Input'!$J23*'Shock Values'!G158/100</f>
        <v>0</v>
      </c>
      <c r="F161" s="25">
        <f>'P-T Input'!$J23*'Shock Values'!H158/100</f>
        <v>0</v>
      </c>
      <c r="G161" s="25">
        <f>'P-T Input'!$J23*'Shock Values'!I158/100</f>
        <v>0</v>
      </c>
      <c r="H161" s="25">
        <f>'P-T Input'!$J23*'Shock Values'!J158/100</f>
        <v>0</v>
      </c>
      <c r="I161" s="25">
        <f>'P-T Input'!$J23*'Shock Values'!K158/100</f>
        <v>0</v>
      </c>
      <c r="J161" s="25">
        <f>'P-T Input'!$J23*'Shock Values'!L158/100</f>
        <v>0</v>
      </c>
    </row>
    <row r="162" spans="1:10" x14ac:dyDescent="0.25">
      <c r="A162" s="17"/>
      <c r="B162" s="17">
        <v>0.02</v>
      </c>
      <c r="C162" s="19" t="s">
        <v>94</v>
      </c>
      <c r="D162" s="25">
        <f>'P-T Input'!$J24*'Shock Values'!F159/100</f>
        <v>0</v>
      </c>
      <c r="E162" s="25">
        <f>'P-T Input'!$J24*'Shock Values'!G159/100</f>
        <v>0</v>
      </c>
      <c r="F162" s="25">
        <f>'P-T Input'!$J24*'Shock Values'!H159/100</f>
        <v>0</v>
      </c>
      <c r="G162" s="25">
        <f>'P-T Input'!$J24*'Shock Values'!I159/100</f>
        <v>0</v>
      </c>
      <c r="H162" s="25">
        <f>'P-T Input'!$J24*'Shock Values'!J159/100</f>
        <v>0</v>
      </c>
      <c r="I162" s="25">
        <f>'P-T Input'!$J24*'Shock Values'!K159/100</f>
        <v>0</v>
      </c>
      <c r="J162" s="25">
        <f>'P-T Input'!$J24*'Shock Values'!L159/100</f>
        <v>0</v>
      </c>
    </row>
    <row r="163" spans="1:10" x14ac:dyDescent="0.25">
      <c r="A163" s="17"/>
      <c r="B163" s="17"/>
      <c r="C163" s="19" t="s">
        <v>66</v>
      </c>
      <c r="D163" s="25">
        <f>'P-T Input'!$J25*'Shock Values'!F160/100</f>
        <v>0</v>
      </c>
      <c r="E163" s="25">
        <f>'P-T Input'!$J25*'Shock Values'!G160/100</f>
        <v>0</v>
      </c>
      <c r="F163" s="25">
        <f>'P-T Input'!$J25*'Shock Values'!H160/100</f>
        <v>0</v>
      </c>
      <c r="G163" s="25">
        <f>'P-T Input'!$J25*'Shock Values'!I160/100</f>
        <v>0</v>
      </c>
      <c r="H163" s="25">
        <f>'P-T Input'!$J25*'Shock Values'!J160/100</f>
        <v>0</v>
      </c>
      <c r="I163" s="25">
        <f>'P-T Input'!$J25*'Shock Values'!K160/100</f>
        <v>0</v>
      </c>
      <c r="J163" s="25">
        <f>'P-T Input'!$J25*'Shock Values'!L160/100</f>
        <v>0</v>
      </c>
    </row>
    <row r="164" spans="1:10" x14ac:dyDescent="0.25">
      <c r="A164" s="17"/>
      <c r="B164" s="17">
        <v>0.03</v>
      </c>
      <c r="C164" s="19" t="s">
        <v>94</v>
      </c>
      <c r="D164" s="25">
        <f>'P-T Input'!$J26*'Shock Values'!F161/100</f>
        <v>0</v>
      </c>
      <c r="E164" s="25">
        <f>'P-T Input'!$J26*'Shock Values'!G161/100</f>
        <v>0</v>
      </c>
      <c r="F164" s="25">
        <f>'P-T Input'!$J26*'Shock Values'!H161/100</f>
        <v>0</v>
      </c>
      <c r="G164" s="25">
        <f>'P-T Input'!$J26*'Shock Values'!I161/100</f>
        <v>0</v>
      </c>
      <c r="H164" s="25">
        <f>'P-T Input'!$J26*'Shock Values'!J161/100</f>
        <v>0</v>
      </c>
      <c r="I164" s="25">
        <f>'P-T Input'!$J26*'Shock Values'!K161/100</f>
        <v>0</v>
      </c>
      <c r="J164" s="25">
        <f>'P-T Input'!$J26*'Shock Values'!L161/100</f>
        <v>0</v>
      </c>
    </row>
    <row r="165" spans="1:10" x14ac:dyDescent="0.25">
      <c r="A165" s="17"/>
      <c r="B165" s="17"/>
      <c r="C165" s="19" t="s">
        <v>66</v>
      </c>
      <c r="D165" s="25">
        <f>'P-T Input'!$J27*'Shock Values'!F162/100</f>
        <v>0</v>
      </c>
      <c r="E165" s="25">
        <f>'P-T Input'!$J27*'Shock Values'!G162/100</f>
        <v>0</v>
      </c>
      <c r="F165" s="25">
        <f>'P-T Input'!$J27*'Shock Values'!H162/100</f>
        <v>0</v>
      </c>
      <c r="G165" s="25">
        <f>'P-T Input'!$J27*'Shock Values'!I162/100</f>
        <v>0</v>
      </c>
      <c r="H165" s="25">
        <f>'P-T Input'!$J27*'Shock Values'!J162/100</f>
        <v>0</v>
      </c>
      <c r="I165" s="25">
        <f>'P-T Input'!$J27*'Shock Values'!K162/100</f>
        <v>0</v>
      </c>
      <c r="J165" s="25">
        <f>'P-T Input'!$J27*'Shock Values'!L162/100</f>
        <v>0</v>
      </c>
    </row>
    <row r="166" spans="1:10" x14ac:dyDescent="0.25">
      <c r="D166" s="25"/>
      <c r="E166" s="25"/>
      <c r="F166" s="25"/>
      <c r="G166" s="25"/>
      <c r="H166" s="25"/>
      <c r="I166" s="25"/>
      <c r="J166" s="25"/>
    </row>
    <row r="167" spans="1:10" x14ac:dyDescent="0.25">
      <c r="C167" s="6" t="s">
        <v>96</v>
      </c>
      <c r="D167" s="25">
        <f>SUM(D148:D165)</f>
        <v>0</v>
      </c>
      <c r="E167" s="25">
        <f t="shared" ref="E167:J167" si="2">SUM(E148:E165)</f>
        <v>0</v>
      </c>
      <c r="F167" s="25">
        <f t="shared" si="2"/>
        <v>0</v>
      </c>
      <c r="G167" s="25">
        <f t="shared" si="2"/>
        <v>0</v>
      </c>
      <c r="H167" s="25">
        <f t="shared" si="2"/>
        <v>0</v>
      </c>
      <c r="I167" s="25">
        <f t="shared" si="2"/>
        <v>0</v>
      </c>
      <c r="J167" s="25">
        <f t="shared" si="2"/>
        <v>0</v>
      </c>
    </row>
  </sheetData>
  <phoneticPr fontId="0" type="noConversion"/>
  <printOptions horizontalCentered="1" verticalCentered="1"/>
  <pageMargins left="0.25" right="0.25" top="0.25" bottom="0.25" header="0" footer="0"/>
  <pageSetup scale="69" fitToHeight="2"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17-4 Test Instructions</vt:lpstr>
      <vt:lpstr>17-4 Test</vt:lpstr>
      <vt:lpstr>Pricing Tables Introduction</vt:lpstr>
      <vt:lpstr>P-T Input Instruct. Part A</vt:lpstr>
      <vt:lpstr>P-T Input Instruct. Part B</vt:lpstr>
      <vt:lpstr>P-T Input</vt:lpstr>
      <vt:lpstr>Shock Summary</vt:lpstr>
      <vt:lpstr>Shock Values</vt:lpstr>
      <vt:lpstr>Shock Results</vt:lpstr>
      <vt:lpstr>'17-4 Test'!Print_Area</vt:lpstr>
      <vt:lpstr>'Pricing Tables Introduction'!Print_Area</vt:lpstr>
      <vt:lpstr>'P-T Input'!Print_Area</vt:lpstr>
      <vt:lpstr>'Shock Results'!Print_Area</vt:lpstr>
      <vt:lpstr>'Shock Summary'!Print_Area</vt:lpstr>
      <vt:lpstr>'Shock Values'!Print_Area</vt:lpstr>
    </vt:vector>
  </TitlesOfParts>
  <Company>NCUA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dc:creator>
  <cp:lastModifiedBy>Aniket Gupta</cp:lastModifiedBy>
  <cp:lastPrinted>2004-01-05T18:46:00Z</cp:lastPrinted>
  <dcterms:created xsi:type="dcterms:W3CDTF">1999-10-04T18:48:10Z</dcterms:created>
  <dcterms:modified xsi:type="dcterms:W3CDTF">2024-02-03T22:31:53Z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-2141928915</vt:i4>
  </property>
  <property fmtid="{D5CDD505-2E9C-101B-9397-08002B2CF9AE}" pid="3" name="_EmailSubject">
    <vt:lpwstr>Asset Valuation Workbook 123103 FINAL.xls</vt:lpwstr>
  </property>
  <property fmtid="{D5CDD505-2E9C-101B-9397-08002B2CF9AE}" pid="4" name="_AuthorEmail">
    <vt:lpwstr>WCARNEY@NCUA.GOV</vt:lpwstr>
  </property>
  <property fmtid="{D5CDD505-2E9C-101B-9397-08002B2CF9AE}" pid="5" name="_AuthorEmailDisplayName">
    <vt:lpwstr>CARNEY, WILLIAM M</vt:lpwstr>
  </property>
  <property fmtid="{D5CDD505-2E9C-101B-9397-08002B2CF9AE}" pid="6" name="_ReviewingToolsShownOnce">
    <vt:lpwstr/>
  </property>
</Properties>
</file>