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E2FC84C4-130D-4ECC-A7F7-F268D48BA730}" xr6:coauthVersionLast="47" xr6:coauthVersionMax="47" xr10:uidLastSave="{00000000-0000-0000-0000-000000000000}"/>
  <bookViews>
    <workbookView xWindow="768" yWindow="768" windowWidth="17280" windowHeight="8880"/>
  </bookViews>
  <sheets>
    <sheet name="Calculations" sheetId="1" r:id="rId1"/>
    <sheet name="Definitions" sheetId="3" r:id="rId2"/>
  </sheets>
  <definedNames>
    <definedName name="_xlnm.Print_Area" localSheetId="0">Calculations!$A$1:$G$47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1" i="1"/>
  <c r="C12" i="1"/>
  <c r="C41" i="1" s="1"/>
  <c r="C42" i="1" s="1"/>
  <c r="C13" i="1"/>
  <c r="C16" i="1"/>
  <c r="C18" i="1"/>
  <c r="C19" i="1"/>
  <c r="C22" i="1"/>
  <c r="C23" i="1"/>
  <c r="C24" i="1"/>
  <c r="C27" i="1"/>
  <c r="C30" i="1"/>
  <c r="C31" i="1"/>
  <c r="C34" i="1"/>
  <c r="C36" i="1" s="1"/>
  <c r="C35" i="1"/>
  <c r="C43" i="1"/>
  <c r="F5" i="1" s="1"/>
</calcChain>
</file>

<file path=xl/sharedStrings.xml><?xml version="1.0" encoding="utf-8"?>
<sst xmlns="http://schemas.openxmlformats.org/spreadsheetml/2006/main" count="53" uniqueCount="50">
  <si>
    <t>Points-Based Fee Calculator</t>
  </si>
  <si>
    <t>per point</t>
  </si>
  <si>
    <t>Technical Complexity</t>
  </si>
  <si>
    <t>Emission Units</t>
  </si>
  <si>
    <t>Total Points</t>
  </si>
  <si>
    <t>Fugitive Emissions</t>
  </si>
  <si>
    <t>Non-attainment Area</t>
  </si>
  <si>
    <t>Modeling Review</t>
  </si>
  <si>
    <t>Air Toxics</t>
  </si>
  <si>
    <t>Level 1</t>
  </si>
  <si>
    <t>Level II</t>
  </si>
  <si>
    <t>BACT</t>
  </si>
  <si>
    <t>Health Assessment</t>
  </si>
  <si>
    <t>Applicable Regulations</t>
  </si>
  <si>
    <t>20 NMAC 2.X (number of regs)</t>
  </si>
  <si>
    <t>NSPS (number of NSPS)</t>
  </si>
  <si>
    <t>NESHAPs (number of NESHAPS)</t>
  </si>
  <si>
    <t>Case-by-case MACT</t>
  </si>
  <si>
    <t>PSD</t>
  </si>
  <si>
    <t>PSD Netting (no other analysis)</t>
  </si>
  <si>
    <t>PSD review, including netting</t>
  </si>
  <si>
    <t>Other Actions</t>
  </si>
  <si>
    <t>General Permit</t>
  </si>
  <si>
    <t>Streamlined (# of Sites)</t>
  </si>
  <si>
    <t>Fee</t>
  </si>
  <si>
    <t>Insert "X" or any symbol for other applicable fee points</t>
  </si>
  <si>
    <t># of Units</t>
  </si>
  <si>
    <t>TOTAL OTHER ACTIONS</t>
  </si>
  <si>
    <t># of app. regs.</t>
  </si>
  <si>
    <t>"x" if present or req'd</t>
  </si>
  <si>
    <t>Permit Number &amp; Site Name</t>
  </si>
  <si>
    <t>PERMITTING ACTIONS</t>
  </si>
  <si>
    <t>Insert number of units, number of applicable regulations.</t>
  </si>
  <si>
    <t>NSPS</t>
  </si>
  <si>
    <t>NESHAP</t>
  </si>
  <si>
    <t>Non-applicable regulations:  (do not count these)</t>
  </si>
  <si>
    <t>NMAC Parts</t>
  </si>
  <si>
    <t>Subpart A</t>
  </si>
  <si>
    <t>40 CFR 63 Subpart A</t>
  </si>
  <si>
    <t>40 CFR 61 Subpart A</t>
  </si>
  <si>
    <t>40 CFR 61 Subpart M</t>
  </si>
  <si>
    <t>Emission units:  Only count those emission units for</t>
  </si>
  <si>
    <t>which there is an applicable requirement in the permit.</t>
  </si>
  <si>
    <t>Fee ($/point)</t>
  </si>
  <si>
    <t>20.2.75 NMAC</t>
  </si>
  <si>
    <t>rev. 02/06/01</t>
  </si>
  <si>
    <t>Total Fee</t>
  </si>
  <si>
    <t>Small business? (put x in box if yes,</t>
  </si>
  <si>
    <t>otherwise leave blank)</t>
  </si>
  <si>
    <t>Half fee for small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</si>
</sst>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8" formatCode="&quot;$&quot;#,##0.00"/>
  </numFmts>
  <fonts count="5" x14ac:knownFonts="1">
    <font>
      <sz val="10"/>
      <name val="Arial"/>
    </font>
    <font>
      <b/>
      <sz val="12"/>
      <name val="Arial"/>
      <family val="2"/>
    </font>
    <font>
      <b/>
      <sz val="10"/>
      <name val="Arial"/>
      <family val="2"/>
    </font>
    <font>
      <u/>
      <sz val="10"/>
      <name val="Arial"/>
      <family val="2"/>
    </font>
    <font>
      <sz val="10"/>
      <name val="Arial"/>
      <family val="2"/>
    </font>
  </fonts>
  <fills count="3">
    <fill>
      <patternFill patternType="none"/>
    </fill>
    <fill>
      <patternFill patternType="gray125"/>
    </fill>
    <fill>
      <patternFill patternType="solid">
        <fgColor indexed="22"/>
        <bgColor indexed="64"/>
      </patternFill>
    </fill>
  </fills>
  <borders count="18">
    <border>
      <left/>
      <right/>
      <top/>
      <bottom/>
      <diagonal/>
    </border>
    <border>
      <left style="medium">
        <color indexed="64"/>
      </left>
      <right/>
      <top style="double">
        <color indexed="64"/>
      </top>
      <bottom style="double">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double">
        <color indexed="64"/>
      </top>
      <bottom style="double">
        <color indexed="64"/>
      </bottom>
      <diagonal/>
    </border>
    <border>
      <left/>
      <right style="medium">
        <color indexed="64"/>
      </right>
      <top style="double">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medium">
        <color indexed="64"/>
      </bottom>
      <diagonal/>
    </border>
    <border>
      <left style="medium">
        <color indexed="64"/>
      </left>
      <right/>
      <top style="double">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35">
    <xf numFmtId="0" fontId="0" fillId="0" borderId="0" xfId="0"/>
    <xf numFmtId="0" fontId="1" fillId="0" borderId="0" xfId="0" applyFont="1"/>
    <xf numFmtId="0" fontId="0" fillId="0" borderId="0" xfId="0" applyAlignment="1">
      <alignment horizontal="center"/>
    </xf>
    <xf numFmtId="0" fontId="2" fillId="0" borderId="0" xfId="0" applyFont="1"/>
    <xf numFmtId="164" fontId="0" fillId="0" borderId="0" xfId="0" applyNumberFormat="1" applyAlignment="1">
      <alignment horizontal="center"/>
    </xf>
    <xf numFmtId="164" fontId="0" fillId="0" borderId="0" xfId="0" applyNumberFormat="1" applyAlignment="1">
      <alignment horizontal="right"/>
    </xf>
    <xf numFmtId="0" fontId="4" fillId="0" borderId="0" xfId="0" applyFont="1"/>
    <xf numFmtId="0" fontId="0" fillId="0" borderId="0" xfId="0" applyAlignment="1">
      <alignment horizontal="left" indent="1"/>
    </xf>
    <xf numFmtId="0" fontId="0" fillId="2" borderId="0" xfId="0" applyFill="1" applyAlignment="1" applyProtection="1">
      <alignment horizontal="center"/>
      <protection locked="0"/>
    </xf>
    <xf numFmtId="0" fontId="0" fillId="0" borderId="0" xfId="0" applyFill="1" applyAlignment="1" applyProtection="1">
      <alignment horizontal="center"/>
    </xf>
    <xf numFmtId="0" fontId="2" fillId="0" borderId="0" xfId="0" applyNumberFormat="1" applyFont="1" applyFill="1" applyBorder="1" applyAlignment="1">
      <alignment horizontal="right"/>
    </xf>
    <xf numFmtId="0" fontId="0" fillId="0" borderId="0" xfId="0" applyAlignment="1">
      <alignment horizontal="left"/>
    </xf>
    <xf numFmtId="0" fontId="0" fillId="0" borderId="1" xfId="0" applyBorder="1" applyAlignment="1">
      <alignment horizontal="center"/>
    </xf>
    <xf numFmtId="0" fontId="0" fillId="0" borderId="2" xfId="0" applyNumberForma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NumberFormat="1" applyFill="1" applyBorder="1" applyAlignment="1" applyProtection="1">
      <alignment horizontal="center"/>
    </xf>
    <xf numFmtId="168" fontId="0" fillId="0" borderId="0" xfId="0" applyNumberFormat="1" applyAlignment="1">
      <alignment horizontal="center"/>
    </xf>
    <xf numFmtId="0" fontId="0" fillId="0" borderId="13" xfId="0" applyBorder="1" applyAlignment="1">
      <alignment horizontal="center"/>
    </xf>
    <xf numFmtId="164" fontId="0" fillId="0" borderId="14" xfId="0" applyNumberFormat="1" applyBorder="1" applyAlignment="1">
      <alignment horizontal="center"/>
    </xf>
    <xf numFmtId="1" fontId="0" fillId="2" borderId="0" xfId="0" applyNumberFormat="1" applyFill="1" applyAlignment="1" applyProtection="1">
      <alignment horizontal="center"/>
      <protection locked="0"/>
    </xf>
    <xf numFmtId="0" fontId="0" fillId="0" borderId="0" xfId="0" applyAlignment="1">
      <alignment horizontal="right"/>
    </xf>
    <xf numFmtId="0" fontId="0" fillId="0" borderId="0" xfId="0" applyAlignment="1" applyProtection="1">
      <alignment horizontal="center"/>
    </xf>
    <xf numFmtId="0" fontId="3" fillId="2" borderId="0" xfId="0" applyFont="1" applyFill="1" applyAlignment="1" applyProtection="1">
      <alignment horizontal="left"/>
      <protection locked="0"/>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7620</xdr:colOff>
      <xdr:row>33</xdr:row>
      <xdr:rowOff>0</xdr:rowOff>
    </xdr:from>
    <xdr:to>
      <xdr:col>7</xdr:col>
      <xdr:colOff>22860</xdr:colOff>
      <xdr:row>45</xdr:row>
      <xdr:rowOff>91440</xdr:rowOff>
    </xdr:to>
    <xdr:sp macro="" textlink="" fLocksText="0">
      <xdr:nvSpPr>
        <xdr:cNvPr id="2049" name="Text Box 1">
          <a:extLst>
            <a:ext uri="{FF2B5EF4-FFF2-40B4-BE49-F238E27FC236}">
              <a16:creationId xmlns:a16="http://schemas.microsoft.com/office/drawing/2014/main" id="{9DA5AD56-F186-6174-F671-335A23E7EB76}"/>
            </a:ext>
          </a:extLst>
        </xdr:cNvPr>
        <xdr:cNvSpPr txBox="1">
          <a:spLocks noChangeArrowheads="1"/>
        </xdr:cNvSpPr>
      </xdr:nvSpPr>
      <xdr:spPr bwMode="auto">
        <a:xfrm>
          <a:off x="4876800" y="5623560"/>
          <a:ext cx="3421380" cy="21031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COMMENTS:  </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1</xdr:row>
      <xdr:rowOff>91440</xdr:rowOff>
    </xdr:from>
    <xdr:to>
      <xdr:col>10</xdr:col>
      <xdr:colOff>457200</xdr:colOff>
      <xdr:row>49</xdr:row>
      <xdr:rowOff>7620</xdr:rowOff>
    </xdr:to>
    <xdr:sp macro="" textlink="">
      <xdr:nvSpPr>
        <xdr:cNvPr id="1025" name="Text Box 1">
          <a:extLst>
            <a:ext uri="{FF2B5EF4-FFF2-40B4-BE49-F238E27FC236}">
              <a16:creationId xmlns:a16="http://schemas.microsoft.com/office/drawing/2014/main" id="{C072233C-F674-EDF5-DA27-C7F5FF8DF393}"/>
            </a:ext>
          </a:extLst>
        </xdr:cNvPr>
        <xdr:cNvSpPr txBox="1">
          <a:spLocks noChangeArrowheads="1"/>
        </xdr:cNvSpPr>
      </xdr:nvSpPr>
      <xdr:spPr bwMode="auto">
        <a:xfrm>
          <a:off x="236220" y="259080"/>
          <a:ext cx="6316980" cy="796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A. "Air toxics review" means the required review of a permit application for the potential emission of an air toxic regulated by 20.2.72.400 NMAC - 20.2.72.499 NMAC.  As used in this Part, a Level I air toxics review consists of modeling to determine whether one one-hundredth (1/100) of the occupational exposure limit, as defined in 20.2.72.401 NMAC, is met; a Level II air toxics review consists of either a health assessment or Best Available Control Technology (BACT) determination, whichever is required by 20.2.72.400 NMAC - 20.2.72.499 NMAC.</a:t>
          </a:r>
        </a:p>
        <a:p>
          <a:pPr algn="l" rtl="0">
            <a:defRPr sz="1000"/>
          </a:pPr>
          <a:r>
            <a:rPr lang="en-US" sz="1000" b="0" i="0" u="none" strike="noStrike" baseline="0">
              <a:solidFill>
                <a:srgbClr val="000000"/>
              </a:solidFill>
              <a:latin typeface="Arial"/>
              <a:cs typeface="Arial"/>
            </a:rPr>
            <a:t> B. "Applicable regulations", for the purpose of assessing permit fee points, mean those regulations that are applicable to the source and not the review to determine whether the regulation is applicable.  Applicable regulations do not include 20.2.1 NMAC (General Provisions), 20.2.2 NMAC (Definitions), 20.2.3 NMAC (Ambient Air Quality Standards), 20.2.5 NMAC (Source Surveillance), 20.2.7 NMAC (Excess Emissions during Malfunctions, Startup, Shutdown, or Scheduled Maintenance), 20.2.8 NMAC (Emissions Leaving New Mexico), 20.2.60 NMAC (Open Burning), 20.2.70 NMAC (Operating Permits), 20.2.71 NMAC (Operating Permit Emission Fees), 20.2.72 NMAC (Construction Permits), 20.2.73 NMAC (Notice of Intent and Emission Inventory Requirements), 20.2.74 NMAC (Prevention of Significant Deterioration (PSD)), 20.2.75 NMAC (Construction Permit Fees), 20.2.77 NMAC (New Source Performance Standards), 20.2.78 NMAC (Emission Standards for Hazardous Air Pollutants), 20.2.79 NMAC (Permits - Nonattainment Areas), 20.2.80 NMAC (Stack Heights), and 20.2.82 NMAC (Maximum Achievable Control Technology Standards for Source Categories of Hazardous Air Pollutants).  All other Title 20, Chapter 2 NMAC Parts and all New Source Performance Standards (excluding Subpart A) and National Emission Standards for Hazardous Air Pollutants/Maximum Achievable Control Technology (NESHAP/MACT)(excluding 40 CFR Part 61 Subparts A and M and 40 CFR Part 63 Subpart A) regulations that are applicable to the source shall be counted and shall result in additional points for permit fees purposes, in accordance with the permit fee schedule in this Part.</a:t>
          </a:r>
        </a:p>
        <a:p>
          <a:pPr algn="l" rtl="0">
            <a:defRPr sz="1000"/>
          </a:pPr>
          <a:r>
            <a:rPr lang="en-US" sz="1000" b="0" i="0" u="none" strike="noStrike" baseline="0">
              <a:solidFill>
                <a:srgbClr val="000000"/>
              </a:solidFill>
              <a:latin typeface="Arial"/>
              <a:cs typeface="Arial"/>
            </a:rPr>
            <a:t> C. "Fee unit" means any equipment or process which generates, creates, or is the source of a regulated air contaminant, which is listed or identified in a construction permit application or application to revise a permit and which requires review and evaluation against state and federal regulations and standards.  This definition does not include sources which are exempt under 20.2.72.202 NMAC or sources for which no applicable requirements are identified in the permit.  In the case of a permit modification, revision or technical review of an existing permit, the requirements of Subsection A of 20.2.75.110 NMAC apply only to the equipment or process involved in such modification, revision or review.</a:t>
          </a:r>
        </a:p>
        <a:p>
          <a:pPr algn="l" rtl="0">
            <a:defRPr sz="1000"/>
          </a:pPr>
          <a:r>
            <a:rPr lang="en-US" sz="1000" b="0" i="0" u="none" strike="noStrike" baseline="0">
              <a:solidFill>
                <a:srgbClr val="000000"/>
              </a:solidFill>
              <a:latin typeface="Arial"/>
              <a:cs typeface="Arial"/>
            </a:rPr>
            <a:t> D. “Fugitive Emissions Fee Unit” means sources of fugitive emissions for which applicable requirements are identified in the permit.  A maximum of one fugitive emissions fee unit shall be applied to any given application.</a:t>
          </a:r>
        </a:p>
        <a:p>
          <a:pPr algn="l" rtl="0">
            <a:defRPr sz="1000"/>
          </a:pPr>
          <a:r>
            <a:rPr lang="en-US" sz="1000" b="0" i="0" u="none" strike="noStrike" baseline="0">
              <a:solidFill>
                <a:srgbClr val="000000"/>
              </a:solidFill>
              <a:latin typeface="Arial"/>
              <a:cs typeface="Arial"/>
            </a:rPr>
            <a:t> E. "Revision" means any change requested by an applicant to any term or condition of a permit including but not limited to emission limitations, control technology, operating conditions and monitoring requirements.  For the purposes of this regulation, revision does not include administrative revision as used in 20.2.72 NMAC.</a:t>
          </a:r>
        </a:p>
        <a:p>
          <a:pPr algn="l" rtl="0">
            <a:defRPr sz="1000"/>
          </a:pPr>
          <a:r>
            <a:rPr lang="en-US" sz="1000" b="0" i="0" u="none" strike="noStrike" baseline="0">
              <a:solidFill>
                <a:srgbClr val="000000"/>
              </a:solidFill>
              <a:latin typeface="Arial"/>
              <a:cs typeface="Arial"/>
            </a:rPr>
            <a:t> F. "Small business" means, for the purposes of this Part, a company that employs no more than ten (10) employees at any time during the calendar year.  Employees include part-time, temporary, or limited service workers.  For new sources, the responsible company official shall certify that the source does not expect to employ any more than ten (10) employees in the first year of operations.  In addition, "small business" does not include (1) any source which may emit more than fifty (50) tons per year of any regulated air contaminant for which there is a National or New Mexico Ambient Air Quality Standard, or seventy-five (75) tons per year of all regulated air contaminants for which there are National or New Mexico Ambient Air Quality Standards; and (2) any major source for hazardous air pollutants under 20.2.70 NMAC.</a:t>
          </a:r>
        </a:p>
        <a:p>
          <a:pPr algn="l" rtl="0">
            <a:defRPr sz="1000"/>
          </a:pPr>
          <a:r>
            <a:rPr lang="en-US" sz="1000" b="0" i="0" u="none" strike="noStrike" baseline="0">
              <a:solidFill>
                <a:srgbClr val="000000"/>
              </a:solidFill>
              <a:latin typeface="Arial"/>
              <a:cs typeface="Arial"/>
            </a:rPr>
            <a:t> G. "Technical review of an existing permit" means the Department’s technical review of new information submitted by a permittee as required by an existing permit condition and in conjunction with proposed changes at the source that do not involve any changes to the existing permit.  The review must be necessary to demonstrate that all applicable state and federal regulations and standards will continue to be met and that the existing permit will continue to be valid.  This does not include required periodic reports.</a:t>
          </a:r>
        </a:p>
        <a:p>
          <a:pPr algn="l" rtl="0">
            <a:defRPr sz="1000"/>
          </a:pPr>
          <a:r>
            <a:rPr lang="en-US" sz="1000" b="0" i="0" u="none" strike="noStrike" baseline="0">
              <a:solidFill>
                <a:srgbClr val="000000"/>
              </a:solidFill>
              <a:latin typeface="Arial"/>
              <a:cs typeface="Arial"/>
            </a:rPr>
            <a:t>[20.2.75.7 NMAC - Rp 20 NMAC 2.75.107, 03-02-01]</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
  <sheetViews>
    <sheetView tabSelected="1" workbookViewId="0">
      <selection activeCell="B4" sqref="B4:D4"/>
    </sheetView>
  </sheetViews>
  <sheetFormatPr defaultRowHeight="13.2" x14ac:dyDescent="0.25"/>
  <cols>
    <col min="1" max="1" width="31.33203125" customWidth="1"/>
    <col min="2" max="2" width="18.44140625" style="2" bestFit="1" customWidth="1"/>
    <col min="3" max="3" width="10.88671875" style="2" bestFit="1" customWidth="1"/>
    <col min="4" max="4" width="10.33203125" customWidth="1"/>
    <col min="5" max="5" width="17.44140625" style="2" customWidth="1"/>
    <col min="6" max="6" width="12.88671875" style="2" customWidth="1"/>
    <col min="7" max="7" width="19.33203125" style="2" bestFit="1" customWidth="1"/>
    <col min="9" max="9" width="12.109375" customWidth="1"/>
    <col min="10" max="10" width="10" customWidth="1"/>
    <col min="11" max="11" width="21" customWidth="1"/>
  </cols>
  <sheetData>
    <row r="1" spans="1:7" ht="15.6" x14ac:dyDescent="0.3">
      <c r="A1" s="1" t="s">
        <v>0</v>
      </c>
    </row>
    <row r="2" spans="1:7" x14ac:dyDescent="0.25">
      <c r="A2" t="s">
        <v>44</v>
      </c>
    </row>
    <row r="4" spans="1:7" ht="13.8" thickBot="1" x14ac:dyDescent="0.3">
      <c r="A4" t="s">
        <v>30</v>
      </c>
      <c r="B4" s="31"/>
      <c r="C4" s="31"/>
      <c r="D4" s="31"/>
    </row>
    <row r="5" spans="1:7" ht="13.8" thickBot="1" x14ac:dyDescent="0.3">
      <c r="B5" s="29" t="s">
        <v>43</v>
      </c>
      <c r="C5" s="5">
        <v>315</v>
      </c>
      <c r="D5" t="s">
        <v>1</v>
      </c>
      <c r="E5" s="26" t="s">
        <v>46</v>
      </c>
      <c r="F5" s="27">
        <f>IF(C43="N/A",C42,C43)</f>
        <v>0</v>
      </c>
    </row>
    <row r="6" spans="1:7" ht="13.8" thickBot="1" x14ac:dyDescent="0.3"/>
    <row r="7" spans="1:7" ht="13.8" thickBot="1" x14ac:dyDescent="0.3">
      <c r="A7" s="3" t="s">
        <v>31</v>
      </c>
      <c r="C7" s="2" t="s">
        <v>4</v>
      </c>
      <c r="D7" s="10"/>
      <c r="E7" s="32" t="s">
        <v>35</v>
      </c>
      <c r="F7" s="33"/>
      <c r="G7" s="34"/>
    </row>
    <row r="8" spans="1:7" ht="14.4" thickTop="1" thickBot="1" x14ac:dyDescent="0.3">
      <c r="A8" s="3" t="s">
        <v>2</v>
      </c>
      <c r="B8" s="2" t="s">
        <v>26</v>
      </c>
      <c r="D8" s="10"/>
      <c r="E8" s="12" t="s">
        <v>36</v>
      </c>
      <c r="F8" s="20" t="s">
        <v>33</v>
      </c>
      <c r="G8" s="16" t="s">
        <v>34</v>
      </c>
    </row>
    <row r="9" spans="1:7" ht="13.8" thickTop="1" x14ac:dyDescent="0.25">
      <c r="A9" t="s">
        <v>3</v>
      </c>
      <c r="B9" s="8"/>
      <c r="C9" s="2">
        <f>IF(B9&lt;&gt;"",IF(B9&lt;5,5,IF(B9&gt;15,15,B9)),0)</f>
        <v>0</v>
      </c>
      <c r="E9" s="24">
        <v>1</v>
      </c>
      <c r="F9" s="21" t="s">
        <v>37</v>
      </c>
      <c r="G9" s="17" t="s">
        <v>39</v>
      </c>
    </row>
    <row r="10" spans="1:7" x14ac:dyDescent="0.25">
      <c r="B10" s="9" t="s">
        <v>29</v>
      </c>
      <c r="E10" s="13">
        <v>2</v>
      </c>
      <c r="F10" s="22"/>
      <c r="G10" s="18" t="s">
        <v>40</v>
      </c>
    </row>
    <row r="11" spans="1:7" x14ac:dyDescent="0.25">
      <c r="A11" t="s">
        <v>5</v>
      </c>
      <c r="B11" s="8"/>
      <c r="C11" s="2">
        <f>IF(B11&lt;&gt;"",5,0)</f>
        <v>0</v>
      </c>
      <c r="E11" s="14">
        <v>3</v>
      </c>
      <c r="F11" s="22"/>
      <c r="G11" s="18" t="s">
        <v>38</v>
      </c>
    </row>
    <row r="12" spans="1:7" x14ac:dyDescent="0.25">
      <c r="A12" t="s">
        <v>6</v>
      </c>
      <c r="B12" s="8"/>
      <c r="C12" s="2">
        <f>IF(B12&lt;&gt;"",75,0)</f>
        <v>0</v>
      </c>
      <c r="E12" s="14">
        <v>5</v>
      </c>
      <c r="F12" s="22"/>
      <c r="G12" s="18"/>
    </row>
    <row r="13" spans="1:7" x14ac:dyDescent="0.25">
      <c r="A13" t="s">
        <v>7</v>
      </c>
      <c r="B13" s="8"/>
      <c r="C13" s="2">
        <f>IF(B13&lt;&gt;"",15,0)</f>
        <v>0</v>
      </c>
      <c r="E13" s="14">
        <v>7</v>
      </c>
      <c r="F13" s="22"/>
      <c r="G13" s="18"/>
    </row>
    <row r="14" spans="1:7" x14ac:dyDescent="0.25">
      <c r="E14" s="14">
        <v>8</v>
      </c>
      <c r="F14" s="22"/>
      <c r="G14" s="18"/>
    </row>
    <row r="15" spans="1:7" x14ac:dyDescent="0.25">
      <c r="A15" s="3" t="s">
        <v>8</v>
      </c>
      <c r="B15" s="2" t="s">
        <v>29</v>
      </c>
      <c r="E15" s="14">
        <v>60</v>
      </c>
      <c r="F15" s="22"/>
      <c r="G15" s="18"/>
    </row>
    <row r="16" spans="1:7" x14ac:dyDescent="0.25">
      <c r="A16" t="s">
        <v>9</v>
      </c>
      <c r="B16" s="8"/>
      <c r="C16" s="2">
        <f>IF(B16&lt;&gt;"",8,0)</f>
        <v>0</v>
      </c>
      <c r="E16" s="14">
        <v>70</v>
      </c>
      <c r="F16" s="22"/>
      <c r="G16" s="18"/>
    </row>
    <row r="17" spans="1:7" x14ac:dyDescent="0.25">
      <c r="A17" s="6" t="s">
        <v>10</v>
      </c>
      <c r="E17" s="14">
        <v>71</v>
      </c>
      <c r="F17" s="22"/>
      <c r="G17" s="18"/>
    </row>
    <row r="18" spans="1:7" x14ac:dyDescent="0.25">
      <c r="A18" s="7" t="s">
        <v>11</v>
      </c>
      <c r="B18" s="8"/>
      <c r="C18" s="2">
        <f>IF(B18&lt;&gt;"",60,0)</f>
        <v>0</v>
      </c>
      <c r="E18" s="14">
        <v>72</v>
      </c>
      <c r="F18" s="22"/>
      <c r="G18" s="18"/>
    </row>
    <row r="19" spans="1:7" x14ac:dyDescent="0.25">
      <c r="A19" s="7" t="s">
        <v>12</v>
      </c>
      <c r="B19" s="8"/>
      <c r="C19" s="2">
        <f>IF(B19&lt;&gt;"",100,0)</f>
        <v>0</v>
      </c>
      <c r="E19" s="14">
        <v>73</v>
      </c>
      <c r="F19" s="22"/>
      <c r="G19" s="18"/>
    </row>
    <row r="20" spans="1:7" x14ac:dyDescent="0.25">
      <c r="E20" s="14">
        <v>74</v>
      </c>
      <c r="F20" s="22"/>
      <c r="G20" s="18"/>
    </row>
    <row r="21" spans="1:7" x14ac:dyDescent="0.25">
      <c r="A21" s="3" t="s">
        <v>13</v>
      </c>
      <c r="B21" s="2" t="s">
        <v>28</v>
      </c>
      <c r="E21" s="14">
        <v>75</v>
      </c>
      <c r="F21" s="22"/>
      <c r="G21" s="18"/>
    </row>
    <row r="22" spans="1:7" x14ac:dyDescent="0.25">
      <c r="A22" t="s">
        <v>14</v>
      </c>
      <c r="B22" s="8"/>
      <c r="C22" s="2">
        <f>IF(B22&lt;&gt;"",(3*B22),0)</f>
        <v>0</v>
      </c>
      <c r="E22" s="14">
        <v>77</v>
      </c>
      <c r="F22" s="22"/>
      <c r="G22" s="18"/>
    </row>
    <row r="23" spans="1:7" x14ac:dyDescent="0.25">
      <c r="A23" t="s">
        <v>15</v>
      </c>
      <c r="B23" s="8"/>
      <c r="C23" s="2">
        <f>IF(B23&lt;&gt;"",(5*B23),0)</f>
        <v>0</v>
      </c>
      <c r="E23" s="14">
        <v>78</v>
      </c>
      <c r="F23" s="22"/>
      <c r="G23" s="18"/>
    </row>
    <row r="24" spans="1:7" x14ac:dyDescent="0.25">
      <c r="A24" t="s">
        <v>16</v>
      </c>
      <c r="B24" s="8"/>
      <c r="C24" s="2">
        <f>IF(B24&lt;&gt;"",(5*B24),0)</f>
        <v>0</v>
      </c>
      <c r="E24" s="14">
        <v>79</v>
      </c>
      <c r="F24" s="22"/>
      <c r="G24" s="18"/>
    </row>
    <row r="25" spans="1:7" x14ac:dyDescent="0.25">
      <c r="E25" s="14">
        <v>80</v>
      </c>
      <c r="F25" s="22"/>
      <c r="G25" s="18"/>
    </row>
    <row r="26" spans="1:7" ht="13.8" thickBot="1" x14ac:dyDescent="0.3">
      <c r="B26" s="2" t="s">
        <v>29</v>
      </c>
      <c r="E26" s="15">
        <v>82</v>
      </c>
      <c r="F26" s="23"/>
      <c r="G26" s="19"/>
    </row>
    <row r="27" spans="1:7" x14ac:dyDescent="0.25">
      <c r="A27" t="s">
        <v>17</v>
      </c>
      <c r="B27" s="8"/>
      <c r="C27" s="2">
        <f>IF(B27&lt;&gt;"",100,0)</f>
        <v>0</v>
      </c>
      <c r="E27"/>
      <c r="F27"/>
      <c r="G27"/>
    </row>
    <row r="28" spans="1:7" x14ac:dyDescent="0.25">
      <c r="E28" s="11" t="s">
        <v>41</v>
      </c>
      <c r="F28"/>
      <c r="G28"/>
    </row>
    <row r="29" spans="1:7" x14ac:dyDescent="0.25">
      <c r="A29" s="3" t="s">
        <v>18</v>
      </c>
      <c r="E29" s="11" t="s">
        <v>42</v>
      </c>
      <c r="F29"/>
      <c r="G29"/>
    </row>
    <row r="30" spans="1:7" x14ac:dyDescent="0.25">
      <c r="A30" t="s">
        <v>19</v>
      </c>
      <c r="B30" s="8"/>
      <c r="C30" s="2">
        <f>IF(B31="",(IF(B30&lt;&gt;"",20,0)),"")</f>
        <v>0</v>
      </c>
    </row>
    <row r="31" spans="1:7" x14ac:dyDescent="0.25">
      <c r="A31" t="s">
        <v>20</v>
      </c>
      <c r="B31" s="8"/>
      <c r="C31" s="2">
        <f>IF(B31&lt;&gt;"",75,0)</f>
        <v>0</v>
      </c>
    </row>
    <row r="33" spans="1:5" x14ac:dyDescent="0.25">
      <c r="A33" s="3" t="s">
        <v>21</v>
      </c>
    </row>
    <row r="34" spans="1:5" x14ac:dyDescent="0.25">
      <c r="A34" t="s">
        <v>22</v>
      </c>
      <c r="B34" s="8"/>
      <c r="C34" s="2">
        <f>IF(B35="",(IF(B34&lt;&gt;"",10,0)),"")</f>
        <v>0</v>
      </c>
      <c r="E34" s="30"/>
    </row>
    <row r="35" spans="1:5" x14ac:dyDescent="0.25">
      <c r="A35" t="s">
        <v>23</v>
      </c>
      <c r="B35" s="28"/>
      <c r="C35" s="2">
        <f>IF(B35&lt;&gt;"",(B35*10),0)</f>
        <v>0</v>
      </c>
    </row>
    <row r="36" spans="1:5" x14ac:dyDescent="0.25">
      <c r="A36" t="s">
        <v>27</v>
      </c>
      <c r="C36" s="2">
        <f>SUM(C34:C35)</f>
        <v>0</v>
      </c>
    </row>
    <row r="38" spans="1:5" x14ac:dyDescent="0.25">
      <c r="A38" t="s">
        <v>47</v>
      </c>
      <c r="B38" s="8"/>
    </row>
    <row r="39" spans="1:5" x14ac:dyDescent="0.25">
      <c r="A39" t="s">
        <v>48</v>
      </c>
    </row>
    <row r="41" spans="1:5" x14ac:dyDescent="0.25">
      <c r="A41" s="3" t="s">
        <v>4</v>
      </c>
      <c r="C41" s="2">
        <f>IF(OR(C34&gt;0,C35&gt;0),C36,SUM(C9:C31))</f>
        <v>0</v>
      </c>
    </row>
    <row r="42" spans="1:5" x14ac:dyDescent="0.25">
      <c r="A42" s="3" t="s">
        <v>24</v>
      </c>
      <c r="C42" s="4">
        <f>C41*C5</f>
        <v>0</v>
      </c>
    </row>
    <row r="43" spans="1:5" x14ac:dyDescent="0.25">
      <c r="A43" s="3" t="s">
        <v>49</v>
      </c>
      <c r="C43" s="25" t="str">
        <f>IF(B34&lt;&gt;"","N/A",IF(B38&lt;&gt;"",C42/2,"N/A"))</f>
        <v>N/A</v>
      </c>
    </row>
    <row r="47" spans="1:5" x14ac:dyDescent="0.25">
      <c r="A47" t="s">
        <v>32</v>
      </c>
    </row>
    <row r="48" spans="1:5" x14ac:dyDescent="0.25">
      <c r="A48" t="s">
        <v>25</v>
      </c>
    </row>
    <row r="49" spans="1:1" x14ac:dyDescent="0.25">
      <c r="A49" t="s">
        <v>45</v>
      </c>
    </row>
  </sheetData>
  <sheetProtection password="CABF" sheet="1" objects="1" scenarios="1"/>
  <mergeCells count="2">
    <mergeCell ref="B4:D4"/>
    <mergeCell ref="E7:G7"/>
  </mergeCells>
  <phoneticPr fontId="0" type="noConversion"/>
  <printOptions horizontalCentered="1"/>
  <pageMargins left="0.75" right="0.75" top="1" bottom="1" header="0.5" footer="0.5"/>
  <pageSetup scale="75"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Calculations</vt:lpstr>
      <vt:lpstr>Definitions</vt:lpstr>
      <vt:lpstr>Calculations!Print_Area</vt:lpstr>
    </vt:vector>
  </TitlesOfParts>
  <Company>NMED, Air Quality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Trujillo</dc:creator>
  <cp:lastModifiedBy>Aniket Gupta</cp:lastModifiedBy>
  <cp:lastPrinted>2001-02-23T21:27:12Z</cp:lastPrinted>
  <dcterms:created xsi:type="dcterms:W3CDTF">2000-09-25T14:22:34Z</dcterms:created>
  <dcterms:modified xsi:type="dcterms:W3CDTF">2024-02-03T22:32:14Z</dcterms:modified>
</cp:coreProperties>
</file>