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8AFCD4B0-6BDB-48F7-8876-04CB009E0DFC}" xr6:coauthVersionLast="47" xr6:coauthVersionMax="47" xr10:uidLastSave="{00000000-0000-0000-0000-000000000000}"/>
  <bookViews>
    <workbookView xWindow="768" yWindow="768" windowWidth="17280" windowHeight="8880"/>
  </bookViews>
  <sheets>
    <sheet name="data" sheetId="1" r:id="rId1"/>
    <sheet name="analysis" sheetId="2" r:id="rId2"/>
    <sheet name="map" sheetId="3" r:id="rId3"/>
    <sheet name="list of proposals" sheetId="4" r:id="rId4"/>
  </sheets>
  <definedNames>
    <definedName name="_xlnm.Print_Area" localSheetId="0">data!$A$1:$Z$82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2" l="1"/>
  <c r="Q53" i="2"/>
  <c r="Q59" i="2" s="1"/>
  <c r="R53" i="2"/>
  <c r="AM53" i="2"/>
  <c r="M54" i="2"/>
  <c r="Q54" i="2"/>
  <c r="AC64" i="2" s="1"/>
  <c r="R54" i="2"/>
  <c r="AM54" i="2"/>
  <c r="M55" i="2"/>
  <c r="Q55" i="2"/>
  <c r="R55" i="2"/>
  <c r="AM55" i="2"/>
  <c r="M56" i="2"/>
  <c r="Q56" i="2"/>
  <c r="R56" i="2"/>
  <c r="AM56" i="2"/>
  <c r="M57" i="2"/>
  <c r="Q57" i="2"/>
  <c r="AC67" i="2" s="1"/>
  <c r="R57" i="2"/>
  <c r="AM57" i="2"/>
  <c r="M58" i="2"/>
  <c r="Q58" i="2"/>
  <c r="AC68" i="2" s="1"/>
  <c r="R58" i="2"/>
  <c r="AM58" i="2"/>
  <c r="R59" i="2"/>
  <c r="AE59" i="2"/>
  <c r="AM59" i="2"/>
  <c r="M63" i="2"/>
  <c r="S63" i="2" s="1"/>
  <c r="M64" i="2"/>
  <c r="S64" i="2" s="1"/>
  <c r="Q64" i="2"/>
  <c r="W64" i="2" s="1"/>
  <c r="R64" i="2"/>
  <c r="AB64" i="2"/>
  <c r="M65" i="2"/>
  <c r="Q65" i="2"/>
  <c r="W65" i="2" s="1"/>
  <c r="R65" i="2"/>
  <c r="S65" i="2"/>
  <c r="AB65" i="2"/>
  <c r="AC65" i="2"/>
  <c r="M66" i="2"/>
  <c r="Q66" i="2" s="1"/>
  <c r="S66" i="2"/>
  <c r="M67" i="2"/>
  <c r="Q67" i="2" s="1"/>
  <c r="M68" i="2"/>
  <c r="S68" i="2" s="1"/>
  <c r="Q68" i="2"/>
  <c r="W68" i="2" s="1"/>
  <c r="R68" i="2"/>
  <c r="AB68" i="2"/>
  <c r="AE72" i="2"/>
  <c r="AE81" i="2" s="1"/>
  <c r="AE73" i="2"/>
  <c r="AE82" i="2" s="1"/>
  <c r="AE74" i="2"/>
  <c r="AE83" i="2" s="1"/>
  <c r="AE75" i="2"/>
  <c r="AE76" i="2"/>
  <c r="AE85" i="2" s="1"/>
  <c r="AE77" i="2"/>
  <c r="AE86" i="2" s="1"/>
  <c r="AE78" i="2"/>
  <c r="AE87" i="2" s="1"/>
  <c r="AF81" i="2"/>
  <c r="AF82" i="2"/>
  <c r="AF83" i="2"/>
  <c r="AE84" i="2"/>
  <c r="AF84" i="2"/>
  <c r="AF85" i="2"/>
  <c r="AF86" i="2"/>
  <c r="AF87" i="2"/>
  <c r="N2" i="1"/>
  <c r="O2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AB2" i="1"/>
  <c r="N3" i="1"/>
  <c r="O3" i="1" s="1"/>
  <c r="AB3" i="1"/>
  <c r="N4" i="1"/>
  <c r="AB4" i="1"/>
  <c r="N5" i="1"/>
  <c r="AB5" i="1"/>
  <c r="N6" i="1"/>
  <c r="AB6" i="1"/>
  <c r="N7" i="1"/>
  <c r="AB7" i="1"/>
  <c r="N8" i="1"/>
  <c r="AB8" i="1"/>
  <c r="N9" i="1"/>
  <c r="AB9" i="1"/>
  <c r="N10" i="1"/>
  <c r="AB10" i="1"/>
  <c r="N11" i="1"/>
  <c r="AB11" i="1"/>
  <c r="N12" i="1"/>
  <c r="AB12" i="1"/>
  <c r="N13" i="1"/>
  <c r="AB13" i="1"/>
  <c r="N14" i="1"/>
  <c r="AB14" i="1"/>
  <c r="N15" i="1"/>
  <c r="AB15" i="1"/>
  <c r="N16" i="1"/>
  <c r="AB16" i="1"/>
  <c r="N17" i="1"/>
  <c r="AB17" i="1"/>
  <c r="N18" i="1"/>
  <c r="AB18" i="1"/>
  <c r="N19" i="1"/>
  <c r="AB19" i="1"/>
  <c r="N20" i="1"/>
  <c r="AB20" i="1"/>
  <c r="N21" i="1"/>
  <c r="AB21" i="1"/>
  <c r="N22" i="1"/>
  <c r="AB22" i="1"/>
  <c r="N23" i="1"/>
  <c r="AB23" i="1"/>
  <c r="N24" i="1"/>
  <c r="AB24" i="1"/>
  <c r="N25" i="1"/>
  <c r="AB25" i="1"/>
  <c r="N26" i="1"/>
  <c r="AB26" i="1"/>
  <c r="N27" i="1"/>
  <c r="AB27" i="1"/>
  <c r="N28" i="1"/>
  <c r="AB28" i="1"/>
  <c r="N29" i="1"/>
  <c r="AB29" i="1"/>
  <c r="N30" i="1"/>
  <c r="AB30" i="1"/>
  <c r="N31" i="1"/>
  <c r="AB31" i="1"/>
  <c r="N32" i="1"/>
  <c r="AB32" i="1"/>
  <c r="N33" i="1"/>
  <c r="AB33" i="1"/>
  <c r="N34" i="1"/>
  <c r="AB34" i="1"/>
  <c r="N35" i="1"/>
  <c r="AB35" i="1"/>
  <c r="N36" i="1"/>
  <c r="AB36" i="1"/>
  <c r="N37" i="1"/>
  <c r="AB37" i="1"/>
  <c r="N38" i="1"/>
  <c r="AB38" i="1"/>
  <c r="N39" i="1"/>
  <c r="AB39" i="1"/>
  <c r="N40" i="1"/>
  <c r="O40" i="1" s="1"/>
  <c r="AB40" i="1"/>
  <c r="N41" i="1"/>
  <c r="AB41" i="1"/>
  <c r="N42" i="1"/>
  <c r="AB42" i="1"/>
  <c r="N43" i="1"/>
  <c r="AB43" i="1"/>
  <c r="N44" i="1"/>
  <c r="AB44" i="1"/>
  <c r="N45" i="1"/>
  <c r="AB45" i="1"/>
  <c r="N46" i="1"/>
  <c r="AB46" i="1"/>
  <c r="N47" i="1"/>
  <c r="AB47" i="1"/>
  <c r="N48" i="1"/>
  <c r="AB48" i="1"/>
  <c r="N49" i="1"/>
  <c r="O49" i="1" s="1"/>
  <c r="AB49" i="1"/>
  <c r="N50" i="1"/>
  <c r="Q50" i="1"/>
  <c r="R50" i="1"/>
  <c r="R84" i="1" s="1"/>
  <c r="S50" i="1"/>
  <c r="S84" i="1" s="1"/>
  <c r="AB50" i="1"/>
  <c r="N51" i="1"/>
  <c r="AB51" i="1"/>
  <c r="N52" i="1"/>
  <c r="AB52" i="1"/>
  <c r="N53" i="1"/>
  <c r="O53" i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AB53" i="1"/>
  <c r="N54" i="1"/>
  <c r="AB54" i="1"/>
  <c r="N55" i="1"/>
  <c r="AB55" i="1"/>
  <c r="N56" i="1"/>
  <c r="AB56" i="1"/>
  <c r="N57" i="1"/>
  <c r="AB57" i="1"/>
  <c r="N58" i="1"/>
  <c r="AB58" i="1"/>
  <c r="N59" i="1"/>
  <c r="AB59" i="1"/>
  <c r="N60" i="1"/>
  <c r="AB60" i="1"/>
  <c r="N61" i="1"/>
  <c r="AB61" i="1"/>
  <c r="N62" i="1"/>
  <c r="AB62" i="1"/>
  <c r="N63" i="1"/>
  <c r="AB63" i="1"/>
  <c r="N64" i="1"/>
  <c r="AB64" i="1"/>
  <c r="N65" i="1"/>
  <c r="O65" i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Q65" i="1"/>
  <c r="R65" i="1"/>
  <c r="S65" i="1"/>
  <c r="AB65" i="1"/>
  <c r="N66" i="1"/>
  <c r="AB66" i="1"/>
  <c r="N67" i="1"/>
  <c r="AB67" i="1"/>
  <c r="N68" i="1"/>
  <c r="AB68" i="1"/>
  <c r="N69" i="1"/>
  <c r="AB69" i="1"/>
  <c r="N70" i="1"/>
  <c r="AB70" i="1"/>
  <c r="N71" i="1"/>
  <c r="AB71" i="1"/>
  <c r="N72" i="1"/>
  <c r="AB72" i="1"/>
  <c r="N73" i="1"/>
  <c r="AB73" i="1"/>
  <c r="N74" i="1"/>
  <c r="AB74" i="1"/>
  <c r="N75" i="1"/>
  <c r="AB75" i="1"/>
  <c r="N76" i="1"/>
  <c r="AB76" i="1"/>
  <c r="N77" i="1"/>
  <c r="AB77" i="1"/>
  <c r="N78" i="1"/>
  <c r="AB78" i="1"/>
  <c r="N79" i="1"/>
  <c r="O79" i="1"/>
  <c r="AB79" i="1"/>
  <c r="N80" i="1"/>
  <c r="O80" i="1"/>
  <c r="O81" i="1" s="1"/>
  <c r="AB80" i="1"/>
  <c r="N81" i="1"/>
  <c r="Q81" i="1"/>
  <c r="Q84" i="1" s="1"/>
  <c r="R81" i="1"/>
  <c r="S81" i="1"/>
  <c r="AB81" i="1"/>
  <c r="N82" i="1"/>
  <c r="O82" i="1" s="1"/>
  <c r="AB82" i="1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Y37" i="1" l="1"/>
  <c r="Y38" i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AC66" i="2"/>
  <c r="O42" i="1"/>
  <c r="O43" i="1" s="1"/>
  <c r="O44" i="1" s="1"/>
  <c r="O45" i="1" s="1"/>
  <c r="O46" i="1" s="1"/>
  <c r="O47" i="1" s="1"/>
  <c r="O48" i="1" s="1"/>
  <c r="O41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" i="1"/>
  <c r="Q60" i="2"/>
  <c r="AB66" i="2"/>
  <c r="R63" i="2"/>
  <c r="R69" i="2" s="1"/>
  <c r="R70" i="2" s="1"/>
  <c r="O50" i="1"/>
  <c r="O51" i="1" s="1"/>
  <c r="O52" i="1" s="1"/>
  <c r="AB67" i="2"/>
  <c r="Q63" i="2"/>
  <c r="S67" i="2"/>
  <c r="S69" i="2" s="1"/>
  <c r="S70" i="2" s="1"/>
  <c r="R66" i="2"/>
  <c r="W66" i="2" s="1"/>
  <c r="R67" i="2"/>
  <c r="W67" i="2" s="1"/>
  <c r="AC63" i="2"/>
  <c r="AB63" i="2"/>
  <c r="AB69" i="2" s="1"/>
  <c r="W63" i="2" l="1"/>
  <c r="Q69" i="2"/>
  <c r="W69" i="2" l="1"/>
  <c r="Q70" i="2"/>
  <c r="AC69" i="2"/>
</calcChain>
</file>

<file path=xl/sharedStrings.xml><?xml version="1.0" encoding="utf-8"?>
<sst xmlns="http://schemas.openxmlformats.org/spreadsheetml/2006/main" count="3444" uniqueCount="800">
  <si>
    <t>C:\Linear_collider\LCRD_UCLC_proposal\pdfs\LCRD\cremaldi2.pdf</t>
  </si>
  <si>
    <t xml:space="preserve">C:\Linear_collider\LCRD_UCLC_proposal\pdfs\LCRD\fukui1.pdf </t>
  </si>
  <si>
    <t>C:\Linear_collider\LCRD_UCLC_proposal\pdfs\LCRD\gan1.pdf</t>
  </si>
  <si>
    <t>C:\Linear_collider\LCRD_UCLC_proposal\pdfs\LCRD\kimyk1.pdf</t>
  </si>
  <si>
    <t>C:\Linear_collider\LCRD_UCLC_proposal\pdfs\LCRD\haney1.pdf</t>
  </si>
  <si>
    <t>C:\Linear_collider\LCRD_UCLC_proposal\pdfs\LCRD\pellett1.pdf</t>
  </si>
  <si>
    <t>C:\Linear_collider\LCRD_UCLC_proposal\pdfs\LCRD\velasco1.pdf</t>
  </si>
  <si>
    <t>C:\Linear_collider\LCRD_UCLC_proposal\pdfs\LCRD\abrams1.pdf</t>
  </si>
  <si>
    <t>C:\Linear_collider\LCRD_UCLC_proposal\pdfs\LCRD\gollin1.pdf</t>
  </si>
  <si>
    <t>C:\Linear_collider\LCRD_UCLC_proposal\pdfs\LCRD\shapiro1.pdf</t>
  </si>
  <si>
    <t>C:\Linear_collider\LCRD_UCLC_proposal\pdfs\LCRD\cremaldi1.pdf</t>
  </si>
  <si>
    <t>C:\Linear_collider\LCRD_UCLC_proposal\pdfs\LCRD\hess1.pdf</t>
  </si>
  <si>
    <t>C:\Linear_collider\LCRD_UCLC_proposal\pdfs\LCRD\gurevich1.pdf</t>
  </si>
  <si>
    <t>C:\Linear_collider\LCRD_UCLC_proposal\pdfs\LCRD\gollin2.pdf</t>
  </si>
  <si>
    <t>C:\Linear_collider\LCRD_UCLC_proposal\pdfs\LCRD\rosenzweig1.pdf</t>
  </si>
  <si>
    <t>C:\Linear_collider\LCRD_UCLC_proposal\pdfs\LCRD\cremaldi3.pdf</t>
  </si>
  <si>
    <t>C:\Linear_collider\LCRD_UCLC_proposal\pdfs\LCRD\warner1.pdf</t>
  </si>
  <si>
    <t>C:\Linear_collider\LCRD_UCLC_proposal\pdfs\LCRD\ellison1.pdf</t>
  </si>
  <si>
    <t>C:\Linear_collider\LCRD_UCLC_proposal\pdfs\LCRD\amidei1.pdf</t>
  </si>
  <si>
    <t>C:\Linear_collider\LCRD_UCLC_proposal\pdfs\LCRD\kimkj1.pdf</t>
  </si>
  <si>
    <t>C:\Linear_collider\LCRD_UCLC_proposal\pdfs\LCRD\lee2.pdf</t>
  </si>
  <si>
    <t>C:\Linear_collider\LCRD_UCLC_proposal\pdfs\LCRD\lee3.pdf</t>
  </si>
  <si>
    <t>C:\Linear_collider\LCRD_UCLC_proposal\pdfs\LCRD\bugg1.pdf</t>
  </si>
  <si>
    <t>C:\Linear_collider\LCRD_UCLC_proposal\pdfs\LCRD\hauptman1.pdf</t>
  </si>
  <si>
    <t>C:\Linear_collider\LCRD_UCLC_proposal\pdfs\LCRD\onel2.pdf</t>
  </si>
  <si>
    <t>C:\Linear_collider\LCRD_UCLC_proposal\pdfs\LCRD\Hertzbach1.pdf</t>
  </si>
  <si>
    <t>C:\Linear_collider\LCRD_UCLC_proposal\pdfs\LCRD\torrence1.pdf</t>
  </si>
  <si>
    <t>C:\Linear_collider\LCRD_UCLC_proposal\pdfs\LCRD\onel1.pdf</t>
  </si>
  <si>
    <t>C:\Linear_collider\LCRD_UCLC_proposal\pdfs\LCRD\oliver1.pdf</t>
  </si>
  <si>
    <t>C:\Linear_collider\LCRD_UCLC_proposal\pdfs\LCRD\baltay1.pdf</t>
  </si>
  <si>
    <t>C:\Linear_collider\LCRD_UCLC_proposal\pdfs\LCRD\parker1.pdf</t>
  </si>
  <si>
    <t>C:\Linear_collider\LCRD_UCLC_proposal\pdfs\LCRD\buchholz1.pdf</t>
  </si>
  <si>
    <t>C:\Linear_collider\LCRD_UCLC_proposal\pdfs\LCRD\strauss1.pdf</t>
  </si>
  <si>
    <t>C:\Linear_collider\LCRD_UCLC_proposal\pdfs\LCRD\sawyer1.pdf</t>
  </si>
  <si>
    <t>C:\Linear_collider\LCRD_UCLC_proposal\pdfs\LCRD\fisher1.pdf</t>
  </si>
  <si>
    <t>C:\Linear_collider\LCRD_UCLC_proposal\pdfs\LCRD\vankooten1.pdf</t>
  </si>
  <si>
    <t>C:\Linear_collider\LCRD_UCLC_proposal\pdfs\LCRD\purohit1.pdf</t>
  </si>
  <si>
    <t>C:\Linear_collider\LCRD_UCLC_proposal\pdfs\LCRD\schumm1.pdf</t>
  </si>
  <si>
    <t>C:\Linear_collider\LCRD_UCLC_proposal\pdfs\LCRD\frey1.pdf</t>
  </si>
  <si>
    <t>C:\Linear_collider\LCRD_UCLC_proposal\pdfs\LCRD\white1.pdf</t>
  </si>
  <si>
    <t>C:\Linear_collider\LCRD_UCLC_proposal\pdfs\LCRD\onel3.pdf</t>
  </si>
  <si>
    <t>C:\Linear_collider\LCRD_UCLC_proposal\pdfs\LCRD\onel4.pdf</t>
  </si>
  <si>
    <t>C:\Linear_collider\LCRD_UCLC_proposal\pdfs\LCRD\repond1.pdf</t>
  </si>
  <si>
    <t>C:\Linear_collider\LCRD_UCLC_proposal\pdfs\LCRD\karchin1.pdf</t>
  </si>
  <si>
    <t>C:\Linear_collider\LCRD_UCLC_proposal\pdfs\LCRD\wilson1.pdf</t>
  </si>
  <si>
    <t>C:\Linear_collider\LCRD_UCLC_proposal\pdfs\UCLC\feng1.pdf</t>
  </si>
  <si>
    <t>C:\Linear_collider\LCRD_UCLC_proposal\pdfs\UCLC\gabella1.pdf</t>
  </si>
  <si>
    <t>C:\Linear_collider\LCRD_UCLC_proposal\pdfs\UCLC\alexander1.pdf</t>
  </si>
  <si>
    <t>C:\Linear_collider\LCRD_UCLC_proposal\pdfs\UCLC\mtingwa2.pdf</t>
  </si>
  <si>
    <t>C:\Linear_collider\LCRD_UCLC_proposal\pdfs\UCLC\hartill1.pdf</t>
  </si>
  <si>
    <t>C:\Linear_collider\LCRD_UCLC_proposal\pdfs\UCLC\padamsee1.pdf</t>
  </si>
  <si>
    <t>C:\Linear_collider\LCRD_UCLC_proposal\pdfs\UCLC\hirshfield1.pdf</t>
  </si>
  <si>
    <t>C:\Linear_collider\LCRD_UCLC_proposal\pdfs\UCLC\dugan1.pdf</t>
  </si>
  <si>
    <t>C:\Linear_collider\LCRD_UCLC_proposal\pdfs\UCLC\bohn1.pdf</t>
  </si>
  <si>
    <t>C:\Linear_collider\LCRD_UCLC_proposal\pdfs\UCLC\rubin1.pdf</t>
  </si>
  <si>
    <t>C:\Linear_collider\LCRD_UCLC_proposal\pdfs\UCLC\berz1.pdf</t>
  </si>
  <si>
    <t>C:\Linear_collider\LCRD_UCLC_proposal\pdfs\UCLC\mtingwa1.pdf</t>
  </si>
  <si>
    <t>C:\Linear_collider\LCRD_UCLC_proposal\pdfs\UCLC\rogers1.pdf</t>
  </si>
  <si>
    <t>C:\Linear_collider\LCRD_UCLC_proposal\pdfs\UCLC\kwangje1.pdf</t>
  </si>
  <si>
    <t>C:\Linear_collider\LCRD_UCLC_proposal\pdfs\UCLC\Hildreth1.pdf</t>
  </si>
  <si>
    <t>C:\Linear_collider\LCRD_UCLC_proposal\pdfs\UCLC\bonvicini1.pdf</t>
  </si>
  <si>
    <t>C:\Linear_collider\LCRD_UCLC_proposal\pdfs\UCLC\skubic1.pdf</t>
  </si>
  <si>
    <t>C:\Linear_collider\LCRD_UCLC_proposal\pdfs\UCLC\bortoletto1.pdf</t>
  </si>
  <si>
    <t>C:\Linear_collider\LCRD_UCLC_proposal\pdfs\UCLC\baker1.pdf</t>
  </si>
  <si>
    <t>C:\Linear_collider\LCRD_UCLC_proposal\pdfs\UCLC\peterson1.pdf</t>
  </si>
  <si>
    <t>C:\Linear_collider\LCRD_UCLC_proposal\pdfs\UCLC\peterson2.pdf</t>
  </si>
  <si>
    <t>C:\Linear_collider\LCRD_UCLC_proposal\pdfs\UCLC\riles1.pdf</t>
  </si>
  <si>
    <t>C:\Linear_collider\LCRD_UCLC_proposal\pdfs\UCLC\bellwied1.pdf</t>
  </si>
  <si>
    <t>C:\Linear_collider\LCRD_UCLC_proposal\pdfs\UCLC\bonvicini2.pdf</t>
  </si>
  <si>
    <t>C:\Linear_collider\LCRD_UCLC_proposal\pdfs\UCLC\zutshi1.pdf</t>
  </si>
  <si>
    <t>C:\Linear_collider\LCRD_UCLC_proposal\pdfs\UCLC\karmgard1.pdf</t>
  </si>
  <si>
    <t>C:\Linear_collider\LCRD_UCLC_proposal\pdfs\UCLC\chakraborty1.pdf</t>
  </si>
  <si>
    <t>C:\Linear_collider\LCRD_UCLC_proposal\pdfs\UCLC\wilson1.pdf</t>
  </si>
  <si>
    <t>C:\Linear_collider\LCRD_UCLC_proposal\pdfs\UCLC\oreglia1.pdf</t>
  </si>
  <si>
    <t>C:\Linear_collider\LCRD_UCLC_proposal\pdfs\UCLC\maciel1.pdf</t>
  </si>
  <si>
    <t>C:\Linear_collider\LCRD_UCLC_proposal\pdfs\UCLC\nauenberg1.pdf</t>
  </si>
  <si>
    <t>C:\Linear_collider\LCRD_UCLC_proposal\pdfs\UCLC\mallik1.pdf</t>
  </si>
  <si>
    <t>not needed here any more</t>
  </si>
  <si>
    <t xml:space="preserve">(630) 840-5764 </t>
  </si>
  <si>
    <t>(630) 840-2405</t>
  </si>
  <si>
    <t xml:space="preserve">(630) 840-8314 </t>
  </si>
  <si>
    <t>(615) 343-6446</t>
  </si>
  <si>
    <t xml:space="preserve">(615) 343-2713 </t>
  </si>
  <si>
    <t>(815) 753-6473</t>
  </si>
  <si>
    <t xml:space="preserve">(574) 631-3362 </t>
  </si>
  <si>
    <t xml:space="preserve">(607) 255-8784 </t>
  </si>
  <si>
    <t xml:space="preserve">(765) 494-5197 </t>
  </si>
  <si>
    <t>(607) 255-3765</t>
  </si>
  <si>
    <t xml:space="preserve">(630) 840-8569 </t>
  </si>
  <si>
    <t>(607) 255-8787</t>
  </si>
  <si>
    <t>subproposal_pdf_stamp_file</t>
  </si>
  <si>
    <t>Vanderbilt</t>
  </si>
  <si>
    <t>NCA&amp;T</t>
  </si>
  <si>
    <t>Minnesota</t>
  </si>
  <si>
    <t>NIU</t>
  </si>
  <si>
    <t>Purdue</t>
  </si>
  <si>
    <t>Hampton</t>
  </si>
  <si>
    <t>Temple</t>
  </si>
  <si>
    <t>Illinois-Chicago</t>
  </si>
  <si>
    <t>Kansas</t>
  </si>
  <si>
    <t>Albany</t>
  </si>
  <si>
    <t>subproposal_MSW_file</t>
  </si>
  <si>
    <t>subproposal_pdf_file</t>
  </si>
  <si>
    <t>Bibo</t>
  </si>
  <si>
    <t>Feng</t>
  </si>
  <si>
    <t>Bill</t>
  </si>
  <si>
    <t>Gabella</t>
  </si>
  <si>
    <t>Jim</t>
  </si>
  <si>
    <t>Alexander</t>
  </si>
  <si>
    <t>S.</t>
  </si>
  <si>
    <t>Mtingwa</t>
  </si>
  <si>
    <t>Don</t>
  </si>
  <si>
    <t>Hartill</t>
  </si>
  <si>
    <t>H.</t>
  </si>
  <si>
    <t>Padamsee</t>
  </si>
  <si>
    <t>Hirshfield</t>
  </si>
  <si>
    <t xml:space="preserve">Flat beam generation in Photocathode </t>
  </si>
  <si>
    <t>Advanced Beam Manipulations with RF quadrupoles</t>
  </si>
  <si>
    <t>Dugan</t>
  </si>
  <si>
    <t>Bohn</t>
  </si>
  <si>
    <t>Dave</t>
  </si>
  <si>
    <t>Rubin</t>
  </si>
  <si>
    <t>Martin</t>
  </si>
  <si>
    <t>Berz</t>
  </si>
  <si>
    <t>Joe</t>
  </si>
  <si>
    <t>Rogers</t>
  </si>
  <si>
    <t>Mike</t>
  </si>
  <si>
    <t>Hildreth</t>
  </si>
  <si>
    <t>Giovanni</t>
  </si>
  <si>
    <t>Bonvicini</t>
  </si>
  <si>
    <t>Patrick</t>
  </si>
  <si>
    <t>Skubic</t>
  </si>
  <si>
    <t>Daniella</t>
  </si>
  <si>
    <t>Bortoletto</t>
  </si>
  <si>
    <t>Keith</t>
  </si>
  <si>
    <t>Baker</t>
  </si>
  <si>
    <t>Peterson</t>
  </si>
  <si>
    <t>Riles</t>
  </si>
  <si>
    <t>Rene</t>
  </si>
  <si>
    <t>Bellwied</t>
  </si>
  <si>
    <t>Vishnu</t>
  </si>
  <si>
    <t>Zutshi</t>
  </si>
  <si>
    <t>Karmgard</t>
  </si>
  <si>
    <t>Dhiman</t>
  </si>
  <si>
    <t>Chakraborty</t>
  </si>
  <si>
    <t>Graham</t>
  </si>
  <si>
    <t>Oreglia</t>
  </si>
  <si>
    <t>Arthur</t>
  </si>
  <si>
    <t>Maciel</t>
  </si>
  <si>
    <t>J.L.</t>
  </si>
  <si>
    <t>Courtlandt L.</t>
  </si>
  <si>
    <t>FY_2004</t>
  </si>
  <si>
    <t>bibo.feng@vanderbilt.edu</t>
  </si>
  <si>
    <t>b.gabella@vanderbilt.edu</t>
  </si>
  <si>
    <t>jima@lns.cornell.edu</t>
  </si>
  <si>
    <t>mtingwa@mit.edu</t>
  </si>
  <si>
    <t>dlh@lns62.cornell.edu</t>
  </si>
  <si>
    <t>hsp3@cornell.edu</t>
  </si>
  <si>
    <t>jay.hirshfield@yale.edu</t>
  </si>
  <si>
    <t>gfd1@cornell.edu</t>
  </si>
  <si>
    <t>cbohn@fnal.gov</t>
  </si>
  <si>
    <t>dlr@cesr10.lns.cornell.edu</t>
  </si>
  <si>
    <t>berz@msu.edu</t>
  </si>
  <si>
    <t>jtr1@cornell.edu</t>
  </si>
  <si>
    <t>mikeh@ undhep.hep.nd.edu</t>
  </si>
  <si>
    <t>giovanni@physics.wayne.edu</t>
  </si>
  <si>
    <t>pls@mail.nhn.ou.edu</t>
  </si>
  <si>
    <t>daniella@physics.purdue.edu</t>
  </si>
  <si>
    <t>baker@jlab.org</t>
  </si>
  <si>
    <t>pls@lns.cornell.edu</t>
  </si>
  <si>
    <t>dpp@lns.cornell.edu</t>
  </si>
  <si>
    <t>kriles@umich.edu</t>
  </si>
  <si>
    <t>bellwied@physics.wayne.edu</t>
  </si>
  <si>
    <t>zutshi@fnal.gov</t>
  </si>
  <si>
    <t>karmgard.1@nd.edu</t>
  </si>
  <si>
    <t>dhiman@fnal.gov</t>
  </si>
  <si>
    <t>gwwilson@ku.edu</t>
  </si>
  <si>
    <t>m-oreglia@uchicago</t>
  </si>
  <si>
    <t>maciel@fnal.gov</t>
  </si>
  <si>
    <t>FY_2005</t>
  </si>
  <si>
    <t>overall_position</t>
  </si>
  <si>
    <t xml:space="preserve">Beam-beam collision monitoring using Large Angle Beamstrahlung </t>
  </si>
  <si>
    <t xml:space="preserve">Development and design of an LC ASIC for CCD readout and data reduction </t>
  </si>
  <si>
    <t xml:space="preserve">Use of Silicon Strip Detectors in Low Duty-Cycle Applications </t>
  </si>
  <si>
    <t xml:space="preserve">R&amp;D towards a Silicon drift detector based main tracker for the NLC-SD option </t>
  </si>
  <si>
    <t xml:space="preserve">Negative Ion TPC as the NLC main tracker </t>
  </si>
  <si>
    <t xml:space="preserve">Straw Tube Wire Chambers for Forward Tracking in the Linear Collider Detector </t>
  </si>
  <si>
    <t xml:space="preserve">Application of CLEO tracking to a TPC </t>
  </si>
  <si>
    <t xml:space="preserve">Tracking Detector R&amp;D at Cornell and Purdue Universities </t>
  </si>
  <si>
    <t xml:space="preserve">Tracking simulation studies and alignment system R&amp;D </t>
  </si>
  <si>
    <t xml:space="preserve">Design and Prototyping of a Scintillator-based Digital Hadron Calorimeter </t>
  </si>
  <si>
    <t xml:space="preserve">Investigation and Design Optimization of a Compact Sampling Electro-magnetic Calorimeter with High Spatial, Timing and Energy Resolution </t>
  </si>
  <si>
    <t xml:space="preserve">Optimization of LC detector elements for physics analysis </t>
  </si>
  <si>
    <t xml:space="preserve">Fast Response Tile Scintillation Development for Calorimetry and Tracking in NLC Detectors </t>
  </si>
  <si>
    <t>UCLC</t>
  </si>
  <si>
    <t>Title</t>
  </si>
  <si>
    <t>proposal_section</t>
  </si>
  <si>
    <t>section_sequence</t>
  </si>
  <si>
    <t xml:space="preserve">Quartz fiber Cerenkov detector for precision beam energy spectrometer </t>
  </si>
  <si>
    <t>Young-Kee</t>
  </si>
  <si>
    <t>ykkim@lbl.gov</t>
  </si>
  <si>
    <t>UC Berkeley</t>
  </si>
  <si>
    <t>Berlin</t>
  </si>
  <si>
    <t>FY_2003</t>
  </si>
  <si>
    <t xml:space="preserve">Machine Serviceable Electronics Standards </t>
  </si>
  <si>
    <t xml:space="preserve">Investigation of Novel Schemes for Injection/Extraction Kickers </t>
  </si>
  <si>
    <t xml:space="preserve">Investigation of Breakdown in 17 GHz Accelerator Structures </t>
  </si>
  <si>
    <t xml:space="preserve">Ring-tuned, permanent magnet-based Halbach quadrupole </t>
  </si>
  <si>
    <t xml:space="preserve">Coherent Synchrotron Radiation </t>
  </si>
  <si>
    <t xml:space="preserve">Beam Halo Monitor </t>
  </si>
  <si>
    <t xml:space="preserve">RF Cavity Diagnostics, Design, and Acoustic Emission Tests </t>
  </si>
  <si>
    <t xml:space="preserve">Radiation Damage to Permanent Magnets </t>
  </si>
  <si>
    <t xml:space="preserve">Investigation of Linear Collider Control System Requirements and Architecture </t>
  </si>
  <si>
    <t xml:space="preserve">Control of Beam Loss in High-Repetition Rate High-Power PPM Klystrons </t>
  </si>
  <si>
    <t xml:space="preserve">Ground Motion studies versus depth </t>
  </si>
  <si>
    <t xml:space="preserve">Simulation Study of Source Issues for the Linear Collider </t>
  </si>
  <si>
    <t xml:space="preserve">Radiation damage studies of materials and electronic devices using hadrons </t>
  </si>
  <si>
    <t xml:space="preserve">Beam Test Proposal of an Optical Diffraction Radiation Beam Size Monitor at the SLAC FFTB </t>
  </si>
  <si>
    <t xml:space="preserve">Design and Fabrication of a Radiation-Hard 500-MHz Digitizer Using Deep Submicron Technology </t>
  </si>
  <si>
    <t xml:space="preserve">A Fast Gas Cerenkov Calorimeter for Bunch-by-Bunch Luminosity Measurement at the Next Linear Collider </t>
  </si>
  <si>
    <t xml:space="preserve">Polarimetry at LC </t>
  </si>
  <si>
    <t xml:space="preserve">R&amp;D for luminosity monitor </t>
  </si>
  <si>
    <t xml:space="preserve">Energy Spectrometer Design Study for the Linear Collider Extraction Line </t>
  </si>
  <si>
    <t xml:space="preserve">Study of Polarized Positron Production for the LC </t>
  </si>
  <si>
    <t xml:space="preserve">Micro-machined Vacuum Photodetectors </t>
  </si>
  <si>
    <t xml:space="preserve">Cherenkov compensated calorimetry </t>
  </si>
  <si>
    <t xml:space="preserve">Linear Collider Detector Development Proposal to Study and Develop Scintillator-Fiber Readout Scintillator Calorimetry with High Spatial Resolution </t>
  </si>
  <si>
    <t xml:space="preserve">Study of Resistive Plate Chambers as Active Medium for the HCAL </t>
  </si>
  <si>
    <t xml:space="preserve">Exploring Crystal Calorimetry for A Linear Collider Detector </t>
  </si>
  <si>
    <t xml:space="preserve">Development of a silicon-tungsten test module for an electromagnetic calorimeter </t>
  </si>
  <si>
    <t xml:space="preserve">Particle Identification and Software Infrastructure for Linear Collider Physics and Detector Studies </t>
  </si>
  <si>
    <t xml:space="preserve">Studies of the Use of Scintillating Fibers for an Intermediate Tracker which Provides Precise Timing and Bunch Identification </t>
  </si>
  <si>
    <t xml:space="preserve">Fabrication and investigation of Gas Electron Multipliers for charged particle tracking </t>
  </si>
  <si>
    <t xml:space="preserve">Tracking Software Optimization for the Silicon Detector Option </t>
  </si>
  <si>
    <t xml:space="preserve">Investigation of new technologies for the silicon vertex tracker </t>
  </si>
  <si>
    <t xml:space="preserve">Development of thin, fast, radiation hard, 3d-electrode array, silicon radiation sensors </t>
  </si>
  <si>
    <t>New Mexico</t>
  </si>
  <si>
    <t>LBNL</t>
  </si>
  <si>
    <t>Wisconsin</t>
  </si>
  <si>
    <t>Tufts</t>
  </si>
  <si>
    <t>Oregon</t>
  </si>
  <si>
    <t>Colorado</t>
  </si>
  <si>
    <t>Boston University</t>
  </si>
  <si>
    <t>Oklahoma</t>
  </si>
  <si>
    <t>South Carolina</t>
  </si>
  <si>
    <t>Louisiana Tech</t>
  </si>
  <si>
    <t>Hawaii</t>
  </si>
  <si>
    <t>accelerator</t>
  </si>
  <si>
    <t>calorimetry</t>
  </si>
  <si>
    <t>muons</t>
  </si>
  <si>
    <t>tracking</t>
  </si>
  <si>
    <t>vertexing</t>
  </si>
  <si>
    <t>g-gollin@uiuc.edu</t>
  </si>
  <si>
    <t xml:space="preserve">m-haney@uiuc.edu </t>
  </si>
  <si>
    <t xml:space="preserve">g-gollin@uiuc.edu </t>
  </si>
  <si>
    <t>shapiro@psfc.mit.edu</t>
  </si>
  <si>
    <t xml:space="preserve">(617) 253-8656 </t>
  </si>
  <si>
    <t>rosen@physics.ucla.edu</t>
  </si>
  <si>
    <t xml:space="preserve">(310) 206-4541 </t>
  </si>
  <si>
    <t>ellison@math.unm.edu</t>
  </si>
  <si>
    <t xml:space="preserve">(505) 277-4613 </t>
  </si>
  <si>
    <t>cremaldi@phy.olemiss.edu</t>
  </si>
  <si>
    <t xml:space="preserve">(662) 915-5311 </t>
  </si>
  <si>
    <t>GSAbrams@lbl.gov</t>
  </si>
  <si>
    <t xml:space="preserve">(510) 486-7188 </t>
  </si>
  <si>
    <t>mhess@psfc.mit.edu</t>
  </si>
  <si>
    <t xml:space="preserve">(617) 253-8454 </t>
  </si>
  <si>
    <t>agourevi@facstaff.wisc.edu</t>
  </si>
  <si>
    <t xml:space="preserve">(608) 263-2549 </t>
  </si>
  <si>
    <t>Warner@lamar.colostate.edu</t>
  </si>
  <si>
    <t xml:space="preserve">(970) 491-1035 </t>
  </si>
  <si>
    <t xml:space="preserve">shylee@indiana.edu </t>
  </si>
  <si>
    <t xml:space="preserve">(812) 855-7637 </t>
  </si>
  <si>
    <t>mvelasco@lotus.phys.nwu.edu</t>
  </si>
  <si>
    <t xml:space="preserve">(847) 467-7099 </t>
  </si>
  <si>
    <t xml:space="preserve">amidei@umich.edu </t>
  </si>
  <si>
    <t>pellett@physics.ucdavis.edu</t>
  </si>
  <si>
    <t xml:space="preserve">(530) 752-1783 </t>
  </si>
  <si>
    <t>kwangje@aps.anl.gov</t>
  </si>
  <si>
    <t xml:space="preserve">(630) 252-4647 </t>
  </si>
  <si>
    <t>fukui@slac.stanford.edu</t>
  </si>
  <si>
    <t xml:space="preserve">(650) 926-2146 </t>
  </si>
  <si>
    <t>gan@mps.ohio-state.edu</t>
  </si>
  <si>
    <t xml:space="preserve">(614) 292-4124 </t>
  </si>
  <si>
    <t>hauptman@iastate.edu</t>
  </si>
  <si>
    <t>yasar-onel@uiowa.edu</t>
  </si>
  <si>
    <t>william.oliver@tufts.edu</t>
  </si>
  <si>
    <t xml:space="preserve">(617) 627-5364 </t>
  </si>
  <si>
    <t>torrence@physics.uoregon.edu</t>
  </si>
  <si>
    <t xml:space="preserve">(541) 346-4618 </t>
  </si>
  <si>
    <t>hertzbach@physics.umass.edu</t>
  </si>
  <si>
    <t>bugg@slac.stanford.edu</t>
  </si>
  <si>
    <t xml:space="preserve">(865) 974-7799 </t>
  </si>
  <si>
    <t>awhite@uta.edu</t>
  </si>
  <si>
    <t>A Compact Wakefield Measurement Facility</t>
  </si>
  <si>
    <t>uriel@pizero.colorado.edu</t>
  </si>
  <si>
    <t>repond@hep.anl.gov</t>
  </si>
  <si>
    <t xml:space="preserve">(630) 252-7554 </t>
  </si>
  <si>
    <t>usha-mallik@uiowa.edu</t>
  </si>
  <si>
    <t xml:space="preserve">(319) 335-0499 </t>
  </si>
  <si>
    <t>rayfrey@cosmic.uoregon.edu</t>
  </si>
  <si>
    <t xml:space="preserve">(541) 346-5873 </t>
  </si>
  <si>
    <t>karchin@physics.wayne.edu</t>
  </si>
  <si>
    <t xml:space="preserve">(313) 577-5424 </t>
  </si>
  <si>
    <t>wilson@lamar.colostate.edu</t>
  </si>
  <si>
    <t xml:space="preserve">(970) 491-5033 </t>
  </si>
  <si>
    <t>rvankoot@indiana.edu</t>
  </si>
  <si>
    <t xml:space="preserve">(812) 855-2650 </t>
  </si>
  <si>
    <t xml:space="preserve">mgstrauss@ou.edu </t>
  </si>
  <si>
    <t>fisherp@mit.edu</t>
  </si>
  <si>
    <t>purohit@beauty.physics.sc.edu</t>
  </si>
  <si>
    <t xml:space="preserve">(803) 777-6996 </t>
  </si>
  <si>
    <t>sawyer@phys.latech.edu</t>
  </si>
  <si>
    <t xml:space="preserve">(318) 251-2407 </t>
  </si>
  <si>
    <t xml:space="preserve">(203) 432-3386 </t>
  </si>
  <si>
    <t>dbuchholz@nwu.edu</t>
  </si>
  <si>
    <t xml:space="preserve">(847) 491 5454 </t>
  </si>
  <si>
    <t>sher@slac.stanford.edu</t>
  </si>
  <si>
    <t>baltay@yalph2.physics.yale.edu</t>
  </si>
  <si>
    <t>topic</t>
  </si>
  <si>
    <t>Illinois</t>
  </si>
  <si>
    <t>SLAC</t>
  </si>
  <si>
    <t>Fermilab</t>
  </si>
  <si>
    <t>Cornell</t>
  </si>
  <si>
    <t>MIT</t>
  </si>
  <si>
    <t>UCLA</t>
  </si>
  <si>
    <t xml:space="preserve">Fermilab </t>
  </si>
  <si>
    <t>Mississippi</t>
  </si>
  <si>
    <t>Colorado State</t>
  </si>
  <si>
    <t>Indiana</t>
  </si>
  <si>
    <t>Northwestern</t>
  </si>
  <si>
    <t>Michigan</t>
  </si>
  <si>
    <t>UC Davis</t>
  </si>
  <si>
    <t>Chicago</t>
  </si>
  <si>
    <t>Argonne</t>
  </si>
  <si>
    <t>Ohio State</t>
  </si>
  <si>
    <t>Iowa State</t>
  </si>
  <si>
    <t>Texas Tech</t>
  </si>
  <si>
    <t>Iowa</t>
  </si>
  <si>
    <t>Fairfield</t>
  </si>
  <si>
    <t>Tennessee</t>
  </si>
  <si>
    <t>Northern Illinois</t>
  </si>
  <si>
    <t>UT Austin</t>
  </si>
  <si>
    <t>Caltech</t>
  </si>
  <si>
    <t>Notre Dame</t>
  </si>
  <si>
    <t>Wayne State</t>
  </si>
  <si>
    <t xml:space="preserve">Notre Dame </t>
  </si>
  <si>
    <t xml:space="preserve">NCA&amp;T </t>
  </si>
  <si>
    <t>Yale</t>
  </si>
  <si>
    <t>Mission Research Corp</t>
  </si>
  <si>
    <t>(405) 325-3961</t>
  </si>
  <si>
    <t xml:space="preserve">(217) 244-6425 </t>
  </si>
  <si>
    <t xml:space="preserve">(217) 333-4451 </t>
  </si>
  <si>
    <t xml:space="preserve">(734) 764-3266 </t>
  </si>
  <si>
    <t xml:space="preserve">(515) 294-8572 </t>
  </si>
  <si>
    <t xml:space="preserve">(319) 335-1853 </t>
  </si>
  <si>
    <t>(650) 926-2507</t>
  </si>
  <si>
    <t xml:space="preserve">(303) 492-7715 </t>
  </si>
  <si>
    <t xml:space="preserve">(617) 253-8561 </t>
  </si>
  <si>
    <t>(510) 841 2012</t>
  </si>
  <si>
    <t>UC Santa Cruz</t>
  </si>
  <si>
    <t>UT Arlington</t>
  </si>
  <si>
    <t>U Mass.</t>
  </si>
  <si>
    <t>schumm@scipp.ucsc.edu</t>
  </si>
  <si>
    <t>(831)-459-3034</t>
  </si>
  <si>
    <t>LEP</t>
  </si>
  <si>
    <t>consortium</t>
  </si>
  <si>
    <t>LCRD</t>
  </si>
  <si>
    <t>(817) 272-2812</t>
  </si>
  <si>
    <t>group_1</t>
  </si>
  <si>
    <t>group_2</t>
  </si>
  <si>
    <t>group_3</t>
  </si>
  <si>
    <t>group_4</t>
  </si>
  <si>
    <t>group_5</t>
  </si>
  <si>
    <t>contact_email</t>
  </si>
  <si>
    <t>contact_phone</t>
  </si>
  <si>
    <t>George</t>
  </si>
  <si>
    <t>Gollin</t>
  </si>
  <si>
    <t>Michael</t>
  </si>
  <si>
    <t>Haney</t>
  </si>
  <si>
    <t>Shapiro</t>
  </si>
  <si>
    <t>James</t>
  </si>
  <si>
    <t>Rosenzweig</t>
  </si>
  <si>
    <t>Ellison</t>
  </si>
  <si>
    <t>Lucien</t>
  </si>
  <si>
    <t>Cremaldi</t>
  </si>
  <si>
    <t>Gerry</t>
  </si>
  <si>
    <t>Abrams</t>
  </si>
  <si>
    <t>Mark</t>
  </si>
  <si>
    <t>Hess</t>
  </si>
  <si>
    <t>Alex</t>
  </si>
  <si>
    <t>Gurevich</t>
  </si>
  <si>
    <t>David</t>
  </si>
  <si>
    <t>Warner</t>
  </si>
  <si>
    <t>Shyh-Yuan</t>
  </si>
  <si>
    <t>Lee</t>
  </si>
  <si>
    <t>Mayda</t>
  </si>
  <si>
    <t>Velasco</t>
  </si>
  <si>
    <t>Dan</t>
  </si>
  <si>
    <t>Amidei</t>
  </si>
  <si>
    <t>Pellett</t>
  </si>
  <si>
    <t>Kwang-Je</t>
  </si>
  <si>
    <t>Kim</t>
  </si>
  <si>
    <t>Yasuo</t>
  </si>
  <si>
    <t>Fukui</t>
  </si>
  <si>
    <t>K.K.</t>
  </si>
  <si>
    <t>Gan</t>
  </si>
  <si>
    <t>John</t>
  </si>
  <si>
    <t>Hauptman</t>
  </si>
  <si>
    <t>Yasar</t>
  </si>
  <si>
    <t>Onel</t>
  </si>
  <si>
    <t>William</t>
  </si>
  <si>
    <t>Oliver</t>
  </si>
  <si>
    <t>Eric</t>
  </si>
  <si>
    <t>Torrence</t>
  </si>
  <si>
    <t>Stan</t>
  </si>
  <si>
    <t>Hertzbach</t>
  </si>
  <si>
    <t>Bugg</t>
  </si>
  <si>
    <t>Andy</t>
  </si>
  <si>
    <t>White</t>
  </si>
  <si>
    <t>Uriel</t>
  </si>
  <si>
    <t>Nauenberg</t>
  </si>
  <si>
    <t>Butler</t>
  </si>
  <si>
    <t>José</t>
  </si>
  <si>
    <t>Repond</t>
  </si>
  <si>
    <t>Magill</t>
  </si>
  <si>
    <t>Usha</t>
  </si>
  <si>
    <t>Mallik</t>
  </si>
  <si>
    <t>Raymond</t>
  </si>
  <si>
    <t>Frey</t>
  </si>
  <si>
    <t>Paul</t>
  </si>
  <si>
    <t>Karchin</t>
  </si>
  <si>
    <t>Padley</t>
  </si>
  <si>
    <t>Robert</t>
  </si>
  <si>
    <t>Wilson</t>
  </si>
  <si>
    <t>Rick</t>
  </si>
  <si>
    <t>Strauss</t>
  </si>
  <si>
    <t>Peter</t>
  </si>
  <si>
    <t>Fisher</t>
  </si>
  <si>
    <t>Milind</t>
  </si>
  <si>
    <t>Purohit</t>
  </si>
  <si>
    <t>Sawyer</t>
  </si>
  <si>
    <t>Charlie</t>
  </si>
  <si>
    <t>Baltay</t>
  </si>
  <si>
    <t>Buchholz</t>
  </si>
  <si>
    <t>Sherwood</t>
  </si>
  <si>
    <t>Parker</t>
  </si>
  <si>
    <t>Bruce</t>
  </si>
  <si>
    <t>Schumm</t>
  </si>
  <si>
    <t>contact_first_name</t>
  </si>
  <si>
    <t>contact_last_name</t>
  </si>
  <si>
    <t>VanKooten</t>
  </si>
  <si>
    <t xml:space="preserve">BACKGAMMMON: A Scheme for Compton backscattered photoproduction at the Linear Collider </t>
  </si>
  <si>
    <t xml:space="preserve">Investigation of GAN Techniques in the Development and Operation of the TTF Data Acquisition System </t>
  </si>
  <si>
    <t xml:space="preserve">Investigation of acoustic localization of rf cavity breakdown </t>
  </si>
  <si>
    <t xml:space="preserve">Research in Superconducting Radiofrequency Systems </t>
  </si>
  <si>
    <t xml:space="preserve">Investigation and prototyping of fast kicker options for the TESLA damping rings </t>
  </si>
  <si>
    <t xml:space="preserve">Improved simulation codes and diagnostics for high-brightness electron beams </t>
  </si>
  <si>
    <t xml:space="preserve">Simulation of Nonlinear Beam Dynamics and Interconnection to Beam Monitoring Subsystems </t>
  </si>
  <si>
    <t xml:space="preserve">Experimental, simulation, and design studies for linear collider damping rings </t>
  </si>
  <si>
    <t xml:space="preserve">Non-intercepting electron beam size diagnosis using diffraction radiation from a slit </t>
  </si>
  <si>
    <t xml:space="preserve">Single-shot, electro-optic measurement of a picosecond electron bunch length </t>
  </si>
  <si>
    <t xml:space="preserve">(607) 255-5744 </t>
  </si>
  <si>
    <t xml:space="preserve">(313) 577-1444 </t>
  </si>
  <si>
    <t xml:space="preserve">(313 577-1444) </t>
  </si>
  <si>
    <t xml:space="preserve">(785) 864-5231 </t>
  </si>
  <si>
    <t xml:space="preserve">(607) 255-5727 </t>
  </si>
  <si>
    <t xml:space="preserve">(203) 432-5428 </t>
  </si>
  <si>
    <t xml:space="preserve">(607) 255-5259 </t>
  </si>
  <si>
    <t xml:space="preserve">(607) 255-4093 </t>
  </si>
  <si>
    <t xml:space="preserve">(757) 727-5820 </t>
  </si>
  <si>
    <t xml:space="preserve">(734) 764-4652 </t>
  </si>
  <si>
    <t>(773) 702-7446</t>
  </si>
  <si>
    <t xml:space="preserve">(517) 355-6446 </t>
  </si>
  <si>
    <t xml:space="preserve">(574) 631-6458 </t>
  </si>
  <si>
    <t xml:space="preserve">(405) 325-3961 </t>
  </si>
  <si>
    <t xml:space="preserve">(313) 577-5407 </t>
  </si>
  <si>
    <t xml:space="preserve">(336) 334-7423 </t>
  </si>
  <si>
    <t>file_is_final</t>
  </si>
  <si>
    <t>yes</t>
  </si>
  <si>
    <t>no</t>
  </si>
  <si>
    <t>contact, again</t>
  </si>
  <si>
    <t>Kim, KJ</t>
  </si>
  <si>
    <t>running total submitted</t>
  </si>
  <si>
    <t>pretty_topic</t>
  </si>
  <si>
    <t>Accelerator Physics</t>
  </si>
  <si>
    <t>Luminosity, Energy, Polarization</t>
  </si>
  <si>
    <t>Vertex Detector</t>
  </si>
  <si>
    <t>Tracking</t>
  </si>
  <si>
    <t>Calorimetry</t>
  </si>
  <si>
    <t>Muon system and Particle Identification</t>
  </si>
  <si>
    <t>Beam simulation: main beam transport in the linacs and beam delivery systems, beam halo modeling and transport, and implementation as a diagnostic tool for commissioning and operation</t>
  </si>
  <si>
    <t>RF Breakdown Experiments at 34 Ghz</t>
  </si>
  <si>
    <t>RF Beam Position Monitor for Measuring Beam Tilt</t>
  </si>
  <si>
    <t xml:space="preserve">Scintillator Based Muon System R&amp;D </t>
  </si>
  <si>
    <t>Scintillator Based Muon System R&amp;D</t>
  </si>
  <si>
    <t>group_6</t>
  </si>
  <si>
    <t>group_7</t>
  </si>
  <si>
    <t>Rice</t>
  </si>
  <si>
    <t>now done based on sequence</t>
  </si>
  <si>
    <t xml:space="preserve">Development of energy-flow algorithms, simulation, and other software for the LC detector </t>
  </si>
  <si>
    <t xml:space="preserve">Digital Hadron Calorimetry for the Linear Collider using GEM technology </t>
  </si>
  <si>
    <t>Evaluation of a GEM based Forward Tracking Prototype for the NLC</t>
  </si>
  <si>
    <t xml:space="preserve">Development and Testing Linear Collider Forward Tracking </t>
  </si>
  <si>
    <t xml:space="preserve">Study of the Mechanical Behavior of Thin silicon and the Development of hybrid silicon pixels for the LC </t>
  </si>
  <si>
    <t xml:space="preserve">A Proposal for R&amp;D on CCD Vertex Detectors for Future Linear e+ e- Colliders </t>
  </si>
  <si>
    <t>Compton polarimeter backgrounds</t>
  </si>
  <si>
    <t>A Demonstration of the Electronic and Mechanical Stability of a BPM-Based Energy Spectrometer for an e+e- Linear Collider</t>
  </si>
  <si>
    <t xml:space="preserve">Development of Superconducting Helical Undulators for Positron Production </t>
  </si>
  <si>
    <t>Princeton</t>
  </si>
  <si>
    <t xml:space="preserve">Damping ring studies for the LC </t>
  </si>
  <si>
    <t>Michigan State</t>
  </si>
  <si>
    <t>Proposal to Test and Revise Designs for Linac and Final Doublet Component Movers</t>
  </si>
  <si>
    <t xml:space="preserve">Nonlinear electrodynamic response of RF superconducting cavities </t>
  </si>
  <si>
    <t xml:space="preserve">Fast Synchrotron Radiation Imaging System for Beam Size Monitoring </t>
  </si>
  <si>
    <t>(this proposal has been merged with another)</t>
  </si>
  <si>
    <t>withdrawn</t>
  </si>
  <si>
    <t>institutions</t>
  </si>
  <si>
    <t>Total</t>
  </si>
  <si>
    <t xml:space="preserve">Note: this sheet contains pasted-in values of numbers from the first worksheet so I can do </t>
  </si>
  <si>
    <t>various sorts and generate tables for the proposals. It will NOT update when the first sheet is updated.</t>
  </si>
  <si>
    <t>check</t>
  </si>
  <si>
    <t>$FY2003</t>
  </si>
  <si>
    <t>$FY2004</t>
  </si>
  <si>
    <t>$FY2005</t>
  </si>
  <si>
    <t>LCRD $FY2003</t>
  </si>
  <si>
    <t>Number of UCLC proposals</t>
  </si>
  <si>
    <t>Number of LCRD proposals</t>
  </si>
  <si>
    <t>UCLC $FY2004</t>
  </si>
  <si>
    <t>UCLC $FY2005</t>
  </si>
  <si>
    <t>UCLC 3-year total</t>
  </si>
  <si>
    <t>UCLC $FY2003</t>
  </si>
  <si>
    <t>LCRD + UCLC $FY2003</t>
  </si>
  <si>
    <t>I pasted values here</t>
  </si>
  <si>
    <t>LCRD proposals</t>
  </si>
  <si>
    <t>UCLC proposals</t>
  </si>
  <si>
    <t>LCRD + UCLC Proposals</t>
  </si>
  <si>
    <t>LCRD + UCLC</t>
  </si>
  <si>
    <t>proposals</t>
  </si>
  <si>
    <t>Proposals</t>
  </si>
  <si>
    <t>state1</t>
  </si>
  <si>
    <t>state2</t>
  </si>
  <si>
    <t>state3</t>
  </si>
  <si>
    <t>state4</t>
  </si>
  <si>
    <t>state5</t>
  </si>
  <si>
    <t>state6</t>
  </si>
  <si>
    <t>state7</t>
  </si>
  <si>
    <t>MI</t>
  </si>
  <si>
    <t>CA</t>
  </si>
  <si>
    <t>OH</t>
  </si>
  <si>
    <t>IN</t>
  </si>
  <si>
    <t>TN</t>
  </si>
  <si>
    <t>NY</t>
  </si>
  <si>
    <t>IL</t>
  </si>
  <si>
    <t>TX</t>
  </si>
  <si>
    <t>NC</t>
  </si>
  <si>
    <t>MA</t>
  </si>
  <si>
    <t>WI</t>
  </si>
  <si>
    <t>CT</t>
  </si>
  <si>
    <t>CO</t>
  </si>
  <si>
    <t>NM</t>
  </si>
  <si>
    <t>MN</t>
  </si>
  <si>
    <t>SC</t>
  </si>
  <si>
    <t>NJ</t>
  </si>
  <si>
    <t>IA</t>
  </si>
  <si>
    <t>OR</t>
  </si>
  <si>
    <t>OK</t>
  </si>
  <si>
    <t>LA</t>
  </si>
  <si>
    <t>VA</t>
  </si>
  <si>
    <t>PA</t>
  </si>
  <si>
    <t>KS</t>
  </si>
  <si>
    <t>HI</t>
  </si>
  <si>
    <t/>
  </si>
  <si>
    <t>state_no_lab3</t>
  </si>
  <si>
    <t>state_no_lab4</t>
  </si>
  <si>
    <t>state_no_lab5</t>
  </si>
  <si>
    <t>state_no_lab6</t>
  </si>
  <si>
    <t>state_no_lab7</t>
  </si>
  <si>
    <t>state_no_lab1</t>
  </si>
  <si>
    <t>state_no_lab2</t>
  </si>
  <si>
    <t>state</t>
  </si>
  <si>
    <t>state_no_lab</t>
  </si>
  <si>
    <t>FY2003, 2004, 2005 requests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</si>
  <si>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</si>
  <si>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</si>
  <si>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</si>
  <si>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</si>
  <si>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</si>
  <si>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</si>
  <si>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</si>
  <si>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</si>
  <si>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</si>
  <si>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</si>
  <si>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</si>
  <si>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</si>
  <si>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</si>
  <si>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</si>
  <si>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</si>
  <si>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</si>
  <si>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</si>
  <si>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</si>
  <si>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</si>
  <si>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</si>
  <si>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</si>
  <si>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</si>
  <si>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</si>
  <si>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</si>
  <si>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</si>
  <si>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</si>
  <si>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</si>
  <si>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</si>
  <si>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</si>
  <si>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</si>
  <si>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</si>
  <si>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</si>
  <si>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</si>
  <si>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</si>
  <si>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</si>
  <si>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</si>
  <si>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</si>
  <si>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</si>
  <si>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</si>
  <si>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</si>
  <si>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</si>
  <si>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</si>
  <si>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</si>
  <si>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</si>
  <si>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</si>
  <si>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</si>
  <si>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</si>
  <si>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</si>
  <si>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</si>
  <si>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</si>
  <si>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</si>
  <si>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</si>
  <si>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</si>
  <si>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</si>
  <si>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</si>
  <si>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</si>
  <si>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</si>
  <si>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</si>
  <si>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</si>
  <si>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</si>
  <si>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</si>
  <si>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</si>
  <si>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</si>
  <si>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</si>
  <si>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</si>
  <si>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</si>
  <si>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</si>
  <si>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</si>
  <si>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</si>
  <si>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</si>
  <si>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</si>
  <si>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</si>
  <si>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</si>
  <si>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</si>
  <si>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</si>
  <si>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</si>
  <si>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</si>
  <si>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7.1</t>
  </si>
  <si>
    <t>7.2</t>
  </si>
  <si>
    <t>7.3</t>
  </si>
  <si>
    <t>7.4</t>
  </si>
  <si>
    <t>Lucien Cremaldi</t>
  </si>
  <si>
    <t>Yasuo Fukui</t>
  </si>
  <si>
    <t>K.K. Gan</t>
  </si>
  <si>
    <t>Young-Kee Kim</t>
  </si>
  <si>
    <t>Bibo Feng</t>
  </si>
  <si>
    <t>Bill Gabella</t>
  </si>
  <si>
    <t>Jim Alexander</t>
  </si>
  <si>
    <t>Michael Haney</t>
  </si>
  <si>
    <t>David Pellett</t>
  </si>
  <si>
    <t>S. Mtingwa</t>
  </si>
  <si>
    <t>Mayda Velasco</t>
  </si>
  <si>
    <t>Gerry Abrams</t>
  </si>
  <si>
    <t xml:space="preserve"> </t>
  </si>
  <si>
    <t>Don Hartill</t>
  </si>
  <si>
    <t>George Gollin</t>
  </si>
  <si>
    <t>Michael Shapiro</t>
  </si>
  <si>
    <t>Mark Hess</t>
  </si>
  <si>
    <t>Alex Gurevich</t>
  </si>
  <si>
    <t>H. Padamsee</t>
  </si>
  <si>
    <t>J.L. Hirshfield</t>
  </si>
  <si>
    <t>James Rosenzweig</t>
  </si>
  <si>
    <t>Gerry Dugan</t>
  </si>
  <si>
    <t>David Warner</t>
  </si>
  <si>
    <t>James Ellison</t>
  </si>
  <si>
    <t>Dan Amidei</t>
  </si>
  <si>
    <t>Courtlandt L. Bohn</t>
  </si>
  <si>
    <t>Dave Rubin</t>
  </si>
  <si>
    <t>Martin Berz</t>
  </si>
  <si>
    <t>Kwang-Je Kim</t>
  </si>
  <si>
    <t>Joe Rogers</t>
  </si>
  <si>
    <t>Shyh-Yuan Lee</t>
  </si>
  <si>
    <t>William Bugg</t>
  </si>
  <si>
    <t>John Hauptman</t>
  </si>
  <si>
    <t>Yasar Onel</t>
  </si>
  <si>
    <t>Stan Hertzbach</t>
  </si>
  <si>
    <t>Eric Torrence</t>
  </si>
  <si>
    <t>Mike Hildreth</t>
  </si>
  <si>
    <t>William Oliver</t>
  </si>
  <si>
    <t>Giovanni Bonvicini</t>
  </si>
  <si>
    <t>Sherwood Parker</t>
  </si>
  <si>
    <t>Charlie Baltay</t>
  </si>
  <si>
    <t>Patrick Skubic</t>
  </si>
  <si>
    <t>Daniella Bortoletto</t>
  </si>
  <si>
    <t>David Buchholz</t>
  </si>
  <si>
    <t>Michael Strauss</t>
  </si>
  <si>
    <t>Lee Sawyer</t>
  </si>
  <si>
    <t>Keith Baker</t>
  </si>
  <si>
    <t>Peter Fisher</t>
  </si>
  <si>
    <t>Rick VanKooten</t>
  </si>
  <si>
    <t>Dan Peterson</t>
  </si>
  <si>
    <t>Keith Riles</t>
  </si>
  <si>
    <t>Milind Purohit</t>
  </si>
  <si>
    <t>Bruce Schumm</t>
  </si>
  <si>
    <t>Rene Bellwied</t>
  </si>
  <si>
    <t>Vishnu Zutshi</t>
  </si>
  <si>
    <t>Uriel Nauenberg</t>
  </si>
  <si>
    <t>Dan Karmgard</t>
  </si>
  <si>
    <t>Usha Mallik</t>
  </si>
  <si>
    <t>Raymond Frey</t>
  </si>
  <si>
    <t>Andy White</t>
  </si>
  <si>
    <t>Dhiman Chakraborty</t>
  </si>
  <si>
    <t>Graham Wilson</t>
  </si>
  <si>
    <t>Mark Oreglia</t>
  </si>
  <si>
    <t>José Repond</t>
  </si>
  <si>
    <t>Paul Karchin</t>
  </si>
  <si>
    <t>Arthur Maciel</t>
  </si>
  <si>
    <t>Robert Wilson</t>
  </si>
  <si>
    <t xml:space="preserve">Mississippi                  </t>
  </si>
  <si>
    <t xml:space="preserve">UCLA   SLAC               </t>
  </si>
  <si>
    <t xml:space="preserve">Ohio State   SLAC               </t>
  </si>
  <si>
    <t xml:space="preserve">UC Berkeley   Berlin   LBNL   Notre Dame   SLAC      </t>
  </si>
  <si>
    <t xml:space="preserve">Vanderbilt                  </t>
  </si>
  <si>
    <t xml:space="preserve">Albany   Cornell               </t>
  </si>
  <si>
    <t xml:space="preserve">Illinois   LBNL   Rice            </t>
  </si>
  <si>
    <t xml:space="preserve">UC Davis   Fermilab   SLAC            </t>
  </si>
  <si>
    <t xml:space="preserve">NCA&amp;T                  </t>
  </si>
  <si>
    <t xml:space="preserve">Fermilab   Northwestern   SLAC            </t>
  </si>
  <si>
    <t xml:space="preserve">LBNL   SLAC               </t>
  </si>
  <si>
    <t xml:space="preserve">                  </t>
  </si>
  <si>
    <t xml:space="preserve">Cornell   Ohio State               </t>
  </si>
  <si>
    <t xml:space="preserve">Illinois   SLAC               </t>
  </si>
  <si>
    <t xml:space="preserve">MIT   SLAC               </t>
  </si>
  <si>
    <t xml:space="preserve">MIT   Mission Research Corp               </t>
  </si>
  <si>
    <t xml:space="preserve">Wisconsin                  </t>
  </si>
  <si>
    <t xml:space="preserve">Cornell                  </t>
  </si>
  <si>
    <t xml:space="preserve">Yale                  </t>
  </si>
  <si>
    <t xml:space="preserve">Cornell   Fermilab   Illinois            </t>
  </si>
  <si>
    <t xml:space="preserve">UCLA   Fermilab                </t>
  </si>
  <si>
    <t xml:space="preserve">Colorado State   SLAC               </t>
  </si>
  <si>
    <t xml:space="preserve">New Mexico                  </t>
  </si>
  <si>
    <t xml:space="preserve">UCLA   Fermilab   Michigan   SLAC         </t>
  </si>
  <si>
    <t xml:space="preserve">NIU                  </t>
  </si>
  <si>
    <t xml:space="preserve">Illinois   Michigan State               </t>
  </si>
  <si>
    <t xml:space="preserve">Argonne   Chicago   Fermilab            </t>
  </si>
  <si>
    <t xml:space="preserve">Cornell   Minnesota               </t>
  </si>
  <si>
    <t xml:space="preserve">Fermilab   Indiana   LBNL            </t>
  </si>
  <si>
    <t xml:space="preserve">Argonne   Indiana               </t>
  </si>
  <si>
    <t xml:space="preserve">South Carolina   SLAC   Tennessee   Princeton         </t>
  </si>
  <si>
    <t xml:space="preserve">Chicago                  </t>
  </si>
  <si>
    <t xml:space="preserve">Iowa State   SLAC   Texas Tech            </t>
  </si>
  <si>
    <t xml:space="preserve">Fairfield   Iowa               </t>
  </si>
  <si>
    <t xml:space="preserve">U Mass.                  </t>
  </si>
  <si>
    <t xml:space="preserve">Oregon                  </t>
  </si>
  <si>
    <t xml:space="preserve">Notre Dame                  </t>
  </si>
  <si>
    <t xml:space="preserve">Fairfield   Iowa   Iowa State            </t>
  </si>
  <si>
    <t xml:space="preserve">Tufts                  </t>
  </si>
  <si>
    <t xml:space="preserve">Wayne State                  </t>
  </si>
  <si>
    <t xml:space="preserve">Hawaii                  </t>
  </si>
  <si>
    <t xml:space="preserve">Oregon   Yale               </t>
  </si>
  <si>
    <t xml:space="preserve">Boston University   Oklahoma               </t>
  </si>
  <si>
    <t xml:space="preserve">Purdue                  </t>
  </si>
  <si>
    <t xml:space="preserve">Fermilab   Northwestern               </t>
  </si>
  <si>
    <t xml:space="preserve">Oklahoma                  </t>
  </si>
  <si>
    <t xml:space="preserve">Louisiana Tech                  </t>
  </si>
  <si>
    <t xml:space="preserve">Hampton                  </t>
  </si>
  <si>
    <t xml:space="preserve">MIT   NCA&amp;T                </t>
  </si>
  <si>
    <t xml:space="preserve">Fermilab   Indiana   Notre Dame             </t>
  </si>
  <si>
    <t xml:space="preserve">Cornell   Purdue               </t>
  </si>
  <si>
    <t xml:space="preserve">Michigan                  </t>
  </si>
  <si>
    <t xml:space="preserve">South Carolina                  </t>
  </si>
  <si>
    <t xml:space="preserve">UC Santa Cruz                  </t>
  </si>
  <si>
    <t xml:space="preserve">Temple   Wayne State               </t>
  </si>
  <si>
    <t xml:space="preserve">NIU   Illinois-Chicago               </t>
  </si>
  <si>
    <t xml:space="preserve">Colorado                  </t>
  </si>
  <si>
    <t xml:space="preserve">Caltech   Iowa   South Carolina   SLAC   UT Austin      </t>
  </si>
  <si>
    <t xml:space="preserve">Oregon   SLAC               </t>
  </si>
  <si>
    <t xml:space="preserve">Argonne   Northern Illinois   UT Arlington            </t>
  </si>
  <si>
    <t xml:space="preserve">Kansas                  </t>
  </si>
  <si>
    <t xml:space="preserve">Argonne   Boston University   Chicago   Illinois         </t>
  </si>
  <si>
    <t>UC Davis   Fermilab   Northern Illinois   Notre Dame   Rice   Wayne State   UT Austin</t>
  </si>
  <si>
    <t xml:space="preserve">NIU   Notre Dame                </t>
  </si>
  <si>
    <t>m-oreglia@uchicago.edu</t>
  </si>
  <si>
    <t>mikeh@undhep.hep.nd.edu</t>
  </si>
  <si>
    <t>dlh@lns.cornell.edu</t>
  </si>
  <si>
    <t>clbohn@fnal.gov</t>
  </si>
  <si>
    <t>daniela@physics.purdue.edu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</si>
</sst>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9" formatCode="&quot;$&quot;#,##0"/>
  </numFmts>
  <fonts count="12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2"/>
      <name val="Times New Roman"/>
      <family val="1"/>
    </font>
    <font>
      <b/>
      <sz val="14"/>
      <name val="Arial"/>
      <family val="2"/>
    </font>
    <font>
      <sz val="10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10"/>
      <color indexed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6" fontId="3" fillId="0" borderId="1" xfId="0" applyNumberFormat="1" applyFont="1" applyBorder="1" applyAlignment="1">
      <alignment wrapText="1"/>
    </xf>
    <xf numFmtId="0" fontId="3" fillId="0" borderId="0" xfId="0" applyFont="1"/>
    <xf numFmtId="0" fontId="3" fillId="0" borderId="1" xfId="0" applyFont="1" applyFill="1" applyBorder="1" applyAlignment="1">
      <alignment wrapText="1"/>
    </xf>
    <xf numFmtId="6" fontId="3" fillId="0" borderId="1" xfId="0" applyNumberFormat="1" applyFont="1" applyFill="1" applyBorder="1" applyAlignment="1">
      <alignment wrapText="1"/>
    </xf>
    <xf numFmtId="169" fontId="3" fillId="0" borderId="1" xfId="0" applyNumberFormat="1" applyFont="1" applyBorder="1"/>
    <xf numFmtId="169" fontId="3" fillId="0" borderId="1" xfId="0" applyNumberFormat="1" applyFont="1" applyBorder="1" applyAlignment="1">
      <alignment wrapText="1"/>
    </xf>
    <xf numFmtId="0" fontId="2" fillId="2" borderId="1" xfId="0" applyFont="1" applyFill="1" applyBorder="1"/>
    <xf numFmtId="0" fontId="1" fillId="0" borderId="1" xfId="1" applyBorder="1" applyAlignment="1" applyProtection="1">
      <alignment horizontal="left"/>
    </xf>
    <xf numFmtId="0" fontId="1" fillId="0" borderId="1" xfId="1" applyBorder="1" applyAlignment="1" applyProtection="1"/>
    <xf numFmtId="0" fontId="4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6" fontId="0" fillId="0" borderId="0" xfId="0" applyNumberFormat="1"/>
    <xf numFmtId="6" fontId="3" fillId="0" borderId="0" xfId="0" applyNumberFormat="1" applyFont="1"/>
    <xf numFmtId="0" fontId="3" fillId="0" borderId="0" xfId="0" applyNumberFormat="1" applyFont="1"/>
    <xf numFmtId="169" fontId="0" fillId="0" borderId="1" xfId="0" applyNumberForma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9" fontId="5" fillId="0" borderId="1" xfId="0" applyNumberFormat="1" applyFont="1" applyBorder="1"/>
    <xf numFmtId="0" fontId="2" fillId="0" borderId="0" xfId="0" applyFont="1" applyBorder="1"/>
    <xf numFmtId="0" fontId="0" fillId="0" borderId="0" xfId="0" applyBorder="1"/>
    <xf numFmtId="0" fontId="2" fillId="0" borderId="4" xfId="0" applyFont="1" applyBorder="1"/>
    <xf numFmtId="0" fontId="0" fillId="0" borderId="4" xfId="0" applyBorder="1"/>
    <xf numFmtId="0" fontId="6" fillId="0" borderId="0" xfId="0" applyFont="1" applyBorder="1"/>
    <xf numFmtId="0" fontId="0" fillId="0" borderId="0" xfId="0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5" fontId="7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/>
    <xf numFmtId="0" fontId="0" fillId="0" borderId="5" xfId="0" applyBorder="1"/>
    <xf numFmtId="169" fontId="0" fillId="0" borderId="0" xfId="0" applyNumberFormat="1"/>
    <xf numFmtId="0" fontId="0" fillId="0" borderId="0" xfId="0" applyAlignment="1"/>
    <xf numFmtId="0" fontId="0" fillId="0" borderId="6" xfId="0" applyBorder="1"/>
    <xf numFmtId="0" fontId="0" fillId="0" borderId="6" xfId="0" applyBorder="1" applyAlignment="1"/>
    <xf numFmtId="0" fontId="0" fillId="0" borderId="0" xfId="0" applyBorder="1" applyAlignment="1"/>
    <xf numFmtId="0" fontId="0" fillId="0" borderId="1" xfId="0" applyFill="1" applyBorder="1"/>
    <xf numFmtId="0" fontId="6" fillId="0" borderId="0" xfId="0" applyFont="1"/>
    <xf numFmtId="6" fontId="10" fillId="0" borderId="1" xfId="0" applyNumberFormat="1" applyFont="1" applyBorder="1" applyAlignment="1">
      <alignment wrapText="1"/>
    </xf>
    <xf numFmtId="0" fontId="9" fillId="0" borderId="1" xfId="0" applyFont="1" applyBorder="1"/>
    <xf numFmtId="0" fontId="9" fillId="0" borderId="1" xfId="0" applyFont="1" applyFill="1" applyBorder="1"/>
    <xf numFmtId="0" fontId="11" fillId="0" borderId="0" xfId="0" applyFont="1" applyBorder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350520</xdr:colOff>
          <xdr:row>3</xdr:row>
          <xdr:rowOff>106680</xdr:rowOff>
        </xdr:from>
        <xdr:to>
          <xdr:col>23</xdr:col>
          <xdr:colOff>198120</xdr:colOff>
          <xdr:row>42</xdr:row>
          <xdr:rowOff>60960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A890EBF-58B9-983D-A3A3-5A9E986D4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38100</xdr:rowOff>
        </xdr:from>
        <xdr:to>
          <xdr:col>20</xdr:col>
          <xdr:colOff>441960</xdr:colOff>
          <xdr:row>87</xdr:row>
          <xdr:rowOff>121920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BC8A4E5-74DC-DE0D-8D15-AFCBE9156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isherp@mit.edu" TargetMode="External"/><Relationship Id="rId2" Type="http://schemas.openxmlformats.org/officeDocument/2006/relationships/hyperlink" Target="mailto:mvelasco@lotus.phys.nwu.edu" TargetMode="External"/><Relationship Id="rId1" Type="http://schemas.openxmlformats.org/officeDocument/2006/relationships/hyperlink" Target="mailto:ykkim@lbl.gov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-oreglia@uchicago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351"/>
  <sheetViews>
    <sheetView tabSelected="1" topLeftCell="I34" workbookViewId="0">
      <selection activeCell="J51" sqref="J51"/>
    </sheetView>
  </sheetViews>
  <sheetFormatPr defaultRowHeight="13.2" x14ac:dyDescent="0.25"/>
  <cols>
    <col min="1" max="1" width="162.44140625" bestFit="1" customWidth="1"/>
    <col min="2" max="2" width="11" customWidth="1"/>
    <col min="3" max="3" width="15.5546875" customWidth="1"/>
    <col min="4" max="4" width="20.5546875" customWidth="1"/>
    <col min="5" max="5" width="13.88671875" customWidth="1"/>
    <col min="6" max="6" width="10.88671875" customWidth="1"/>
    <col min="7" max="7" width="11.88671875" customWidth="1"/>
    <col min="8" max="8" width="18.33203125" customWidth="1"/>
    <col min="9" max="9" width="18.109375" customWidth="1"/>
    <col min="10" max="10" width="31.5546875" customWidth="1"/>
    <col min="11" max="11" width="14.44140625" customWidth="1"/>
    <col min="12" max="12" width="10.88671875" customWidth="1"/>
    <col min="13" max="13" width="34.44140625" customWidth="1"/>
    <col min="14" max="14" width="16.44140625" customWidth="1"/>
    <col min="15" max="15" width="17.44140625" customWidth="1"/>
    <col min="16" max="16" width="4.5546875" customWidth="1"/>
    <col min="17" max="19" width="12.44140625" bestFit="1" customWidth="1"/>
    <col min="20" max="20" width="23" customWidth="1"/>
    <col min="21" max="21" width="7.6640625" customWidth="1"/>
    <col min="22" max="22" width="60" customWidth="1"/>
    <col min="23" max="23" width="11.33203125" customWidth="1"/>
    <col min="24" max="24" width="14" customWidth="1"/>
    <col min="25" max="25" width="22.44140625" customWidth="1"/>
    <col min="26" max="26" width="11.88671875" bestFit="1" customWidth="1"/>
    <col min="28" max="28" width="10.6640625" style="1" bestFit="1" customWidth="1"/>
    <col min="36" max="42" width="13.5546875" bestFit="1" customWidth="1"/>
  </cols>
  <sheetData>
    <row r="1" spans="1:42" s="2" customFormat="1" x14ac:dyDescent="0.25">
      <c r="A1" s="3" t="s">
        <v>195</v>
      </c>
      <c r="B1" s="3" t="s">
        <v>366</v>
      </c>
      <c r="C1" s="3" t="s">
        <v>369</v>
      </c>
      <c r="D1" s="3" t="s">
        <v>370</v>
      </c>
      <c r="E1" s="3" t="s">
        <v>371</v>
      </c>
      <c r="F1" s="3" t="s">
        <v>372</v>
      </c>
      <c r="G1" s="3" t="s">
        <v>373</v>
      </c>
      <c r="H1" s="3" t="s">
        <v>449</v>
      </c>
      <c r="I1" s="3" t="s">
        <v>450</v>
      </c>
      <c r="J1" s="3" t="s">
        <v>374</v>
      </c>
      <c r="K1" s="3" t="s">
        <v>375</v>
      </c>
      <c r="L1" s="3" t="s">
        <v>319</v>
      </c>
      <c r="M1" s="3" t="s">
        <v>484</v>
      </c>
      <c r="N1" s="13" t="s">
        <v>196</v>
      </c>
      <c r="O1" s="13" t="s">
        <v>197</v>
      </c>
      <c r="P1" s="3" t="s">
        <v>180</v>
      </c>
      <c r="Q1" s="3" t="s">
        <v>203</v>
      </c>
      <c r="R1" s="3" t="s">
        <v>151</v>
      </c>
      <c r="S1" s="3" t="s">
        <v>179</v>
      </c>
      <c r="T1" s="3" t="s">
        <v>101</v>
      </c>
      <c r="U1" s="3" t="s">
        <v>90</v>
      </c>
      <c r="V1" s="3" t="s">
        <v>102</v>
      </c>
      <c r="W1" s="3" t="s">
        <v>478</v>
      </c>
      <c r="X1" s="3" t="s">
        <v>481</v>
      </c>
      <c r="Y1" s="3" t="s">
        <v>483</v>
      </c>
      <c r="Z1" s="3" t="s">
        <v>496</v>
      </c>
      <c r="AA1" s="17" t="s">
        <v>497</v>
      </c>
      <c r="AB1" s="3" t="s">
        <v>517</v>
      </c>
      <c r="AC1" s="3" t="s">
        <v>540</v>
      </c>
      <c r="AD1" s="3" t="s">
        <v>541</v>
      </c>
      <c r="AE1" s="3" t="s">
        <v>542</v>
      </c>
      <c r="AF1" s="3" t="s">
        <v>543</v>
      </c>
      <c r="AG1" s="3" t="s">
        <v>544</v>
      </c>
      <c r="AH1" s="3" t="s">
        <v>545</v>
      </c>
      <c r="AI1" s="3" t="s">
        <v>546</v>
      </c>
      <c r="AJ1" s="3" t="s">
        <v>578</v>
      </c>
      <c r="AK1" s="3" t="s">
        <v>579</v>
      </c>
      <c r="AL1" s="3" t="s">
        <v>573</v>
      </c>
      <c r="AM1" s="3" t="s">
        <v>574</v>
      </c>
      <c r="AN1" s="3" t="s">
        <v>575</v>
      </c>
      <c r="AO1" s="3" t="s">
        <v>576</v>
      </c>
      <c r="AP1" s="3" t="s">
        <v>577</v>
      </c>
    </row>
    <row r="2" spans="1:42" x14ac:dyDescent="0.25">
      <c r="A2" s="4" t="s">
        <v>209</v>
      </c>
      <c r="B2" s="4" t="s">
        <v>367</v>
      </c>
      <c r="C2" s="4" t="s">
        <v>327</v>
      </c>
      <c r="D2" s="4"/>
      <c r="E2" s="4"/>
      <c r="F2" s="4"/>
      <c r="G2" s="4"/>
      <c r="H2" s="4" t="s">
        <v>384</v>
      </c>
      <c r="I2" s="4" t="s">
        <v>385</v>
      </c>
      <c r="J2" s="4" t="s">
        <v>261</v>
      </c>
      <c r="K2" s="4" t="s">
        <v>262</v>
      </c>
      <c r="L2" s="6" t="s">
        <v>247</v>
      </c>
      <c r="M2" s="6" t="s">
        <v>485</v>
      </c>
      <c r="N2" s="5">
        <f>IF(L2="accelerator", 2, IF(L2="LEP", 3, IF(L2="vertexing",4,IF(L2="tracking",5,IF(L2="calorimetry",6,7)))))</f>
        <v>2</v>
      </c>
      <c r="O2" s="5">
        <f>IF(N2=N1, O1+1,1)</f>
        <v>1</v>
      </c>
      <c r="P2" s="4">
        <v>1</v>
      </c>
      <c r="Q2" s="7">
        <v>30001</v>
      </c>
      <c r="R2" s="7">
        <v>0</v>
      </c>
      <c r="S2" s="7">
        <v>0</v>
      </c>
      <c r="T2" s="1" t="s">
        <v>77</v>
      </c>
      <c r="U2" s="4" t="s">
        <v>499</v>
      </c>
      <c r="V2" s="1" t="s">
        <v>0</v>
      </c>
      <c r="W2" s="1" t="s">
        <v>479</v>
      </c>
      <c r="X2" s="4" t="s">
        <v>385</v>
      </c>
      <c r="Y2" s="1">
        <f>IF(W2="yes",1, 0)</f>
        <v>1</v>
      </c>
      <c r="Z2" s="1"/>
      <c r="AA2" s="18"/>
      <c r="AB2" s="1">
        <f>IF($C2="", 0, 1 + IF($D2="", 0, 1 + IF($E2="", 0, 1+IF($F2="", 0, 1+IF($G2="", 0, 1 + IF($Z2="", 0, 1 + IF($AA2="", 0, 1)))))))</f>
        <v>1</v>
      </c>
      <c r="AC2" s="1" t="s">
        <v>547</v>
      </c>
      <c r="AD2" s="1"/>
      <c r="AE2" s="1"/>
      <c r="AF2" s="1"/>
      <c r="AG2" s="1"/>
      <c r="AH2" s="1"/>
      <c r="AI2" s="1"/>
      <c r="AJ2" s="1" t="s">
        <v>547</v>
      </c>
      <c r="AK2" s="1"/>
      <c r="AL2" s="1"/>
      <c r="AM2" s="1"/>
      <c r="AN2" s="1"/>
      <c r="AO2" s="1"/>
      <c r="AP2" s="1"/>
    </row>
    <row r="3" spans="1:42" x14ac:dyDescent="0.25">
      <c r="A3" s="4" t="s">
        <v>217</v>
      </c>
      <c r="B3" s="4" t="s">
        <v>367</v>
      </c>
      <c r="C3" s="4" t="s">
        <v>325</v>
      </c>
      <c r="D3" s="4" t="s">
        <v>321</v>
      </c>
      <c r="E3" s="4"/>
      <c r="F3" s="4"/>
      <c r="G3" s="4"/>
      <c r="H3" s="4" t="s">
        <v>403</v>
      </c>
      <c r="I3" s="4" t="s">
        <v>404</v>
      </c>
      <c r="J3" s="4" t="s">
        <v>280</v>
      </c>
      <c r="K3" s="4" t="s">
        <v>281</v>
      </c>
      <c r="L3" s="6" t="s">
        <v>247</v>
      </c>
      <c r="M3" s="6" t="s">
        <v>485</v>
      </c>
      <c r="N3" s="5">
        <f t="shared" ref="N3:N66" si="0">IF(L3="accelerator", 2, IF(L3="LEP", 3, IF(L3="vertexing",4,IF(L3="tracking",5,IF(L3="calorimetry",6,7)))))</f>
        <v>2</v>
      </c>
      <c r="O3" s="5">
        <f t="shared" ref="O3:O66" si="1">IF(N3=N2, O2+1,1)</f>
        <v>2</v>
      </c>
      <c r="P3" s="4">
        <v>2</v>
      </c>
      <c r="Q3" s="7">
        <v>46000</v>
      </c>
      <c r="R3" s="7">
        <v>0</v>
      </c>
      <c r="S3" s="7">
        <v>0</v>
      </c>
      <c r="T3" s="1"/>
      <c r="U3" s="1"/>
      <c r="V3" s="1" t="s">
        <v>1</v>
      </c>
      <c r="W3" s="1" t="s">
        <v>479</v>
      </c>
      <c r="X3" s="4" t="s">
        <v>404</v>
      </c>
      <c r="Y3" s="1">
        <f>IF(W3="yes",Y2+1, Y2)</f>
        <v>2</v>
      </c>
      <c r="Z3" s="1"/>
      <c r="AA3" s="18"/>
      <c r="AB3" s="1">
        <f t="shared" ref="AB3:AB66" si="2">IF($C3="", 0, 1 + IF($D3="", 0, 1 + IF($E3="", 0, 1+IF($F3="", 0, 1+IF($G3="", 0, 1 + IF($Z3="", 0, 1 + IF($AA3="", 0, 1)))))))</f>
        <v>2</v>
      </c>
      <c r="AC3" s="1" t="s">
        <v>548</v>
      </c>
      <c r="AD3" s="1" t="s">
        <v>548</v>
      </c>
      <c r="AE3" s="1"/>
      <c r="AF3" s="1"/>
      <c r="AG3" s="1"/>
      <c r="AH3" s="1"/>
      <c r="AI3" s="1"/>
      <c r="AJ3" s="1" t="s">
        <v>548</v>
      </c>
      <c r="AK3" s="1"/>
      <c r="AL3" s="1"/>
      <c r="AM3" s="1"/>
      <c r="AN3" s="1"/>
      <c r="AO3" s="1"/>
      <c r="AP3" s="1"/>
    </row>
    <row r="4" spans="1:42" x14ac:dyDescent="0.25">
      <c r="A4" s="4" t="s">
        <v>218</v>
      </c>
      <c r="B4" s="4" t="s">
        <v>367</v>
      </c>
      <c r="C4" s="4" t="s">
        <v>335</v>
      </c>
      <c r="D4" s="4" t="s">
        <v>321</v>
      </c>
      <c r="E4" s="4"/>
      <c r="F4" s="4"/>
      <c r="G4" s="4"/>
      <c r="H4" s="4" t="s">
        <v>405</v>
      </c>
      <c r="I4" s="4" t="s">
        <v>406</v>
      </c>
      <c r="J4" s="4" t="s">
        <v>282</v>
      </c>
      <c r="K4" s="4" t="s">
        <v>283</v>
      </c>
      <c r="L4" s="6" t="s">
        <v>247</v>
      </c>
      <c r="M4" s="6" t="s">
        <v>485</v>
      </c>
      <c r="N4" s="5">
        <f t="shared" si="0"/>
        <v>2</v>
      </c>
      <c r="O4" s="5">
        <f t="shared" si="1"/>
        <v>3</v>
      </c>
      <c r="P4" s="4">
        <v>3</v>
      </c>
      <c r="Q4" s="7">
        <v>43400</v>
      </c>
      <c r="R4" s="7">
        <v>0</v>
      </c>
      <c r="S4" s="7">
        <v>0</v>
      </c>
      <c r="T4" s="1"/>
      <c r="U4" s="1"/>
      <c r="V4" s="1" t="s">
        <v>2</v>
      </c>
      <c r="W4" s="1" t="s">
        <v>479</v>
      </c>
      <c r="X4" s="4" t="s">
        <v>406</v>
      </c>
      <c r="Y4" s="1">
        <f t="shared" ref="Y4:Y81" si="3">IF(W4="yes",Y3+1, Y3)</f>
        <v>3</v>
      </c>
      <c r="Z4" s="1"/>
      <c r="AA4" s="18"/>
      <c r="AB4" s="1">
        <f t="shared" si="2"/>
        <v>2</v>
      </c>
      <c r="AC4" s="1" t="s">
        <v>549</v>
      </c>
      <c r="AD4" s="1" t="s">
        <v>548</v>
      </c>
      <c r="AE4" s="1"/>
      <c r="AF4" s="1"/>
      <c r="AG4" s="1"/>
      <c r="AH4" s="1"/>
      <c r="AI4" s="1"/>
      <c r="AJ4" s="1" t="s">
        <v>549</v>
      </c>
      <c r="AK4" s="1"/>
      <c r="AL4" s="1"/>
      <c r="AM4" s="1"/>
      <c r="AN4" s="1"/>
      <c r="AO4" s="1"/>
      <c r="AP4" s="1"/>
    </row>
    <row r="5" spans="1:42" x14ac:dyDescent="0.25">
      <c r="A5" s="4" t="s">
        <v>493</v>
      </c>
      <c r="B5" s="4" t="s">
        <v>367</v>
      </c>
      <c r="C5" s="5" t="s">
        <v>201</v>
      </c>
      <c r="D5" s="5" t="s">
        <v>202</v>
      </c>
      <c r="E5" s="4" t="s">
        <v>237</v>
      </c>
      <c r="F5" s="5" t="s">
        <v>344</v>
      </c>
      <c r="G5" s="5" t="s">
        <v>321</v>
      </c>
      <c r="H5" s="4" t="s">
        <v>199</v>
      </c>
      <c r="I5" s="4" t="s">
        <v>402</v>
      </c>
      <c r="J5" s="14" t="s">
        <v>200</v>
      </c>
      <c r="K5" s="4" t="s">
        <v>79</v>
      </c>
      <c r="L5" s="9" t="s">
        <v>247</v>
      </c>
      <c r="M5" s="6" t="s">
        <v>485</v>
      </c>
      <c r="N5" s="5">
        <f t="shared" si="0"/>
        <v>2</v>
      </c>
      <c r="O5" s="5">
        <f t="shared" si="1"/>
        <v>4</v>
      </c>
      <c r="P5" s="4">
        <v>4</v>
      </c>
      <c r="Q5" s="7">
        <v>37000</v>
      </c>
      <c r="R5" s="7">
        <v>0</v>
      </c>
      <c r="S5" s="7">
        <v>0</v>
      </c>
      <c r="T5" s="1"/>
      <c r="U5" s="4"/>
      <c r="V5" s="4" t="s">
        <v>3</v>
      </c>
      <c r="W5" s="4" t="s">
        <v>479</v>
      </c>
      <c r="X5" s="4" t="s">
        <v>402</v>
      </c>
      <c r="Y5" s="1">
        <f t="shared" si="3"/>
        <v>4</v>
      </c>
      <c r="Z5" s="1"/>
      <c r="AA5" s="18"/>
      <c r="AB5" s="1">
        <f t="shared" si="2"/>
        <v>5</v>
      </c>
      <c r="AC5" s="1" t="s">
        <v>548</v>
      </c>
      <c r="AD5" s="1"/>
      <c r="AE5" s="1" t="s">
        <v>548</v>
      </c>
      <c r="AF5" s="1" t="s">
        <v>550</v>
      </c>
      <c r="AG5" s="1" t="s">
        <v>548</v>
      </c>
      <c r="AH5" s="1"/>
      <c r="AI5" s="1"/>
      <c r="AJ5" s="1" t="s">
        <v>548</v>
      </c>
      <c r="AK5" s="1"/>
      <c r="AL5" s="1"/>
      <c r="AM5" s="1" t="s">
        <v>550</v>
      </c>
      <c r="AN5" s="1"/>
      <c r="AO5" s="1"/>
      <c r="AP5" s="1"/>
    </row>
    <row r="6" spans="1:42" x14ac:dyDescent="0.25">
      <c r="A6" s="4" t="s">
        <v>460</v>
      </c>
      <c r="B6" s="4" t="s">
        <v>194</v>
      </c>
      <c r="C6" s="4" t="s">
        <v>91</v>
      </c>
      <c r="D6" s="4"/>
      <c r="E6" s="4"/>
      <c r="F6" s="4"/>
      <c r="G6" s="4"/>
      <c r="H6" s="1" t="s">
        <v>103</v>
      </c>
      <c r="I6" s="1" t="s">
        <v>104</v>
      </c>
      <c r="J6" s="1" t="s">
        <v>152</v>
      </c>
      <c r="K6" s="1" t="s">
        <v>81</v>
      </c>
      <c r="L6" s="4" t="s">
        <v>247</v>
      </c>
      <c r="M6" s="6" t="s">
        <v>485</v>
      </c>
      <c r="N6" s="5">
        <f t="shared" si="0"/>
        <v>2</v>
      </c>
      <c r="O6" s="5">
        <f t="shared" si="1"/>
        <v>5</v>
      </c>
      <c r="P6" s="4">
        <v>5</v>
      </c>
      <c r="Q6" s="11">
        <v>36600</v>
      </c>
      <c r="R6" s="7">
        <v>74500</v>
      </c>
      <c r="S6" s="7">
        <v>88500</v>
      </c>
      <c r="T6" s="1"/>
      <c r="U6" s="1"/>
      <c r="V6" s="1" t="s">
        <v>45</v>
      </c>
      <c r="W6" s="1" t="s">
        <v>479</v>
      </c>
      <c r="X6" s="4" t="s">
        <v>104</v>
      </c>
      <c r="Y6" s="1">
        <f t="shared" si="3"/>
        <v>5</v>
      </c>
      <c r="Z6" s="1"/>
      <c r="AA6" s="18"/>
      <c r="AB6" s="1">
        <f t="shared" si="2"/>
        <v>1</v>
      </c>
      <c r="AC6" s="1" t="s">
        <v>551</v>
      </c>
      <c r="AD6" s="1"/>
      <c r="AE6" s="1"/>
      <c r="AF6" s="1"/>
      <c r="AG6" s="1"/>
      <c r="AH6" s="1"/>
      <c r="AI6" s="1"/>
      <c r="AJ6" s="1" t="s">
        <v>551</v>
      </c>
      <c r="AK6" s="1"/>
      <c r="AL6" s="1"/>
      <c r="AM6" s="1"/>
      <c r="AN6" s="1"/>
      <c r="AO6" s="1"/>
      <c r="AP6" s="1"/>
    </row>
    <row r="7" spans="1:42" x14ac:dyDescent="0.25">
      <c r="A7" s="4" t="s">
        <v>461</v>
      </c>
      <c r="B7" s="4" t="s">
        <v>194</v>
      </c>
      <c r="C7" s="4" t="s">
        <v>91</v>
      </c>
      <c r="D7" s="4"/>
      <c r="E7" s="4"/>
      <c r="F7" s="4"/>
      <c r="G7" s="4"/>
      <c r="H7" s="1" t="s">
        <v>105</v>
      </c>
      <c r="I7" s="1" t="s">
        <v>106</v>
      </c>
      <c r="J7" s="1" t="s">
        <v>153</v>
      </c>
      <c r="K7" s="1" t="s">
        <v>82</v>
      </c>
      <c r="L7" s="4" t="s">
        <v>247</v>
      </c>
      <c r="M7" s="6" t="s">
        <v>485</v>
      </c>
      <c r="N7" s="5">
        <f t="shared" si="0"/>
        <v>2</v>
      </c>
      <c r="O7" s="5">
        <f t="shared" si="1"/>
        <v>6</v>
      </c>
      <c r="P7" s="4">
        <v>6</v>
      </c>
      <c r="Q7" s="11">
        <v>77500</v>
      </c>
      <c r="R7" s="7">
        <v>104000</v>
      </c>
      <c r="S7" s="7">
        <v>64000</v>
      </c>
      <c r="T7" s="1"/>
      <c r="U7" s="1"/>
      <c r="V7" s="1" t="s">
        <v>46</v>
      </c>
      <c r="W7" s="1" t="s">
        <v>479</v>
      </c>
      <c r="X7" s="4" t="s">
        <v>106</v>
      </c>
      <c r="Y7" s="1">
        <f t="shared" si="3"/>
        <v>6</v>
      </c>
      <c r="Z7" s="1"/>
      <c r="AA7" s="18"/>
      <c r="AB7" s="1">
        <f t="shared" si="2"/>
        <v>1</v>
      </c>
      <c r="AC7" s="1" t="s">
        <v>551</v>
      </c>
      <c r="AD7" s="1"/>
      <c r="AE7" s="1"/>
      <c r="AF7" s="1"/>
      <c r="AG7" s="1"/>
      <c r="AH7" s="1"/>
      <c r="AI7" s="1"/>
      <c r="AJ7" s="1" t="s">
        <v>551</v>
      </c>
      <c r="AK7" s="1"/>
      <c r="AL7" s="1"/>
      <c r="AM7" s="1"/>
      <c r="AN7" s="1"/>
      <c r="AO7" s="1"/>
      <c r="AP7" s="1"/>
    </row>
    <row r="8" spans="1:42" x14ac:dyDescent="0.25">
      <c r="A8" s="4" t="s">
        <v>514</v>
      </c>
      <c r="B8" s="4" t="s">
        <v>194</v>
      </c>
      <c r="C8" s="4" t="s">
        <v>100</v>
      </c>
      <c r="D8" s="4" t="s">
        <v>323</v>
      </c>
      <c r="E8" s="1"/>
      <c r="F8" s="4"/>
      <c r="G8" s="4"/>
      <c r="H8" s="1" t="s">
        <v>107</v>
      </c>
      <c r="I8" s="1" t="s">
        <v>108</v>
      </c>
      <c r="J8" s="1" t="s">
        <v>154</v>
      </c>
      <c r="K8" s="1" t="s">
        <v>468</v>
      </c>
      <c r="L8" s="4" t="s">
        <v>247</v>
      </c>
      <c r="M8" s="6" t="s">
        <v>485</v>
      </c>
      <c r="N8" s="5">
        <f t="shared" si="0"/>
        <v>2</v>
      </c>
      <c r="O8" s="5">
        <f t="shared" si="1"/>
        <v>7</v>
      </c>
      <c r="P8" s="4">
        <v>7</v>
      </c>
      <c r="Q8" s="11">
        <v>27000</v>
      </c>
      <c r="R8" s="7">
        <v>43000</v>
      </c>
      <c r="S8" s="7">
        <v>27000</v>
      </c>
      <c r="T8" s="1"/>
      <c r="U8" s="1"/>
      <c r="V8" s="1" t="s">
        <v>47</v>
      </c>
      <c r="W8" s="1" t="s">
        <v>479</v>
      </c>
      <c r="X8" s="4" t="s">
        <v>108</v>
      </c>
      <c r="Y8" s="1">
        <f t="shared" si="3"/>
        <v>7</v>
      </c>
      <c r="Z8" s="1"/>
      <c r="AA8" s="18"/>
      <c r="AB8" s="1">
        <f t="shared" si="2"/>
        <v>2</v>
      </c>
      <c r="AC8" s="1" t="s">
        <v>552</v>
      </c>
      <c r="AD8" s="1" t="s">
        <v>552</v>
      </c>
      <c r="AE8" s="1"/>
      <c r="AF8" s="1"/>
      <c r="AG8" s="1"/>
      <c r="AH8" s="1"/>
      <c r="AI8" s="1"/>
      <c r="AJ8" s="1" t="s">
        <v>552</v>
      </c>
      <c r="AK8" s="1" t="s">
        <v>552</v>
      </c>
      <c r="AL8" s="1"/>
      <c r="AM8" s="1"/>
      <c r="AN8" s="1"/>
      <c r="AO8" s="1"/>
      <c r="AP8" s="1"/>
    </row>
    <row r="9" spans="1:42" x14ac:dyDescent="0.25">
      <c r="A9" s="4" t="s">
        <v>204</v>
      </c>
      <c r="B9" s="4" t="s">
        <v>367</v>
      </c>
      <c r="C9" s="4" t="s">
        <v>320</v>
      </c>
      <c r="D9" s="4" t="s">
        <v>237</v>
      </c>
      <c r="E9" s="4" t="s">
        <v>498</v>
      </c>
      <c r="F9" s="4"/>
      <c r="G9" s="4"/>
      <c r="H9" s="4" t="s">
        <v>378</v>
      </c>
      <c r="I9" s="4" t="s">
        <v>379</v>
      </c>
      <c r="J9" s="4" t="s">
        <v>253</v>
      </c>
      <c r="K9" s="4" t="s">
        <v>351</v>
      </c>
      <c r="L9" s="6" t="s">
        <v>247</v>
      </c>
      <c r="M9" s="6" t="s">
        <v>485</v>
      </c>
      <c r="N9" s="5">
        <f t="shared" si="0"/>
        <v>2</v>
      </c>
      <c r="O9" s="5">
        <f t="shared" si="1"/>
        <v>8</v>
      </c>
      <c r="P9" s="4">
        <v>8</v>
      </c>
      <c r="Q9" s="7">
        <v>9240</v>
      </c>
      <c r="R9" s="7">
        <v>0</v>
      </c>
      <c r="S9" s="7">
        <v>0</v>
      </c>
      <c r="T9" s="1"/>
      <c r="U9" s="1"/>
      <c r="V9" s="1" t="s">
        <v>4</v>
      </c>
      <c r="W9" s="1" t="s">
        <v>479</v>
      </c>
      <c r="X9" s="4" t="s">
        <v>379</v>
      </c>
      <c r="Y9" s="1">
        <f t="shared" si="3"/>
        <v>8</v>
      </c>
      <c r="Z9" s="1"/>
      <c r="AA9" s="18"/>
      <c r="AB9" s="1">
        <f t="shared" si="2"/>
        <v>3</v>
      </c>
      <c r="AC9" s="1" t="s">
        <v>553</v>
      </c>
      <c r="AD9" s="1" t="s">
        <v>548</v>
      </c>
      <c r="AE9" s="1" t="s">
        <v>554</v>
      </c>
      <c r="AF9" s="1"/>
      <c r="AG9" s="1"/>
      <c r="AH9" s="1"/>
      <c r="AI9" s="1"/>
      <c r="AJ9" s="1" t="s">
        <v>553</v>
      </c>
      <c r="AK9" s="1"/>
      <c r="AL9" s="1" t="s">
        <v>554</v>
      </c>
      <c r="AM9" s="1"/>
      <c r="AN9" s="1"/>
      <c r="AO9" s="1"/>
      <c r="AP9" s="1"/>
    </row>
    <row r="10" spans="1:42" x14ac:dyDescent="0.25">
      <c r="A10" s="4" t="s">
        <v>216</v>
      </c>
      <c r="B10" s="4" t="s">
        <v>367</v>
      </c>
      <c r="C10" s="4" t="s">
        <v>332</v>
      </c>
      <c r="D10" s="4" t="s">
        <v>322</v>
      </c>
      <c r="E10" s="4" t="s">
        <v>321</v>
      </c>
      <c r="F10" s="4"/>
      <c r="G10" s="4"/>
      <c r="H10" s="4" t="s">
        <v>392</v>
      </c>
      <c r="I10" s="4" t="s">
        <v>400</v>
      </c>
      <c r="J10" s="4" t="s">
        <v>276</v>
      </c>
      <c r="K10" s="4" t="s">
        <v>277</v>
      </c>
      <c r="L10" s="6" t="s">
        <v>247</v>
      </c>
      <c r="M10" s="6" t="s">
        <v>485</v>
      </c>
      <c r="N10" s="5">
        <f t="shared" si="0"/>
        <v>2</v>
      </c>
      <c r="O10" s="5">
        <f t="shared" si="1"/>
        <v>9</v>
      </c>
      <c r="P10" s="4">
        <v>9</v>
      </c>
      <c r="Q10" s="7">
        <v>19180</v>
      </c>
      <c r="R10" s="7">
        <v>0</v>
      </c>
      <c r="S10" s="7">
        <v>0</v>
      </c>
      <c r="T10" s="1"/>
      <c r="U10" s="1"/>
      <c r="V10" s="1" t="s">
        <v>5</v>
      </c>
      <c r="W10" s="1" t="s">
        <v>479</v>
      </c>
      <c r="X10" s="4" t="s">
        <v>400</v>
      </c>
      <c r="Y10" s="1">
        <f t="shared" si="3"/>
        <v>9</v>
      </c>
      <c r="Z10" s="1"/>
      <c r="AA10" s="18"/>
      <c r="AB10" s="1">
        <f t="shared" si="2"/>
        <v>3</v>
      </c>
      <c r="AC10" s="1" t="s">
        <v>548</v>
      </c>
      <c r="AD10" s="1" t="s">
        <v>553</v>
      </c>
      <c r="AE10" s="1" t="s">
        <v>548</v>
      </c>
      <c r="AF10" s="1"/>
      <c r="AG10" s="1"/>
      <c r="AH10" s="1"/>
      <c r="AI10" s="1"/>
      <c r="AJ10" s="1" t="s">
        <v>548</v>
      </c>
      <c r="AK10" s="1"/>
      <c r="AL10" s="1"/>
      <c r="AM10" s="1"/>
      <c r="AN10" s="1"/>
      <c r="AO10" s="1"/>
      <c r="AP10" s="1"/>
    </row>
    <row r="11" spans="1:42" x14ac:dyDescent="0.25">
      <c r="A11" s="4" t="s">
        <v>452</v>
      </c>
      <c r="B11" s="4" t="s">
        <v>194</v>
      </c>
      <c r="C11" s="4" t="s">
        <v>92</v>
      </c>
      <c r="D11" s="4"/>
      <c r="E11" s="4"/>
      <c r="F11" s="4"/>
      <c r="G11" s="4"/>
      <c r="H11" s="1" t="s">
        <v>109</v>
      </c>
      <c r="I11" s="1" t="s">
        <v>110</v>
      </c>
      <c r="J11" s="1" t="s">
        <v>155</v>
      </c>
      <c r="K11" s="1" t="s">
        <v>477</v>
      </c>
      <c r="L11" s="4" t="s">
        <v>247</v>
      </c>
      <c r="M11" s="6" t="s">
        <v>485</v>
      </c>
      <c r="N11" s="5">
        <f t="shared" si="0"/>
        <v>2</v>
      </c>
      <c r="O11" s="5">
        <f t="shared" si="1"/>
        <v>10</v>
      </c>
      <c r="P11" s="4">
        <v>10</v>
      </c>
      <c r="Q11" s="11">
        <v>39000</v>
      </c>
      <c r="R11" s="7">
        <v>43000</v>
      </c>
      <c r="S11" s="7">
        <v>47000</v>
      </c>
      <c r="T11" s="1"/>
      <c r="U11" s="1"/>
      <c r="V11" s="1" t="s">
        <v>48</v>
      </c>
      <c r="W11" s="1" t="s">
        <v>479</v>
      </c>
      <c r="X11" s="4" t="s">
        <v>110</v>
      </c>
      <c r="Y11" s="1">
        <f t="shared" si="3"/>
        <v>10</v>
      </c>
      <c r="Z11" s="1"/>
      <c r="AA11" s="18"/>
      <c r="AB11" s="1">
        <f t="shared" si="2"/>
        <v>1</v>
      </c>
      <c r="AC11" s="1" t="s">
        <v>555</v>
      </c>
      <c r="AD11" s="1"/>
      <c r="AE11" s="1"/>
      <c r="AF11" s="1"/>
      <c r="AG11" s="1"/>
      <c r="AH11" s="1"/>
      <c r="AI11" s="1"/>
      <c r="AJ11" s="1" t="s">
        <v>555</v>
      </c>
      <c r="AK11" s="1"/>
      <c r="AL11" s="1"/>
      <c r="AM11" s="1"/>
      <c r="AN11" s="1"/>
      <c r="AO11" s="1"/>
      <c r="AP11" s="1"/>
    </row>
    <row r="12" spans="1:42" x14ac:dyDescent="0.25">
      <c r="A12" s="4" t="s">
        <v>214</v>
      </c>
      <c r="B12" s="4" t="s">
        <v>367</v>
      </c>
      <c r="C12" s="4" t="s">
        <v>322</v>
      </c>
      <c r="D12" s="4" t="s">
        <v>330</v>
      </c>
      <c r="E12" s="4" t="s">
        <v>321</v>
      </c>
      <c r="F12" s="4"/>
      <c r="G12" s="4"/>
      <c r="H12" s="4" t="s">
        <v>396</v>
      </c>
      <c r="I12" s="4" t="s">
        <v>397</v>
      </c>
      <c r="J12" s="15" t="s">
        <v>273</v>
      </c>
      <c r="K12" s="4" t="s">
        <v>274</v>
      </c>
      <c r="L12" s="6" t="s">
        <v>247</v>
      </c>
      <c r="M12" s="6" t="s">
        <v>485</v>
      </c>
      <c r="N12" s="5">
        <f t="shared" si="0"/>
        <v>2</v>
      </c>
      <c r="O12" s="5">
        <f t="shared" si="1"/>
        <v>11</v>
      </c>
      <c r="P12" s="4">
        <v>11</v>
      </c>
      <c r="Q12" s="7">
        <v>19819</v>
      </c>
      <c r="R12" s="7">
        <v>0</v>
      </c>
      <c r="S12" s="7">
        <v>0</v>
      </c>
      <c r="T12" s="1"/>
      <c r="U12" s="1"/>
      <c r="V12" s="1" t="s">
        <v>6</v>
      </c>
      <c r="W12" s="4" t="s">
        <v>479</v>
      </c>
      <c r="X12" s="4" t="s">
        <v>397</v>
      </c>
      <c r="Y12" s="1">
        <f t="shared" si="3"/>
        <v>11</v>
      </c>
      <c r="Z12" s="1"/>
      <c r="AA12" s="18"/>
      <c r="AB12" s="1">
        <f t="shared" si="2"/>
        <v>3</v>
      </c>
      <c r="AC12" s="1" t="s">
        <v>553</v>
      </c>
      <c r="AD12" s="1" t="s">
        <v>553</v>
      </c>
      <c r="AE12" s="1" t="s">
        <v>548</v>
      </c>
      <c r="AF12" s="1"/>
      <c r="AG12" s="1"/>
      <c r="AH12" s="1"/>
      <c r="AI12" s="1"/>
      <c r="AJ12" s="1"/>
      <c r="AK12" s="1" t="s">
        <v>553</v>
      </c>
      <c r="AL12" s="1"/>
      <c r="AM12" s="1"/>
      <c r="AN12" s="1"/>
      <c r="AO12" s="1"/>
      <c r="AP12" s="1"/>
    </row>
    <row r="13" spans="1:42" x14ac:dyDescent="0.25">
      <c r="A13" s="4" t="s">
        <v>212</v>
      </c>
      <c r="B13" s="4" t="s">
        <v>367</v>
      </c>
      <c r="C13" s="4" t="s">
        <v>237</v>
      </c>
      <c r="D13" s="4" t="s">
        <v>321</v>
      </c>
      <c r="E13" s="4"/>
      <c r="F13" s="4"/>
      <c r="G13" s="4"/>
      <c r="H13" s="4" t="s">
        <v>386</v>
      </c>
      <c r="I13" s="4" t="s">
        <v>387</v>
      </c>
      <c r="J13" s="4" t="s">
        <v>263</v>
      </c>
      <c r="K13" s="4" t="s">
        <v>264</v>
      </c>
      <c r="L13" s="6" t="s">
        <v>247</v>
      </c>
      <c r="M13" s="6" t="s">
        <v>485</v>
      </c>
      <c r="N13" s="5">
        <f t="shared" si="0"/>
        <v>2</v>
      </c>
      <c r="O13" s="5">
        <f t="shared" si="1"/>
        <v>12</v>
      </c>
      <c r="P13" s="4">
        <v>12</v>
      </c>
      <c r="Q13" s="7">
        <v>0</v>
      </c>
      <c r="R13" s="7">
        <v>0</v>
      </c>
      <c r="S13" s="7">
        <v>0</v>
      </c>
      <c r="T13" s="1"/>
      <c r="U13" s="1"/>
      <c r="V13" s="1" t="s">
        <v>7</v>
      </c>
      <c r="W13" s="1" t="s">
        <v>479</v>
      </c>
      <c r="X13" s="4" t="s">
        <v>387</v>
      </c>
      <c r="Y13" s="1">
        <f t="shared" si="3"/>
        <v>12</v>
      </c>
      <c r="Z13" s="1"/>
      <c r="AA13" s="18"/>
      <c r="AB13" s="1">
        <f t="shared" si="2"/>
        <v>2</v>
      </c>
      <c r="AC13" s="1" t="s">
        <v>548</v>
      </c>
      <c r="AD13" s="1" t="s">
        <v>548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4" t="s">
        <v>515</v>
      </c>
      <c r="B14" s="4"/>
      <c r="C14" s="4"/>
      <c r="D14" s="4"/>
      <c r="E14" s="4"/>
      <c r="F14" s="4"/>
      <c r="G14" s="4"/>
      <c r="H14" s="4"/>
      <c r="I14" s="4"/>
      <c r="J14" s="15"/>
      <c r="K14" s="4"/>
      <c r="L14" s="6" t="s">
        <v>247</v>
      </c>
      <c r="M14" s="6" t="s">
        <v>485</v>
      </c>
      <c r="N14" s="5">
        <f t="shared" si="0"/>
        <v>2</v>
      </c>
      <c r="O14" s="5">
        <f t="shared" si="1"/>
        <v>13</v>
      </c>
      <c r="P14" s="4">
        <v>13</v>
      </c>
      <c r="Q14" s="7"/>
      <c r="R14" s="7"/>
      <c r="S14" s="7"/>
      <c r="T14" s="1"/>
      <c r="U14" s="1"/>
      <c r="V14" s="1"/>
      <c r="W14" s="4" t="s">
        <v>516</v>
      </c>
      <c r="X14" s="4" t="s">
        <v>395</v>
      </c>
      <c r="Y14" s="1">
        <f t="shared" si="3"/>
        <v>12</v>
      </c>
      <c r="Z14" s="1"/>
      <c r="AA14" s="18"/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4" t="s">
        <v>453</v>
      </c>
      <c r="B15" s="4" t="s">
        <v>194</v>
      </c>
      <c r="C15" s="4" t="s">
        <v>323</v>
      </c>
      <c r="D15" s="4" t="s">
        <v>335</v>
      </c>
      <c r="E15" s="4"/>
      <c r="F15" s="4"/>
      <c r="G15" s="4"/>
      <c r="H15" s="1" t="s">
        <v>111</v>
      </c>
      <c r="I15" s="1" t="s">
        <v>112</v>
      </c>
      <c r="J15" s="1" t="s">
        <v>797</v>
      </c>
      <c r="K15" s="1" t="s">
        <v>89</v>
      </c>
      <c r="L15" s="4" t="s">
        <v>247</v>
      </c>
      <c r="M15" s="6" t="s">
        <v>485</v>
      </c>
      <c r="N15" s="5">
        <f t="shared" si="0"/>
        <v>2</v>
      </c>
      <c r="O15" s="5">
        <f t="shared" si="1"/>
        <v>14</v>
      </c>
      <c r="P15" s="4">
        <v>14</v>
      </c>
      <c r="Q15" s="11">
        <v>28900</v>
      </c>
      <c r="R15" s="7">
        <v>48900</v>
      </c>
      <c r="S15" s="7">
        <v>60800</v>
      </c>
      <c r="T15" s="1"/>
      <c r="U15" s="1"/>
      <c r="V15" s="1" t="s">
        <v>49</v>
      </c>
      <c r="W15" s="1" t="s">
        <v>479</v>
      </c>
      <c r="X15" s="4" t="s">
        <v>112</v>
      </c>
      <c r="Y15" s="1">
        <f t="shared" si="3"/>
        <v>13</v>
      </c>
      <c r="Z15" s="1"/>
      <c r="AA15" s="18"/>
      <c r="AB15" s="1">
        <f t="shared" si="2"/>
        <v>2</v>
      </c>
      <c r="AC15" s="1" t="s">
        <v>552</v>
      </c>
      <c r="AD15" s="1" t="s">
        <v>549</v>
      </c>
      <c r="AE15" s="1"/>
      <c r="AF15" s="1"/>
      <c r="AG15" s="1"/>
      <c r="AH15" s="1"/>
      <c r="AI15" s="1"/>
      <c r="AJ15" s="1" t="s">
        <v>552</v>
      </c>
      <c r="AK15" s="1" t="s">
        <v>549</v>
      </c>
      <c r="AL15" s="1"/>
      <c r="AM15" s="1"/>
      <c r="AN15" s="1"/>
      <c r="AO15" s="1"/>
      <c r="AP15" s="1"/>
    </row>
    <row r="16" spans="1:42" x14ac:dyDescent="0.25">
      <c r="A16" s="4" t="s">
        <v>454</v>
      </c>
      <c r="B16" s="4" t="s">
        <v>367</v>
      </c>
      <c r="C16" s="4" t="s">
        <v>320</v>
      </c>
      <c r="D16" s="4" t="s">
        <v>321</v>
      </c>
      <c r="E16" s="4"/>
      <c r="F16" s="4"/>
      <c r="G16" s="4"/>
      <c r="H16" s="4" t="s">
        <v>376</v>
      </c>
      <c r="I16" s="4" t="s">
        <v>377</v>
      </c>
      <c r="J16" s="4" t="s">
        <v>252</v>
      </c>
      <c r="K16" s="4" t="s">
        <v>352</v>
      </c>
      <c r="L16" s="6" t="s">
        <v>247</v>
      </c>
      <c r="M16" s="6" t="s">
        <v>485</v>
      </c>
      <c r="N16" s="5">
        <f t="shared" si="0"/>
        <v>2</v>
      </c>
      <c r="O16" s="5">
        <f t="shared" si="1"/>
        <v>15</v>
      </c>
      <c r="P16" s="4">
        <v>15</v>
      </c>
      <c r="Q16" s="7">
        <v>9032</v>
      </c>
      <c r="R16" s="7">
        <v>0</v>
      </c>
      <c r="S16" s="7">
        <v>0</v>
      </c>
      <c r="T16" s="1"/>
      <c r="U16" s="1"/>
      <c r="V16" s="1" t="s">
        <v>8</v>
      </c>
      <c r="W16" s="1" t="s">
        <v>479</v>
      </c>
      <c r="X16" s="4" t="s">
        <v>377</v>
      </c>
      <c r="Y16" s="1">
        <f t="shared" si="3"/>
        <v>14</v>
      </c>
      <c r="Z16" s="1"/>
      <c r="AA16" s="18"/>
      <c r="AB16" s="1">
        <f t="shared" si="2"/>
        <v>2</v>
      </c>
      <c r="AC16" s="1" t="s">
        <v>553</v>
      </c>
      <c r="AD16" s="1" t="s">
        <v>548</v>
      </c>
      <c r="AE16" s="1"/>
      <c r="AF16" s="1"/>
      <c r="AG16" s="1"/>
      <c r="AH16" s="1"/>
      <c r="AI16" s="1"/>
      <c r="AJ16" s="1" t="s">
        <v>553</v>
      </c>
      <c r="AK16" s="1"/>
      <c r="AL16" s="1"/>
      <c r="AM16" s="1"/>
      <c r="AN16" s="1"/>
      <c r="AO16" s="1"/>
      <c r="AP16" s="1"/>
    </row>
    <row r="17" spans="1:42" x14ac:dyDescent="0.25">
      <c r="A17" s="4" t="s">
        <v>206</v>
      </c>
      <c r="B17" s="4" t="s">
        <v>367</v>
      </c>
      <c r="C17" s="4" t="s">
        <v>324</v>
      </c>
      <c r="D17" s="4" t="s">
        <v>321</v>
      </c>
      <c r="E17" s="4"/>
      <c r="F17" s="4"/>
      <c r="G17" s="4"/>
      <c r="H17" s="4" t="s">
        <v>378</v>
      </c>
      <c r="I17" s="4" t="s">
        <v>380</v>
      </c>
      <c r="J17" s="4" t="s">
        <v>255</v>
      </c>
      <c r="K17" s="4" t="s">
        <v>256</v>
      </c>
      <c r="L17" s="6" t="s">
        <v>247</v>
      </c>
      <c r="M17" s="6" t="s">
        <v>485</v>
      </c>
      <c r="N17" s="5">
        <f t="shared" si="0"/>
        <v>2</v>
      </c>
      <c r="O17" s="5">
        <f t="shared" si="1"/>
        <v>16</v>
      </c>
      <c r="P17" s="4">
        <v>16</v>
      </c>
      <c r="Q17" s="7">
        <v>40000</v>
      </c>
      <c r="R17" s="7">
        <v>0</v>
      </c>
      <c r="S17" s="7">
        <v>0</v>
      </c>
      <c r="T17" s="1"/>
      <c r="U17" s="1"/>
      <c r="V17" s="1" t="s">
        <v>9</v>
      </c>
      <c r="W17" s="1" t="s">
        <v>479</v>
      </c>
      <c r="X17" s="4" t="s">
        <v>380</v>
      </c>
      <c r="Y17" s="1">
        <f t="shared" si="3"/>
        <v>15</v>
      </c>
      <c r="Z17" s="1"/>
      <c r="AA17" s="18"/>
      <c r="AB17" s="1">
        <f t="shared" si="2"/>
        <v>2</v>
      </c>
      <c r="AC17" s="1" t="s">
        <v>556</v>
      </c>
      <c r="AD17" s="1" t="s">
        <v>548</v>
      </c>
      <c r="AE17" s="1"/>
      <c r="AF17" s="1"/>
      <c r="AG17" s="1"/>
      <c r="AH17" s="1"/>
      <c r="AI17" s="1"/>
      <c r="AJ17" s="1" t="s">
        <v>556</v>
      </c>
      <c r="AK17" s="1"/>
      <c r="AL17" s="1"/>
      <c r="AM17" s="1"/>
      <c r="AN17" s="1"/>
      <c r="AO17" s="1"/>
      <c r="AP17" s="1"/>
    </row>
    <row r="18" spans="1:42" x14ac:dyDescent="0.25">
      <c r="A18" s="4" t="s">
        <v>210</v>
      </c>
      <c r="B18" s="4" t="s">
        <v>367</v>
      </c>
      <c r="C18" s="4" t="s">
        <v>327</v>
      </c>
      <c r="D18" s="1"/>
      <c r="E18" s="4"/>
      <c r="F18" s="4"/>
      <c r="G18" s="4"/>
      <c r="H18" s="4" t="s">
        <v>384</v>
      </c>
      <c r="I18" s="4" t="s">
        <v>385</v>
      </c>
      <c r="J18" s="4" t="s">
        <v>261</v>
      </c>
      <c r="K18" s="4" t="s">
        <v>262</v>
      </c>
      <c r="L18" s="6" t="s">
        <v>247</v>
      </c>
      <c r="M18" s="6" t="s">
        <v>485</v>
      </c>
      <c r="N18" s="5">
        <f t="shared" si="0"/>
        <v>2</v>
      </c>
      <c r="O18" s="5">
        <f t="shared" si="1"/>
        <v>17</v>
      </c>
      <c r="P18" s="4">
        <v>17</v>
      </c>
      <c r="Q18" s="7">
        <v>23480</v>
      </c>
      <c r="R18" s="7">
        <v>0</v>
      </c>
      <c r="S18" s="7">
        <v>0</v>
      </c>
      <c r="T18" s="1"/>
      <c r="U18" s="1"/>
      <c r="V18" s="1" t="s">
        <v>15</v>
      </c>
      <c r="W18" s="1" t="s">
        <v>479</v>
      </c>
      <c r="X18" s="4" t="s">
        <v>385</v>
      </c>
      <c r="Y18" s="1">
        <f t="shared" si="3"/>
        <v>16</v>
      </c>
      <c r="Z18" s="1"/>
      <c r="AA18" s="18"/>
      <c r="AB18" s="1">
        <f t="shared" si="2"/>
        <v>1</v>
      </c>
      <c r="AC18" s="1" t="s">
        <v>547</v>
      </c>
      <c r="AD18" s="1"/>
      <c r="AE18" s="1"/>
      <c r="AF18" s="1"/>
      <c r="AG18" s="1"/>
      <c r="AH18" s="1"/>
      <c r="AI18" s="1"/>
      <c r="AJ18" s="1" t="s">
        <v>547</v>
      </c>
      <c r="AK18" s="1"/>
      <c r="AL18" s="1"/>
      <c r="AM18" s="1"/>
      <c r="AN18" s="1"/>
      <c r="AO18" s="1"/>
      <c r="AP18" s="1"/>
    </row>
    <row r="19" spans="1:42" x14ac:dyDescent="0.25">
      <c r="A19" s="4" t="s">
        <v>213</v>
      </c>
      <c r="B19" s="4" t="s">
        <v>367</v>
      </c>
      <c r="C19" s="4" t="s">
        <v>324</v>
      </c>
      <c r="D19" s="4" t="s">
        <v>349</v>
      </c>
      <c r="E19" s="4"/>
      <c r="F19" s="4"/>
      <c r="G19" s="4"/>
      <c r="H19" s="4" t="s">
        <v>388</v>
      </c>
      <c r="I19" s="4" t="s">
        <v>389</v>
      </c>
      <c r="J19" s="4" t="s">
        <v>265</v>
      </c>
      <c r="K19" s="4" t="s">
        <v>266</v>
      </c>
      <c r="L19" s="6" t="s">
        <v>247</v>
      </c>
      <c r="M19" s="6" t="s">
        <v>485</v>
      </c>
      <c r="N19" s="5">
        <f t="shared" si="0"/>
        <v>2</v>
      </c>
      <c r="O19" s="5">
        <f t="shared" si="1"/>
        <v>18</v>
      </c>
      <c r="P19" s="4">
        <v>18</v>
      </c>
      <c r="Q19" s="7">
        <v>40000</v>
      </c>
      <c r="R19" s="7">
        <v>0</v>
      </c>
      <c r="S19" s="7">
        <v>0</v>
      </c>
      <c r="T19" s="1"/>
      <c r="U19" s="1"/>
      <c r="V19" s="1" t="s">
        <v>11</v>
      </c>
      <c r="W19" s="1" t="s">
        <v>479</v>
      </c>
      <c r="X19" s="4" t="s">
        <v>389</v>
      </c>
      <c r="Y19" s="1">
        <f t="shared" si="3"/>
        <v>17</v>
      </c>
      <c r="Z19" s="1"/>
      <c r="AA19" s="18"/>
      <c r="AB19" s="1">
        <f t="shared" si="2"/>
        <v>2</v>
      </c>
      <c r="AC19" s="1" t="s">
        <v>556</v>
      </c>
      <c r="AD19" s="1" t="s">
        <v>548</v>
      </c>
      <c r="AE19" s="1"/>
      <c r="AF19" s="1"/>
      <c r="AG19" s="1"/>
      <c r="AH19" s="1"/>
      <c r="AI19" s="1"/>
      <c r="AJ19" s="1" t="s">
        <v>556</v>
      </c>
      <c r="AK19" s="1" t="s">
        <v>548</v>
      </c>
      <c r="AL19" s="1"/>
      <c r="AM19" s="1"/>
      <c r="AN19" s="1"/>
      <c r="AO19" s="1"/>
      <c r="AP19" s="1"/>
    </row>
    <row r="20" spans="1:42" x14ac:dyDescent="0.25">
      <c r="A20" s="4" t="s">
        <v>513</v>
      </c>
      <c r="B20" s="4" t="s">
        <v>367</v>
      </c>
      <c r="C20" s="4" t="s">
        <v>238</v>
      </c>
      <c r="D20" s="4"/>
      <c r="E20" s="4"/>
      <c r="F20" s="4"/>
      <c r="G20" s="4"/>
      <c r="H20" s="4" t="s">
        <v>390</v>
      </c>
      <c r="I20" s="4" t="s">
        <v>391</v>
      </c>
      <c r="J20" s="4" t="s">
        <v>267</v>
      </c>
      <c r="K20" s="4" t="s">
        <v>268</v>
      </c>
      <c r="L20" s="6" t="s">
        <v>247</v>
      </c>
      <c r="M20" s="6" t="s">
        <v>485</v>
      </c>
      <c r="N20" s="5">
        <f t="shared" si="0"/>
        <v>2</v>
      </c>
      <c r="O20" s="5">
        <f t="shared" si="1"/>
        <v>19</v>
      </c>
      <c r="P20" s="4">
        <v>19</v>
      </c>
      <c r="Q20" s="7">
        <v>60000</v>
      </c>
      <c r="R20" s="7">
        <v>0</v>
      </c>
      <c r="S20" s="7">
        <v>0</v>
      </c>
      <c r="T20" s="1"/>
      <c r="U20" s="1"/>
      <c r="V20" s="1" t="s">
        <v>12</v>
      </c>
      <c r="W20" s="1" t="s">
        <v>479</v>
      </c>
      <c r="X20" s="4" t="s">
        <v>391</v>
      </c>
      <c r="Y20" s="1">
        <f t="shared" si="3"/>
        <v>18</v>
      </c>
      <c r="Z20" s="1"/>
      <c r="AA20" s="18"/>
      <c r="AB20" s="1">
        <f t="shared" si="2"/>
        <v>1</v>
      </c>
      <c r="AC20" s="1" t="s">
        <v>557</v>
      </c>
      <c r="AD20" s="1"/>
      <c r="AE20" s="1"/>
      <c r="AF20" s="1"/>
      <c r="AG20" s="1"/>
      <c r="AH20" s="1"/>
      <c r="AI20" s="1"/>
      <c r="AJ20" s="1" t="s">
        <v>557</v>
      </c>
      <c r="AK20" s="1"/>
      <c r="AL20" s="1"/>
      <c r="AM20" s="1"/>
      <c r="AN20" s="1"/>
      <c r="AO20" s="1"/>
      <c r="AP20" s="1"/>
    </row>
    <row r="21" spans="1:42" x14ac:dyDescent="0.25">
      <c r="A21" s="4" t="s">
        <v>455</v>
      </c>
      <c r="B21" s="4" t="s">
        <v>194</v>
      </c>
      <c r="C21" s="4" t="s">
        <v>323</v>
      </c>
      <c r="D21" s="4"/>
      <c r="E21" s="4"/>
      <c r="F21" s="4"/>
      <c r="G21" s="4"/>
      <c r="H21" s="1" t="s">
        <v>113</v>
      </c>
      <c r="I21" s="1" t="s">
        <v>114</v>
      </c>
      <c r="J21" s="1" t="s">
        <v>157</v>
      </c>
      <c r="K21" s="1" t="s">
        <v>466</v>
      </c>
      <c r="L21" s="4" t="s">
        <v>247</v>
      </c>
      <c r="M21" s="6" t="s">
        <v>485</v>
      </c>
      <c r="N21" s="5">
        <f t="shared" si="0"/>
        <v>2</v>
      </c>
      <c r="O21" s="5">
        <f t="shared" si="1"/>
        <v>20</v>
      </c>
      <c r="P21" s="4">
        <v>20</v>
      </c>
      <c r="Q21" s="11">
        <v>30000</v>
      </c>
      <c r="R21" s="7">
        <v>65000</v>
      </c>
      <c r="S21" s="7">
        <v>90000</v>
      </c>
      <c r="T21" s="1"/>
      <c r="U21" s="1"/>
      <c r="V21" s="1" t="s">
        <v>50</v>
      </c>
      <c r="W21" s="1" t="s">
        <v>479</v>
      </c>
      <c r="X21" s="4" t="s">
        <v>114</v>
      </c>
      <c r="Y21" s="1">
        <f t="shared" si="3"/>
        <v>19</v>
      </c>
      <c r="Z21" s="1"/>
      <c r="AA21" s="18"/>
      <c r="AB21" s="1">
        <f t="shared" si="2"/>
        <v>1</v>
      </c>
      <c r="AC21" s="1" t="s">
        <v>552</v>
      </c>
      <c r="AD21" s="1"/>
      <c r="AE21" s="1"/>
      <c r="AF21" s="1"/>
      <c r="AG21" s="1"/>
      <c r="AH21" s="1"/>
      <c r="AI21" s="1"/>
      <c r="AJ21" s="1" t="s">
        <v>552</v>
      </c>
      <c r="AK21" s="1"/>
      <c r="AL21" s="1"/>
      <c r="AM21" s="1"/>
      <c r="AN21" s="1"/>
      <c r="AO21" s="1"/>
      <c r="AP21" s="1"/>
    </row>
    <row r="22" spans="1:42" x14ac:dyDescent="0.25">
      <c r="A22" s="4" t="s">
        <v>492</v>
      </c>
      <c r="B22" s="4" t="s">
        <v>194</v>
      </c>
      <c r="C22" s="4" t="s">
        <v>348</v>
      </c>
      <c r="D22" s="4"/>
      <c r="E22" s="4"/>
      <c r="F22" s="4"/>
      <c r="G22" s="4"/>
      <c r="H22" s="1" t="s">
        <v>149</v>
      </c>
      <c r="I22" s="1" t="s">
        <v>115</v>
      </c>
      <c r="J22" s="1" t="s">
        <v>158</v>
      </c>
      <c r="K22" s="1" t="s">
        <v>467</v>
      </c>
      <c r="L22" s="4" t="s">
        <v>247</v>
      </c>
      <c r="M22" s="6" t="s">
        <v>485</v>
      </c>
      <c r="N22" s="5">
        <f t="shared" si="0"/>
        <v>2</v>
      </c>
      <c r="O22" s="5">
        <f t="shared" si="1"/>
        <v>21</v>
      </c>
      <c r="P22" s="4">
        <v>21</v>
      </c>
      <c r="Q22" s="11">
        <v>58200</v>
      </c>
      <c r="R22" s="7">
        <v>154400</v>
      </c>
      <c r="S22" s="7">
        <v>147600</v>
      </c>
      <c r="T22" s="1"/>
      <c r="U22" s="1"/>
      <c r="V22" s="1" t="s">
        <v>51</v>
      </c>
      <c r="W22" s="1" t="s">
        <v>479</v>
      </c>
      <c r="X22" s="4" t="s">
        <v>115</v>
      </c>
      <c r="Y22" s="1">
        <f t="shared" si="3"/>
        <v>20</v>
      </c>
      <c r="Z22" s="1"/>
      <c r="AA22" s="18"/>
      <c r="AB22" s="1">
        <f t="shared" si="2"/>
        <v>1</v>
      </c>
      <c r="AC22" s="1" t="s">
        <v>558</v>
      </c>
      <c r="AD22" s="1"/>
      <c r="AE22" s="1"/>
      <c r="AF22" s="1"/>
      <c r="AG22" s="1"/>
      <c r="AH22" s="1"/>
      <c r="AI22" s="1"/>
      <c r="AJ22" s="1" t="s">
        <v>558</v>
      </c>
      <c r="AK22" s="1"/>
      <c r="AL22" s="1"/>
      <c r="AM22" s="1"/>
      <c r="AN22" s="1"/>
      <c r="AO22" s="1"/>
      <c r="AP22" s="1"/>
    </row>
    <row r="23" spans="1:42" x14ac:dyDescent="0.25">
      <c r="A23" s="4" t="s">
        <v>205</v>
      </c>
      <c r="B23" s="4" t="s">
        <v>367</v>
      </c>
      <c r="C23" s="4" t="s">
        <v>323</v>
      </c>
      <c r="D23" s="4" t="s">
        <v>322</v>
      </c>
      <c r="E23" s="4" t="s">
        <v>320</v>
      </c>
      <c r="F23" s="4"/>
      <c r="G23" s="4"/>
      <c r="H23" s="4" t="s">
        <v>376</v>
      </c>
      <c r="I23" s="4" t="s">
        <v>377</v>
      </c>
      <c r="J23" s="4" t="s">
        <v>254</v>
      </c>
      <c r="K23" s="4" t="s">
        <v>352</v>
      </c>
      <c r="L23" s="6" t="s">
        <v>247</v>
      </c>
      <c r="M23" s="6" t="s">
        <v>485</v>
      </c>
      <c r="N23" s="5">
        <f t="shared" si="0"/>
        <v>2</v>
      </c>
      <c r="O23" s="5">
        <f t="shared" si="1"/>
        <v>22</v>
      </c>
      <c r="P23" s="4">
        <v>22</v>
      </c>
      <c r="Q23" s="7">
        <v>2362</v>
      </c>
      <c r="R23" s="7">
        <v>0</v>
      </c>
      <c r="S23" s="7">
        <v>0</v>
      </c>
      <c r="T23" s="1"/>
      <c r="U23" s="1"/>
      <c r="V23" s="1" t="s">
        <v>13</v>
      </c>
      <c r="W23" s="1" t="s">
        <v>479</v>
      </c>
      <c r="X23" s="4" t="s">
        <v>377</v>
      </c>
      <c r="Y23" s="1">
        <f t="shared" si="3"/>
        <v>21</v>
      </c>
      <c r="Z23" s="1"/>
      <c r="AA23" s="18"/>
      <c r="AB23" s="1">
        <f t="shared" si="2"/>
        <v>3</v>
      </c>
      <c r="AC23" s="1" t="s">
        <v>552</v>
      </c>
      <c r="AD23" s="1" t="s">
        <v>553</v>
      </c>
      <c r="AE23" s="1" t="s">
        <v>553</v>
      </c>
      <c r="AF23" s="1"/>
      <c r="AG23" s="1"/>
      <c r="AH23" s="1"/>
      <c r="AI23" s="1"/>
      <c r="AJ23" s="1" t="s">
        <v>552</v>
      </c>
      <c r="AK23" s="1"/>
      <c r="AL23" s="1" t="s">
        <v>553</v>
      </c>
      <c r="AM23" s="1"/>
      <c r="AN23" s="1"/>
      <c r="AO23" s="1"/>
      <c r="AP23" s="1"/>
    </row>
    <row r="24" spans="1:42" x14ac:dyDescent="0.25">
      <c r="A24" s="4" t="s">
        <v>207</v>
      </c>
      <c r="B24" s="4" t="s">
        <v>367</v>
      </c>
      <c r="C24" s="4" t="s">
        <v>325</v>
      </c>
      <c r="D24" s="4" t="s">
        <v>326</v>
      </c>
      <c r="E24" s="4"/>
      <c r="F24" s="4"/>
      <c r="G24" s="4"/>
      <c r="H24" s="4" t="s">
        <v>381</v>
      </c>
      <c r="I24" s="4" t="s">
        <v>382</v>
      </c>
      <c r="J24" s="4" t="s">
        <v>257</v>
      </c>
      <c r="K24" s="4" t="s">
        <v>258</v>
      </c>
      <c r="L24" s="6" t="s">
        <v>247</v>
      </c>
      <c r="M24" s="6" t="s">
        <v>485</v>
      </c>
      <c r="N24" s="5">
        <f t="shared" si="0"/>
        <v>2</v>
      </c>
      <c r="O24" s="5">
        <f t="shared" si="1"/>
        <v>23</v>
      </c>
      <c r="P24" s="4">
        <v>23</v>
      </c>
      <c r="Q24" s="7">
        <v>36950</v>
      </c>
      <c r="R24" s="7">
        <v>0</v>
      </c>
      <c r="S24" s="7">
        <v>0</v>
      </c>
      <c r="T24" s="1"/>
      <c r="U24" s="1"/>
      <c r="V24" s="1" t="s">
        <v>14</v>
      </c>
      <c r="W24" s="1" t="s">
        <v>479</v>
      </c>
      <c r="X24" s="4" t="s">
        <v>382</v>
      </c>
      <c r="Y24" s="1">
        <f t="shared" si="3"/>
        <v>22</v>
      </c>
      <c r="Z24" s="1"/>
      <c r="AA24" s="18"/>
      <c r="AB24" s="1">
        <f t="shared" si="2"/>
        <v>2</v>
      </c>
      <c r="AC24" s="1" t="s">
        <v>548</v>
      </c>
      <c r="AD24" s="1" t="s">
        <v>553</v>
      </c>
      <c r="AE24" s="1"/>
      <c r="AF24" s="1"/>
      <c r="AG24" s="1"/>
      <c r="AH24" s="1"/>
      <c r="AI24" s="1"/>
      <c r="AJ24" s="1" t="s">
        <v>548</v>
      </c>
      <c r="AK24" s="1"/>
      <c r="AL24" s="1"/>
      <c r="AM24" s="1"/>
      <c r="AN24" s="1"/>
      <c r="AO24" s="1"/>
      <c r="AP24" s="1"/>
    </row>
    <row r="25" spans="1:42" x14ac:dyDescent="0.25">
      <c r="A25" s="4" t="s">
        <v>211</v>
      </c>
      <c r="B25" s="4" t="s">
        <v>367</v>
      </c>
      <c r="C25" s="4" t="s">
        <v>327</v>
      </c>
      <c r="D25" s="1"/>
      <c r="E25" s="4"/>
      <c r="F25" s="4"/>
      <c r="G25" s="4"/>
      <c r="H25" s="4" t="s">
        <v>384</v>
      </c>
      <c r="I25" s="4" t="s">
        <v>385</v>
      </c>
      <c r="J25" s="4" t="s">
        <v>261</v>
      </c>
      <c r="K25" s="4" t="s">
        <v>262</v>
      </c>
      <c r="L25" s="6" t="s">
        <v>247</v>
      </c>
      <c r="M25" s="6" t="s">
        <v>485</v>
      </c>
      <c r="N25" s="5">
        <f t="shared" si="0"/>
        <v>2</v>
      </c>
      <c r="O25" s="5">
        <f t="shared" si="1"/>
        <v>24</v>
      </c>
      <c r="P25" s="4">
        <v>24</v>
      </c>
      <c r="Q25" s="7">
        <v>14990</v>
      </c>
      <c r="R25" s="7">
        <v>0</v>
      </c>
      <c r="S25" s="7">
        <v>0</v>
      </c>
      <c r="T25" s="1"/>
      <c r="U25" s="1"/>
      <c r="V25" s="1" t="s">
        <v>10</v>
      </c>
      <c r="W25" s="1" t="s">
        <v>479</v>
      </c>
      <c r="X25" s="4" t="s">
        <v>385</v>
      </c>
      <c r="Y25" s="1">
        <f t="shared" si="3"/>
        <v>23</v>
      </c>
      <c r="Z25" s="1"/>
      <c r="AA25" s="18"/>
      <c r="AB25" s="1">
        <f t="shared" si="2"/>
        <v>1</v>
      </c>
      <c r="AC25" s="1" t="s">
        <v>547</v>
      </c>
      <c r="AD25" s="1"/>
      <c r="AE25" s="1"/>
      <c r="AF25" s="1"/>
      <c r="AG25" s="1"/>
      <c r="AH25" s="1"/>
      <c r="AI25" s="1"/>
      <c r="AJ25" s="1" t="s">
        <v>547</v>
      </c>
      <c r="AK25" s="1"/>
      <c r="AL25" s="1"/>
      <c r="AM25" s="1"/>
      <c r="AN25" s="1"/>
      <c r="AO25" s="1"/>
      <c r="AP25" s="1"/>
    </row>
    <row r="26" spans="1:42" x14ac:dyDescent="0.25">
      <c r="A26" s="4" t="s">
        <v>456</v>
      </c>
      <c r="B26" s="4" t="s">
        <v>194</v>
      </c>
      <c r="C26" s="4" t="s">
        <v>323</v>
      </c>
      <c r="D26" s="4"/>
      <c r="E26" s="4"/>
      <c r="F26" s="4"/>
      <c r="G26" s="4"/>
      <c r="H26" s="1" t="s">
        <v>386</v>
      </c>
      <c r="I26" s="1" t="s">
        <v>118</v>
      </c>
      <c r="J26" s="1" t="s">
        <v>159</v>
      </c>
      <c r="K26" s="1" t="s">
        <v>462</v>
      </c>
      <c r="L26" s="4" t="s">
        <v>247</v>
      </c>
      <c r="M26" s="6" t="s">
        <v>485</v>
      </c>
      <c r="N26" s="5">
        <f t="shared" si="0"/>
        <v>2</v>
      </c>
      <c r="O26" s="5">
        <f t="shared" si="1"/>
        <v>25</v>
      </c>
      <c r="P26" s="4">
        <v>25</v>
      </c>
      <c r="Q26" s="11">
        <v>2000</v>
      </c>
      <c r="R26" s="7">
        <v>121000</v>
      </c>
      <c r="S26" s="7">
        <v>67000</v>
      </c>
      <c r="T26" s="1"/>
      <c r="U26" s="1"/>
      <c r="V26" s="1" t="s">
        <v>52</v>
      </c>
      <c r="W26" s="1" t="s">
        <v>479</v>
      </c>
      <c r="X26" s="4" t="s">
        <v>118</v>
      </c>
      <c r="Y26" s="1">
        <f t="shared" si="3"/>
        <v>24</v>
      </c>
      <c r="Z26" s="1"/>
      <c r="AA26" s="18"/>
      <c r="AB26" s="1">
        <f t="shared" si="2"/>
        <v>1</v>
      </c>
      <c r="AC26" s="1" t="s">
        <v>552</v>
      </c>
      <c r="AD26" s="1"/>
      <c r="AE26" s="1"/>
      <c r="AF26" s="1"/>
      <c r="AG26" s="1"/>
      <c r="AH26" s="1"/>
      <c r="AI26" s="1"/>
      <c r="AJ26" s="1" t="s">
        <v>552</v>
      </c>
      <c r="AK26" s="1"/>
      <c r="AL26" s="1"/>
      <c r="AM26" s="1"/>
      <c r="AN26" s="1"/>
      <c r="AO26" s="1"/>
      <c r="AP26" s="1"/>
    </row>
    <row r="27" spans="1:42" x14ac:dyDescent="0.25">
      <c r="A27" s="4" t="s">
        <v>512</v>
      </c>
      <c r="B27" s="4" t="s">
        <v>367</v>
      </c>
      <c r="C27" s="4" t="s">
        <v>328</v>
      </c>
      <c r="D27" s="4" t="s">
        <v>321</v>
      </c>
      <c r="E27" s="4"/>
      <c r="F27" s="4"/>
      <c r="G27" s="4"/>
      <c r="H27" s="4" t="s">
        <v>392</v>
      </c>
      <c r="I27" s="4" t="s">
        <v>393</v>
      </c>
      <c r="J27" s="4" t="s">
        <v>269</v>
      </c>
      <c r="K27" s="4" t="s">
        <v>270</v>
      </c>
      <c r="L27" s="6" t="s">
        <v>247</v>
      </c>
      <c r="M27" s="6" t="s">
        <v>485</v>
      </c>
      <c r="N27" s="5">
        <f t="shared" si="0"/>
        <v>2</v>
      </c>
      <c r="O27" s="5">
        <f t="shared" si="1"/>
        <v>26</v>
      </c>
      <c r="P27" s="4">
        <v>26</v>
      </c>
      <c r="Q27" s="7">
        <v>50000</v>
      </c>
      <c r="R27" s="7">
        <v>0</v>
      </c>
      <c r="S27" s="7">
        <v>0</v>
      </c>
      <c r="T27" s="1"/>
      <c r="U27" s="1"/>
      <c r="V27" s="1" t="s">
        <v>16</v>
      </c>
      <c r="W27" s="1" t="s">
        <v>479</v>
      </c>
      <c r="X27" s="4" t="s">
        <v>393</v>
      </c>
      <c r="Y27" s="1">
        <f t="shared" si="3"/>
        <v>25</v>
      </c>
      <c r="Z27" s="1"/>
      <c r="AA27" s="18"/>
      <c r="AB27" s="1">
        <f t="shared" si="2"/>
        <v>2</v>
      </c>
      <c r="AC27" s="1" t="s">
        <v>559</v>
      </c>
      <c r="AD27" s="1" t="s">
        <v>548</v>
      </c>
      <c r="AE27" s="1"/>
      <c r="AF27" s="1"/>
      <c r="AG27" s="1"/>
      <c r="AH27" s="1"/>
      <c r="AI27" s="1"/>
      <c r="AJ27" s="1" t="s">
        <v>559</v>
      </c>
      <c r="AK27" s="1"/>
      <c r="AL27" s="1"/>
      <c r="AM27" s="1"/>
      <c r="AN27" s="1"/>
      <c r="AO27" s="1"/>
      <c r="AP27" s="1"/>
    </row>
    <row r="28" spans="1:42" x14ac:dyDescent="0.25">
      <c r="A28" s="4" t="s">
        <v>208</v>
      </c>
      <c r="B28" s="4" t="s">
        <v>367</v>
      </c>
      <c r="C28" s="4" t="s">
        <v>236</v>
      </c>
      <c r="D28" s="4"/>
      <c r="E28" s="4"/>
      <c r="F28" s="4"/>
      <c r="G28" s="4"/>
      <c r="H28" s="4" t="s">
        <v>381</v>
      </c>
      <c r="I28" s="4" t="s">
        <v>383</v>
      </c>
      <c r="J28" s="4" t="s">
        <v>259</v>
      </c>
      <c r="K28" s="4" t="s">
        <v>260</v>
      </c>
      <c r="L28" s="6" t="s">
        <v>247</v>
      </c>
      <c r="M28" s="6" t="s">
        <v>485</v>
      </c>
      <c r="N28" s="5">
        <f t="shared" si="0"/>
        <v>2</v>
      </c>
      <c r="O28" s="5">
        <f t="shared" si="1"/>
        <v>27</v>
      </c>
      <c r="P28" s="4">
        <v>27</v>
      </c>
      <c r="Q28" s="7">
        <v>20000</v>
      </c>
      <c r="R28" s="7">
        <v>0</v>
      </c>
      <c r="S28" s="7">
        <v>0</v>
      </c>
      <c r="T28" s="1"/>
      <c r="U28" s="1"/>
      <c r="V28" s="1" t="s">
        <v>17</v>
      </c>
      <c r="W28" s="1" t="s">
        <v>479</v>
      </c>
      <c r="X28" s="4" t="s">
        <v>383</v>
      </c>
      <c r="Y28" s="1">
        <f t="shared" si="3"/>
        <v>26</v>
      </c>
      <c r="Z28" s="1"/>
      <c r="AA28" s="18"/>
      <c r="AB28" s="1">
        <f t="shared" si="2"/>
        <v>1</v>
      </c>
      <c r="AC28" s="1" t="s">
        <v>560</v>
      </c>
      <c r="AD28" s="1"/>
      <c r="AE28" s="1"/>
      <c r="AF28" s="1"/>
      <c r="AG28" s="1"/>
      <c r="AH28" s="1"/>
      <c r="AI28" s="1"/>
      <c r="AJ28" s="1" t="s">
        <v>560</v>
      </c>
      <c r="AK28" s="1"/>
      <c r="AL28" s="1"/>
      <c r="AM28" s="1"/>
      <c r="AN28" s="1"/>
      <c r="AO28" s="1"/>
      <c r="AP28" s="1"/>
    </row>
    <row r="29" spans="1:42" x14ac:dyDescent="0.25">
      <c r="A29" s="4" t="s">
        <v>215</v>
      </c>
      <c r="B29" s="4" t="s">
        <v>367</v>
      </c>
      <c r="C29" s="4" t="s">
        <v>325</v>
      </c>
      <c r="D29" s="4" t="s">
        <v>322</v>
      </c>
      <c r="E29" s="4" t="s">
        <v>331</v>
      </c>
      <c r="F29" s="4" t="s">
        <v>321</v>
      </c>
      <c r="G29" s="4"/>
      <c r="H29" s="4" t="s">
        <v>398</v>
      </c>
      <c r="I29" s="4" t="s">
        <v>399</v>
      </c>
      <c r="J29" s="4" t="s">
        <v>275</v>
      </c>
      <c r="K29" s="4" t="s">
        <v>353</v>
      </c>
      <c r="L29" s="6" t="s">
        <v>247</v>
      </c>
      <c r="M29" s="6" t="s">
        <v>485</v>
      </c>
      <c r="N29" s="5">
        <f t="shared" si="0"/>
        <v>2</v>
      </c>
      <c r="O29" s="5">
        <f t="shared" si="1"/>
        <v>28</v>
      </c>
      <c r="P29" s="4">
        <v>28</v>
      </c>
      <c r="Q29" s="7">
        <v>80500</v>
      </c>
      <c r="R29" s="7">
        <v>0</v>
      </c>
      <c r="S29" s="7">
        <v>0</v>
      </c>
      <c r="T29" s="1"/>
      <c r="U29" s="1"/>
      <c r="V29" s="1" t="s">
        <v>18</v>
      </c>
      <c r="W29" s="1" t="s">
        <v>479</v>
      </c>
      <c r="X29" s="4" t="s">
        <v>399</v>
      </c>
      <c r="Y29" s="1">
        <f t="shared" si="3"/>
        <v>27</v>
      </c>
      <c r="Z29" s="1"/>
      <c r="AA29" s="18"/>
      <c r="AB29" s="1">
        <f t="shared" si="2"/>
        <v>4</v>
      </c>
      <c r="AC29" s="1" t="s">
        <v>548</v>
      </c>
      <c r="AD29" s="1" t="s">
        <v>553</v>
      </c>
      <c r="AE29" s="1" t="s">
        <v>547</v>
      </c>
      <c r="AF29" s="1" t="s">
        <v>548</v>
      </c>
      <c r="AG29" s="1"/>
      <c r="AH29" s="1"/>
      <c r="AI29" s="1"/>
      <c r="AJ29" s="1" t="s">
        <v>548</v>
      </c>
      <c r="AK29" s="1"/>
      <c r="AL29" s="1" t="s">
        <v>547</v>
      </c>
      <c r="AM29" s="1"/>
      <c r="AN29" s="1"/>
      <c r="AO29" s="1"/>
      <c r="AP29" s="1"/>
    </row>
    <row r="30" spans="1:42" x14ac:dyDescent="0.25">
      <c r="A30" s="4" t="s">
        <v>457</v>
      </c>
      <c r="B30" s="4" t="s">
        <v>194</v>
      </c>
      <c r="C30" s="4" t="s">
        <v>94</v>
      </c>
      <c r="D30" s="4"/>
      <c r="E30" s="4"/>
      <c r="F30" s="4"/>
      <c r="G30" s="4"/>
      <c r="H30" s="1" t="s">
        <v>150</v>
      </c>
      <c r="I30" s="1" t="s">
        <v>119</v>
      </c>
      <c r="J30" s="1" t="s">
        <v>798</v>
      </c>
      <c r="K30" s="1" t="s">
        <v>83</v>
      </c>
      <c r="L30" s="4" t="s">
        <v>247</v>
      </c>
      <c r="M30" s="6" t="s">
        <v>485</v>
      </c>
      <c r="N30" s="5">
        <f t="shared" si="0"/>
        <v>2</v>
      </c>
      <c r="O30" s="5">
        <f t="shared" si="1"/>
        <v>29</v>
      </c>
      <c r="P30" s="4">
        <v>29</v>
      </c>
      <c r="Q30" s="11">
        <v>62960</v>
      </c>
      <c r="R30" s="7">
        <v>56428</v>
      </c>
      <c r="S30" s="12">
        <v>58809</v>
      </c>
      <c r="T30" s="1"/>
      <c r="U30" s="1"/>
      <c r="V30" s="1" t="s">
        <v>53</v>
      </c>
      <c r="W30" s="1" t="s">
        <v>479</v>
      </c>
      <c r="X30" s="4" t="s">
        <v>119</v>
      </c>
      <c r="Y30" s="1">
        <f t="shared" si="3"/>
        <v>28</v>
      </c>
      <c r="Z30" s="1"/>
      <c r="AA30" s="18"/>
      <c r="AB30" s="1">
        <f t="shared" si="2"/>
        <v>1</v>
      </c>
      <c r="AC30" s="1" t="s">
        <v>553</v>
      </c>
      <c r="AD30" s="1"/>
      <c r="AE30" s="1"/>
      <c r="AF30" s="1"/>
      <c r="AG30" s="1"/>
      <c r="AH30" s="1"/>
      <c r="AI30" s="1"/>
      <c r="AJ30" s="1" t="s">
        <v>553</v>
      </c>
      <c r="AK30" s="1"/>
      <c r="AL30" s="1"/>
      <c r="AM30" s="1"/>
      <c r="AN30" s="1"/>
      <c r="AO30" s="1"/>
      <c r="AP30" s="1"/>
    </row>
    <row r="31" spans="1:42" x14ac:dyDescent="0.25">
      <c r="A31" s="4" t="s">
        <v>491</v>
      </c>
      <c r="B31" s="4" t="s">
        <v>194</v>
      </c>
      <c r="C31" s="4" t="s">
        <v>323</v>
      </c>
      <c r="D31" s="4"/>
      <c r="E31" s="4"/>
      <c r="F31" s="4"/>
      <c r="G31" s="4"/>
      <c r="H31" s="1" t="s">
        <v>120</v>
      </c>
      <c r="I31" s="1" t="s">
        <v>121</v>
      </c>
      <c r="J31" s="1" t="s">
        <v>161</v>
      </c>
      <c r="K31" s="1" t="s">
        <v>87</v>
      </c>
      <c r="L31" s="4" t="s">
        <v>247</v>
      </c>
      <c r="M31" s="6" t="s">
        <v>485</v>
      </c>
      <c r="N31" s="5">
        <f t="shared" si="0"/>
        <v>2</v>
      </c>
      <c r="O31" s="5">
        <f t="shared" si="1"/>
        <v>30</v>
      </c>
      <c r="P31" s="4">
        <v>30</v>
      </c>
      <c r="Q31" s="11">
        <v>14000</v>
      </c>
      <c r="R31" s="7">
        <v>19000</v>
      </c>
      <c r="S31" s="7">
        <v>30000</v>
      </c>
      <c r="T31" s="1"/>
      <c r="U31" s="1"/>
      <c r="V31" s="1" t="s">
        <v>54</v>
      </c>
      <c r="W31" s="1" t="s">
        <v>479</v>
      </c>
      <c r="X31" s="4" t="s">
        <v>121</v>
      </c>
      <c r="Y31" s="1">
        <f t="shared" si="3"/>
        <v>29</v>
      </c>
      <c r="Z31" s="1"/>
      <c r="AA31" s="18"/>
      <c r="AB31" s="1">
        <f t="shared" si="2"/>
        <v>1</v>
      </c>
      <c r="AC31" s="1" t="s">
        <v>552</v>
      </c>
      <c r="AD31" s="1"/>
      <c r="AE31" s="1"/>
      <c r="AF31" s="1"/>
      <c r="AG31" s="1"/>
      <c r="AH31" s="1"/>
      <c r="AI31" s="1"/>
      <c r="AJ31" s="1" t="s">
        <v>552</v>
      </c>
      <c r="AK31" s="1"/>
      <c r="AL31" s="1"/>
      <c r="AM31" s="1"/>
      <c r="AN31" s="1"/>
      <c r="AO31" s="1"/>
      <c r="AP31" s="1"/>
    </row>
    <row r="32" spans="1:42" x14ac:dyDescent="0.25">
      <c r="A32" s="4" t="s">
        <v>458</v>
      </c>
      <c r="B32" s="4" t="s">
        <v>194</v>
      </c>
      <c r="C32" s="4" t="s">
        <v>320</v>
      </c>
      <c r="D32" s="4" t="s">
        <v>511</v>
      </c>
      <c r="E32" s="1"/>
      <c r="F32" s="4"/>
      <c r="G32" s="4"/>
      <c r="H32" s="1" t="s">
        <v>122</v>
      </c>
      <c r="I32" s="1" t="s">
        <v>123</v>
      </c>
      <c r="J32" s="1" t="s">
        <v>162</v>
      </c>
      <c r="K32" s="1" t="s">
        <v>473</v>
      </c>
      <c r="L32" s="4" t="s">
        <v>247</v>
      </c>
      <c r="M32" s="6" t="s">
        <v>485</v>
      </c>
      <c r="N32" s="5">
        <f t="shared" si="0"/>
        <v>2</v>
      </c>
      <c r="O32" s="5">
        <f t="shared" si="1"/>
        <v>31</v>
      </c>
      <c r="P32" s="4">
        <v>31</v>
      </c>
      <c r="Q32" s="11">
        <v>46000</v>
      </c>
      <c r="R32" s="7">
        <v>145000</v>
      </c>
      <c r="S32" s="7">
        <v>158000</v>
      </c>
      <c r="T32" s="1"/>
      <c r="U32" s="1"/>
      <c r="V32" s="1" t="s">
        <v>55</v>
      </c>
      <c r="W32" s="1" t="s">
        <v>479</v>
      </c>
      <c r="X32" s="4" t="s">
        <v>123</v>
      </c>
      <c r="Y32" s="1">
        <f t="shared" si="3"/>
        <v>30</v>
      </c>
      <c r="Z32" s="1"/>
      <c r="AA32" s="18"/>
      <c r="AB32" s="1">
        <f t="shared" si="2"/>
        <v>2</v>
      </c>
      <c r="AC32" s="1" t="s">
        <v>553</v>
      </c>
      <c r="AD32" s="1" t="s">
        <v>547</v>
      </c>
      <c r="AE32" s="1"/>
      <c r="AF32" s="1"/>
      <c r="AG32" s="1"/>
      <c r="AH32" s="1"/>
      <c r="AI32" s="1"/>
      <c r="AJ32" s="1" t="s">
        <v>553</v>
      </c>
      <c r="AK32" s="1" t="s">
        <v>547</v>
      </c>
      <c r="AL32" s="1"/>
      <c r="AM32" s="1"/>
      <c r="AN32" s="1"/>
      <c r="AO32" s="1"/>
      <c r="AP32" s="1"/>
    </row>
    <row r="33" spans="1:42" x14ac:dyDescent="0.25">
      <c r="A33" s="4" t="s">
        <v>510</v>
      </c>
      <c r="B33" s="4" t="s">
        <v>194</v>
      </c>
      <c r="C33" s="4" t="s">
        <v>92</v>
      </c>
      <c r="D33" s="4"/>
      <c r="E33" s="4"/>
      <c r="F33" s="4"/>
      <c r="G33" s="4"/>
      <c r="H33" s="1" t="s">
        <v>109</v>
      </c>
      <c r="I33" s="1" t="s">
        <v>110</v>
      </c>
      <c r="J33" s="1" t="s">
        <v>155</v>
      </c>
      <c r="K33" s="1" t="s">
        <v>477</v>
      </c>
      <c r="L33" s="4" t="s">
        <v>247</v>
      </c>
      <c r="M33" s="6" t="s">
        <v>485</v>
      </c>
      <c r="N33" s="5">
        <f t="shared" si="0"/>
        <v>2</v>
      </c>
      <c r="O33" s="5">
        <f t="shared" si="1"/>
        <v>32</v>
      </c>
      <c r="P33" s="4">
        <v>32</v>
      </c>
      <c r="Q33" s="11">
        <v>46000</v>
      </c>
      <c r="R33" s="7">
        <v>52000</v>
      </c>
      <c r="S33" s="7">
        <v>57000</v>
      </c>
      <c r="T33" s="1"/>
      <c r="U33" s="1"/>
      <c r="V33" s="1" t="s">
        <v>56</v>
      </c>
      <c r="W33" s="1" t="s">
        <v>479</v>
      </c>
      <c r="X33" s="4" t="s">
        <v>110</v>
      </c>
      <c r="Y33" s="1">
        <f t="shared" si="3"/>
        <v>31</v>
      </c>
      <c r="Z33" s="1"/>
      <c r="AA33" s="18"/>
      <c r="AB33" s="1">
        <f t="shared" si="2"/>
        <v>1</v>
      </c>
      <c r="AC33" s="1" t="s">
        <v>555</v>
      </c>
      <c r="AD33" s="1"/>
      <c r="AE33" s="1"/>
      <c r="AF33" s="1"/>
      <c r="AG33" s="1"/>
      <c r="AH33" s="1"/>
      <c r="AI33" s="1"/>
      <c r="AJ33" s="1" t="s">
        <v>555</v>
      </c>
      <c r="AK33" s="1"/>
      <c r="AL33" s="1"/>
      <c r="AM33" s="1"/>
      <c r="AN33" s="1"/>
      <c r="AO33" s="1"/>
      <c r="AP33" s="1"/>
    </row>
    <row r="34" spans="1:42" x14ac:dyDescent="0.25">
      <c r="A34" s="4" t="s">
        <v>294</v>
      </c>
      <c r="B34" s="4" t="s">
        <v>367</v>
      </c>
      <c r="C34" s="4" t="s">
        <v>334</v>
      </c>
      <c r="D34" s="4" t="s">
        <v>333</v>
      </c>
      <c r="E34" s="4" t="s">
        <v>322</v>
      </c>
      <c r="F34" s="4"/>
      <c r="G34" s="4"/>
      <c r="H34" s="4" t="s">
        <v>401</v>
      </c>
      <c r="I34" s="4" t="s">
        <v>402</v>
      </c>
      <c r="J34" s="4" t="s">
        <v>278</v>
      </c>
      <c r="K34" s="4" t="s">
        <v>279</v>
      </c>
      <c r="L34" s="6" t="s">
        <v>247</v>
      </c>
      <c r="M34" s="6" t="s">
        <v>485</v>
      </c>
      <c r="N34" s="5">
        <f t="shared" si="0"/>
        <v>2</v>
      </c>
      <c r="O34" s="5">
        <f t="shared" si="1"/>
        <v>33</v>
      </c>
      <c r="P34" s="4">
        <v>33</v>
      </c>
      <c r="Q34" s="7">
        <v>70000</v>
      </c>
      <c r="R34" s="7">
        <v>0</v>
      </c>
      <c r="S34" s="7">
        <v>0</v>
      </c>
      <c r="T34" s="1"/>
      <c r="U34" s="1"/>
      <c r="V34" s="1" t="s">
        <v>19</v>
      </c>
      <c r="W34" s="1" t="s">
        <v>479</v>
      </c>
      <c r="X34" s="4" t="s">
        <v>402</v>
      </c>
      <c r="Y34" s="1">
        <f t="shared" si="3"/>
        <v>32</v>
      </c>
      <c r="Z34" s="1"/>
      <c r="AA34" s="18"/>
      <c r="AB34" s="1">
        <f t="shared" si="2"/>
        <v>3</v>
      </c>
      <c r="AC34" s="1" t="s">
        <v>553</v>
      </c>
      <c r="AD34" s="1" t="s">
        <v>553</v>
      </c>
      <c r="AE34" s="1" t="s">
        <v>553</v>
      </c>
      <c r="AF34" s="1"/>
      <c r="AG34" s="1"/>
      <c r="AH34" s="1"/>
      <c r="AI34" s="1"/>
      <c r="AJ34" s="1"/>
      <c r="AK34" s="1" t="s">
        <v>553</v>
      </c>
      <c r="AL34" s="1"/>
      <c r="AM34" s="1"/>
      <c r="AN34" s="1"/>
      <c r="AO34" s="1"/>
      <c r="AP34" s="1"/>
    </row>
    <row r="35" spans="1:42" x14ac:dyDescent="0.25">
      <c r="A35" s="4" t="s">
        <v>459</v>
      </c>
      <c r="B35" s="4" t="s">
        <v>194</v>
      </c>
      <c r="C35" s="4" t="s">
        <v>323</v>
      </c>
      <c r="D35" s="4" t="s">
        <v>93</v>
      </c>
      <c r="E35" s="4"/>
      <c r="F35" s="4"/>
      <c r="G35" s="4"/>
      <c r="H35" s="1" t="s">
        <v>124</v>
      </c>
      <c r="I35" s="1" t="s">
        <v>125</v>
      </c>
      <c r="J35" s="1" t="s">
        <v>163</v>
      </c>
      <c r="K35" s="1" t="s">
        <v>469</v>
      </c>
      <c r="L35" s="4" t="s">
        <v>247</v>
      </c>
      <c r="M35" s="6" t="s">
        <v>485</v>
      </c>
      <c r="N35" s="5">
        <f t="shared" si="0"/>
        <v>2</v>
      </c>
      <c r="O35" s="5">
        <f t="shared" si="1"/>
        <v>34</v>
      </c>
      <c r="P35" s="4">
        <v>34</v>
      </c>
      <c r="Q35" s="11">
        <v>66200</v>
      </c>
      <c r="R35" s="7">
        <v>106700</v>
      </c>
      <c r="S35" s="7">
        <v>40200</v>
      </c>
      <c r="T35" s="1"/>
      <c r="U35" s="1"/>
      <c r="V35" s="1" t="s">
        <v>57</v>
      </c>
      <c r="W35" s="1" t="s">
        <v>479</v>
      </c>
      <c r="X35" s="4" t="s">
        <v>125</v>
      </c>
      <c r="Y35" s="1">
        <f t="shared" si="3"/>
        <v>33</v>
      </c>
      <c r="Z35" s="1"/>
      <c r="AA35" s="18"/>
      <c r="AB35" s="1">
        <f t="shared" si="2"/>
        <v>2</v>
      </c>
      <c r="AC35" s="1" t="s">
        <v>552</v>
      </c>
      <c r="AD35" s="1" t="s">
        <v>561</v>
      </c>
      <c r="AE35" s="1"/>
      <c r="AF35" s="1"/>
      <c r="AG35" s="1"/>
      <c r="AH35" s="1"/>
      <c r="AI35" s="1"/>
      <c r="AJ35" s="1" t="s">
        <v>552</v>
      </c>
      <c r="AK35" s="1" t="s">
        <v>561</v>
      </c>
      <c r="AL35" s="1"/>
      <c r="AM35" s="1"/>
      <c r="AN35" s="1"/>
      <c r="AO35" s="1"/>
      <c r="AP35" s="1"/>
    </row>
    <row r="36" spans="1:42" x14ac:dyDescent="0.25">
      <c r="A36" s="4" t="s">
        <v>116</v>
      </c>
      <c r="B36" s="4" t="s">
        <v>367</v>
      </c>
      <c r="C36" s="4" t="s">
        <v>322</v>
      </c>
      <c r="D36" s="4" t="s">
        <v>329</v>
      </c>
      <c r="E36" s="4" t="s">
        <v>237</v>
      </c>
      <c r="F36" s="4"/>
      <c r="G36" s="4"/>
      <c r="H36" s="4" t="s">
        <v>394</v>
      </c>
      <c r="I36" s="4" t="s">
        <v>395</v>
      </c>
      <c r="J36" s="4" t="s">
        <v>271</v>
      </c>
      <c r="K36" s="4" t="s">
        <v>272</v>
      </c>
      <c r="L36" s="6" t="s">
        <v>247</v>
      </c>
      <c r="M36" s="6" t="s">
        <v>485</v>
      </c>
      <c r="N36" s="5">
        <f t="shared" si="0"/>
        <v>2</v>
      </c>
      <c r="O36" s="5">
        <f t="shared" si="1"/>
        <v>35</v>
      </c>
      <c r="P36" s="4">
        <v>35</v>
      </c>
      <c r="Q36" s="7">
        <v>20689</v>
      </c>
      <c r="R36" s="7">
        <v>0</v>
      </c>
      <c r="S36" s="7">
        <v>0</v>
      </c>
      <c r="T36" s="1"/>
      <c r="U36" s="1"/>
      <c r="V36" s="1" t="s">
        <v>20</v>
      </c>
      <c r="W36" s="1" t="s">
        <v>479</v>
      </c>
      <c r="X36" s="4" t="s">
        <v>395</v>
      </c>
      <c r="Y36" s="1">
        <f t="shared" si="3"/>
        <v>34</v>
      </c>
      <c r="Z36" s="1"/>
      <c r="AA36" s="18"/>
      <c r="AB36" s="1">
        <f t="shared" si="2"/>
        <v>3</v>
      </c>
      <c r="AC36" s="1" t="s">
        <v>553</v>
      </c>
      <c r="AD36" s="1" t="s">
        <v>550</v>
      </c>
      <c r="AE36" s="1" t="s">
        <v>548</v>
      </c>
      <c r="AF36" s="1"/>
      <c r="AG36" s="1"/>
      <c r="AH36" s="1"/>
      <c r="AI36" s="1"/>
      <c r="AJ36" s="1"/>
      <c r="AK36" s="1" t="s">
        <v>550</v>
      </c>
      <c r="AL36" s="1"/>
      <c r="AM36" s="1"/>
      <c r="AN36" s="1"/>
      <c r="AO36" s="1"/>
      <c r="AP36" s="1"/>
    </row>
    <row r="37" spans="1:42" x14ac:dyDescent="0.25">
      <c r="A37" s="4" t="s">
        <v>117</v>
      </c>
      <c r="B37" s="4" t="s">
        <v>367</v>
      </c>
      <c r="C37" s="4" t="s">
        <v>334</v>
      </c>
      <c r="D37" s="4" t="s">
        <v>329</v>
      </c>
      <c r="E37" s="4"/>
      <c r="F37" s="4"/>
      <c r="G37" s="4"/>
      <c r="H37" s="4" t="s">
        <v>394</v>
      </c>
      <c r="I37" s="4" t="s">
        <v>395</v>
      </c>
      <c r="J37" s="4" t="s">
        <v>271</v>
      </c>
      <c r="K37" s="4" t="s">
        <v>272</v>
      </c>
      <c r="L37" s="6" t="s">
        <v>247</v>
      </c>
      <c r="M37" s="6" t="s">
        <v>485</v>
      </c>
      <c r="N37" s="5">
        <f t="shared" si="0"/>
        <v>2</v>
      </c>
      <c r="O37" s="5">
        <f t="shared" si="1"/>
        <v>36</v>
      </c>
      <c r="P37" s="4">
        <v>36</v>
      </c>
      <c r="Q37" s="7">
        <v>20689</v>
      </c>
      <c r="R37" s="7">
        <v>0</v>
      </c>
      <c r="S37" s="7">
        <v>0</v>
      </c>
      <c r="T37" s="1"/>
      <c r="U37" s="1"/>
      <c r="V37" s="1" t="s">
        <v>21</v>
      </c>
      <c r="W37" s="1" t="s">
        <v>479</v>
      </c>
      <c r="X37" s="4" t="s">
        <v>395</v>
      </c>
      <c r="Y37" s="1">
        <f>IF(W37="yes",Y36+1, Y36)</f>
        <v>35</v>
      </c>
      <c r="Z37" s="1"/>
      <c r="AA37" s="18"/>
      <c r="AB37" s="1">
        <f t="shared" si="2"/>
        <v>2</v>
      </c>
      <c r="AC37" s="1" t="s">
        <v>553</v>
      </c>
      <c r="AD37" s="1" t="s">
        <v>550</v>
      </c>
      <c r="AE37" s="1"/>
      <c r="AF37" s="1"/>
      <c r="AG37" s="1"/>
      <c r="AH37" s="1"/>
      <c r="AI37" s="1"/>
      <c r="AJ37" s="1"/>
      <c r="AK37" s="1" t="s">
        <v>550</v>
      </c>
      <c r="AL37" s="1"/>
      <c r="AM37" s="1"/>
      <c r="AN37" s="1"/>
      <c r="AO37" s="1"/>
      <c r="AP37" s="1"/>
    </row>
    <row r="38" spans="1:42" x14ac:dyDescent="0.25">
      <c r="A38" s="4" t="s">
        <v>223</v>
      </c>
      <c r="B38" s="4" t="s">
        <v>367</v>
      </c>
      <c r="C38" s="4" t="s">
        <v>244</v>
      </c>
      <c r="D38" s="4" t="s">
        <v>321</v>
      </c>
      <c r="E38" s="4" t="s">
        <v>340</v>
      </c>
      <c r="F38" s="4" t="s">
        <v>509</v>
      </c>
      <c r="G38" s="4"/>
      <c r="H38" s="4" t="s">
        <v>411</v>
      </c>
      <c r="I38" s="4" t="s">
        <v>417</v>
      </c>
      <c r="J38" s="4" t="s">
        <v>291</v>
      </c>
      <c r="K38" s="4" t="s">
        <v>292</v>
      </c>
      <c r="L38" s="6" t="s">
        <v>247</v>
      </c>
      <c r="M38" s="6" t="s">
        <v>485</v>
      </c>
      <c r="N38" s="5">
        <f t="shared" si="0"/>
        <v>2</v>
      </c>
      <c r="O38" s="5">
        <f t="shared" si="1"/>
        <v>37</v>
      </c>
      <c r="P38" s="4">
        <v>37</v>
      </c>
      <c r="Q38" s="7">
        <v>38750</v>
      </c>
      <c r="R38" s="7">
        <v>0</v>
      </c>
      <c r="S38" s="7">
        <v>0</v>
      </c>
      <c r="T38" s="1"/>
      <c r="U38" s="1"/>
      <c r="V38" s="1" t="s">
        <v>22</v>
      </c>
      <c r="W38" s="1" t="s">
        <v>479</v>
      </c>
      <c r="X38" s="4" t="s">
        <v>417</v>
      </c>
      <c r="Y38" s="1">
        <f>IF(W38="yes",Y36+1, Y36)</f>
        <v>35</v>
      </c>
      <c r="Z38" s="1"/>
      <c r="AA38" s="18"/>
      <c r="AB38" s="1">
        <f t="shared" si="2"/>
        <v>4</v>
      </c>
      <c r="AC38" s="1" t="s">
        <v>562</v>
      </c>
      <c r="AD38" s="1" t="s">
        <v>548</v>
      </c>
      <c r="AE38" s="1" t="s">
        <v>551</v>
      </c>
      <c r="AF38" s="1" t="s">
        <v>563</v>
      </c>
      <c r="AG38" s="1"/>
      <c r="AH38" s="1"/>
      <c r="AI38" s="1"/>
      <c r="AJ38" s="1" t="s">
        <v>562</v>
      </c>
      <c r="AK38" s="1"/>
      <c r="AL38" s="1" t="s">
        <v>551</v>
      </c>
      <c r="AM38" s="1" t="s">
        <v>563</v>
      </c>
      <c r="AN38" s="1"/>
      <c r="AO38" s="1"/>
      <c r="AP38" s="1"/>
    </row>
    <row r="39" spans="1:42" x14ac:dyDescent="0.25">
      <c r="A39" s="4" t="s">
        <v>508</v>
      </c>
      <c r="B39" s="4" t="s">
        <v>194</v>
      </c>
      <c r="C39" s="4" t="s">
        <v>333</v>
      </c>
      <c r="D39" s="4"/>
      <c r="E39" s="4"/>
      <c r="F39" s="4"/>
      <c r="G39" s="4"/>
      <c r="H39" s="1" t="s">
        <v>401</v>
      </c>
      <c r="I39" s="1" t="s">
        <v>402</v>
      </c>
      <c r="J39" s="1" t="s">
        <v>278</v>
      </c>
      <c r="K39" s="1" t="s">
        <v>279</v>
      </c>
      <c r="L39" s="4" t="s">
        <v>247</v>
      </c>
      <c r="M39" s="6" t="s">
        <v>485</v>
      </c>
      <c r="N39" s="5">
        <f t="shared" si="0"/>
        <v>2</v>
      </c>
      <c r="O39" s="5">
        <f t="shared" si="1"/>
        <v>38</v>
      </c>
      <c r="P39" s="4">
        <v>38</v>
      </c>
      <c r="Q39" s="11">
        <v>105100</v>
      </c>
      <c r="R39" s="7">
        <v>88700</v>
      </c>
      <c r="S39" s="7">
        <v>115800</v>
      </c>
      <c r="T39" s="1"/>
      <c r="U39" s="1"/>
      <c r="V39" s="1" t="s">
        <v>58</v>
      </c>
      <c r="W39" s="1" t="s">
        <v>479</v>
      </c>
      <c r="X39" s="4" t="s">
        <v>482</v>
      </c>
      <c r="Y39" s="1">
        <f t="shared" si="3"/>
        <v>36</v>
      </c>
      <c r="Z39" s="1"/>
      <c r="AA39" s="18"/>
      <c r="AB39" s="1">
        <f t="shared" si="2"/>
        <v>1</v>
      </c>
      <c r="AC39" s="1" t="s">
        <v>553</v>
      </c>
      <c r="AD39" s="1"/>
      <c r="AE39" s="1"/>
      <c r="AF39" s="1"/>
      <c r="AG39" s="1"/>
      <c r="AH39" s="1"/>
      <c r="AI39" s="1"/>
      <c r="AJ39" s="1" t="s">
        <v>553</v>
      </c>
      <c r="AK39" s="1"/>
      <c r="AL39" s="1"/>
      <c r="AM39" s="1"/>
      <c r="AN39" s="1"/>
      <c r="AO39" s="1"/>
      <c r="AP39" s="1"/>
    </row>
    <row r="40" spans="1:42" x14ac:dyDescent="0.25">
      <c r="A40" s="4" t="s">
        <v>219</v>
      </c>
      <c r="B40" s="4" t="s">
        <v>367</v>
      </c>
      <c r="C40" s="4" t="s">
        <v>336</v>
      </c>
      <c r="D40" s="4" t="s">
        <v>321</v>
      </c>
      <c r="E40" s="4" t="s">
        <v>337</v>
      </c>
      <c r="F40" s="4"/>
      <c r="G40" s="4"/>
      <c r="H40" s="4" t="s">
        <v>407</v>
      </c>
      <c r="I40" s="4" t="s">
        <v>408</v>
      </c>
      <c r="J40" s="4" t="s">
        <v>284</v>
      </c>
      <c r="K40" s="4" t="s">
        <v>354</v>
      </c>
      <c r="L40" s="6" t="s">
        <v>365</v>
      </c>
      <c r="M40" s="6" t="s">
        <v>486</v>
      </c>
      <c r="N40" s="5">
        <f t="shared" si="0"/>
        <v>3</v>
      </c>
      <c r="O40" s="5">
        <f t="shared" si="1"/>
        <v>1</v>
      </c>
      <c r="P40" s="4">
        <v>39</v>
      </c>
      <c r="Q40" s="7">
        <v>16000</v>
      </c>
      <c r="R40" s="7">
        <v>0</v>
      </c>
      <c r="S40" s="7">
        <v>0</v>
      </c>
      <c r="T40" s="1"/>
      <c r="U40" s="1"/>
      <c r="V40" s="1" t="s">
        <v>23</v>
      </c>
      <c r="W40" s="1" t="s">
        <v>479</v>
      </c>
      <c r="X40" s="4" t="s">
        <v>408</v>
      </c>
      <c r="Y40" s="1">
        <f t="shared" si="3"/>
        <v>37</v>
      </c>
      <c r="Z40" s="1"/>
      <c r="AA40" s="18"/>
      <c r="AB40" s="1">
        <f t="shared" si="2"/>
        <v>3</v>
      </c>
      <c r="AC40" s="1" t="s">
        <v>564</v>
      </c>
      <c r="AD40" s="1" t="s">
        <v>548</v>
      </c>
      <c r="AE40" s="1" t="s">
        <v>554</v>
      </c>
      <c r="AF40" s="1"/>
      <c r="AG40" s="1"/>
      <c r="AH40" s="1"/>
      <c r="AI40" s="1"/>
      <c r="AJ40" s="1" t="s">
        <v>564</v>
      </c>
      <c r="AK40" s="1"/>
      <c r="AL40" s="1" t="s">
        <v>554</v>
      </c>
      <c r="AM40" s="1"/>
      <c r="AN40" s="1"/>
      <c r="AO40" s="1"/>
      <c r="AP40" s="1"/>
    </row>
    <row r="41" spans="1:42" x14ac:dyDescent="0.25">
      <c r="A41" s="4" t="s">
        <v>221</v>
      </c>
      <c r="B41" s="4" t="s">
        <v>367</v>
      </c>
      <c r="C41" s="4" t="s">
        <v>339</v>
      </c>
      <c r="D41" s="4" t="s">
        <v>338</v>
      </c>
      <c r="E41" s="4"/>
      <c r="F41" s="4"/>
      <c r="G41" s="4"/>
      <c r="H41" s="4" t="s">
        <v>409</v>
      </c>
      <c r="I41" s="4" t="s">
        <v>410</v>
      </c>
      <c r="J41" s="4" t="s">
        <v>285</v>
      </c>
      <c r="K41" s="4" t="s">
        <v>355</v>
      </c>
      <c r="L41" s="6" t="s">
        <v>365</v>
      </c>
      <c r="M41" s="6" t="s">
        <v>486</v>
      </c>
      <c r="N41" s="5">
        <f t="shared" si="0"/>
        <v>3</v>
      </c>
      <c r="O41" s="5">
        <f t="shared" si="1"/>
        <v>2</v>
      </c>
      <c r="P41" s="4">
        <v>40</v>
      </c>
      <c r="Q41" s="7">
        <v>0</v>
      </c>
      <c r="R41" s="7">
        <v>0</v>
      </c>
      <c r="S41" s="7">
        <v>0</v>
      </c>
      <c r="T41" s="1"/>
      <c r="U41" s="1"/>
      <c r="V41" s="1" t="s">
        <v>24</v>
      </c>
      <c r="W41" s="1" t="s">
        <v>479</v>
      </c>
      <c r="X41" s="4" t="s">
        <v>410</v>
      </c>
      <c r="Y41" s="1">
        <f t="shared" si="3"/>
        <v>38</v>
      </c>
      <c r="Z41" s="1"/>
      <c r="AA41" s="18"/>
      <c r="AB41" s="1">
        <f t="shared" si="2"/>
        <v>2</v>
      </c>
      <c r="AC41" s="1" t="s">
        <v>558</v>
      </c>
      <c r="AD41" s="1" t="s">
        <v>564</v>
      </c>
      <c r="AE41" s="1"/>
      <c r="AF41" s="1"/>
      <c r="AG41" s="1"/>
      <c r="AH41" s="1"/>
      <c r="AI41" s="1"/>
      <c r="AJ41" s="1" t="s">
        <v>558</v>
      </c>
      <c r="AK41" s="1" t="s">
        <v>564</v>
      </c>
      <c r="AL41" s="1"/>
      <c r="AM41" s="1"/>
      <c r="AN41" s="1"/>
      <c r="AO41" s="1"/>
      <c r="AP41" s="1"/>
    </row>
    <row r="42" spans="1:42" x14ac:dyDescent="0.25">
      <c r="A42" s="4" t="s">
        <v>222</v>
      </c>
      <c r="B42" s="4" t="s">
        <v>367</v>
      </c>
      <c r="C42" s="4" t="s">
        <v>362</v>
      </c>
      <c r="D42" s="4"/>
      <c r="E42" s="4"/>
      <c r="F42" s="4"/>
      <c r="G42" s="4"/>
      <c r="H42" s="4" t="s">
        <v>415</v>
      </c>
      <c r="I42" s="4" t="s">
        <v>416</v>
      </c>
      <c r="J42" s="4" t="s">
        <v>290</v>
      </c>
      <c r="K42" s="4" t="s">
        <v>356</v>
      </c>
      <c r="L42" s="6" t="s">
        <v>365</v>
      </c>
      <c r="M42" s="6" t="s">
        <v>486</v>
      </c>
      <c r="N42" s="5">
        <f t="shared" si="0"/>
        <v>3</v>
      </c>
      <c r="O42" s="5">
        <f t="shared" si="1"/>
        <v>3</v>
      </c>
      <c r="P42" s="4">
        <v>41</v>
      </c>
      <c r="Q42" s="7">
        <v>20125</v>
      </c>
      <c r="R42" s="7">
        <v>0</v>
      </c>
      <c r="S42" s="7">
        <v>0</v>
      </c>
      <c r="T42" s="1"/>
      <c r="U42" s="1"/>
      <c r="V42" s="1" t="s">
        <v>25</v>
      </c>
      <c r="W42" s="1" t="s">
        <v>479</v>
      </c>
      <c r="X42" s="4" t="s">
        <v>416</v>
      </c>
      <c r="Y42" s="1">
        <f t="shared" si="3"/>
        <v>39</v>
      </c>
      <c r="Z42" s="1"/>
      <c r="AA42" s="18"/>
      <c r="AB42" s="1">
        <f t="shared" si="2"/>
        <v>1</v>
      </c>
      <c r="AC42" s="1" t="s">
        <v>556</v>
      </c>
      <c r="AD42" s="1"/>
      <c r="AE42" s="1"/>
      <c r="AF42" s="1"/>
      <c r="AG42" s="1"/>
      <c r="AH42" s="1"/>
      <c r="AI42" s="1"/>
      <c r="AJ42" s="1" t="s">
        <v>556</v>
      </c>
      <c r="AK42" s="1"/>
      <c r="AL42" s="1"/>
      <c r="AM42" s="1"/>
      <c r="AN42" s="1"/>
      <c r="AO42" s="1"/>
      <c r="AP42" s="1"/>
    </row>
    <row r="43" spans="1:42" x14ac:dyDescent="0.25">
      <c r="A43" s="4" t="s">
        <v>198</v>
      </c>
      <c r="B43" s="4" t="s">
        <v>367</v>
      </c>
      <c r="C43" s="4" t="s">
        <v>240</v>
      </c>
      <c r="D43" s="4"/>
      <c r="E43" s="4"/>
      <c r="F43" s="4"/>
      <c r="G43" s="4"/>
      <c r="H43" s="4" t="s">
        <v>413</v>
      </c>
      <c r="I43" s="4" t="s">
        <v>414</v>
      </c>
      <c r="J43" s="4" t="s">
        <v>288</v>
      </c>
      <c r="K43" s="4" t="s">
        <v>289</v>
      </c>
      <c r="L43" s="6" t="s">
        <v>365</v>
      </c>
      <c r="M43" s="6" t="s">
        <v>486</v>
      </c>
      <c r="N43" s="5">
        <f t="shared" si="0"/>
        <v>3</v>
      </c>
      <c r="O43" s="5">
        <f>IF(N43=N42, O42+1,1)</f>
        <v>4</v>
      </c>
      <c r="P43" s="4">
        <v>42</v>
      </c>
      <c r="Q43" s="7">
        <v>14899</v>
      </c>
      <c r="R43" s="7">
        <v>0</v>
      </c>
      <c r="S43" s="7">
        <v>0</v>
      </c>
      <c r="T43" s="1"/>
      <c r="U43" s="1"/>
      <c r="V43" s="1" t="s">
        <v>26</v>
      </c>
      <c r="W43" s="1" t="s">
        <v>479</v>
      </c>
      <c r="X43" s="4" t="s">
        <v>414</v>
      </c>
      <c r="Y43" s="1">
        <f t="shared" si="3"/>
        <v>40</v>
      </c>
      <c r="Z43" s="1"/>
      <c r="AA43" s="18"/>
      <c r="AB43" s="1">
        <f t="shared" si="2"/>
        <v>1</v>
      </c>
      <c r="AC43" s="1" t="s">
        <v>565</v>
      </c>
      <c r="AD43" s="1"/>
      <c r="AE43" s="1"/>
      <c r="AF43" s="1"/>
      <c r="AG43" s="1"/>
      <c r="AH43" s="1"/>
      <c r="AI43" s="1"/>
      <c r="AJ43" s="1" t="s">
        <v>565</v>
      </c>
      <c r="AK43" s="1"/>
      <c r="AL43" s="1"/>
      <c r="AM43" s="1"/>
      <c r="AN43" s="1"/>
      <c r="AO43" s="1"/>
      <c r="AP43" s="1"/>
    </row>
    <row r="44" spans="1:42" x14ac:dyDescent="0.25">
      <c r="A44" s="4" t="s">
        <v>507</v>
      </c>
      <c r="B44" s="4" t="s">
        <v>194</v>
      </c>
      <c r="C44" s="4" t="s">
        <v>344</v>
      </c>
      <c r="D44" s="4"/>
      <c r="E44" s="4"/>
      <c r="F44" s="4"/>
      <c r="G44" s="4"/>
      <c r="H44" s="1" t="s">
        <v>126</v>
      </c>
      <c r="I44" s="1" t="s">
        <v>127</v>
      </c>
      <c r="J44" s="1" t="s">
        <v>796</v>
      </c>
      <c r="K44" s="1" t="s">
        <v>474</v>
      </c>
      <c r="L44" s="4" t="s">
        <v>365</v>
      </c>
      <c r="M44" s="6" t="s">
        <v>486</v>
      </c>
      <c r="N44" s="5">
        <f t="shared" si="0"/>
        <v>3</v>
      </c>
      <c r="O44" s="5">
        <f t="shared" si="1"/>
        <v>5</v>
      </c>
      <c r="P44" s="4">
        <v>43</v>
      </c>
      <c r="Q44" s="11">
        <v>54000</v>
      </c>
      <c r="R44" s="7">
        <v>155000</v>
      </c>
      <c r="S44" s="7">
        <v>153000</v>
      </c>
      <c r="T44" s="1"/>
      <c r="U44" s="1"/>
      <c r="V44" s="1" t="s">
        <v>59</v>
      </c>
      <c r="W44" s="1" t="s">
        <v>479</v>
      </c>
      <c r="X44" s="4" t="s">
        <v>127</v>
      </c>
      <c r="Y44" s="1">
        <f t="shared" si="3"/>
        <v>41</v>
      </c>
      <c r="Z44" s="1"/>
      <c r="AA44" s="18"/>
      <c r="AB44" s="1">
        <f t="shared" si="2"/>
        <v>1</v>
      </c>
      <c r="AC44" s="1" t="s">
        <v>550</v>
      </c>
      <c r="AD44" s="1"/>
      <c r="AE44" s="1"/>
      <c r="AF44" s="1"/>
      <c r="AG44" s="1"/>
      <c r="AH44" s="1"/>
      <c r="AI44" s="1"/>
      <c r="AJ44" s="1" t="s">
        <v>550</v>
      </c>
      <c r="AK44" s="1"/>
      <c r="AL44" s="1"/>
      <c r="AM44" s="1"/>
      <c r="AN44" s="1"/>
      <c r="AO44" s="1"/>
      <c r="AP44" s="1"/>
    </row>
    <row r="45" spans="1:42" x14ac:dyDescent="0.25">
      <c r="A45" s="4" t="s">
        <v>220</v>
      </c>
      <c r="B45" s="4" t="s">
        <v>367</v>
      </c>
      <c r="C45" s="4" t="s">
        <v>339</v>
      </c>
      <c r="D45" s="4" t="s">
        <v>338</v>
      </c>
      <c r="E45" s="4" t="s">
        <v>336</v>
      </c>
      <c r="F45" s="4"/>
      <c r="G45" s="4"/>
      <c r="H45" s="4" t="s">
        <v>409</v>
      </c>
      <c r="I45" s="4" t="s">
        <v>410</v>
      </c>
      <c r="J45" s="4" t="s">
        <v>285</v>
      </c>
      <c r="K45" s="4" t="s">
        <v>355</v>
      </c>
      <c r="L45" s="6" t="s">
        <v>365</v>
      </c>
      <c r="M45" s="6" t="s">
        <v>486</v>
      </c>
      <c r="N45" s="5">
        <f t="shared" si="0"/>
        <v>3</v>
      </c>
      <c r="O45" s="5">
        <f t="shared" si="1"/>
        <v>6</v>
      </c>
      <c r="P45" s="4">
        <v>44</v>
      </c>
      <c r="Q45" s="7">
        <v>10000</v>
      </c>
      <c r="R45" s="7">
        <v>0</v>
      </c>
      <c r="S45" s="7">
        <v>0</v>
      </c>
      <c r="T45" s="1"/>
      <c r="U45" s="1"/>
      <c r="V45" s="1" t="s">
        <v>27</v>
      </c>
      <c r="W45" s="1" t="s">
        <v>479</v>
      </c>
      <c r="X45" s="4" t="s">
        <v>410</v>
      </c>
      <c r="Y45" s="1">
        <f t="shared" si="3"/>
        <v>42</v>
      </c>
      <c r="Z45" s="1"/>
      <c r="AA45" s="18"/>
      <c r="AB45" s="1">
        <f t="shared" si="2"/>
        <v>3</v>
      </c>
      <c r="AC45" s="1" t="s">
        <v>558</v>
      </c>
      <c r="AD45" s="1" t="s">
        <v>564</v>
      </c>
      <c r="AE45" s="1" t="s">
        <v>564</v>
      </c>
      <c r="AF45" s="1"/>
      <c r="AG45" s="1"/>
      <c r="AH45" s="1"/>
      <c r="AI45" s="1"/>
      <c r="AJ45" s="1" t="s">
        <v>558</v>
      </c>
      <c r="AK45" s="1" t="s">
        <v>564</v>
      </c>
      <c r="AL45" s="1" t="s">
        <v>564</v>
      </c>
      <c r="AM45" s="1"/>
      <c r="AN45" s="1"/>
      <c r="AO45" s="1"/>
      <c r="AP45" s="1"/>
    </row>
    <row r="46" spans="1:42" x14ac:dyDescent="0.25">
      <c r="A46" s="4" t="s">
        <v>506</v>
      </c>
      <c r="B46" s="4" t="s">
        <v>367</v>
      </c>
      <c r="C46" s="4" t="s">
        <v>239</v>
      </c>
      <c r="D46" s="4"/>
      <c r="E46" s="4"/>
      <c r="F46" s="4"/>
      <c r="G46" s="4"/>
      <c r="H46" s="4" t="s">
        <v>411</v>
      </c>
      <c r="I46" s="4" t="s">
        <v>412</v>
      </c>
      <c r="J46" s="4" t="s">
        <v>286</v>
      </c>
      <c r="K46" s="4" t="s">
        <v>287</v>
      </c>
      <c r="L46" s="6" t="s">
        <v>365</v>
      </c>
      <c r="M46" s="6" t="s">
        <v>486</v>
      </c>
      <c r="N46" s="5">
        <f t="shared" si="0"/>
        <v>3</v>
      </c>
      <c r="O46" s="5">
        <f t="shared" si="1"/>
        <v>7</v>
      </c>
      <c r="P46" s="4">
        <v>45</v>
      </c>
      <c r="Q46" s="7">
        <v>28000</v>
      </c>
      <c r="R46" s="7">
        <v>0</v>
      </c>
      <c r="S46" s="7">
        <v>0</v>
      </c>
      <c r="T46" s="1"/>
      <c r="U46" s="1"/>
      <c r="V46" s="1" t="s">
        <v>28</v>
      </c>
      <c r="W46" s="1" t="s">
        <v>479</v>
      </c>
      <c r="X46" s="4" t="s">
        <v>412</v>
      </c>
      <c r="Y46" s="1">
        <f t="shared" si="3"/>
        <v>43</v>
      </c>
      <c r="Z46" s="1"/>
      <c r="AA46" s="18"/>
      <c r="AB46" s="1">
        <f t="shared" si="2"/>
        <v>1</v>
      </c>
      <c r="AC46" s="1" t="s">
        <v>556</v>
      </c>
      <c r="AD46" s="1"/>
      <c r="AE46" s="1"/>
      <c r="AF46" s="1"/>
      <c r="AG46" s="1"/>
      <c r="AH46" s="1"/>
      <c r="AI46" s="1"/>
      <c r="AJ46" s="1" t="s">
        <v>556</v>
      </c>
      <c r="AK46" s="1"/>
      <c r="AL46" s="1"/>
      <c r="AM46" s="1"/>
      <c r="AN46" s="1"/>
      <c r="AO46" s="1"/>
      <c r="AP46" s="1"/>
    </row>
    <row r="47" spans="1:42" x14ac:dyDescent="0.25">
      <c r="A47" s="4" t="s">
        <v>181</v>
      </c>
      <c r="B47" s="4" t="s">
        <v>194</v>
      </c>
      <c r="C47" s="4" t="s">
        <v>345</v>
      </c>
      <c r="D47" s="4"/>
      <c r="E47" s="4"/>
      <c r="F47" s="4"/>
      <c r="G47" s="4"/>
      <c r="H47" s="1" t="s">
        <v>128</v>
      </c>
      <c r="I47" s="1" t="s">
        <v>129</v>
      </c>
      <c r="J47" s="1" t="s">
        <v>165</v>
      </c>
      <c r="K47" s="1" t="s">
        <v>463</v>
      </c>
      <c r="L47" s="4" t="s">
        <v>365</v>
      </c>
      <c r="M47" s="6" t="s">
        <v>486</v>
      </c>
      <c r="N47" s="5">
        <f t="shared" si="0"/>
        <v>3</v>
      </c>
      <c r="O47" s="5">
        <f t="shared" si="1"/>
        <v>8</v>
      </c>
      <c r="P47" s="4">
        <v>46</v>
      </c>
      <c r="Q47" s="11">
        <v>8000</v>
      </c>
      <c r="R47" s="7">
        <v>90000</v>
      </c>
      <c r="S47" s="7">
        <v>99000</v>
      </c>
      <c r="T47" s="1"/>
      <c r="U47" s="1"/>
      <c r="V47" s="1" t="s">
        <v>60</v>
      </c>
      <c r="W47" s="1" t="s">
        <v>479</v>
      </c>
      <c r="X47" s="4" t="s">
        <v>129</v>
      </c>
      <c r="Y47" s="1">
        <f t="shared" si="3"/>
        <v>44</v>
      </c>
      <c r="Z47" s="1"/>
      <c r="AA47" s="18"/>
      <c r="AB47" s="1">
        <f t="shared" si="2"/>
        <v>1</v>
      </c>
      <c r="AC47" s="1" t="s">
        <v>547</v>
      </c>
      <c r="AD47" s="1"/>
      <c r="AE47" s="1"/>
      <c r="AF47" s="1"/>
      <c r="AG47" s="1"/>
      <c r="AH47" s="1"/>
      <c r="AI47" s="1"/>
      <c r="AJ47" s="1" t="s">
        <v>547</v>
      </c>
      <c r="AK47" s="1"/>
      <c r="AL47" s="1"/>
      <c r="AM47" s="1"/>
      <c r="AN47" s="1"/>
      <c r="AO47" s="1"/>
      <c r="AP47" s="1"/>
    </row>
    <row r="48" spans="1:42" x14ac:dyDescent="0.25">
      <c r="A48" s="4" t="s">
        <v>235</v>
      </c>
      <c r="B48" s="4" t="s">
        <v>367</v>
      </c>
      <c r="C48" s="4" t="s">
        <v>246</v>
      </c>
      <c r="D48" s="4"/>
      <c r="E48" s="4"/>
      <c r="F48" s="4"/>
      <c r="G48" s="4"/>
      <c r="H48" s="4" t="s">
        <v>445</v>
      </c>
      <c r="I48" s="4" t="s">
        <v>446</v>
      </c>
      <c r="J48" s="4" t="s">
        <v>317</v>
      </c>
      <c r="K48" s="4" t="s">
        <v>359</v>
      </c>
      <c r="L48" s="6" t="s">
        <v>365</v>
      </c>
      <c r="M48" s="6" t="s">
        <v>486</v>
      </c>
      <c r="N48" s="5">
        <f t="shared" si="0"/>
        <v>3</v>
      </c>
      <c r="O48" s="5">
        <f t="shared" si="1"/>
        <v>9</v>
      </c>
      <c r="P48" s="4">
        <v>47</v>
      </c>
      <c r="Q48" s="7">
        <v>23517</v>
      </c>
      <c r="R48" s="7">
        <v>0</v>
      </c>
      <c r="S48" s="7">
        <v>0</v>
      </c>
      <c r="T48" s="1"/>
      <c r="U48" s="1"/>
      <c r="V48" s="1" t="s">
        <v>30</v>
      </c>
      <c r="W48" s="1" t="s">
        <v>479</v>
      </c>
      <c r="X48" s="4" t="s">
        <v>446</v>
      </c>
      <c r="Y48" s="1">
        <f t="shared" si="3"/>
        <v>45</v>
      </c>
      <c r="Z48" s="1"/>
      <c r="AA48" s="18"/>
      <c r="AB48" s="1">
        <f t="shared" si="2"/>
        <v>1</v>
      </c>
      <c r="AC48" s="1" t="s">
        <v>571</v>
      </c>
      <c r="AD48" s="1"/>
      <c r="AE48" s="1"/>
      <c r="AF48" s="1"/>
      <c r="AG48" s="1"/>
      <c r="AH48" s="1"/>
      <c r="AI48" s="1"/>
      <c r="AJ48" s="1" t="s">
        <v>571</v>
      </c>
      <c r="AK48" s="1"/>
      <c r="AL48" s="1"/>
      <c r="AM48" s="1"/>
      <c r="AN48" s="1"/>
      <c r="AO48" s="1"/>
      <c r="AP48" s="1"/>
    </row>
    <row r="49" spans="1:42" x14ac:dyDescent="0.25">
      <c r="A49" s="4" t="s">
        <v>505</v>
      </c>
      <c r="B49" s="4" t="s">
        <v>367</v>
      </c>
      <c r="C49" s="4" t="s">
        <v>240</v>
      </c>
      <c r="D49" s="4" t="s">
        <v>348</v>
      </c>
      <c r="E49" s="4"/>
      <c r="F49" s="4"/>
      <c r="G49" s="4"/>
      <c r="H49" s="4" t="s">
        <v>442</v>
      </c>
      <c r="I49" s="4" t="s">
        <v>443</v>
      </c>
      <c r="J49" s="4" t="s">
        <v>318</v>
      </c>
      <c r="K49" s="4" t="s">
        <v>314</v>
      </c>
      <c r="L49" s="6" t="s">
        <v>251</v>
      </c>
      <c r="M49" s="6" t="s">
        <v>487</v>
      </c>
      <c r="N49" s="5">
        <f t="shared" si="0"/>
        <v>4</v>
      </c>
      <c r="O49" s="5">
        <f t="shared" si="1"/>
        <v>1</v>
      </c>
      <c r="P49" s="4">
        <v>48</v>
      </c>
      <c r="Q49" s="7">
        <v>50000</v>
      </c>
      <c r="R49" s="7">
        <v>0</v>
      </c>
      <c r="S49" s="7">
        <v>0</v>
      </c>
      <c r="T49" s="1"/>
      <c r="U49" s="1"/>
      <c r="V49" s="1" t="s">
        <v>29</v>
      </c>
      <c r="W49" s="1" t="s">
        <v>479</v>
      </c>
      <c r="X49" s="4" t="s">
        <v>443</v>
      </c>
      <c r="Y49" s="1">
        <f t="shared" si="3"/>
        <v>46</v>
      </c>
      <c r="Z49" s="1"/>
      <c r="AA49" s="18"/>
      <c r="AB49" s="1">
        <f t="shared" si="2"/>
        <v>2</v>
      </c>
      <c r="AC49" s="1" t="s">
        <v>565</v>
      </c>
      <c r="AD49" s="1" t="s">
        <v>558</v>
      </c>
      <c r="AE49" s="1"/>
      <c r="AF49" s="1"/>
      <c r="AG49" s="1"/>
      <c r="AH49" s="1"/>
      <c r="AI49" s="1"/>
      <c r="AJ49" s="1" t="s">
        <v>565</v>
      </c>
      <c r="AK49" s="1" t="s">
        <v>558</v>
      </c>
      <c r="AL49" s="1"/>
      <c r="AM49" s="1"/>
      <c r="AN49" s="1"/>
      <c r="AO49" s="1"/>
      <c r="AP49" s="1"/>
    </row>
    <row r="50" spans="1:42" x14ac:dyDescent="0.25">
      <c r="A50" s="4" t="s">
        <v>182</v>
      </c>
      <c r="B50" s="4" t="s">
        <v>194</v>
      </c>
      <c r="C50" s="4" t="s">
        <v>242</v>
      </c>
      <c r="D50" s="4" t="s">
        <v>243</v>
      </c>
      <c r="E50" s="4"/>
      <c r="F50" s="4"/>
      <c r="G50" s="4"/>
      <c r="H50" s="1" t="s">
        <v>130</v>
      </c>
      <c r="I50" s="1" t="s">
        <v>131</v>
      </c>
      <c r="J50" s="1" t="s">
        <v>166</v>
      </c>
      <c r="K50" s="1" t="s">
        <v>475</v>
      </c>
      <c r="L50" s="4" t="s">
        <v>251</v>
      </c>
      <c r="M50" s="6" t="s">
        <v>487</v>
      </c>
      <c r="N50" s="5">
        <f t="shared" si="0"/>
        <v>4</v>
      </c>
      <c r="O50" s="5">
        <f t="shared" si="1"/>
        <v>2</v>
      </c>
      <c r="P50" s="4">
        <v>49</v>
      </c>
      <c r="Q50" s="11">
        <f>42700+31000</f>
        <v>73700</v>
      </c>
      <c r="R50" s="7">
        <f>48400+38000</f>
        <v>86400</v>
      </c>
      <c r="S50" s="7">
        <f>51300+44000</f>
        <v>95300</v>
      </c>
      <c r="T50" s="1"/>
      <c r="U50" s="1"/>
      <c r="V50" s="1" t="s">
        <v>61</v>
      </c>
      <c r="W50" s="1" t="s">
        <v>479</v>
      </c>
      <c r="X50" s="4" t="s">
        <v>131</v>
      </c>
      <c r="Y50" s="1">
        <f t="shared" si="3"/>
        <v>47</v>
      </c>
      <c r="Z50" s="1"/>
      <c r="AA50" s="18"/>
      <c r="AB50" s="1">
        <f t="shared" si="2"/>
        <v>2</v>
      </c>
      <c r="AC50" s="1" t="s">
        <v>556</v>
      </c>
      <c r="AD50" s="1" t="s">
        <v>566</v>
      </c>
      <c r="AE50" s="1"/>
      <c r="AF50" s="1"/>
      <c r="AG50" s="1"/>
      <c r="AH50" s="1"/>
      <c r="AI50" s="1"/>
      <c r="AJ50" s="1" t="s">
        <v>556</v>
      </c>
      <c r="AK50" s="1" t="s">
        <v>566</v>
      </c>
      <c r="AL50" s="1"/>
      <c r="AM50" s="1"/>
      <c r="AN50" s="1"/>
      <c r="AO50" s="1"/>
      <c r="AP50" s="1"/>
    </row>
    <row r="51" spans="1:42" x14ac:dyDescent="0.25">
      <c r="A51" s="4" t="s">
        <v>504</v>
      </c>
      <c r="B51" s="4" t="s">
        <v>194</v>
      </c>
      <c r="C51" s="4" t="s">
        <v>95</v>
      </c>
      <c r="D51" s="4"/>
      <c r="E51" s="4"/>
      <c r="F51" s="4"/>
      <c r="G51" s="4"/>
      <c r="H51" s="1" t="s">
        <v>132</v>
      </c>
      <c r="I51" s="1" t="s">
        <v>133</v>
      </c>
      <c r="J51" s="1" t="s">
        <v>799</v>
      </c>
      <c r="K51" s="1" t="s">
        <v>86</v>
      </c>
      <c r="L51" s="4" t="s">
        <v>251</v>
      </c>
      <c r="M51" s="6" t="s">
        <v>487</v>
      </c>
      <c r="N51" s="5">
        <f t="shared" si="0"/>
        <v>4</v>
      </c>
      <c r="O51" s="5">
        <f t="shared" si="1"/>
        <v>3</v>
      </c>
      <c r="P51" s="5">
        <v>50</v>
      </c>
      <c r="Q51" s="11">
        <v>39350</v>
      </c>
      <c r="R51" s="7">
        <v>40000</v>
      </c>
      <c r="S51" s="7">
        <v>153250</v>
      </c>
      <c r="T51" s="1"/>
      <c r="U51" s="1"/>
      <c r="V51" s="1" t="s">
        <v>62</v>
      </c>
      <c r="W51" s="1" t="s">
        <v>479</v>
      </c>
      <c r="X51" s="4" t="s">
        <v>133</v>
      </c>
      <c r="Y51" s="1">
        <f t="shared" si="3"/>
        <v>48</v>
      </c>
      <c r="Z51" s="1"/>
      <c r="AA51" s="18"/>
      <c r="AB51" s="1">
        <f t="shared" si="2"/>
        <v>1</v>
      </c>
      <c r="AC51" s="1" t="s">
        <v>550</v>
      </c>
      <c r="AD51" s="1"/>
      <c r="AE51" s="1"/>
      <c r="AF51" s="1"/>
      <c r="AG51" s="1"/>
      <c r="AH51" s="1"/>
      <c r="AI51" s="1"/>
      <c r="AJ51" s="1" t="s">
        <v>550</v>
      </c>
      <c r="AK51" s="1"/>
      <c r="AL51" s="1"/>
      <c r="AM51" s="1"/>
      <c r="AN51" s="1"/>
      <c r="AO51" s="1"/>
      <c r="AP51" s="1"/>
    </row>
    <row r="52" spans="1:42" x14ac:dyDescent="0.25">
      <c r="A52" s="4" t="s">
        <v>234</v>
      </c>
      <c r="B52" s="4" t="s">
        <v>367</v>
      </c>
      <c r="C52" s="4" t="s">
        <v>322</v>
      </c>
      <c r="D52" s="4" t="s">
        <v>330</v>
      </c>
      <c r="E52" s="4"/>
      <c r="F52" s="4"/>
      <c r="G52" s="4"/>
      <c r="H52" s="4" t="s">
        <v>392</v>
      </c>
      <c r="I52" s="4" t="s">
        <v>444</v>
      </c>
      <c r="J52" s="4" t="s">
        <v>315</v>
      </c>
      <c r="K52" s="4" t="s">
        <v>316</v>
      </c>
      <c r="L52" s="6" t="s">
        <v>251</v>
      </c>
      <c r="M52" s="6" t="s">
        <v>487</v>
      </c>
      <c r="N52" s="5">
        <f t="shared" si="0"/>
        <v>4</v>
      </c>
      <c r="O52" s="5">
        <f t="shared" si="1"/>
        <v>4</v>
      </c>
      <c r="P52" s="4">
        <v>51</v>
      </c>
      <c r="Q52" s="7">
        <v>23000</v>
      </c>
      <c r="R52" s="7">
        <v>0</v>
      </c>
      <c r="S52" s="7">
        <v>0</v>
      </c>
      <c r="T52" s="1"/>
      <c r="U52" s="1"/>
      <c r="V52" s="1" t="s">
        <v>31</v>
      </c>
      <c r="W52" s="1" t="s">
        <v>479</v>
      </c>
      <c r="X52" s="4" t="s">
        <v>444</v>
      </c>
      <c r="Y52" s="1">
        <f t="shared" si="3"/>
        <v>49</v>
      </c>
      <c r="Z52" s="1"/>
      <c r="AA52" s="18"/>
      <c r="AB52" s="1">
        <f t="shared" si="2"/>
        <v>2</v>
      </c>
      <c r="AC52" s="1" t="s">
        <v>553</v>
      </c>
      <c r="AD52" s="1" t="s">
        <v>553</v>
      </c>
      <c r="AE52" s="1"/>
      <c r="AF52" s="1"/>
      <c r="AG52" s="1"/>
      <c r="AH52" s="1"/>
      <c r="AI52" s="1"/>
      <c r="AJ52" s="1"/>
      <c r="AK52" s="1" t="s">
        <v>553</v>
      </c>
      <c r="AL52" s="1"/>
      <c r="AM52" s="1"/>
      <c r="AN52" s="1"/>
      <c r="AO52" s="1"/>
      <c r="AP52" s="1"/>
    </row>
    <row r="53" spans="1:42" x14ac:dyDescent="0.25">
      <c r="A53" s="4" t="s">
        <v>503</v>
      </c>
      <c r="B53" s="4" t="s">
        <v>367</v>
      </c>
      <c r="C53" s="4" t="s">
        <v>243</v>
      </c>
      <c r="D53" s="4"/>
      <c r="E53" s="4"/>
      <c r="F53" s="4"/>
      <c r="G53" s="4"/>
      <c r="H53" s="4" t="s">
        <v>378</v>
      </c>
      <c r="I53" s="4" t="s">
        <v>436</v>
      </c>
      <c r="J53" s="4" t="s">
        <v>308</v>
      </c>
      <c r="K53" s="4" t="s">
        <v>350</v>
      </c>
      <c r="L53" s="6" t="s">
        <v>250</v>
      </c>
      <c r="M53" s="6" t="s">
        <v>488</v>
      </c>
      <c r="N53" s="5">
        <f t="shared" si="0"/>
        <v>5</v>
      </c>
      <c r="O53" s="5">
        <f t="shared" si="1"/>
        <v>1</v>
      </c>
      <c r="P53" s="4">
        <v>52</v>
      </c>
      <c r="Q53" s="7">
        <v>41708</v>
      </c>
      <c r="R53" s="7">
        <v>0</v>
      </c>
      <c r="S53" s="7">
        <v>0</v>
      </c>
      <c r="T53" s="1"/>
      <c r="U53" s="1"/>
      <c r="V53" s="1" t="s">
        <v>32</v>
      </c>
      <c r="W53" s="1" t="s">
        <v>479</v>
      </c>
      <c r="X53" s="4" t="s">
        <v>436</v>
      </c>
      <c r="Y53" s="1">
        <f t="shared" si="3"/>
        <v>50</v>
      </c>
      <c r="Z53" s="1"/>
      <c r="AA53" s="18"/>
      <c r="AB53" s="1">
        <f t="shared" si="2"/>
        <v>1</v>
      </c>
      <c r="AC53" s="1" t="s">
        <v>566</v>
      </c>
      <c r="AD53" s="1"/>
      <c r="AE53" s="1"/>
      <c r="AF53" s="1"/>
      <c r="AG53" s="1"/>
      <c r="AH53" s="1"/>
      <c r="AI53" s="1"/>
      <c r="AJ53" s="1" t="s">
        <v>566</v>
      </c>
      <c r="AK53" s="1"/>
      <c r="AL53" s="1"/>
      <c r="AM53" s="1"/>
      <c r="AN53" s="1"/>
      <c r="AO53" s="1"/>
      <c r="AP53" s="1"/>
    </row>
    <row r="54" spans="1:42" x14ac:dyDescent="0.25">
      <c r="A54" s="4" t="s">
        <v>502</v>
      </c>
      <c r="B54" s="4" t="s">
        <v>367</v>
      </c>
      <c r="C54" s="4" t="s">
        <v>245</v>
      </c>
      <c r="D54" s="4"/>
      <c r="E54" s="4"/>
      <c r="F54" s="4"/>
      <c r="G54" s="4"/>
      <c r="H54" s="4" t="s">
        <v>395</v>
      </c>
      <c r="I54" s="4" t="s">
        <v>441</v>
      </c>
      <c r="J54" s="4" t="s">
        <v>312</v>
      </c>
      <c r="K54" s="4" t="s">
        <v>313</v>
      </c>
      <c r="L54" s="6" t="s">
        <v>250</v>
      </c>
      <c r="M54" s="6" t="s">
        <v>488</v>
      </c>
      <c r="N54" s="5">
        <f t="shared" si="0"/>
        <v>5</v>
      </c>
      <c r="O54" s="5">
        <f t="shared" si="1"/>
        <v>2</v>
      </c>
      <c r="P54" s="4">
        <v>53</v>
      </c>
      <c r="Q54" s="7">
        <v>37490</v>
      </c>
      <c r="R54" s="7">
        <v>0</v>
      </c>
      <c r="S54" s="7">
        <v>0</v>
      </c>
      <c r="T54" s="1"/>
      <c r="U54" s="1"/>
      <c r="V54" s="1" t="s">
        <v>33</v>
      </c>
      <c r="W54" s="1" t="s">
        <v>479</v>
      </c>
      <c r="X54" s="4" t="s">
        <v>441</v>
      </c>
      <c r="Y54" s="1">
        <f t="shared" si="3"/>
        <v>51</v>
      </c>
      <c r="Z54" s="1"/>
      <c r="AA54" s="18"/>
      <c r="AB54" s="1">
        <f t="shared" si="2"/>
        <v>1</v>
      </c>
      <c r="AC54" s="1" t="s">
        <v>567</v>
      </c>
      <c r="AD54" s="1"/>
      <c r="AE54" s="1"/>
      <c r="AF54" s="1"/>
      <c r="AG54" s="1"/>
      <c r="AH54" s="1"/>
      <c r="AI54" s="1"/>
      <c r="AJ54" s="1" t="s">
        <v>567</v>
      </c>
      <c r="AK54" s="1"/>
      <c r="AL54" s="1"/>
      <c r="AM54" s="1"/>
      <c r="AN54" s="1"/>
      <c r="AO54" s="1"/>
      <c r="AP54" s="1"/>
    </row>
    <row r="55" spans="1:42" x14ac:dyDescent="0.25">
      <c r="A55" s="4" t="s">
        <v>186</v>
      </c>
      <c r="B55" s="4" t="s">
        <v>194</v>
      </c>
      <c r="C55" s="4" t="s">
        <v>96</v>
      </c>
      <c r="D55" s="4"/>
      <c r="E55" s="4"/>
      <c r="F55" s="4"/>
      <c r="G55" s="4"/>
      <c r="H55" s="1" t="s">
        <v>134</v>
      </c>
      <c r="I55" s="1" t="s">
        <v>135</v>
      </c>
      <c r="J55" s="1" t="s">
        <v>168</v>
      </c>
      <c r="K55" s="1" t="s">
        <v>470</v>
      </c>
      <c r="L55" s="4" t="s">
        <v>250</v>
      </c>
      <c r="M55" s="6" t="s">
        <v>488</v>
      </c>
      <c r="N55" s="5">
        <f t="shared" si="0"/>
        <v>5</v>
      </c>
      <c r="O55" s="5">
        <f t="shared" si="1"/>
        <v>3</v>
      </c>
      <c r="P55" s="4">
        <v>54</v>
      </c>
      <c r="Q55" s="11">
        <v>32500</v>
      </c>
      <c r="R55" s="7">
        <v>95700</v>
      </c>
      <c r="S55" s="7">
        <v>100100</v>
      </c>
      <c r="T55" s="1"/>
      <c r="U55" s="1"/>
      <c r="V55" s="1" t="s">
        <v>63</v>
      </c>
      <c r="W55" s="1" t="s">
        <v>479</v>
      </c>
      <c r="X55" s="4" t="s">
        <v>135</v>
      </c>
      <c r="Y55" s="1">
        <f t="shared" si="3"/>
        <v>52</v>
      </c>
      <c r="Z55" s="1"/>
      <c r="AA55" s="18"/>
      <c r="AB55" s="1">
        <f t="shared" si="2"/>
        <v>1</v>
      </c>
      <c r="AC55" s="1" t="s">
        <v>568</v>
      </c>
      <c r="AD55" s="1"/>
      <c r="AE55" s="1"/>
      <c r="AF55" s="1"/>
      <c r="AG55" s="1"/>
      <c r="AH55" s="1"/>
      <c r="AI55" s="1"/>
      <c r="AJ55" s="1" t="s">
        <v>568</v>
      </c>
      <c r="AK55" s="1"/>
      <c r="AL55" s="1"/>
      <c r="AM55" s="1"/>
      <c r="AN55" s="1"/>
      <c r="AO55" s="1"/>
      <c r="AP55" s="1"/>
    </row>
    <row r="56" spans="1:42" x14ac:dyDescent="0.25">
      <c r="A56" s="4" t="s">
        <v>232</v>
      </c>
      <c r="B56" s="4" t="s">
        <v>367</v>
      </c>
      <c r="C56" s="4" t="s">
        <v>324</v>
      </c>
      <c r="D56" s="4" t="s">
        <v>347</v>
      </c>
      <c r="E56" s="4"/>
      <c r="F56" s="4"/>
      <c r="G56" s="4"/>
      <c r="H56" s="4" t="s">
        <v>437</v>
      </c>
      <c r="I56" s="4" t="s">
        <v>438</v>
      </c>
      <c r="J56" s="15" t="s">
        <v>309</v>
      </c>
      <c r="K56" s="4" t="s">
        <v>358</v>
      </c>
      <c r="L56" s="6" t="s">
        <v>250</v>
      </c>
      <c r="M56" s="6" t="s">
        <v>488</v>
      </c>
      <c r="N56" s="5">
        <f t="shared" si="0"/>
        <v>5</v>
      </c>
      <c r="O56" s="5">
        <f t="shared" si="1"/>
        <v>4</v>
      </c>
      <c r="P56" s="4">
        <v>55</v>
      </c>
      <c r="Q56" s="7">
        <v>0</v>
      </c>
      <c r="R56" s="7">
        <v>0</v>
      </c>
      <c r="S56" s="7">
        <v>0</v>
      </c>
      <c r="T56" s="1"/>
      <c r="U56" s="1"/>
      <c r="V56" s="1" t="s">
        <v>34</v>
      </c>
      <c r="W56" s="4" t="s">
        <v>479</v>
      </c>
      <c r="X56" s="4" t="s">
        <v>438</v>
      </c>
      <c r="Y56" s="1">
        <f t="shared" si="3"/>
        <v>53</v>
      </c>
      <c r="Z56" s="1"/>
      <c r="AA56" s="18"/>
      <c r="AB56" s="1">
        <f t="shared" si="2"/>
        <v>2</v>
      </c>
      <c r="AC56" s="1" t="s">
        <v>556</v>
      </c>
      <c r="AD56" s="1" t="s">
        <v>555</v>
      </c>
      <c r="AE56" s="1"/>
      <c r="AF56" s="1"/>
      <c r="AG56" s="1"/>
      <c r="AH56" s="1"/>
      <c r="AI56" s="1"/>
      <c r="AJ56" s="1" t="s">
        <v>556</v>
      </c>
      <c r="AK56" s="1" t="s">
        <v>555</v>
      </c>
      <c r="AL56" s="1"/>
      <c r="AM56" s="1"/>
      <c r="AN56" s="1"/>
      <c r="AO56" s="1"/>
      <c r="AP56" s="1"/>
    </row>
    <row r="57" spans="1:42" x14ac:dyDescent="0.25">
      <c r="A57" s="4" t="s">
        <v>231</v>
      </c>
      <c r="B57" s="4" t="s">
        <v>367</v>
      </c>
      <c r="C57" s="5" t="s">
        <v>322</v>
      </c>
      <c r="D57" s="4" t="s">
        <v>329</v>
      </c>
      <c r="E57" s="4" t="s">
        <v>346</v>
      </c>
      <c r="F57" s="4"/>
      <c r="G57" s="4"/>
      <c r="H57" s="4" t="s">
        <v>435</v>
      </c>
      <c r="I57" s="4" t="s">
        <v>451</v>
      </c>
      <c r="J57" s="4" t="s">
        <v>306</v>
      </c>
      <c r="K57" s="4" t="s">
        <v>307</v>
      </c>
      <c r="L57" s="6" t="s">
        <v>250</v>
      </c>
      <c r="M57" s="6" t="s">
        <v>488</v>
      </c>
      <c r="N57" s="5">
        <f t="shared" si="0"/>
        <v>5</v>
      </c>
      <c r="O57" s="5">
        <f t="shared" si="1"/>
        <v>5</v>
      </c>
      <c r="P57" s="4">
        <v>56</v>
      </c>
      <c r="Q57" s="7">
        <v>39500</v>
      </c>
      <c r="R57" s="7">
        <v>0</v>
      </c>
      <c r="S57" s="7">
        <v>0</v>
      </c>
      <c r="T57" s="1"/>
      <c r="U57" s="1"/>
      <c r="V57" s="1" t="s">
        <v>35</v>
      </c>
      <c r="W57" s="1" t="s">
        <v>479</v>
      </c>
      <c r="X57" s="4" t="s">
        <v>451</v>
      </c>
      <c r="Y57" s="1">
        <f t="shared" si="3"/>
        <v>54</v>
      </c>
      <c r="Z57" s="1"/>
      <c r="AA57" s="18"/>
      <c r="AB57" s="1">
        <f t="shared" si="2"/>
        <v>3</v>
      </c>
      <c r="AC57" s="1" t="s">
        <v>553</v>
      </c>
      <c r="AD57" s="1" t="s">
        <v>550</v>
      </c>
      <c r="AE57" s="1" t="s">
        <v>550</v>
      </c>
      <c r="AF57" s="1"/>
      <c r="AG57" s="1"/>
      <c r="AH57" s="1"/>
      <c r="AI57" s="1"/>
      <c r="AJ57" s="1"/>
      <c r="AK57" s="1" t="s">
        <v>550</v>
      </c>
      <c r="AL57" s="1" t="s">
        <v>550</v>
      </c>
      <c r="AM57" s="1"/>
      <c r="AN57" s="1"/>
      <c r="AO57" s="1"/>
      <c r="AP57" s="1"/>
    </row>
    <row r="58" spans="1:42" x14ac:dyDescent="0.25">
      <c r="A58" s="4" t="s">
        <v>187</v>
      </c>
      <c r="B58" s="4" t="s">
        <v>194</v>
      </c>
      <c r="C58" s="4" t="s">
        <v>323</v>
      </c>
      <c r="D58" s="4"/>
      <c r="E58" s="4"/>
      <c r="F58" s="4"/>
      <c r="G58" s="4"/>
      <c r="H58" s="1" t="s">
        <v>398</v>
      </c>
      <c r="I58" s="1" t="s">
        <v>136</v>
      </c>
      <c r="J58" s="1" t="s">
        <v>169</v>
      </c>
      <c r="K58" s="1" t="s">
        <v>85</v>
      </c>
      <c r="L58" s="4" t="s">
        <v>250</v>
      </c>
      <c r="M58" s="6" t="s">
        <v>488</v>
      </c>
      <c r="N58" s="5">
        <f t="shared" si="0"/>
        <v>5</v>
      </c>
      <c r="O58" s="5">
        <f t="shared" si="1"/>
        <v>6</v>
      </c>
      <c r="P58" s="4">
        <v>57</v>
      </c>
      <c r="Q58" s="11">
        <v>7000</v>
      </c>
      <c r="R58" s="7">
        <v>4000</v>
      </c>
      <c r="S58" s="7">
        <v>4000</v>
      </c>
      <c r="T58" s="1"/>
      <c r="U58" s="1"/>
      <c r="V58" s="1" t="s">
        <v>64</v>
      </c>
      <c r="W58" s="1" t="s">
        <v>479</v>
      </c>
      <c r="X58" s="4" t="s">
        <v>136</v>
      </c>
      <c r="Y58" s="1">
        <f t="shared" si="3"/>
        <v>55</v>
      </c>
      <c r="Z58" s="1"/>
      <c r="AA58" s="18"/>
      <c r="AB58" s="1">
        <f t="shared" si="2"/>
        <v>1</v>
      </c>
      <c r="AC58" s="1" t="s">
        <v>552</v>
      </c>
      <c r="AD58" s="1"/>
      <c r="AE58" s="1"/>
      <c r="AF58" s="1"/>
      <c r="AG58" s="1"/>
      <c r="AH58" s="1"/>
      <c r="AI58" s="1"/>
      <c r="AJ58" s="1" t="s">
        <v>552</v>
      </c>
      <c r="AK58" s="1"/>
      <c r="AL58" s="1"/>
      <c r="AM58" s="1"/>
      <c r="AN58" s="1"/>
      <c r="AO58" s="1"/>
      <c r="AP58" s="1"/>
    </row>
    <row r="59" spans="1:42" x14ac:dyDescent="0.25">
      <c r="A59" s="4" t="s">
        <v>188</v>
      </c>
      <c r="B59" s="4" t="s">
        <v>194</v>
      </c>
      <c r="C59" s="4" t="s">
        <v>323</v>
      </c>
      <c r="D59" s="4" t="s">
        <v>95</v>
      </c>
      <c r="E59" s="4"/>
      <c r="F59" s="4"/>
      <c r="G59" s="4"/>
      <c r="H59" s="1" t="s">
        <v>398</v>
      </c>
      <c r="I59" s="1" t="s">
        <v>136</v>
      </c>
      <c r="J59" s="1" t="s">
        <v>170</v>
      </c>
      <c r="K59" s="1" t="s">
        <v>85</v>
      </c>
      <c r="L59" s="4" t="s">
        <v>250</v>
      </c>
      <c r="M59" s="6" t="s">
        <v>488</v>
      </c>
      <c r="N59" s="5">
        <f t="shared" si="0"/>
        <v>5</v>
      </c>
      <c r="O59" s="5">
        <f t="shared" si="1"/>
        <v>7</v>
      </c>
      <c r="P59" s="4">
        <v>58</v>
      </c>
      <c r="Q59" s="11">
        <v>80000</v>
      </c>
      <c r="R59" s="7">
        <v>149000</v>
      </c>
      <c r="S59" s="7">
        <v>102000</v>
      </c>
      <c r="T59" s="1"/>
      <c r="U59" s="1"/>
      <c r="V59" s="1" t="s">
        <v>65</v>
      </c>
      <c r="W59" s="1" t="s">
        <v>479</v>
      </c>
      <c r="X59" s="4" t="s">
        <v>136</v>
      </c>
      <c r="Y59" s="1">
        <f t="shared" si="3"/>
        <v>56</v>
      </c>
      <c r="Z59" s="1"/>
      <c r="AA59" s="18"/>
      <c r="AB59" s="1">
        <f t="shared" si="2"/>
        <v>2</v>
      </c>
      <c r="AC59" s="1" t="s">
        <v>552</v>
      </c>
      <c r="AD59" s="1" t="s">
        <v>550</v>
      </c>
      <c r="AE59" s="1"/>
      <c r="AF59" s="1"/>
      <c r="AG59" s="1"/>
      <c r="AH59" s="1"/>
      <c r="AI59" s="1"/>
      <c r="AJ59" s="1" t="s">
        <v>552</v>
      </c>
      <c r="AK59" s="1" t="s">
        <v>550</v>
      </c>
      <c r="AL59" s="1"/>
      <c r="AM59" s="1"/>
      <c r="AN59" s="1"/>
      <c r="AO59" s="1"/>
      <c r="AP59" s="1"/>
    </row>
    <row r="60" spans="1:42" x14ac:dyDescent="0.25">
      <c r="A60" s="4" t="s">
        <v>189</v>
      </c>
      <c r="B60" s="4" t="s">
        <v>194</v>
      </c>
      <c r="C60" s="4" t="s">
        <v>331</v>
      </c>
      <c r="D60" s="4"/>
      <c r="E60" s="4"/>
      <c r="F60" s="4"/>
      <c r="G60" s="4"/>
      <c r="H60" s="1" t="s">
        <v>134</v>
      </c>
      <c r="I60" s="1" t="s">
        <v>137</v>
      </c>
      <c r="J60" s="1" t="s">
        <v>171</v>
      </c>
      <c r="K60" s="1" t="s">
        <v>471</v>
      </c>
      <c r="L60" s="4" t="s">
        <v>250</v>
      </c>
      <c r="M60" s="6" t="s">
        <v>488</v>
      </c>
      <c r="N60" s="5">
        <f t="shared" si="0"/>
        <v>5</v>
      </c>
      <c r="O60" s="5">
        <f t="shared" si="1"/>
        <v>8</v>
      </c>
      <c r="P60" s="4">
        <v>59</v>
      </c>
      <c r="Q60" s="11">
        <v>45000</v>
      </c>
      <c r="R60" s="7">
        <v>88000</v>
      </c>
      <c r="S60" s="7">
        <v>129000</v>
      </c>
      <c r="T60" s="1"/>
      <c r="U60" s="1"/>
      <c r="V60" s="1" t="s">
        <v>66</v>
      </c>
      <c r="W60" s="1" t="s">
        <v>479</v>
      </c>
      <c r="X60" s="4" t="s">
        <v>137</v>
      </c>
      <c r="Y60" s="1">
        <f t="shared" si="3"/>
        <v>57</v>
      </c>
      <c r="Z60" s="1"/>
      <c r="AA60" s="18"/>
      <c r="AB60" s="1">
        <f t="shared" si="2"/>
        <v>1</v>
      </c>
      <c r="AC60" s="1" t="s">
        <v>547</v>
      </c>
      <c r="AD60" s="1"/>
      <c r="AE60" s="1"/>
      <c r="AF60" s="1"/>
      <c r="AG60" s="1"/>
      <c r="AH60" s="1"/>
      <c r="AI60" s="1"/>
      <c r="AJ60" s="1" t="s">
        <v>547</v>
      </c>
      <c r="AK60" s="1"/>
      <c r="AL60" s="1"/>
      <c r="AM60" s="1"/>
      <c r="AN60" s="1"/>
      <c r="AO60" s="1"/>
      <c r="AP60" s="1"/>
    </row>
    <row r="61" spans="1:42" x14ac:dyDescent="0.25">
      <c r="A61" s="4" t="s">
        <v>233</v>
      </c>
      <c r="B61" s="4" t="s">
        <v>367</v>
      </c>
      <c r="C61" s="4" t="s">
        <v>244</v>
      </c>
      <c r="D61" s="4"/>
      <c r="E61" s="4"/>
      <c r="F61" s="4"/>
      <c r="G61" s="4"/>
      <c r="H61" s="4" t="s">
        <v>439</v>
      </c>
      <c r="I61" s="4" t="s">
        <v>440</v>
      </c>
      <c r="J61" s="4" t="s">
        <v>310</v>
      </c>
      <c r="K61" s="4" t="s">
        <v>311</v>
      </c>
      <c r="L61" s="6" t="s">
        <v>250</v>
      </c>
      <c r="M61" s="6" t="s">
        <v>488</v>
      </c>
      <c r="N61" s="5">
        <f t="shared" si="0"/>
        <v>5</v>
      </c>
      <c r="O61" s="5">
        <f t="shared" si="1"/>
        <v>9</v>
      </c>
      <c r="P61" s="4">
        <v>60</v>
      </c>
      <c r="Q61" s="7">
        <v>31250</v>
      </c>
      <c r="R61" s="7">
        <v>0</v>
      </c>
      <c r="S61" s="7">
        <v>0</v>
      </c>
      <c r="T61" s="1"/>
      <c r="U61" s="1"/>
      <c r="V61" s="1" t="s">
        <v>36</v>
      </c>
      <c r="W61" s="1" t="s">
        <v>479</v>
      </c>
      <c r="X61" s="4" t="s">
        <v>440</v>
      </c>
      <c r="Y61" s="1">
        <f t="shared" si="3"/>
        <v>58</v>
      </c>
      <c r="Z61" s="1"/>
      <c r="AA61" s="18"/>
      <c r="AB61" s="1">
        <f t="shared" si="2"/>
        <v>1</v>
      </c>
      <c r="AC61" s="1" t="s">
        <v>562</v>
      </c>
      <c r="AD61" s="1"/>
      <c r="AE61" s="1"/>
      <c r="AF61" s="1"/>
      <c r="AG61" s="1"/>
      <c r="AH61" s="1"/>
      <c r="AI61" s="1"/>
      <c r="AJ61" s="1" t="s">
        <v>562</v>
      </c>
      <c r="AK61" s="1"/>
      <c r="AL61" s="1"/>
      <c r="AM61" s="1"/>
      <c r="AN61" s="1"/>
      <c r="AO61" s="1"/>
      <c r="AP61" s="1"/>
    </row>
    <row r="62" spans="1:42" x14ac:dyDescent="0.25">
      <c r="A62" s="4" t="s">
        <v>183</v>
      </c>
      <c r="B62" s="4" t="s">
        <v>367</v>
      </c>
      <c r="C62" s="5" t="s">
        <v>360</v>
      </c>
      <c r="D62" s="4"/>
      <c r="E62" s="4"/>
      <c r="F62" s="4"/>
      <c r="G62" s="4"/>
      <c r="H62" s="4" t="s">
        <v>447</v>
      </c>
      <c r="I62" s="4" t="s">
        <v>448</v>
      </c>
      <c r="J62" s="4" t="s">
        <v>363</v>
      </c>
      <c r="K62" s="4" t="s">
        <v>364</v>
      </c>
      <c r="L62" s="9" t="s">
        <v>250</v>
      </c>
      <c r="M62" s="6" t="s">
        <v>488</v>
      </c>
      <c r="N62" s="5">
        <f t="shared" si="0"/>
        <v>5</v>
      </c>
      <c r="O62" s="5">
        <f t="shared" si="1"/>
        <v>10</v>
      </c>
      <c r="P62" s="4">
        <v>61</v>
      </c>
      <c r="Q62" s="10">
        <v>0</v>
      </c>
      <c r="R62" s="7">
        <v>0</v>
      </c>
      <c r="S62" s="7">
        <v>0</v>
      </c>
      <c r="T62" s="1"/>
      <c r="U62" s="1"/>
      <c r="V62" s="1" t="s">
        <v>37</v>
      </c>
      <c r="W62" s="1" t="s">
        <v>479</v>
      </c>
      <c r="X62" s="4" t="s">
        <v>448</v>
      </c>
      <c r="Y62" s="1">
        <f t="shared" si="3"/>
        <v>59</v>
      </c>
      <c r="Z62" s="1"/>
      <c r="AA62" s="18"/>
      <c r="AB62" s="1">
        <f t="shared" si="2"/>
        <v>1</v>
      </c>
      <c r="AC62" s="1" t="s">
        <v>548</v>
      </c>
      <c r="AD62" s="1"/>
      <c r="AE62" s="1"/>
      <c r="AF62" s="1"/>
      <c r="AG62" s="1"/>
      <c r="AH62" s="1"/>
      <c r="AI62" s="1"/>
      <c r="AJ62" s="1" t="s">
        <v>548</v>
      </c>
      <c r="AK62" s="1"/>
      <c r="AL62" s="1"/>
      <c r="AM62" s="1"/>
      <c r="AN62" s="1"/>
      <c r="AO62" s="1"/>
      <c r="AP62" s="1"/>
    </row>
    <row r="63" spans="1:42" x14ac:dyDescent="0.25">
      <c r="A63" s="4" t="s">
        <v>184</v>
      </c>
      <c r="B63" s="4" t="s">
        <v>194</v>
      </c>
      <c r="C63" s="4" t="s">
        <v>345</v>
      </c>
      <c r="D63" s="4"/>
      <c r="E63" s="4"/>
      <c r="F63" s="4"/>
      <c r="G63" s="4"/>
      <c r="H63" s="1" t="s">
        <v>138</v>
      </c>
      <c r="I63" s="1" t="s">
        <v>139</v>
      </c>
      <c r="J63" s="1" t="s">
        <v>172</v>
      </c>
      <c r="K63" s="1" t="s">
        <v>476</v>
      </c>
      <c r="L63" s="4" t="s">
        <v>250</v>
      </c>
      <c r="M63" s="6" t="s">
        <v>488</v>
      </c>
      <c r="N63" s="5">
        <f t="shared" si="0"/>
        <v>5</v>
      </c>
      <c r="O63" s="5">
        <f t="shared" si="1"/>
        <v>11</v>
      </c>
      <c r="P63" s="4">
        <v>62</v>
      </c>
      <c r="Q63" s="11">
        <v>82000</v>
      </c>
      <c r="R63" s="7">
        <v>174000</v>
      </c>
      <c r="S63" s="7">
        <v>202000</v>
      </c>
      <c r="T63" s="1"/>
      <c r="U63" s="1"/>
      <c r="V63" s="1" t="s">
        <v>67</v>
      </c>
      <c r="W63" s="1" t="s">
        <v>479</v>
      </c>
      <c r="X63" s="4" t="s">
        <v>139</v>
      </c>
      <c r="Y63" s="1">
        <f t="shared" si="3"/>
        <v>60</v>
      </c>
      <c r="Z63" s="1"/>
      <c r="AA63" s="18"/>
      <c r="AB63" s="1">
        <f t="shared" si="2"/>
        <v>1</v>
      </c>
      <c r="AC63" s="1" t="s">
        <v>547</v>
      </c>
      <c r="AD63" s="1"/>
      <c r="AE63" s="1"/>
      <c r="AF63" s="1"/>
      <c r="AG63" s="1"/>
      <c r="AH63" s="1"/>
      <c r="AI63" s="1"/>
      <c r="AJ63" s="1" t="s">
        <v>547</v>
      </c>
      <c r="AK63" s="1"/>
      <c r="AL63" s="1"/>
      <c r="AM63" s="1"/>
      <c r="AN63" s="1"/>
      <c r="AO63" s="1"/>
      <c r="AP63" s="1"/>
    </row>
    <row r="64" spans="1:42" x14ac:dyDescent="0.25">
      <c r="A64" s="4" t="s">
        <v>185</v>
      </c>
      <c r="B64" s="4" t="s">
        <v>194</v>
      </c>
      <c r="C64" s="4" t="s">
        <v>97</v>
      </c>
      <c r="D64" s="4" t="s">
        <v>345</v>
      </c>
      <c r="E64" s="1"/>
      <c r="F64" s="4"/>
      <c r="G64" s="4"/>
      <c r="H64" s="1" t="s">
        <v>128</v>
      </c>
      <c r="I64" s="1" t="s">
        <v>129</v>
      </c>
      <c r="J64" s="1" t="s">
        <v>165</v>
      </c>
      <c r="K64" s="1" t="s">
        <v>464</v>
      </c>
      <c r="L64" s="4" t="s">
        <v>250</v>
      </c>
      <c r="M64" s="6" t="s">
        <v>488</v>
      </c>
      <c r="N64" s="5">
        <f t="shared" si="0"/>
        <v>5</v>
      </c>
      <c r="O64" s="5">
        <f t="shared" si="1"/>
        <v>12</v>
      </c>
      <c r="P64" s="4">
        <v>63</v>
      </c>
      <c r="Q64" s="11">
        <v>32000</v>
      </c>
      <c r="R64" s="7">
        <v>35000</v>
      </c>
      <c r="S64" s="7">
        <v>93000</v>
      </c>
      <c r="T64" s="1"/>
      <c r="U64" s="1"/>
      <c r="V64" s="1" t="s">
        <v>68</v>
      </c>
      <c r="W64" s="1" t="s">
        <v>479</v>
      </c>
      <c r="X64" s="4" t="s">
        <v>129</v>
      </c>
      <c r="Y64" s="1">
        <f t="shared" si="3"/>
        <v>61</v>
      </c>
      <c r="Z64" s="1"/>
      <c r="AA64" s="18"/>
      <c r="AB64" s="1">
        <f t="shared" si="2"/>
        <v>2</v>
      </c>
      <c r="AC64" s="1" t="s">
        <v>569</v>
      </c>
      <c r="AD64" s="1" t="s">
        <v>547</v>
      </c>
      <c r="AE64" s="1"/>
      <c r="AF64" s="1"/>
      <c r="AG64" s="1"/>
      <c r="AH64" s="1"/>
      <c r="AI64" s="1"/>
      <c r="AJ64" s="1" t="s">
        <v>569</v>
      </c>
      <c r="AK64" s="1" t="s">
        <v>547</v>
      </c>
      <c r="AL64" s="1"/>
      <c r="AM64" s="1"/>
      <c r="AN64" s="1"/>
      <c r="AO64" s="1"/>
      <c r="AP64" s="1"/>
    </row>
    <row r="65" spans="1:42" x14ac:dyDescent="0.25">
      <c r="A65" s="4" t="s">
        <v>190</v>
      </c>
      <c r="B65" s="4" t="s">
        <v>194</v>
      </c>
      <c r="C65" s="4" t="s">
        <v>94</v>
      </c>
      <c r="D65" s="4" t="s">
        <v>98</v>
      </c>
      <c r="E65" s="4"/>
      <c r="F65" s="4"/>
      <c r="G65" s="4"/>
      <c r="H65" s="1" t="s">
        <v>140</v>
      </c>
      <c r="I65" s="1" t="s">
        <v>141</v>
      </c>
      <c r="J65" s="1" t="s">
        <v>173</v>
      </c>
      <c r="K65" s="1" t="s">
        <v>78</v>
      </c>
      <c r="L65" s="4" t="s">
        <v>248</v>
      </c>
      <c r="M65" s="4" t="s">
        <v>489</v>
      </c>
      <c r="N65" s="5">
        <f t="shared" si="0"/>
        <v>6</v>
      </c>
      <c r="O65" s="5">
        <f t="shared" si="1"/>
        <v>1</v>
      </c>
      <c r="P65" s="4">
        <v>64</v>
      </c>
      <c r="Q65" s="11">
        <f>51000+20510</f>
        <v>71510</v>
      </c>
      <c r="R65" s="7">
        <f>118900+39590</f>
        <v>158490</v>
      </c>
      <c r="S65" s="7">
        <f>227100+59940</f>
        <v>287040</v>
      </c>
      <c r="T65" s="1"/>
      <c r="U65" s="1"/>
      <c r="V65" s="1" t="s">
        <v>69</v>
      </c>
      <c r="W65" s="1" t="s">
        <v>479</v>
      </c>
      <c r="X65" s="4" t="s">
        <v>141</v>
      </c>
      <c r="Y65" s="1">
        <f t="shared" si="3"/>
        <v>62</v>
      </c>
      <c r="Z65" s="1"/>
      <c r="AA65" s="18"/>
      <c r="AB65" s="1">
        <f t="shared" si="2"/>
        <v>2</v>
      </c>
      <c r="AC65" s="1" t="s">
        <v>553</v>
      </c>
      <c r="AD65" s="1" t="s">
        <v>553</v>
      </c>
      <c r="AE65" s="1"/>
      <c r="AF65" s="1"/>
      <c r="AG65" s="1"/>
      <c r="AH65" s="1"/>
      <c r="AI65" s="1"/>
      <c r="AJ65" s="1" t="s">
        <v>553</v>
      </c>
      <c r="AK65" s="1" t="s">
        <v>553</v>
      </c>
      <c r="AL65" s="1"/>
      <c r="AM65" s="1"/>
      <c r="AN65" s="1"/>
      <c r="AO65" s="1"/>
      <c r="AP65" s="1"/>
    </row>
    <row r="66" spans="1:42" x14ac:dyDescent="0.25">
      <c r="A66" s="4" t="s">
        <v>226</v>
      </c>
      <c r="B66" s="4" t="s">
        <v>367</v>
      </c>
      <c r="C66" s="4" t="s">
        <v>241</v>
      </c>
      <c r="D66" s="4"/>
      <c r="E66" s="4"/>
      <c r="F66" s="4"/>
      <c r="G66" s="4"/>
      <c r="H66" s="4" t="s">
        <v>420</v>
      </c>
      <c r="I66" s="4" t="s">
        <v>421</v>
      </c>
      <c r="J66" s="4" t="s">
        <v>295</v>
      </c>
      <c r="K66" s="4" t="s">
        <v>357</v>
      </c>
      <c r="L66" s="6" t="s">
        <v>248</v>
      </c>
      <c r="M66" s="4" t="s">
        <v>489</v>
      </c>
      <c r="N66" s="5">
        <f t="shared" si="0"/>
        <v>6</v>
      </c>
      <c r="O66" s="5">
        <f t="shared" si="1"/>
        <v>2</v>
      </c>
      <c r="P66" s="4">
        <v>65</v>
      </c>
      <c r="Q66" s="7">
        <v>54484</v>
      </c>
      <c r="R66" s="7">
        <v>0</v>
      </c>
      <c r="S66" s="7">
        <v>0</v>
      </c>
      <c r="T66" s="1"/>
      <c r="U66" s="1"/>
      <c r="V66" s="1" t="s">
        <v>75</v>
      </c>
      <c r="W66" s="1" t="s">
        <v>479</v>
      </c>
      <c r="X66" s="4" t="s">
        <v>421</v>
      </c>
      <c r="Y66" s="1">
        <f t="shared" si="3"/>
        <v>63</v>
      </c>
      <c r="Z66" s="1"/>
      <c r="AA66" s="18"/>
      <c r="AB66" s="1">
        <f t="shared" si="2"/>
        <v>1</v>
      </c>
      <c r="AC66" s="1" t="s">
        <v>559</v>
      </c>
      <c r="AD66" s="1"/>
      <c r="AE66" s="1"/>
      <c r="AF66" s="1"/>
      <c r="AG66" s="1"/>
      <c r="AH66" s="1"/>
      <c r="AI66" s="1"/>
      <c r="AJ66" s="1" t="s">
        <v>559</v>
      </c>
      <c r="AK66" s="1"/>
      <c r="AL66" s="1"/>
      <c r="AM66" s="1"/>
      <c r="AN66" s="1"/>
      <c r="AO66" s="1"/>
      <c r="AP66" s="1"/>
    </row>
    <row r="67" spans="1:42" x14ac:dyDescent="0.25">
      <c r="A67" s="4" t="s">
        <v>193</v>
      </c>
      <c r="B67" s="4" t="s">
        <v>194</v>
      </c>
      <c r="C67" s="4" t="s">
        <v>344</v>
      </c>
      <c r="D67" s="4"/>
      <c r="E67" s="4"/>
      <c r="F67" s="4"/>
      <c r="G67" s="4"/>
      <c r="H67" s="1" t="s">
        <v>398</v>
      </c>
      <c r="I67" s="1" t="s">
        <v>142</v>
      </c>
      <c r="J67" s="1" t="s">
        <v>174</v>
      </c>
      <c r="K67" s="1" t="s">
        <v>84</v>
      </c>
      <c r="L67" s="4" t="s">
        <v>248</v>
      </c>
      <c r="M67" s="4" t="s">
        <v>489</v>
      </c>
      <c r="N67" s="5">
        <f t="shared" ref="N67:N82" si="4">IF(L67="accelerator", 2, IF(L67="LEP", 3, IF(L67="vertexing",4,IF(L67="tracking",5,IF(L67="calorimetry",6,7)))))</f>
        <v>6</v>
      </c>
      <c r="O67" s="5">
        <f t="shared" ref="O67:O82" si="5">IF(N67=N66, O66+1,1)</f>
        <v>3</v>
      </c>
      <c r="P67" s="4">
        <v>66</v>
      </c>
      <c r="Q67" s="11">
        <v>44410</v>
      </c>
      <c r="R67" s="7">
        <v>46145</v>
      </c>
      <c r="S67" s="7">
        <v>78322</v>
      </c>
      <c r="T67" s="1"/>
      <c r="U67" s="1"/>
      <c r="V67" s="1" t="s">
        <v>70</v>
      </c>
      <c r="W67" s="1" t="s">
        <v>479</v>
      </c>
      <c r="X67" s="4" t="s">
        <v>142</v>
      </c>
      <c r="Y67" s="1">
        <f t="shared" si="3"/>
        <v>64</v>
      </c>
      <c r="Z67" s="1"/>
      <c r="AA67" s="18"/>
      <c r="AB67" s="1">
        <f t="shared" ref="AB67:AB82" si="6">IF($C67="", 0, 1 + IF($D67="", 0, 1 + IF($E67="", 0, 1+IF($F67="", 0, 1+IF($G67="", 0, 1 + IF($Z67="", 0, 1 + IF($AA67="", 0, 1)))))))</f>
        <v>1</v>
      </c>
      <c r="AC67" s="1" t="s">
        <v>550</v>
      </c>
      <c r="AD67" s="1"/>
      <c r="AE67" s="1"/>
      <c r="AF67" s="1"/>
      <c r="AG67" s="1"/>
      <c r="AH67" s="1"/>
      <c r="AI67" s="1"/>
      <c r="AJ67" s="1" t="s">
        <v>550</v>
      </c>
      <c r="AK67" s="1"/>
      <c r="AL67" s="1"/>
      <c r="AM67" s="1"/>
      <c r="AN67" s="1"/>
      <c r="AO67" s="1"/>
      <c r="AP67" s="1"/>
    </row>
    <row r="68" spans="1:42" x14ac:dyDescent="0.25">
      <c r="A68" s="4" t="s">
        <v>228</v>
      </c>
      <c r="B68" s="4" t="s">
        <v>367</v>
      </c>
      <c r="C68" s="4" t="s">
        <v>343</v>
      </c>
      <c r="D68" s="4" t="s">
        <v>338</v>
      </c>
      <c r="E68" s="4" t="s">
        <v>244</v>
      </c>
      <c r="F68" s="4" t="s">
        <v>321</v>
      </c>
      <c r="G68" s="4" t="s">
        <v>342</v>
      </c>
      <c r="H68" s="4" t="s">
        <v>426</v>
      </c>
      <c r="I68" s="4" t="s">
        <v>427</v>
      </c>
      <c r="J68" s="4" t="s">
        <v>298</v>
      </c>
      <c r="K68" s="4" t="s">
        <v>299</v>
      </c>
      <c r="L68" s="6" t="s">
        <v>248</v>
      </c>
      <c r="M68" s="4" t="s">
        <v>489</v>
      </c>
      <c r="N68" s="5">
        <f t="shared" si="4"/>
        <v>6</v>
      </c>
      <c r="O68" s="5">
        <f t="shared" si="5"/>
        <v>4</v>
      </c>
      <c r="P68" s="4">
        <v>67</v>
      </c>
      <c r="Q68" s="7">
        <v>53805</v>
      </c>
      <c r="R68" s="7">
        <v>0</v>
      </c>
      <c r="S68" s="7">
        <v>0</v>
      </c>
      <c r="T68" s="1"/>
      <c r="U68" s="1"/>
      <c r="V68" s="1" t="s">
        <v>76</v>
      </c>
      <c r="W68" s="1" t="s">
        <v>479</v>
      </c>
      <c r="X68" s="4" t="s">
        <v>427</v>
      </c>
      <c r="Y68" s="1">
        <f t="shared" ref="Y68:Y80" si="7">IF(W68="yes",Y67+1, Y67)</f>
        <v>65</v>
      </c>
      <c r="Z68" s="1"/>
      <c r="AA68" s="18"/>
      <c r="AB68" s="1">
        <f t="shared" si="6"/>
        <v>5</v>
      </c>
      <c r="AC68" s="1" t="s">
        <v>548</v>
      </c>
      <c r="AD68" s="1" t="s">
        <v>564</v>
      </c>
      <c r="AE68" s="1" t="s">
        <v>562</v>
      </c>
      <c r="AF68" s="1" t="s">
        <v>548</v>
      </c>
      <c r="AG68" s="1" t="s">
        <v>554</v>
      </c>
      <c r="AH68" s="1"/>
      <c r="AI68" s="1"/>
      <c r="AJ68" s="1" t="s">
        <v>548</v>
      </c>
      <c r="AK68" s="1" t="s">
        <v>564</v>
      </c>
      <c r="AL68" s="1" t="s">
        <v>562</v>
      </c>
      <c r="AM68" s="1"/>
      <c r="AN68" s="1" t="s">
        <v>554</v>
      </c>
      <c r="AO68" s="1"/>
      <c r="AP68" s="1"/>
    </row>
    <row r="69" spans="1:42" x14ac:dyDescent="0.25">
      <c r="A69" s="4" t="s">
        <v>229</v>
      </c>
      <c r="B69" s="4" t="s">
        <v>367</v>
      </c>
      <c r="C69" s="4" t="s">
        <v>240</v>
      </c>
      <c r="D69" s="4" t="s">
        <v>321</v>
      </c>
      <c r="E69" s="4"/>
      <c r="F69" s="4"/>
      <c r="G69" s="4"/>
      <c r="H69" s="4" t="s">
        <v>428</v>
      </c>
      <c r="I69" s="4" t="s">
        <v>429</v>
      </c>
      <c r="J69" s="4" t="s">
        <v>300</v>
      </c>
      <c r="K69" s="4" t="s">
        <v>301</v>
      </c>
      <c r="L69" s="6" t="s">
        <v>248</v>
      </c>
      <c r="M69" s="4" t="s">
        <v>489</v>
      </c>
      <c r="N69" s="5">
        <f t="shared" si="4"/>
        <v>6</v>
      </c>
      <c r="O69" s="5">
        <f t="shared" si="5"/>
        <v>5</v>
      </c>
      <c r="P69" s="4">
        <v>68</v>
      </c>
      <c r="Q69" s="7">
        <v>37500</v>
      </c>
      <c r="R69" s="7">
        <v>0</v>
      </c>
      <c r="S69" s="7">
        <v>0</v>
      </c>
      <c r="T69" s="1"/>
      <c r="U69" s="1"/>
      <c r="V69" s="1" t="s">
        <v>38</v>
      </c>
      <c r="W69" s="1" t="s">
        <v>479</v>
      </c>
      <c r="X69" s="4" t="s">
        <v>429</v>
      </c>
      <c r="Y69" s="1">
        <f t="shared" si="7"/>
        <v>66</v>
      </c>
      <c r="Z69" s="1"/>
      <c r="AA69" s="18"/>
      <c r="AB69" s="1">
        <f t="shared" si="6"/>
        <v>2</v>
      </c>
      <c r="AC69" s="1" t="s">
        <v>565</v>
      </c>
      <c r="AD69" s="1" t="s">
        <v>548</v>
      </c>
      <c r="AE69" s="1"/>
      <c r="AF69" s="1"/>
      <c r="AG69" s="1"/>
      <c r="AH69" s="1"/>
      <c r="AI69" s="1"/>
      <c r="AJ69" s="1" t="s">
        <v>565</v>
      </c>
      <c r="AK69" s="1"/>
      <c r="AL69" s="1"/>
      <c r="AM69" s="1"/>
      <c r="AN69" s="1"/>
      <c r="AO69" s="1"/>
      <c r="AP69" s="1"/>
    </row>
    <row r="70" spans="1:42" x14ac:dyDescent="0.25">
      <c r="A70" s="4" t="s">
        <v>501</v>
      </c>
      <c r="B70" s="4" t="s">
        <v>367</v>
      </c>
      <c r="C70" s="4" t="s">
        <v>334</v>
      </c>
      <c r="D70" s="4" t="s">
        <v>341</v>
      </c>
      <c r="E70" s="4" t="s">
        <v>361</v>
      </c>
      <c r="F70" s="4"/>
      <c r="G70" s="4"/>
      <c r="H70" s="4" t="s">
        <v>418</v>
      </c>
      <c r="I70" s="4" t="s">
        <v>419</v>
      </c>
      <c r="J70" s="4" t="s">
        <v>293</v>
      </c>
      <c r="K70" s="4" t="s">
        <v>368</v>
      </c>
      <c r="L70" s="6" t="s">
        <v>248</v>
      </c>
      <c r="M70" s="4" t="s">
        <v>489</v>
      </c>
      <c r="N70" s="5">
        <f t="shared" si="4"/>
        <v>6</v>
      </c>
      <c r="O70" s="5">
        <f t="shared" si="5"/>
        <v>6</v>
      </c>
      <c r="P70" s="4">
        <v>69</v>
      </c>
      <c r="Q70" s="7">
        <v>72641</v>
      </c>
      <c r="R70" s="7">
        <v>0</v>
      </c>
      <c r="S70" s="7">
        <v>0</v>
      </c>
      <c r="T70" s="1"/>
      <c r="U70" s="1"/>
      <c r="V70" s="1" t="s">
        <v>39</v>
      </c>
      <c r="W70" s="1" t="s">
        <v>479</v>
      </c>
      <c r="X70" s="4" t="s">
        <v>419</v>
      </c>
      <c r="Y70" s="1">
        <f t="shared" si="7"/>
        <v>67</v>
      </c>
      <c r="Z70" s="1"/>
      <c r="AA70" s="18"/>
      <c r="AB70" s="1">
        <f t="shared" si="6"/>
        <v>3</v>
      </c>
      <c r="AC70" s="1" t="s">
        <v>553</v>
      </c>
      <c r="AD70" s="1" t="s">
        <v>553</v>
      </c>
      <c r="AE70" s="1" t="s">
        <v>554</v>
      </c>
      <c r="AF70" s="1"/>
      <c r="AG70" s="1"/>
      <c r="AH70" s="1"/>
      <c r="AI70" s="1"/>
      <c r="AJ70" s="1"/>
      <c r="AK70" s="1" t="s">
        <v>553</v>
      </c>
      <c r="AL70" s="1" t="s">
        <v>554</v>
      </c>
      <c r="AM70" s="1"/>
      <c r="AN70" s="1"/>
      <c r="AO70" s="1"/>
      <c r="AP70" s="1"/>
    </row>
    <row r="71" spans="1:42" x14ac:dyDescent="0.25">
      <c r="A71" s="4" t="s">
        <v>515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6" t="s">
        <v>248</v>
      </c>
      <c r="M71" s="4" t="s">
        <v>489</v>
      </c>
      <c r="N71" s="5">
        <f t="shared" si="4"/>
        <v>6</v>
      </c>
      <c r="O71" s="5">
        <f t="shared" si="5"/>
        <v>7</v>
      </c>
      <c r="P71" s="4">
        <v>70</v>
      </c>
      <c r="Q71" s="7"/>
      <c r="R71" s="7"/>
      <c r="S71" s="7"/>
      <c r="T71" s="1"/>
      <c r="U71" s="1"/>
      <c r="V71" s="1"/>
      <c r="W71" s="1" t="s">
        <v>516</v>
      </c>
      <c r="X71" s="4" t="s">
        <v>425</v>
      </c>
      <c r="Y71" s="1">
        <f t="shared" si="7"/>
        <v>67</v>
      </c>
      <c r="Z71" s="1"/>
      <c r="AA71" s="18"/>
      <c r="AB71" s="1">
        <f t="shared" si="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4" t="s">
        <v>515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6" t="s">
        <v>248</v>
      </c>
      <c r="M72" s="4" t="s">
        <v>489</v>
      </c>
      <c r="N72" s="5">
        <f t="shared" si="4"/>
        <v>6</v>
      </c>
      <c r="O72" s="5">
        <f t="shared" si="5"/>
        <v>8</v>
      </c>
      <c r="P72" s="4">
        <v>71</v>
      </c>
      <c r="Q72" s="7"/>
      <c r="R72" s="7"/>
      <c r="S72" s="7"/>
      <c r="T72" s="1"/>
      <c r="U72" s="1"/>
      <c r="V72" s="1"/>
      <c r="W72" s="1" t="s">
        <v>516</v>
      </c>
      <c r="X72" s="4" t="s">
        <v>422</v>
      </c>
      <c r="Y72" s="1">
        <f t="shared" si="7"/>
        <v>67</v>
      </c>
      <c r="Z72" s="1"/>
      <c r="AA72" s="18"/>
      <c r="AB72" s="1">
        <f t="shared" si="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4" t="s">
        <v>500</v>
      </c>
      <c r="B73" s="4" t="s">
        <v>194</v>
      </c>
      <c r="C73" s="4" t="s">
        <v>94</v>
      </c>
      <c r="D73" s="4"/>
      <c r="E73" s="4"/>
      <c r="F73" s="4"/>
      <c r="G73" s="4"/>
      <c r="H73" s="1" t="s">
        <v>143</v>
      </c>
      <c r="I73" s="1" t="s">
        <v>144</v>
      </c>
      <c r="J73" s="1" t="s">
        <v>175</v>
      </c>
      <c r="K73" s="1" t="s">
        <v>88</v>
      </c>
      <c r="L73" s="4" t="s">
        <v>248</v>
      </c>
      <c r="M73" s="4" t="s">
        <v>489</v>
      </c>
      <c r="N73" s="5">
        <f t="shared" si="4"/>
        <v>6</v>
      </c>
      <c r="O73" s="5">
        <f t="shared" si="5"/>
        <v>9</v>
      </c>
      <c r="P73" s="4">
        <v>72</v>
      </c>
      <c r="Q73" s="11">
        <v>45400</v>
      </c>
      <c r="R73" s="7">
        <v>96500</v>
      </c>
      <c r="S73" s="7">
        <v>144700</v>
      </c>
      <c r="T73" s="1"/>
      <c r="U73" s="1"/>
      <c r="V73" s="1" t="s">
        <v>71</v>
      </c>
      <c r="W73" s="1" t="s">
        <v>479</v>
      </c>
      <c r="X73" s="4" t="s">
        <v>144</v>
      </c>
      <c r="Y73" s="1">
        <f t="shared" si="7"/>
        <v>68</v>
      </c>
      <c r="Z73" s="1"/>
      <c r="AA73" s="18"/>
      <c r="AB73" s="1">
        <f t="shared" si="6"/>
        <v>1</v>
      </c>
      <c r="AC73" s="1" t="s">
        <v>553</v>
      </c>
      <c r="AD73" s="1"/>
      <c r="AE73" s="1"/>
      <c r="AF73" s="1"/>
      <c r="AG73" s="1"/>
      <c r="AH73" s="1"/>
      <c r="AI73" s="1"/>
      <c r="AJ73" s="1" t="s">
        <v>553</v>
      </c>
      <c r="AK73" s="1"/>
      <c r="AL73" s="1"/>
      <c r="AM73" s="1"/>
      <c r="AN73" s="1"/>
      <c r="AO73" s="1"/>
      <c r="AP73" s="1"/>
    </row>
    <row r="74" spans="1:42" x14ac:dyDescent="0.25">
      <c r="A74" s="4" t="s">
        <v>191</v>
      </c>
      <c r="B74" s="4" t="s">
        <v>194</v>
      </c>
      <c r="C74" s="4" t="s">
        <v>99</v>
      </c>
      <c r="D74" s="4"/>
      <c r="E74" s="4"/>
      <c r="F74" s="4"/>
      <c r="G74" s="4"/>
      <c r="H74" s="1" t="s">
        <v>145</v>
      </c>
      <c r="I74" s="1" t="s">
        <v>434</v>
      </c>
      <c r="J74" s="1" t="s">
        <v>176</v>
      </c>
      <c r="K74" s="1" t="s">
        <v>465</v>
      </c>
      <c r="L74" s="4" t="s">
        <v>248</v>
      </c>
      <c r="M74" s="4" t="s">
        <v>489</v>
      </c>
      <c r="N74" s="5">
        <f t="shared" si="4"/>
        <v>6</v>
      </c>
      <c r="O74" s="5">
        <f t="shared" si="5"/>
        <v>10</v>
      </c>
      <c r="P74" s="4">
        <v>73</v>
      </c>
      <c r="Q74" s="11">
        <v>49000</v>
      </c>
      <c r="R74" s="7">
        <v>124000</v>
      </c>
      <c r="S74" s="7">
        <v>195000</v>
      </c>
      <c r="T74" s="1"/>
      <c r="U74" s="1"/>
      <c r="V74" s="1" t="s">
        <v>72</v>
      </c>
      <c r="W74" s="1" t="s">
        <v>479</v>
      </c>
      <c r="X74" s="4" t="s">
        <v>434</v>
      </c>
      <c r="Y74" s="1">
        <f t="shared" si="7"/>
        <v>69</v>
      </c>
      <c r="Z74" s="1"/>
      <c r="AA74" s="18"/>
      <c r="AB74" s="1">
        <f t="shared" si="6"/>
        <v>1</v>
      </c>
      <c r="AC74" s="1" t="s">
        <v>570</v>
      </c>
      <c r="AD74" s="1"/>
      <c r="AE74" s="1"/>
      <c r="AF74" s="1"/>
      <c r="AG74" s="1"/>
      <c r="AH74" s="1"/>
      <c r="AI74" s="1"/>
      <c r="AJ74" s="1" t="s">
        <v>570</v>
      </c>
      <c r="AK74" s="1"/>
      <c r="AL74" s="1"/>
      <c r="AM74" s="1"/>
      <c r="AN74" s="1"/>
      <c r="AO74" s="1"/>
      <c r="AP74" s="1"/>
    </row>
    <row r="75" spans="1:42" x14ac:dyDescent="0.25">
      <c r="A75" s="4" t="s">
        <v>192</v>
      </c>
      <c r="B75" s="4" t="s">
        <v>194</v>
      </c>
      <c r="C75" s="4" t="s">
        <v>333</v>
      </c>
      <c r="D75" s="4"/>
      <c r="E75" s="4"/>
      <c r="F75" s="4"/>
      <c r="G75" s="4"/>
      <c r="H75" s="1" t="s">
        <v>388</v>
      </c>
      <c r="I75" s="1" t="s">
        <v>146</v>
      </c>
      <c r="J75" s="15" t="s">
        <v>795</v>
      </c>
      <c r="K75" s="1" t="s">
        <v>472</v>
      </c>
      <c r="L75" s="4" t="s">
        <v>248</v>
      </c>
      <c r="M75" s="4" t="s">
        <v>489</v>
      </c>
      <c r="N75" s="5">
        <f t="shared" si="4"/>
        <v>6</v>
      </c>
      <c r="O75" s="5">
        <f t="shared" si="5"/>
        <v>11</v>
      </c>
      <c r="P75" s="4">
        <v>74</v>
      </c>
      <c r="Q75" s="11">
        <v>15000</v>
      </c>
      <c r="R75" s="7">
        <v>102000</v>
      </c>
      <c r="S75" s="7">
        <v>152000</v>
      </c>
      <c r="T75" s="1"/>
      <c r="U75" s="1"/>
      <c r="V75" s="1" t="s">
        <v>73</v>
      </c>
      <c r="W75" s="1" t="s">
        <v>479</v>
      </c>
      <c r="X75" s="4" t="s">
        <v>146</v>
      </c>
      <c r="Y75" s="1">
        <f t="shared" si="7"/>
        <v>70</v>
      </c>
      <c r="Z75" s="1"/>
      <c r="AA75" s="18"/>
      <c r="AB75" s="1">
        <f t="shared" si="6"/>
        <v>1</v>
      </c>
      <c r="AC75" s="1" t="s">
        <v>553</v>
      </c>
      <c r="AD75" s="1"/>
      <c r="AE75" s="1"/>
      <c r="AF75" s="1"/>
      <c r="AG75" s="1"/>
      <c r="AH75" s="1"/>
      <c r="AI75" s="1"/>
      <c r="AJ75" s="1" t="s">
        <v>553</v>
      </c>
      <c r="AK75" s="1"/>
      <c r="AL75" s="1"/>
      <c r="AM75" s="1"/>
      <c r="AN75" s="1"/>
      <c r="AO75" s="1"/>
      <c r="AP75" s="1"/>
    </row>
    <row r="76" spans="1:42" x14ac:dyDescent="0.25">
      <c r="A76" s="4" t="s">
        <v>224</v>
      </c>
      <c r="B76" s="4" t="s">
        <v>367</v>
      </c>
      <c r="C76" s="4" t="s">
        <v>339</v>
      </c>
      <c r="D76" s="4" t="s">
        <v>338</v>
      </c>
      <c r="E76" s="4"/>
      <c r="F76" s="4"/>
      <c r="G76" s="4"/>
      <c r="H76" s="4" t="s">
        <v>409</v>
      </c>
      <c r="I76" s="4" t="s">
        <v>410</v>
      </c>
      <c r="J76" s="4" t="s">
        <v>285</v>
      </c>
      <c r="K76" s="4" t="s">
        <v>355</v>
      </c>
      <c r="L76" s="6" t="s">
        <v>248</v>
      </c>
      <c r="M76" s="4" t="s">
        <v>489</v>
      </c>
      <c r="N76" s="5">
        <f t="shared" si="4"/>
        <v>6</v>
      </c>
      <c r="O76" s="5">
        <f t="shared" si="5"/>
        <v>12</v>
      </c>
      <c r="P76" s="4">
        <v>75</v>
      </c>
      <c r="Q76" s="7">
        <v>0</v>
      </c>
      <c r="R76" s="7">
        <v>0</v>
      </c>
      <c r="S76" s="7">
        <v>0</v>
      </c>
      <c r="T76" s="1"/>
      <c r="U76" s="1"/>
      <c r="V76" s="1" t="s">
        <v>40</v>
      </c>
      <c r="W76" s="1" t="s">
        <v>479</v>
      </c>
      <c r="X76" s="4" t="s">
        <v>410</v>
      </c>
      <c r="Y76" s="1">
        <f t="shared" si="7"/>
        <v>71</v>
      </c>
      <c r="Z76" s="1"/>
      <c r="AA76" s="18"/>
      <c r="AB76" s="1">
        <f t="shared" si="6"/>
        <v>2</v>
      </c>
      <c r="AC76" s="1" t="s">
        <v>558</v>
      </c>
      <c r="AD76" s="1" t="s">
        <v>564</v>
      </c>
      <c r="AE76" s="1"/>
      <c r="AF76" s="1"/>
      <c r="AG76" s="1"/>
      <c r="AH76" s="1"/>
      <c r="AI76" s="1"/>
      <c r="AJ76" s="1" t="s">
        <v>558</v>
      </c>
      <c r="AK76" s="1" t="s">
        <v>564</v>
      </c>
      <c r="AL76" s="1"/>
      <c r="AM76" s="1"/>
      <c r="AN76" s="1"/>
      <c r="AO76" s="1"/>
      <c r="AP76" s="1"/>
    </row>
    <row r="77" spans="1:42" x14ac:dyDescent="0.25">
      <c r="A77" s="4" t="s">
        <v>225</v>
      </c>
      <c r="B77" s="4" t="s">
        <v>367</v>
      </c>
      <c r="C77" s="4" t="s">
        <v>339</v>
      </c>
      <c r="D77" s="4" t="s">
        <v>338</v>
      </c>
      <c r="E77" s="4" t="s">
        <v>336</v>
      </c>
      <c r="F77" s="4"/>
      <c r="G77" s="4"/>
      <c r="H77" s="4" t="s">
        <v>409</v>
      </c>
      <c r="I77" s="4" t="s">
        <v>410</v>
      </c>
      <c r="J77" s="4" t="s">
        <v>285</v>
      </c>
      <c r="K77" s="4" t="s">
        <v>355</v>
      </c>
      <c r="L77" s="6" t="s">
        <v>248</v>
      </c>
      <c r="M77" s="4" t="s">
        <v>489</v>
      </c>
      <c r="N77" s="5">
        <f t="shared" si="4"/>
        <v>6</v>
      </c>
      <c r="O77" s="5">
        <f t="shared" si="5"/>
        <v>13</v>
      </c>
      <c r="P77" s="4">
        <v>76</v>
      </c>
      <c r="Q77" s="7">
        <v>40160</v>
      </c>
      <c r="R77" s="7">
        <v>0</v>
      </c>
      <c r="S77" s="7">
        <v>0</v>
      </c>
      <c r="T77" s="1"/>
      <c r="U77" s="1"/>
      <c r="V77" s="1" t="s">
        <v>41</v>
      </c>
      <c r="W77" s="1" t="s">
        <v>479</v>
      </c>
      <c r="X77" s="4" t="s">
        <v>410</v>
      </c>
      <c r="Y77" s="1">
        <f t="shared" si="7"/>
        <v>72</v>
      </c>
      <c r="Z77" s="1"/>
      <c r="AA77" s="18"/>
      <c r="AB77" s="1">
        <f t="shared" si="6"/>
        <v>3</v>
      </c>
      <c r="AC77" s="1" t="s">
        <v>558</v>
      </c>
      <c r="AD77" s="1" t="s">
        <v>564</v>
      </c>
      <c r="AE77" s="1" t="s">
        <v>564</v>
      </c>
      <c r="AF77" s="1"/>
      <c r="AG77" s="1"/>
      <c r="AH77" s="1"/>
      <c r="AI77" s="1"/>
      <c r="AJ77" s="1" t="s">
        <v>558</v>
      </c>
      <c r="AK77" s="1" t="s">
        <v>564</v>
      </c>
      <c r="AL77" s="1" t="s">
        <v>564</v>
      </c>
      <c r="AM77" s="1"/>
      <c r="AN77" s="1"/>
      <c r="AO77" s="1"/>
      <c r="AP77" s="1"/>
    </row>
    <row r="78" spans="1:42" x14ac:dyDescent="0.25">
      <c r="A78" s="4" t="s">
        <v>227</v>
      </c>
      <c r="B78" s="4" t="s">
        <v>367</v>
      </c>
      <c r="C78" s="4" t="s">
        <v>334</v>
      </c>
      <c r="D78" s="4" t="s">
        <v>242</v>
      </c>
      <c r="E78" s="4" t="s">
        <v>333</v>
      </c>
      <c r="F78" s="4" t="s">
        <v>320</v>
      </c>
      <c r="G78" s="4"/>
      <c r="H78" s="4" t="s">
        <v>423</v>
      </c>
      <c r="I78" s="4" t="s">
        <v>424</v>
      </c>
      <c r="J78" s="4" t="s">
        <v>296</v>
      </c>
      <c r="K78" s="4" t="s">
        <v>297</v>
      </c>
      <c r="L78" s="6" t="s">
        <v>248</v>
      </c>
      <c r="M78" s="4" t="s">
        <v>489</v>
      </c>
      <c r="N78" s="5">
        <f t="shared" si="4"/>
        <v>6</v>
      </c>
      <c r="O78" s="5">
        <f t="shared" si="5"/>
        <v>14</v>
      </c>
      <c r="P78" s="4">
        <v>77</v>
      </c>
      <c r="Q78" s="7">
        <v>50100</v>
      </c>
      <c r="R78" s="7">
        <v>0</v>
      </c>
      <c r="S78" s="7">
        <v>0</v>
      </c>
      <c r="T78" s="1"/>
      <c r="U78" s="1"/>
      <c r="V78" s="1" t="s">
        <v>42</v>
      </c>
      <c r="W78" s="1" t="s">
        <v>479</v>
      </c>
      <c r="X78" s="4" t="s">
        <v>424</v>
      </c>
      <c r="Y78" s="1">
        <f t="shared" si="7"/>
        <v>73</v>
      </c>
      <c r="Z78" s="1"/>
      <c r="AA78" s="18"/>
      <c r="AB78" s="1">
        <f t="shared" si="6"/>
        <v>4</v>
      </c>
      <c r="AC78" s="1" t="s">
        <v>553</v>
      </c>
      <c r="AD78" s="1" t="s">
        <v>556</v>
      </c>
      <c r="AE78" s="1" t="s">
        <v>553</v>
      </c>
      <c r="AF78" s="1" t="s">
        <v>553</v>
      </c>
      <c r="AG78" s="1"/>
      <c r="AH78" s="1"/>
      <c r="AI78" s="1"/>
      <c r="AJ78" s="1"/>
      <c r="AK78" s="1" t="s">
        <v>556</v>
      </c>
      <c r="AL78" s="1" t="s">
        <v>553</v>
      </c>
      <c r="AM78" s="1" t="s">
        <v>553</v>
      </c>
      <c r="AN78" s="1"/>
      <c r="AO78" s="1"/>
      <c r="AP78" s="1"/>
    </row>
    <row r="79" spans="1:42" x14ac:dyDescent="0.25">
      <c r="A79" s="4" t="s">
        <v>515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6" t="s">
        <v>249</v>
      </c>
      <c r="M79" s="6" t="s">
        <v>490</v>
      </c>
      <c r="N79" s="5">
        <f t="shared" si="4"/>
        <v>7</v>
      </c>
      <c r="O79" s="5">
        <f t="shared" si="5"/>
        <v>1</v>
      </c>
      <c r="P79" s="4">
        <v>78</v>
      </c>
      <c r="Q79" s="7"/>
      <c r="R79" s="7"/>
      <c r="S79" s="7"/>
      <c r="T79" s="1"/>
      <c r="U79" s="1"/>
      <c r="V79" s="1"/>
      <c r="W79" s="1" t="s">
        <v>516</v>
      </c>
      <c r="X79" s="4" t="s">
        <v>432</v>
      </c>
      <c r="Y79" s="1">
        <f t="shared" si="7"/>
        <v>73</v>
      </c>
      <c r="Z79" s="1"/>
      <c r="AA79" s="18"/>
      <c r="AB79" s="1">
        <f t="shared" si="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4" t="s">
        <v>495</v>
      </c>
      <c r="B80" s="4" t="s">
        <v>367</v>
      </c>
      <c r="C80" s="4" t="s">
        <v>332</v>
      </c>
      <c r="D80" s="4" t="s">
        <v>322</v>
      </c>
      <c r="E80" s="4" t="s">
        <v>341</v>
      </c>
      <c r="F80" s="4" t="s">
        <v>344</v>
      </c>
      <c r="G80" s="4" t="s">
        <v>498</v>
      </c>
      <c r="H80" s="4" t="s">
        <v>430</v>
      </c>
      <c r="I80" s="4" t="s">
        <v>431</v>
      </c>
      <c r="J80" s="4" t="s">
        <v>302</v>
      </c>
      <c r="K80" s="4" t="s">
        <v>303</v>
      </c>
      <c r="L80" s="6" t="s">
        <v>249</v>
      </c>
      <c r="M80" s="6" t="s">
        <v>490</v>
      </c>
      <c r="N80" s="5">
        <f t="shared" si="4"/>
        <v>7</v>
      </c>
      <c r="O80" s="5">
        <f t="shared" si="5"/>
        <v>2</v>
      </c>
      <c r="P80" s="4">
        <v>79</v>
      </c>
      <c r="Q80" s="7">
        <v>57710</v>
      </c>
      <c r="R80" s="7">
        <v>0</v>
      </c>
      <c r="S80" s="7">
        <v>0</v>
      </c>
      <c r="T80" s="1"/>
      <c r="U80" s="1"/>
      <c r="V80" s="1" t="s">
        <v>43</v>
      </c>
      <c r="W80" s="1" t="s">
        <v>479</v>
      </c>
      <c r="X80" s="4" t="s">
        <v>431</v>
      </c>
      <c r="Y80" s="1">
        <f t="shared" si="7"/>
        <v>74</v>
      </c>
      <c r="Z80" s="1" t="s">
        <v>345</v>
      </c>
      <c r="AA80" s="18" t="s">
        <v>342</v>
      </c>
      <c r="AB80" s="1">
        <f t="shared" si="6"/>
        <v>7</v>
      </c>
      <c r="AC80" s="50" t="s">
        <v>548</v>
      </c>
      <c r="AD80" s="50" t="s">
        <v>553</v>
      </c>
      <c r="AE80" s="50" t="s">
        <v>553</v>
      </c>
      <c r="AF80" s="50" t="s">
        <v>550</v>
      </c>
      <c r="AG80" s="50" t="s">
        <v>554</v>
      </c>
      <c r="AH80" s="50" t="s">
        <v>547</v>
      </c>
      <c r="AI80" s="50" t="s">
        <v>554</v>
      </c>
      <c r="AJ80" s="50" t="s">
        <v>548</v>
      </c>
      <c r="AK80" s="50"/>
      <c r="AL80" s="50" t="s">
        <v>553</v>
      </c>
      <c r="AM80" s="50" t="s">
        <v>550</v>
      </c>
      <c r="AN80" s="50" t="s">
        <v>554</v>
      </c>
      <c r="AO80" s="50" t="s">
        <v>547</v>
      </c>
      <c r="AP80" s="50" t="s">
        <v>554</v>
      </c>
    </row>
    <row r="81" spans="1:42" x14ac:dyDescent="0.25">
      <c r="A81" s="4" t="s">
        <v>494</v>
      </c>
      <c r="B81" s="4" t="s">
        <v>194</v>
      </c>
      <c r="C81" s="4" t="s">
        <v>94</v>
      </c>
      <c r="D81" s="4" t="s">
        <v>346</v>
      </c>
      <c r="E81" s="4"/>
      <c r="F81" s="4"/>
      <c r="G81" s="4"/>
      <c r="H81" s="1" t="s">
        <v>147</v>
      </c>
      <c r="I81" s="1" t="s">
        <v>148</v>
      </c>
      <c r="J81" s="1" t="s">
        <v>178</v>
      </c>
      <c r="K81" s="1" t="s">
        <v>80</v>
      </c>
      <c r="L81" s="4" t="s">
        <v>249</v>
      </c>
      <c r="M81" s="6" t="s">
        <v>490</v>
      </c>
      <c r="N81" s="5">
        <f t="shared" si="4"/>
        <v>7</v>
      </c>
      <c r="O81" s="5">
        <f t="shared" si="5"/>
        <v>3</v>
      </c>
      <c r="P81" s="4">
        <v>80</v>
      </c>
      <c r="Q81" s="11">
        <f>20400+25800</f>
        <v>46200</v>
      </c>
      <c r="R81" s="7">
        <f>20400+35700</f>
        <v>56100</v>
      </c>
      <c r="S81" s="7">
        <f>20400+36600</f>
        <v>57000</v>
      </c>
      <c r="T81" s="1"/>
      <c r="U81" s="1"/>
      <c r="V81" s="1" t="s">
        <v>74</v>
      </c>
      <c r="W81" s="1" t="s">
        <v>479</v>
      </c>
      <c r="X81" s="4" t="s">
        <v>148</v>
      </c>
      <c r="Y81" s="1">
        <f t="shared" si="3"/>
        <v>75</v>
      </c>
      <c r="Z81" s="1"/>
      <c r="AA81" s="18"/>
      <c r="AB81" s="1">
        <f t="shared" si="6"/>
        <v>2</v>
      </c>
      <c r="AC81" s="50" t="s">
        <v>553</v>
      </c>
      <c r="AD81" s="50" t="s">
        <v>550</v>
      </c>
      <c r="AE81" s="1"/>
      <c r="AF81" s="1"/>
      <c r="AG81" s="1"/>
      <c r="AH81" s="1"/>
      <c r="AI81" s="1"/>
      <c r="AJ81" s="50" t="s">
        <v>553</v>
      </c>
      <c r="AK81" s="50" t="s">
        <v>550</v>
      </c>
      <c r="AL81" s="1"/>
      <c r="AM81" s="1"/>
      <c r="AN81" s="1"/>
      <c r="AO81" s="1"/>
      <c r="AP81" s="1"/>
    </row>
    <row r="82" spans="1:42" x14ac:dyDescent="0.25">
      <c r="A82" s="4" t="s">
        <v>230</v>
      </c>
      <c r="B82" s="4" t="s">
        <v>367</v>
      </c>
      <c r="C82" s="4" t="s">
        <v>328</v>
      </c>
      <c r="D82" s="4" t="s">
        <v>321</v>
      </c>
      <c r="E82" s="4"/>
      <c r="F82" s="4"/>
      <c r="G82" s="4"/>
      <c r="H82" s="4" t="s">
        <v>433</v>
      </c>
      <c r="I82" s="4" t="s">
        <v>434</v>
      </c>
      <c r="J82" s="4" t="s">
        <v>304</v>
      </c>
      <c r="K82" s="4" t="s">
        <v>305</v>
      </c>
      <c r="L82" s="6" t="s">
        <v>249</v>
      </c>
      <c r="M82" s="6" t="s">
        <v>490</v>
      </c>
      <c r="N82" s="5">
        <f t="shared" si="4"/>
        <v>7</v>
      </c>
      <c r="O82" s="5">
        <f t="shared" si="5"/>
        <v>4</v>
      </c>
      <c r="P82" s="4">
        <v>81</v>
      </c>
      <c r="Q82" s="7">
        <v>35100</v>
      </c>
      <c r="R82" s="7">
        <v>0</v>
      </c>
      <c r="S82" s="7">
        <v>0</v>
      </c>
      <c r="T82" s="1"/>
      <c r="U82" s="1"/>
      <c r="V82" s="1" t="s">
        <v>44</v>
      </c>
      <c r="W82" s="1" t="s">
        <v>479</v>
      </c>
      <c r="X82" s="4" t="s">
        <v>434</v>
      </c>
      <c r="Y82" s="1">
        <f>IF(W82="yes",Y81+1, Y81)</f>
        <v>76</v>
      </c>
      <c r="Z82" s="1"/>
      <c r="AA82" s="18"/>
      <c r="AB82" s="1">
        <f t="shared" si="6"/>
        <v>2</v>
      </c>
      <c r="AC82" s="50" t="s">
        <v>559</v>
      </c>
      <c r="AD82" s="50" t="s">
        <v>548</v>
      </c>
      <c r="AE82" s="1"/>
      <c r="AF82" s="1"/>
      <c r="AG82" s="1"/>
      <c r="AH82" s="1"/>
      <c r="AI82" s="1"/>
      <c r="AJ82" s="50" t="s">
        <v>559</v>
      </c>
      <c r="AK82" s="50"/>
      <c r="AL82" s="1"/>
      <c r="AM82" s="1"/>
      <c r="AN82" s="1"/>
      <c r="AO82" s="1"/>
      <c r="AP82" s="1"/>
    </row>
    <row r="83" spans="1:4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AB83" s="19"/>
    </row>
    <row r="84" spans="1:42" x14ac:dyDescent="0.25">
      <c r="Q84" s="20">
        <f>SUM(Q2:Q82)</f>
        <v>2833601</v>
      </c>
      <c r="R84" s="20">
        <f>SUM(R2:R82)</f>
        <v>2621963</v>
      </c>
      <c r="S84" s="20">
        <f>SUM(S2:S82)</f>
        <v>3096421</v>
      </c>
      <c r="AB84"/>
    </row>
    <row r="85" spans="1:4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P85" s="8"/>
      <c r="Q85" s="8"/>
      <c r="R85" s="8"/>
      <c r="S85" s="8"/>
      <c r="AB85"/>
    </row>
    <row r="86" spans="1:4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R86" s="8"/>
      <c r="S86" s="8"/>
      <c r="AB86"/>
    </row>
    <row r="87" spans="1:4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P87" s="8"/>
      <c r="Q87" s="8"/>
      <c r="R87" s="8"/>
      <c r="S87" s="8"/>
      <c r="AB87"/>
    </row>
    <row r="88" spans="1:4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P88" s="8"/>
      <c r="Q88" s="8"/>
      <c r="R88" s="8"/>
      <c r="S88" s="8"/>
      <c r="AB88"/>
    </row>
    <row r="89" spans="1:4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P89" s="8"/>
      <c r="Q89" s="8"/>
      <c r="R89" s="8"/>
      <c r="S89" s="8"/>
      <c r="AB89"/>
    </row>
    <row r="90" spans="1:4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P90" s="8"/>
      <c r="Q90" s="8"/>
      <c r="R90" s="8"/>
      <c r="S90" s="8"/>
      <c r="AB90"/>
    </row>
    <row r="91" spans="1:4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P91" s="8"/>
      <c r="Q91" s="8"/>
      <c r="R91" s="8"/>
      <c r="S91" s="8"/>
      <c r="AB91"/>
    </row>
    <row r="92" spans="1:4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P92" s="8"/>
      <c r="Q92" s="8"/>
      <c r="R92" s="8"/>
      <c r="S92" s="8"/>
      <c r="AB92"/>
    </row>
    <row r="93" spans="1:4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P93" s="8"/>
      <c r="Q93" s="8"/>
      <c r="R93" s="8"/>
      <c r="S93" s="8"/>
      <c r="AB93"/>
    </row>
    <row r="94" spans="1:4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P94" s="8"/>
      <c r="Q94" s="21"/>
      <c r="R94" s="8"/>
      <c r="S94" s="8"/>
      <c r="AB94"/>
    </row>
    <row r="95" spans="1:4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P95" s="8"/>
      <c r="Q95" s="8"/>
      <c r="R95" s="8"/>
      <c r="S95" s="8"/>
      <c r="AB95"/>
    </row>
    <row r="96" spans="1:4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P96" s="8"/>
      <c r="Q96" s="8"/>
      <c r="R96" s="8"/>
      <c r="S96" s="8"/>
      <c r="AB96"/>
    </row>
    <row r="97" spans="1:28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P97" s="8"/>
      <c r="Q97" s="8"/>
      <c r="R97" s="8"/>
      <c r="S97" s="8"/>
      <c r="AB97"/>
    </row>
    <row r="98" spans="1:2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AB98"/>
    </row>
    <row r="99" spans="1:28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22"/>
      <c r="N99" s="8"/>
      <c r="O99" s="8"/>
      <c r="P99" s="8"/>
      <c r="Q99" s="8"/>
      <c r="R99" s="8"/>
      <c r="S99" s="8"/>
      <c r="AB99"/>
    </row>
    <row r="100" spans="1:28" x14ac:dyDescent="0.25">
      <c r="AB100"/>
    </row>
    <row r="101" spans="1:28" x14ac:dyDescent="0.25">
      <c r="AB101"/>
    </row>
    <row r="102" spans="1:28" x14ac:dyDescent="0.25">
      <c r="AB102"/>
    </row>
    <row r="103" spans="1:28" x14ac:dyDescent="0.25">
      <c r="AB103"/>
    </row>
    <row r="104" spans="1:28" x14ac:dyDescent="0.25">
      <c r="AB104"/>
    </row>
    <row r="105" spans="1:28" x14ac:dyDescent="0.25">
      <c r="AB105"/>
    </row>
    <row r="106" spans="1:28" x14ac:dyDescent="0.25">
      <c r="AB106"/>
    </row>
    <row r="107" spans="1:28" x14ac:dyDescent="0.25">
      <c r="AB107"/>
    </row>
    <row r="108" spans="1:28" x14ac:dyDescent="0.25">
      <c r="AB108"/>
    </row>
    <row r="109" spans="1:28" x14ac:dyDescent="0.25">
      <c r="AB109"/>
    </row>
    <row r="110" spans="1:28" x14ac:dyDescent="0.25">
      <c r="AB110"/>
    </row>
    <row r="111" spans="1:28" x14ac:dyDescent="0.25">
      <c r="AB111"/>
    </row>
    <row r="112" spans="1:28" x14ac:dyDescent="0.25">
      <c r="AB112"/>
    </row>
    <row r="113" spans="28:28" x14ac:dyDescent="0.25">
      <c r="AB113"/>
    </row>
    <row r="114" spans="28:28" x14ac:dyDescent="0.25">
      <c r="AB114"/>
    </row>
    <row r="115" spans="28:28" x14ac:dyDescent="0.25">
      <c r="AB115"/>
    </row>
    <row r="116" spans="28:28" x14ac:dyDescent="0.25">
      <c r="AB116"/>
    </row>
    <row r="117" spans="28:28" x14ac:dyDescent="0.25">
      <c r="AB117"/>
    </row>
    <row r="118" spans="28:28" x14ac:dyDescent="0.25">
      <c r="AB118"/>
    </row>
    <row r="119" spans="28:28" x14ac:dyDescent="0.25">
      <c r="AB119"/>
    </row>
    <row r="120" spans="28:28" x14ac:dyDescent="0.25">
      <c r="AB120"/>
    </row>
    <row r="121" spans="28:28" x14ac:dyDescent="0.25">
      <c r="AB121"/>
    </row>
    <row r="122" spans="28:28" x14ac:dyDescent="0.25">
      <c r="AB122"/>
    </row>
    <row r="123" spans="28:28" x14ac:dyDescent="0.25">
      <c r="AB123"/>
    </row>
    <row r="124" spans="28:28" x14ac:dyDescent="0.25">
      <c r="AB124"/>
    </row>
    <row r="125" spans="28:28" x14ac:dyDescent="0.25">
      <c r="AB125"/>
    </row>
    <row r="126" spans="28:28" x14ac:dyDescent="0.25">
      <c r="AB126"/>
    </row>
    <row r="127" spans="28:28" x14ac:dyDescent="0.25">
      <c r="AB127"/>
    </row>
    <row r="128" spans="28:28" x14ac:dyDescent="0.25">
      <c r="AB128"/>
    </row>
    <row r="129" spans="28:28" x14ac:dyDescent="0.25">
      <c r="AB129"/>
    </row>
    <row r="130" spans="28:28" x14ac:dyDescent="0.25">
      <c r="AB130"/>
    </row>
    <row r="131" spans="28:28" x14ac:dyDescent="0.25">
      <c r="AB131"/>
    </row>
    <row r="132" spans="28:28" x14ac:dyDescent="0.25">
      <c r="AB132"/>
    </row>
    <row r="133" spans="28:28" x14ac:dyDescent="0.25">
      <c r="AB133"/>
    </row>
    <row r="134" spans="28:28" x14ac:dyDescent="0.25">
      <c r="AB134"/>
    </row>
    <row r="135" spans="28:28" x14ac:dyDescent="0.25">
      <c r="AB135"/>
    </row>
    <row r="136" spans="28:28" x14ac:dyDescent="0.25">
      <c r="AB136"/>
    </row>
    <row r="137" spans="28:28" x14ac:dyDescent="0.25">
      <c r="AB137"/>
    </row>
    <row r="138" spans="28:28" x14ac:dyDescent="0.25">
      <c r="AB138"/>
    </row>
    <row r="139" spans="28:28" x14ac:dyDescent="0.25">
      <c r="AB139"/>
    </row>
    <row r="140" spans="28:28" x14ac:dyDescent="0.25">
      <c r="AB140"/>
    </row>
    <row r="141" spans="28:28" x14ac:dyDescent="0.25">
      <c r="AB141"/>
    </row>
    <row r="142" spans="28:28" x14ac:dyDescent="0.25">
      <c r="AB142"/>
    </row>
    <row r="143" spans="28:28" x14ac:dyDescent="0.25">
      <c r="AB143"/>
    </row>
    <row r="144" spans="28:28" x14ac:dyDescent="0.25">
      <c r="AB144"/>
    </row>
    <row r="145" spans="28:28" x14ac:dyDescent="0.25">
      <c r="AB145"/>
    </row>
    <row r="146" spans="28:28" x14ac:dyDescent="0.25">
      <c r="AB146"/>
    </row>
    <row r="147" spans="28:28" x14ac:dyDescent="0.25">
      <c r="AB147"/>
    </row>
    <row r="148" spans="28:28" x14ac:dyDescent="0.25">
      <c r="AB148"/>
    </row>
    <row r="149" spans="28:28" x14ac:dyDescent="0.25">
      <c r="AB149"/>
    </row>
    <row r="150" spans="28:28" x14ac:dyDescent="0.25">
      <c r="AB150"/>
    </row>
    <row r="151" spans="28:28" x14ac:dyDescent="0.25">
      <c r="AB151"/>
    </row>
    <row r="152" spans="28:28" x14ac:dyDescent="0.25">
      <c r="AB152"/>
    </row>
    <row r="153" spans="28:28" x14ac:dyDescent="0.25">
      <c r="AB153"/>
    </row>
    <row r="154" spans="28:28" x14ac:dyDescent="0.25">
      <c r="AB154"/>
    </row>
    <row r="155" spans="28:28" x14ac:dyDescent="0.25">
      <c r="AB155"/>
    </row>
    <row r="156" spans="28:28" x14ac:dyDescent="0.25">
      <c r="AB156"/>
    </row>
    <row r="157" spans="28:28" x14ac:dyDescent="0.25">
      <c r="AB157"/>
    </row>
    <row r="158" spans="28:28" x14ac:dyDescent="0.25">
      <c r="AB158"/>
    </row>
    <row r="159" spans="28:28" x14ac:dyDescent="0.25">
      <c r="AB159"/>
    </row>
    <row r="160" spans="28:28" x14ac:dyDescent="0.25">
      <c r="AB160"/>
    </row>
    <row r="161" spans="28:28" x14ac:dyDescent="0.25">
      <c r="AB161"/>
    </row>
    <row r="162" spans="28:28" x14ac:dyDescent="0.25">
      <c r="AB162"/>
    </row>
    <row r="163" spans="28:28" x14ac:dyDescent="0.25">
      <c r="AB163"/>
    </row>
    <row r="164" spans="28:28" x14ac:dyDescent="0.25">
      <c r="AB164"/>
    </row>
    <row r="165" spans="28:28" x14ac:dyDescent="0.25">
      <c r="AB165"/>
    </row>
    <row r="166" spans="28:28" x14ac:dyDescent="0.25">
      <c r="AB166"/>
    </row>
    <row r="167" spans="28:28" x14ac:dyDescent="0.25">
      <c r="AB167"/>
    </row>
    <row r="168" spans="28:28" x14ac:dyDescent="0.25">
      <c r="AB168"/>
    </row>
    <row r="169" spans="28:28" x14ac:dyDescent="0.25">
      <c r="AB169"/>
    </row>
    <row r="170" spans="28:28" x14ac:dyDescent="0.25">
      <c r="AB170"/>
    </row>
    <row r="171" spans="28:28" x14ac:dyDescent="0.25">
      <c r="AB171"/>
    </row>
    <row r="172" spans="28:28" x14ac:dyDescent="0.25">
      <c r="AB172"/>
    </row>
    <row r="173" spans="28:28" x14ac:dyDescent="0.25">
      <c r="AB173"/>
    </row>
    <row r="174" spans="28:28" x14ac:dyDescent="0.25">
      <c r="AB174"/>
    </row>
    <row r="175" spans="28:28" x14ac:dyDescent="0.25">
      <c r="AB175"/>
    </row>
    <row r="176" spans="28:28" x14ac:dyDescent="0.25">
      <c r="AB176"/>
    </row>
    <row r="177" spans="28:28" x14ac:dyDescent="0.25">
      <c r="AB177"/>
    </row>
    <row r="178" spans="28:28" x14ac:dyDescent="0.25">
      <c r="AB178"/>
    </row>
    <row r="179" spans="28:28" x14ac:dyDescent="0.25">
      <c r="AB179"/>
    </row>
    <row r="180" spans="28:28" x14ac:dyDescent="0.25">
      <c r="AB180"/>
    </row>
    <row r="181" spans="28:28" x14ac:dyDescent="0.25">
      <c r="AB181"/>
    </row>
    <row r="182" spans="28:28" x14ac:dyDescent="0.25">
      <c r="AB182"/>
    </row>
    <row r="183" spans="28:28" x14ac:dyDescent="0.25">
      <c r="AB183"/>
    </row>
    <row r="184" spans="28:28" x14ac:dyDescent="0.25">
      <c r="AB184"/>
    </row>
    <row r="185" spans="28:28" x14ac:dyDescent="0.25">
      <c r="AB185"/>
    </row>
    <row r="186" spans="28:28" x14ac:dyDescent="0.25">
      <c r="AB186"/>
    </row>
    <row r="187" spans="28:28" x14ac:dyDescent="0.25">
      <c r="AB187"/>
    </row>
    <row r="188" spans="28:28" x14ac:dyDescent="0.25">
      <c r="AB188"/>
    </row>
    <row r="189" spans="28:28" x14ac:dyDescent="0.25">
      <c r="AB189"/>
    </row>
    <row r="190" spans="28:28" x14ac:dyDescent="0.25">
      <c r="AB190"/>
    </row>
    <row r="191" spans="28:28" x14ac:dyDescent="0.25">
      <c r="AB191"/>
    </row>
    <row r="192" spans="28:28" x14ac:dyDescent="0.25">
      <c r="AB192"/>
    </row>
    <row r="193" spans="28:28" x14ac:dyDescent="0.25">
      <c r="AB193"/>
    </row>
    <row r="194" spans="28:28" x14ac:dyDescent="0.25">
      <c r="AB194"/>
    </row>
    <row r="195" spans="28:28" x14ac:dyDescent="0.25">
      <c r="AB195"/>
    </row>
    <row r="196" spans="28:28" x14ac:dyDescent="0.25">
      <c r="AB196"/>
    </row>
    <row r="197" spans="28:28" x14ac:dyDescent="0.25">
      <c r="AB197"/>
    </row>
    <row r="198" spans="28:28" x14ac:dyDescent="0.25">
      <c r="AB198"/>
    </row>
    <row r="199" spans="28:28" x14ac:dyDescent="0.25">
      <c r="AB199"/>
    </row>
    <row r="200" spans="28:28" x14ac:dyDescent="0.25">
      <c r="AB200"/>
    </row>
    <row r="201" spans="28:28" x14ac:dyDescent="0.25">
      <c r="AB201"/>
    </row>
    <row r="202" spans="28:28" x14ac:dyDescent="0.25">
      <c r="AB202"/>
    </row>
    <row r="203" spans="28:28" x14ac:dyDescent="0.25">
      <c r="AB203"/>
    </row>
    <row r="204" spans="28:28" x14ac:dyDescent="0.25">
      <c r="AB204"/>
    </row>
    <row r="205" spans="28:28" x14ac:dyDescent="0.25">
      <c r="AB205"/>
    </row>
    <row r="206" spans="28:28" x14ac:dyDescent="0.25">
      <c r="AB206"/>
    </row>
    <row r="207" spans="28:28" x14ac:dyDescent="0.25">
      <c r="AB207"/>
    </row>
    <row r="208" spans="28:28" x14ac:dyDescent="0.25">
      <c r="AB208"/>
    </row>
    <row r="209" spans="28:28" x14ac:dyDescent="0.25">
      <c r="AB209"/>
    </row>
    <row r="210" spans="28:28" x14ac:dyDescent="0.25">
      <c r="AB210"/>
    </row>
    <row r="211" spans="28:28" x14ac:dyDescent="0.25">
      <c r="AB211"/>
    </row>
    <row r="212" spans="28:28" x14ac:dyDescent="0.25">
      <c r="AB212"/>
    </row>
    <row r="213" spans="28:28" x14ac:dyDescent="0.25">
      <c r="AB213"/>
    </row>
    <row r="214" spans="28:28" x14ac:dyDescent="0.25">
      <c r="AB214"/>
    </row>
    <row r="215" spans="28:28" x14ac:dyDescent="0.25">
      <c r="AB215"/>
    </row>
    <row r="216" spans="28:28" x14ac:dyDescent="0.25">
      <c r="AB216"/>
    </row>
    <row r="217" spans="28:28" x14ac:dyDescent="0.25">
      <c r="AB217"/>
    </row>
    <row r="218" spans="28:28" x14ac:dyDescent="0.25">
      <c r="AB218"/>
    </row>
    <row r="219" spans="28:28" x14ac:dyDescent="0.25">
      <c r="AB219"/>
    </row>
    <row r="220" spans="28:28" x14ac:dyDescent="0.25">
      <c r="AB220"/>
    </row>
    <row r="221" spans="28:28" x14ac:dyDescent="0.25">
      <c r="AB221"/>
    </row>
    <row r="222" spans="28:28" x14ac:dyDescent="0.25">
      <c r="AB222"/>
    </row>
    <row r="223" spans="28:28" x14ac:dyDescent="0.25">
      <c r="AB223"/>
    </row>
    <row r="224" spans="28:28" x14ac:dyDescent="0.25">
      <c r="AB224"/>
    </row>
    <row r="225" spans="28:28" x14ac:dyDescent="0.25">
      <c r="AB225"/>
    </row>
    <row r="226" spans="28:28" x14ac:dyDescent="0.25">
      <c r="AB226"/>
    </row>
    <row r="227" spans="28:28" x14ac:dyDescent="0.25">
      <c r="AB227"/>
    </row>
    <row r="228" spans="28:28" x14ac:dyDescent="0.25">
      <c r="AB228"/>
    </row>
    <row r="229" spans="28:28" x14ac:dyDescent="0.25">
      <c r="AB229"/>
    </row>
    <row r="230" spans="28:28" x14ac:dyDescent="0.25">
      <c r="AB230"/>
    </row>
    <row r="231" spans="28:28" x14ac:dyDescent="0.25">
      <c r="AB231"/>
    </row>
    <row r="232" spans="28:28" x14ac:dyDescent="0.25">
      <c r="AB232"/>
    </row>
    <row r="233" spans="28:28" x14ac:dyDescent="0.25">
      <c r="AB233"/>
    </row>
    <row r="234" spans="28:28" x14ac:dyDescent="0.25">
      <c r="AB234"/>
    </row>
    <row r="235" spans="28:28" x14ac:dyDescent="0.25">
      <c r="AB235"/>
    </row>
    <row r="236" spans="28:28" x14ac:dyDescent="0.25">
      <c r="AB236"/>
    </row>
    <row r="237" spans="28:28" x14ac:dyDescent="0.25">
      <c r="AB237"/>
    </row>
    <row r="238" spans="28:28" x14ac:dyDescent="0.25">
      <c r="AB238"/>
    </row>
    <row r="239" spans="28:28" x14ac:dyDescent="0.25">
      <c r="AB239"/>
    </row>
    <row r="240" spans="28:28" x14ac:dyDescent="0.25">
      <c r="AB240"/>
    </row>
    <row r="241" spans="28:28" x14ac:dyDescent="0.25">
      <c r="AB241"/>
    </row>
    <row r="242" spans="28:28" x14ac:dyDescent="0.25">
      <c r="AB242"/>
    </row>
    <row r="243" spans="28:28" x14ac:dyDescent="0.25">
      <c r="AB243"/>
    </row>
    <row r="244" spans="28:28" x14ac:dyDescent="0.25">
      <c r="AB244"/>
    </row>
    <row r="245" spans="28:28" x14ac:dyDescent="0.25">
      <c r="AB245"/>
    </row>
    <row r="246" spans="28:28" x14ac:dyDescent="0.25">
      <c r="AB246"/>
    </row>
    <row r="247" spans="28:28" x14ac:dyDescent="0.25">
      <c r="AB247"/>
    </row>
    <row r="248" spans="28:28" x14ac:dyDescent="0.25">
      <c r="AB248"/>
    </row>
    <row r="249" spans="28:28" x14ac:dyDescent="0.25">
      <c r="AB249"/>
    </row>
    <row r="250" spans="28:28" x14ac:dyDescent="0.25">
      <c r="AB250"/>
    </row>
    <row r="251" spans="28:28" x14ac:dyDescent="0.25">
      <c r="AB251"/>
    </row>
    <row r="252" spans="28:28" x14ac:dyDescent="0.25">
      <c r="AB252"/>
    </row>
    <row r="253" spans="28:28" x14ac:dyDescent="0.25">
      <c r="AB253"/>
    </row>
    <row r="254" spans="28:28" x14ac:dyDescent="0.25">
      <c r="AB254"/>
    </row>
    <row r="255" spans="28:28" x14ac:dyDescent="0.25">
      <c r="AB255"/>
    </row>
    <row r="256" spans="28:28" x14ac:dyDescent="0.25">
      <c r="AB256"/>
    </row>
    <row r="257" spans="28:28" x14ac:dyDescent="0.25">
      <c r="AB257"/>
    </row>
    <row r="258" spans="28:28" x14ac:dyDescent="0.25">
      <c r="AB258"/>
    </row>
    <row r="259" spans="28:28" x14ac:dyDescent="0.25">
      <c r="AB259"/>
    </row>
    <row r="260" spans="28:28" x14ac:dyDescent="0.25">
      <c r="AB260"/>
    </row>
    <row r="261" spans="28:28" x14ac:dyDescent="0.25">
      <c r="AB261"/>
    </row>
    <row r="262" spans="28:28" x14ac:dyDescent="0.25">
      <c r="AB262"/>
    </row>
    <row r="263" spans="28:28" x14ac:dyDescent="0.25">
      <c r="AB263"/>
    </row>
    <row r="264" spans="28:28" x14ac:dyDescent="0.25">
      <c r="AB264"/>
    </row>
    <row r="265" spans="28:28" x14ac:dyDescent="0.25">
      <c r="AB265"/>
    </row>
    <row r="266" spans="28:28" x14ac:dyDescent="0.25">
      <c r="AB266"/>
    </row>
    <row r="267" spans="28:28" x14ac:dyDescent="0.25">
      <c r="AB267"/>
    </row>
    <row r="268" spans="28:28" x14ac:dyDescent="0.25">
      <c r="AB268"/>
    </row>
    <row r="269" spans="28:28" x14ac:dyDescent="0.25">
      <c r="AB269"/>
    </row>
    <row r="270" spans="28:28" x14ac:dyDescent="0.25">
      <c r="AB270"/>
    </row>
    <row r="271" spans="28:28" x14ac:dyDescent="0.25">
      <c r="AB271"/>
    </row>
    <row r="272" spans="28:28" x14ac:dyDescent="0.25">
      <c r="AB272"/>
    </row>
    <row r="273" spans="28:28" x14ac:dyDescent="0.25">
      <c r="AB273"/>
    </row>
    <row r="274" spans="28:28" x14ac:dyDescent="0.25">
      <c r="AB274"/>
    </row>
    <row r="275" spans="28:28" x14ac:dyDescent="0.25">
      <c r="AB275"/>
    </row>
    <row r="276" spans="28:28" x14ac:dyDescent="0.25">
      <c r="AB276"/>
    </row>
    <row r="277" spans="28:28" x14ac:dyDescent="0.25">
      <c r="AB277"/>
    </row>
    <row r="278" spans="28:28" x14ac:dyDescent="0.25">
      <c r="AB278"/>
    </row>
    <row r="279" spans="28:28" x14ac:dyDescent="0.25">
      <c r="AB279"/>
    </row>
    <row r="280" spans="28:28" x14ac:dyDescent="0.25">
      <c r="AB280"/>
    </row>
    <row r="281" spans="28:28" x14ac:dyDescent="0.25">
      <c r="AB281"/>
    </row>
    <row r="282" spans="28:28" x14ac:dyDescent="0.25">
      <c r="AB282"/>
    </row>
    <row r="283" spans="28:28" x14ac:dyDescent="0.25">
      <c r="AB283"/>
    </row>
    <row r="284" spans="28:28" x14ac:dyDescent="0.25">
      <c r="AB284"/>
    </row>
    <row r="285" spans="28:28" x14ac:dyDescent="0.25">
      <c r="AB285"/>
    </row>
    <row r="286" spans="28:28" x14ac:dyDescent="0.25">
      <c r="AB286"/>
    </row>
    <row r="287" spans="28:28" x14ac:dyDescent="0.25">
      <c r="AB287"/>
    </row>
    <row r="288" spans="28:28" x14ac:dyDescent="0.25">
      <c r="AB288"/>
    </row>
    <row r="289" spans="28:28" x14ac:dyDescent="0.25">
      <c r="AB289"/>
    </row>
    <row r="290" spans="28:28" x14ac:dyDescent="0.25">
      <c r="AB290"/>
    </row>
    <row r="291" spans="28:28" x14ac:dyDescent="0.25">
      <c r="AB291"/>
    </row>
    <row r="292" spans="28:28" x14ac:dyDescent="0.25">
      <c r="AB292"/>
    </row>
    <row r="293" spans="28:28" x14ac:dyDescent="0.25">
      <c r="AB293"/>
    </row>
    <row r="294" spans="28:28" x14ac:dyDescent="0.25">
      <c r="AB294"/>
    </row>
    <row r="295" spans="28:28" x14ac:dyDescent="0.25">
      <c r="AB295"/>
    </row>
    <row r="296" spans="28:28" x14ac:dyDescent="0.25">
      <c r="AB296"/>
    </row>
    <row r="297" spans="28:28" x14ac:dyDescent="0.25">
      <c r="AB297"/>
    </row>
    <row r="298" spans="28:28" x14ac:dyDescent="0.25">
      <c r="AB298"/>
    </row>
    <row r="299" spans="28:28" x14ac:dyDescent="0.25">
      <c r="AB299"/>
    </row>
    <row r="300" spans="28:28" x14ac:dyDescent="0.25">
      <c r="AB300"/>
    </row>
    <row r="301" spans="28:28" x14ac:dyDescent="0.25">
      <c r="AB301"/>
    </row>
    <row r="302" spans="28:28" x14ac:dyDescent="0.25">
      <c r="AB302"/>
    </row>
    <row r="303" spans="28:28" x14ac:dyDescent="0.25">
      <c r="AB303"/>
    </row>
    <row r="304" spans="28:28" x14ac:dyDescent="0.25">
      <c r="AB304"/>
    </row>
    <row r="305" spans="28:28" x14ac:dyDescent="0.25">
      <c r="AB305"/>
    </row>
    <row r="306" spans="28:28" x14ac:dyDescent="0.25">
      <c r="AB306"/>
    </row>
    <row r="307" spans="28:28" x14ac:dyDescent="0.25">
      <c r="AB307"/>
    </row>
    <row r="308" spans="28:28" x14ac:dyDescent="0.25">
      <c r="AB308"/>
    </row>
    <row r="309" spans="28:28" x14ac:dyDescent="0.25">
      <c r="AB309"/>
    </row>
    <row r="310" spans="28:28" x14ac:dyDescent="0.25">
      <c r="AB310"/>
    </row>
    <row r="311" spans="28:28" x14ac:dyDescent="0.25">
      <c r="AB311"/>
    </row>
    <row r="312" spans="28:28" x14ac:dyDescent="0.25">
      <c r="AB312"/>
    </row>
    <row r="313" spans="28:28" x14ac:dyDescent="0.25">
      <c r="AB313"/>
    </row>
    <row r="314" spans="28:28" x14ac:dyDescent="0.25">
      <c r="AB314"/>
    </row>
    <row r="315" spans="28:28" x14ac:dyDescent="0.25">
      <c r="AB315"/>
    </row>
    <row r="316" spans="28:28" x14ac:dyDescent="0.25">
      <c r="AB316"/>
    </row>
    <row r="317" spans="28:28" x14ac:dyDescent="0.25">
      <c r="AB317"/>
    </row>
    <row r="318" spans="28:28" x14ac:dyDescent="0.25">
      <c r="AB318"/>
    </row>
    <row r="319" spans="28:28" x14ac:dyDescent="0.25">
      <c r="AB319"/>
    </row>
    <row r="320" spans="28:28" x14ac:dyDescent="0.25">
      <c r="AB320"/>
    </row>
    <row r="321" spans="28:28" x14ac:dyDescent="0.25">
      <c r="AB321"/>
    </row>
    <row r="322" spans="28:28" x14ac:dyDescent="0.25">
      <c r="AB322"/>
    </row>
    <row r="323" spans="28:28" x14ac:dyDescent="0.25">
      <c r="AB323"/>
    </row>
    <row r="324" spans="28:28" x14ac:dyDescent="0.25">
      <c r="AB324"/>
    </row>
    <row r="325" spans="28:28" x14ac:dyDescent="0.25">
      <c r="AB325"/>
    </row>
    <row r="326" spans="28:28" x14ac:dyDescent="0.25">
      <c r="AB326"/>
    </row>
    <row r="327" spans="28:28" x14ac:dyDescent="0.25">
      <c r="AB327"/>
    </row>
    <row r="328" spans="28:28" x14ac:dyDescent="0.25">
      <c r="AB328"/>
    </row>
    <row r="329" spans="28:28" x14ac:dyDescent="0.25">
      <c r="AB329"/>
    </row>
    <row r="330" spans="28:28" x14ac:dyDescent="0.25">
      <c r="AB330"/>
    </row>
    <row r="331" spans="28:28" x14ac:dyDescent="0.25">
      <c r="AB331"/>
    </row>
    <row r="332" spans="28:28" x14ac:dyDescent="0.25">
      <c r="AB332"/>
    </row>
    <row r="333" spans="28:28" x14ac:dyDescent="0.25">
      <c r="AB333"/>
    </row>
    <row r="334" spans="28:28" x14ac:dyDescent="0.25">
      <c r="AB334"/>
    </row>
    <row r="335" spans="28:28" x14ac:dyDescent="0.25">
      <c r="AB335"/>
    </row>
    <row r="336" spans="28:28" x14ac:dyDescent="0.25">
      <c r="AB336"/>
    </row>
    <row r="337" spans="28:28" x14ac:dyDescent="0.25">
      <c r="AB337"/>
    </row>
    <row r="338" spans="28:28" x14ac:dyDescent="0.25">
      <c r="AB338"/>
    </row>
    <row r="339" spans="28:28" x14ac:dyDescent="0.25">
      <c r="AB339"/>
    </row>
    <row r="340" spans="28:28" x14ac:dyDescent="0.25">
      <c r="AB340"/>
    </row>
    <row r="341" spans="28:28" x14ac:dyDescent="0.25">
      <c r="AB341"/>
    </row>
    <row r="342" spans="28:28" x14ac:dyDescent="0.25">
      <c r="AB342"/>
    </row>
    <row r="343" spans="28:28" x14ac:dyDescent="0.25">
      <c r="AB343"/>
    </row>
    <row r="344" spans="28:28" x14ac:dyDescent="0.25">
      <c r="AB344"/>
    </row>
    <row r="345" spans="28:28" x14ac:dyDescent="0.25">
      <c r="AB345"/>
    </row>
    <row r="346" spans="28:28" x14ac:dyDescent="0.25">
      <c r="AB346"/>
    </row>
    <row r="347" spans="28:28" x14ac:dyDescent="0.25">
      <c r="AB347"/>
    </row>
    <row r="348" spans="28:28" x14ac:dyDescent="0.25">
      <c r="AB348"/>
    </row>
    <row r="349" spans="28:28" x14ac:dyDescent="0.25">
      <c r="AB349"/>
    </row>
    <row r="350" spans="28:28" x14ac:dyDescent="0.25">
      <c r="AB350"/>
    </row>
    <row r="351" spans="28:28" x14ac:dyDescent="0.25">
      <c r="AB351"/>
    </row>
  </sheetData>
  <phoneticPr fontId="0" type="noConversion"/>
  <hyperlinks>
    <hyperlink ref="J5" r:id="rId1"/>
    <hyperlink ref="J12" r:id="rId2"/>
    <hyperlink ref="J56" r:id="rId3"/>
    <hyperlink ref="J75" r:id="rId4"/>
  </hyperlinks>
  <pageMargins left="0.75" right="0.75" top="1" bottom="1" header="0.5" footer="0.5"/>
  <pageSetup paperSize="17" orientation="landscape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321"/>
  <sheetViews>
    <sheetView topLeftCell="A46" workbookViewId="0">
      <selection activeCell="AB59" sqref="AB59"/>
    </sheetView>
  </sheetViews>
  <sheetFormatPr defaultRowHeight="13.2" x14ac:dyDescent="0.25"/>
  <cols>
    <col min="1" max="1" width="46.44140625" customWidth="1"/>
    <col min="2" max="2" width="10.109375" bestFit="1" customWidth="1"/>
    <col min="3" max="3" width="15.5546875" hidden="1" customWidth="1"/>
    <col min="4" max="4" width="20.5546875" hidden="1" customWidth="1"/>
    <col min="5" max="5" width="13.88671875" hidden="1" customWidth="1"/>
    <col min="6" max="6" width="10.88671875" hidden="1" customWidth="1"/>
    <col min="7" max="7" width="0" hidden="1" customWidth="1"/>
    <col min="8" max="8" width="16.88671875" hidden="1" customWidth="1"/>
    <col min="9" max="9" width="16.88671875" bestFit="1" customWidth="1"/>
    <col min="10" max="10" width="28.44140625" hidden="1" customWidth="1"/>
    <col min="11" max="11" width="14" hidden="1" customWidth="1"/>
    <col min="12" max="12" width="10.109375" hidden="1" customWidth="1"/>
    <col min="13" max="13" width="34.44140625" bestFit="1" customWidth="1"/>
    <col min="14" max="14" width="15.109375" hidden="1" customWidth="1"/>
    <col min="15" max="15" width="16.109375" hidden="1" customWidth="1"/>
    <col min="16" max="16" width="13.6640625" hidden="1" customWidth="1"/>
    <col min="17" max="17" width="16.109375" bestFit="1" customWidth="1"/>
    <col min="18" max="18" width="26.44140625" customWidth="1"/>
    <col min="19" max="19" width="16.109375" bestFit="1" customWidth="1"/>
    <col min="20" max="20" width="23" hidden="1" customWidth="1"/>
    <col min="21" max="21" width="26.109375" hidden="1" customWidth="1"/>
    <col min="22" max="22" width="60" hidden="1" customWidth="1"/>
    <col min="23" max="23" width="26.5546875" bestFit="1" customWidth="1"/>
    <col min="24" max="24" width="12.6640625" hidden="1" customWidth="1"/>
    <col min="25" max="25" width="20.109375" hidden="1" customWidth="1"/>
    <col min="26" max="26" width="11.88671875" hidden="1" customWidth="1"/>
    <col min="27" max="27" width="9.109375" hidden="1" customWidth="1"/>
    <col min="28" max="28" width="26.5546875" bestFit="1" customWidth="1"/>
    <col min="29" max="29" width="24.88671875" bestFit="1" customWidth="1"/>
    <col min="30" max="30" width="32.109375" customWidth="1"/>
    <col min="31" max="31" width="19.109375" customWidth="1"/>
    <col min="32" max="32" width="20.33203125" customWidth="1"/>
    <col min="33" max="33" width="12.44140625" customWidth="1"/>
    <col min="34" max="34" width="14.6640625" customWidth="1"/>
    <col min="35" max="35" width="13.6640625" customWidth="1"/>
    <col min="36" max="36" width="14.6640625" customWidth="1"/>
    <col min="37" max="37" width="13.6640625" customWidth="1"/>
    <col min="38" max="38" width="19.109375" customWidth="1"/>
    <col min="39" max="39" width="20.33203125" customWidth="1"/>
  </cols>
  <sheetData>
    <row r="1" spans="1:29" ht="17.399999999999999" x14ac:dyDescent="0.3">
      <c r="A1" s="51" t="s">
        <v>519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9" ht="17.399999999999999" x14ac:dyDescent="0.3">
      <c r="A2" s="51" t="s">
        <v>520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9" s="27" customFormat="1" x14ac:dyDescent="0.25">
      <c r="A3" s="3" t="s">
        <v>195</v>
      </c>
      <c r="B3" s="3" t="s">
        <v>366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449</v>
      </c>
      <c r="I3" s="3" t="s">
        <v>450</v>
      </c>
      <c r="J3" s="3" t="s">
        <v>374</v>
      </c>
      <c r="K3" s="3" t="s">
        <v>375</v>
      </c>
      <c r="L3" s="3" t="s">
        <v>319</v>
      </c>
      <c r="M3" s="3" t="s">
        <v>484</v>
      </c>
      <c r="N3" s="3" t="s">
        <v>196</v>
      </c>
      <c r="O3" s="3" t="s">
        <v>197</v>
      </c>
      <c r="P3" s="3" t="s">
        <v>180</v>
      </c>
      <c r="Q3" s="3" t="s">
        <v>203</v>
      </c>
      <c r="R3" s="3" t="s">
        <v>151</v>
      </c>
      <c r="S3" s="3" t="s">
        <v>179</v>
      </c>
      <c r="T3" s="3" t="s">
        <v>101</v>
      </c>
      <c r="U3" s="3" t="s">
        <v>90</v>
      </c>
      <c r="V3" s="3" t="s">
        <v>102</v>
      </c>
      <c r="W3" s="3" t="s">
        <v>478</v>
      </c>
      <c r="X3" s="3" t="s">
        <v>481</v>
      </c>
      <c r="Y3" s="3" t="s">
        <v>483</v>
      </c>
      <c r="Z3" s="3" t="s">
        <v>496</v>
      </c>
      <c r="AA3" s="3" t="s">
        <v>497</v>
      </c>
      <c r="AB3" s="3" t="s">
        <v>517</v>
      </c>
      <c r="AC3" s="29"/>
    </row>
    <row r="4" spans="1:29" s="28" customFormat="1" x14ac:dyDescent="0.25">
      <c r="A4" s="1" t="s">
        <v>209</v>
      </c>
      <c r="B4" s="1" t="s">
        <v>367</v>
      </c>
      <c r="C4" s="1" t="s">
        <v>327</v>
      </c>
      <c r="D4" s="1"/>
      <c r="E4" s="1"/>
      <c r="F4" s="1"/>
      <c r="G4" s="1"/>
      <c r="H4" s="1" t="s">
        <v>384</v>
      </c>
      <c r="I4" s="1" t="s">
        <v>385</v>
      </c>
      <c r="J4" s="1" t="s">
        <v>261</v>
      </c>
      <c r="K4" s="1" t="s">
        <v>262</v>
      </c>
      <c r="L4" s="1" t="s">
        <v>247</v>
      </c>
      <c r="M4" s="1" t="s">
        <v>485</v>
      </c>
      <c r="N4" s="1">
        <v>2</v>
      </c>
      <c r="O4" s="1">
        <v>1</v>
      </c>
      <c r="P4" s="1">
        <v>1</v>
      </c>
      <c r="Q4" s="23">
        <v>30001</v>
      </c>
      <c r="R4" s="23">
        <v>0</v>
      </c>
      <c r="S4" s="23">
        <v>0</v>
      </c>
      <c r="T4" s="1" t="s">
        <v>77</v>
      </c>
      <c r="U4" s="1" t="s">
        <v>499</v>
      </c>
      <c r="V4" s="1" t="s">
        <v>0</v>
      </c>
      <c r="W4" s="1" t="s">
        <v>479</v>
      </c>
      <c r="X4" s="1" t="s">
        <v>385</v>
      </c>
      <c r="Y4" s="1">
        <v>1</v>
      </c>
      <c r="Z4" s="1"/>
      <c r="AA4" s="1"/>
      <c r="AB4" s="1">
        <v>1</v>
      </c>
      <c r="AC4" s="30"/>
    </row>
    <row r="5" spans="1:29" s="28" customFormat="1" x14ac:dyDescent="0.25">
      <c r="A5" s="1" t="s">
        <v>217</v>
      </c>
      <c r="B5" s="1" t="s">
        <v>367</v>
      </c>
      <c r="C5" s="1" t="s">
        <v>325</v>
      </c>
      <c r="D5" s="1" t="s">
        <v>321</v>
      </c>
      <c r="E5" s="1"/>
      <c r="F5" s="1"/>
      <c r="G5" s="1"/>
      <c r="H5" s="1" t="s">
        <v>403</v>
      </c>
      <c r="I5" s="1" t="s">
        <v>404</v>
      </c>
      <c r="J5" s="1" t="s">
        <v>280</v>
      </c>
      <c r="K5" s="1" t="s">
        <v>281</v>
      </c>
      <c r="L5" s="1" t="s">
        <v>247</v>
      </c>
      <c r="M5" s="1" t="s">
        <v>485</v>
      </c>
      <c r="N5" s="1">
        <v>2</v>
      </c>
      <c r="O5" s="1">
        <v>2</v>
      </c>
      <c r="P5" s="1">
        <v>2</v>
      </c>
      <c r="Q5" s="23">
        <v>46000</v>
      </c>
      <c r="R5" s="23">
        <v>0</v>
      </c>
      <c r="S5" s="23">
        <v>0</v>
      </c>
      <c r="T5" s="1"/>
      <c r="U5" s="1"/>
      <c r="V5" s="1" t="s">
        <v>1</v>
      </c>
      <c r="W5" s="1" t="s">
        <v>479</v>
      </c>
      <c r="X5" s="1" t="s">
        <v>404</v>
      </c>
      <c r="Y5" s="1">
        <v>2</v>
      </c>
      <c r="Z5" s="1"/>
      <c r="AA5" s="1"/>
      <c r="AB5" s="1">
        <v>2</v>
      </c>
      <c r="AC5" s="30"/>
    </row>
    <row r="6" spans="1:29" s="28" customFormat="1" x14ac:dyDescent="0.25">
      <c r="A6" s="1" t="s">
        <v>218</v>
      </c>
      <c r="B6" s="1" t="s">
        <v>367</v>
      </c>
      <c r="C6" s="1" t="s">
        <v>335</v>
      </c>
      <c r="D6" s="1" t="s">
        <v>321</v>
      </c>
      <c r="E6" s="1"/>
      <c r="F6" s="1"/>
      <c r="G6" s="1"/>
      <c r="H6" s="1" t="s">
        <v>405</v>
      </c>
      <c r="I6" s="1" t="s">
        <v>406</v>
      </c>
      <c r="J6" s="1" t="s">
        <v>282</v>
      </c>
      <c r="K6" s="1" t="s">
        <v>283</v>
      </c>
      <c r="L6" s="1" t="s">
        <v>247</v>
      </c>
      <c r="M6" s="1" t="s">
        <v>485</v>
      </c>
      <c r="N6" s="1">
        <v>2</v>
      </c>
      <c r="O6" s="1">
        <v>3</v>
      </c>
      <c r="P6" s="1">
        <v>3</v>
      </c>
      <c r="Q6" s="23">
        <v>43400</v>
      </c>
      <c r="R6" s="23">
        <v>0</v>
      </c>
      <c r="S6" s="23">
        <v>0</v>
      </c>
      <c r="T6" s="1"/>
      <c r="U6" s="1"/>
      <c r="V6" s="1" t="s">
        <v>2</v>
      </c>
      <c r="W6" s="1" t="s">
        <v>479</v>
      </c>
      <c r="X6" s="1" t="s">
        <v>406</v>
      </c>
      <c r="Y6" s="1">
        <v>3</v>
      </c>
      <c r="Z6" s="1"/>
      <c r="AA6" s="1"/>
      <c r="AB6" s="1">
        <v>2</v>
      </c>
      <c r="AC6" s="30"/>
    </row>
    <row r="7" spans="1:29" s="28" customFormat="1" x14ac:dyDescent="0.25">
      <c r="A7" s="1" t="s">
        <v>493</v>
      </c>
      <c r="B7" s="1" t="s">
        <v>367</v>
      </c>
      <c r="C7" s="1" t="s">
        <v>201</v>
      </c>
      <c r="D7" s="1" t="s">
        <v>202</v>
      </c>
      <c r="E7" s="1" t="s">
        <v>237</v>
      </c>
      <c r="F7" s="1" t="s">
        <v>344</v>
      </c>
      <c r="G7" s="1" t="s">
        <v>321</v>
      </c>
      <c r="H7" s="1" t="s">
        <v>199</v>
      </c>
      <c r="I7" s="1" t="s">
        <v>402</v>
      </c>
      <c r="J7" s="1" t="s">
        <v>200</v>
      </c>
      <c r="K7" s="1" t="s">
        <v>79</v>
      </c>
      <c r="L7" s="1" t="s">
        <v>247</v>
      </c>
      <c r="M7" s="1" t="s">
        <v>485</v>
      </c>
      <c r="N7" s="1">
        <v>2</v>
      </c>
      <c r="O7" s="1">
        <v>4</v>
      </c>
      <c r="P7" s="1">
        <v>4</v>
      </c>
      <c r="Q7" s="12">
        <v>37000</v>
      </c>
      <c r="R7" s="23">
        <v>0</v>
      </c>
      <c r="S7" s="23">
        <v>0</v>
      </c>
      <c r="T7" s="1"/>
      <c r="U7" s="1"/>
      <c r="V7" s="1" t="s">
        <v>3</v>
      </c>
      <c r="W7" s="16" t="s">
        <v>480</v>
      </c>
      <c r="X7" s="1" t="s">
        <v>402</v>
      </c>
      <c r="Y7" s="1">
        <v>3</v>
      </c>
      <c r="Z7" s="1"/>
      <c r="AA7" s="1"/>
      <c r="AB7" s="1">
        <v>5</v>
      </c>
      <c r="AC7" s="30"/>
    </row>
    <row r="8" spans="1:29" s="28" customFormat="1" x14ac:dyDescent="0.25">
      <c r="A8" s="1" t="s">
        <v>204</v>
      </c>
      <c r="B8" s="1" t="s">
        <v>367</v>
      </c>
      <c r="C8" s="1" t="s">
        <v>320</v>
      </c>
      <c r="D8" s="1" t="s">
        <v>237</v>
      </c>
      <c r="E8" s="1" t="s">
        <v>498</v>
      </c>
      <c r="F8" s="1"/>
      <c r="G8" s="1"/>
      <c r="H8" s="1" t="s">
        <v>378</v>
      </c>
      <c r="I8" s="1" t="s">
        <v>379</v>
      </c>
      <c r="J8" s="1" t="s">
        <v>253</v>
      </c>
      <c r="K8" s="1" t="s">
        <v>351</v>
      </c>
      <c r="L8" s="1" t="s">
        <v>247</v>
      </c>
      <c r="M8" s="1" t="s">
        <v>485</v>
      </c>
      <c r="N8" s="1">
        <v>2</v>
      </c>
      <c r="O8" s="1">
        <v>8</v>
      </c>
      <c r="P8" s="1">
        <v>8</v>
      </c>
      <c r="Q8" s="23">
        <v>9240</v>
      </c>
      <c r="R8" s="23">
        <v>0</v>
      </c>
      <c r="S8" s="23">
        <v>0</v>
      </c>
      <c r="T8" s="1"/>
      <c r="U8" s="1"/>
      <c r="V8" s="1" t="s">
        <v>4</v>
      </c>
      <c r="W8" s="1" t="s">
        <v>479</v>
      </c>
      <c r="X8" s="1" t="s">
        <v>379</v>
      </c>
      <c r="Y8" s="1">
        <v>7</v>
      </c>
      <c r="Z8" s="1"/>
      <c r="AA8" s="1"/>
      <c r="AB8" s="1">
        <v>3</v>
      </c>
      <c r="AC8" s="30"/>
    </row>
    <row r="9" spans="1:29" s="28" customFormat="1" x14ac:dyDescent="0.25">
      <c r="A9" s="1" t="s">
        <v>216</v>
      </c>
      <c r="B9" s="1" t="s">
        <v>367</v>
      </c>
      <c r="C9" s="1" t="s">
        <v>332</v>
      </c>
      <c r="D9" s="1" t="s">
        <v>322</v>
      </c>
      <c r="E9" s="1" t="s">
        <v>321</v>
      </c>
      <c r="F9" s="1"/>
      <c r="G9" s="1"/>
      <c r="H9" s="1" t="s">
        <v>392</v>
      </c>
      <c r="I9" s="1" t="s">
        <v>400</v>
      </c>
      <c r="J9" s="1" t="s">
        <v>276</v>
      </c>
      <c r="K9" s="1" t="s">
        <v>277</v>
      </c>
      <c r="L9" s="1" t="s">
        <v>247</v>
      </c>
      <c r="M9" s="1" t="s">
        <v>485</v>
      </c>
      <c r="N9" s="1">
        <v>2</v>
      </c>
      <c r="O9" s="1">
        <v>9</v>
      </c>
      <c r="P9" s="1">
        <v>9</v>
      </c>
      <c r="Q9" s="23">
        <v>19180</v>
      </c>
      <c r="R9" s="23">
        <v>0</v>
      </c>
      <c r="S9" s="23">
        <v>0</v>
      </c>
      <c r="T9" s="1"/>
      <c r="U9" s="1"/>
      <c r="V9" s="1" t="s">
        <v>5</v>
      </c>
      <c r="W9" s="1" t="s">
        <v>479</v>
      </c>
      <c r="X9" s="1" t="s">
        <v>400</v>
      </c>
      <c r="Y9" s="1">
        <v>8</v>
      </c>
      <c r="Z9" s="1"/>
      <c r="AA9" s="1"/>
      <c r="AB9" s="1">
        <v>3</v>
      </c>
      <c r="AC9" s="30"/>
    </row>
    <row r="10" spans="1:29" s="28" customFormat="1" x14ac:dyDescent="0.25">
      <c r="A10" s="1" t="s">
        <v>214</v>
      </c>
      <c r="B10" s="1" t="s">
        <v>367</v>
      </c>
      <c r="C10" s="1" t="s">
        <v>322</v>
      </c>
      <c r="D10" s="1" t="s">
        <v>330</v>
      </c>
      <c r="E10" s="1" t="s">
        <v>321</v>
      </c>
      <c r="F10" s="1"/>
      <c r="G10" s="1"/>
      <c r="H10" s="1" t="s">
        <v>396</v>
      </c>
      <c r="I10" s="1" t="s">
        <v>397</v>
      </c>
      <c r="J10" s="1" t="s">
        <v>273</v>
      </c>
      <c r="K10" s="1" t="s">
        <v>274</v>
      </c>
      <c r="L10" s="1" t="s">
        <v>247</v>
      </c>
      <c r="M10" s="1" t="s">
        <v>485</v>
      </c>
      <c r="N10" s="1">
        <v>2</v>
      </c>
      <c r="O10" s="1">
        <v>11</v>
      </c>
      <c r="P10" s="1">
        <v>11</v>
      </c>
      <c r="Q10" s="52">
        <v>19819</v>
      </c>
      <c r="R10" s="23">
        <v>0</v>
      </c>
      <c r="S10" s="23">
        <v>0</v>
      </c>
      <c r="T10" s="1"/>
      <c r="U10" s="1"/>
      <c r="V10" s="1" t="s">
        <v>6</v>
      </c>
      <c r="W10" s="16" t="s">
        <v>480</v>
      </c>
      <c r="X10" s="1" t="s">
        <v>397</v>
      </c>
      <c r="Y10" s="1">
        <v>9</v>
      </c>
      <c r="Z10" s="1"/>
      <c r="AA10" s="1"/>
      <c r="AB10" s="1">
        <v>3</v>
      </c>
      <c r="AC10" s="30"/>
    </row>
    <row r="11" spans="1:29" s="28" customFormat="1" x14ac:dyDescent="0.25">
      <c r="A11" s="1" t="s">
        <v>212</v>
      </c>
      <c r="B11" s="1" t="s">
        <v>367</v>
      </c>
      <c r="C11" s="1" t="s">
        <v>237</v>
      </c>
      <c r="D11" s="1" t="s">
        <v>321</v>
      </c>
      <c r="E11" s="1"/>
      <c r="F11" s="1"/>
      <c r="G11" s="1"/>
      <c r="H11" s="1" t="s">
        <v>386</v>
      </c>
      <c r="I11" s="1" t="s">
        <v>387</v>
      </c>
      <c r="J11" s="1" t="s">
        <v>263</v>
      </c>
      <c r="K11" s="1" t="s">
        <v>264</v>
      </c>
      <c r="L11" s="1" t="s">
        <v>247</v>
      </c>
      <c r="M11" s="1" t="s">
        <v>485</v>
      </c>
      <c r="N11" s="1">
        <v>2</v>
      </c>
      <c r="O11" s="1">
        <v>12</v>
      </c>
      <c r="P11" s="1">
        <v>12</v>
      </c>
      <c r="Q11" s="23">
        <v>0</v>
      </c>
      <c r="R11" s="23">
        <v>0</v>
      </c>
      <c r="S11" s="23">
        <v>0</v>
      </c>
      <c r="T11" s="1"/>
      <c r="U11" s="1"/>
      <c r="V11" s="1" t="s">
        <v>7</v>
      </c>
      <c r="W11" s="1" t="s">
        <v>479</v>
      </c>
      <c r="X11" s="1" t="s">
        <v>387</v>
      </c>
      <c r="Y11" s="1">
        <v>10</v>
      </c>
      <c r="Z11" s="1"/>
      <c r="AA11" s="1"/>
      <c r="AB11" s="1">
        <v>2</v>
      </c>
      <c r="AC11" s="30"/>
    </row>
    <row r="12" spans="1:29" s="28" customFormat="1" x14ac:dyDescent="0.25">
      <c r="A12" s="1" t="s">
        <v>454</v>
      </c>
      <c r="B12" s="1" t="s">
        <v>367</v>
      </c>
      <c r="C12" s="1" t="s">
        <v>320</v>
      </c>
      <c r="D12" s="1" t="s">
        <v>321</v>
      </c>
      <c r="E12" s="1"/>
      <c r="F12" s="1"/>
      <c r="G12" s="1"/>
      <c r="H12" s="1" t="s">
        <v>376</v>
      </c>
      <c r="I12" s="1" t="s">
        <v>377</v>
      </c>
      <c r="J12" s="1" t="s">
        <v>252</v>
      </c>
      <c r="K12" s="1" t="s">
        <v>352</v>
      </c>
      <c r="L12" s="1" t="s">
        <v>247</v>
      </c>
      <c r="M12" s="1" t="s">
        <v>485</v>
      </c>
      <c r="N12" s="1">
        <v>2</v>
      </c>
      <c r="O12" s="1">
        <v>15</v>
      </c>
      <c r="P12" s="1">
        <v>15</v>
      </c>
      <c r="Q12" s="23">
        <v>9032</v>
      </c>
      <c r="R12" s="23">
        <v>0</v>
      </c>
      <c r="S12" s="23">
        <v>0</v>
      </c>
      <c r="T12" s="1"/>
      <c r="U12" s="1"/>
      <c r="V12" s="1" t="s">
        <v>8</v>
      </c>
      <c r="W12" s="1" t="s">
        <v>479</v>
      </c>
      <c r="X12" s="1" t="s">
        <v>377</v>
      </c>
      <c r="Y12" s="1">
        <v>12</v>
      </c>
      <c r="Z12" s="1"/>
      <c r="AA12" s="1"/>
      <c r="AB12" s="1">
        <v>2</v>
      </c>
      <c r="AC12" s="30"/>
    </row>
    <row r="13" spans="1:29" s="28" customFormat="1" x14ac:dyDescent="0.25">
      <c r="A13" s="1" t="s">
        <v>206</v>
      </c>
      <c r="B13" s="1" t="s">
        <v>367</v>
      </c>
      <c r="C13" s="1" t="s">
        <v>324</v>
      </c>
      <c r="D13" s="1" t="s">
        <v>321</v>
      </c>
      <c r="E13" s="1"/>
      <c r="F13" s="1"/>
      <c r="G13" s="1"/>
      <c r="H13" s="1" t="s">
        <v>378</v>
      </c>
      <c r="I13" s="1" t="s">
        <v>380</v>
      </c>
      <c r="J13" s="1" t="s">
        <v>255</v>
      </c>
      <c r="K13" s="1" t="s">
        <v>256</v>
      </c>
      <c r="L13" s="1" t="s">
        <v>247</v>
      </c>
      <c r="M13" s="1" t="s">
        <v>485</v>
      </c>
      <c r="N13" s="1">
        <v>2</v>
      </c>
      <c r="O13" s="1">
        <v>16</v>
      </c>
      <c r="P13" s="1">
        <v>16</v>
      </c>
      <c r="Q13" s="23">
        <v>40000</v>
      </c>
      <c r="R13" s="23">
        <v>0</v>
      </c>
      <c r="S13" s="23">
        <v>0</v>
      </c>
      <c r="T13" s="1"/>
      <c r="U13" s="1"/>
      <c r="V13" s="1" t="s">
        <v>9</v>
      </c>
      <c r="W13" s="1" t="s">
        <v>479</v>
      </c>
      <c r="X13" s="1" t="s">
        <v>380</v>
      </c>
      <c r="Y13" s="1">
        <v>13</v>
      </c>
      <c r="Z13" s="1"/>
      <c r="AA13" s="1"/>
      <c r="AB13" s="1">
        <v>2</v>
      </c>
      <c r="AC13" s="30"/>
    </row>
    <row r="14" spans="1:29" s="28" customFormat="1" x14ac:dyDescent="0.25">
      <c r="A14" s="1" t="s">
        <v>210</v>
      </c>
      <c r="B14" s="1" t="s">
        <v>367</v>
      </c>
      <c r="C14" s="1" t="s">
        <v>327</v>
      </c>
      <c r="D14" s="1"/>
      <c r="E14" s="1"/>
      <c r="F14" s="1"/>
      <c r="G14" s="1"/>
      <c r="H14" s="1" t="s">
        <v>384</v>
      </c>
      <c r="I14" s="1" t="s">
        <v>385</v>
      </c>
      <c r="J14" s="1" t="s">
        <v>261</v>
      </c>
      <c r="K14" s="1" t="s">
        <v>262</v>
      </c>
      <c r="L14" s="1" t="s">
        <v>247</v>
      </c>
      <c r="M14" s="1" t="s">
        <v>485</v>
      </c>
      <c r="N14" s="1">
        <v>2</v>
      </c>
      <c r="O14" s="1">
        <v>17</v>
      </c>
      <c r="P14" s="1">
        <v>17</v>
      </c>
      <c r="Q14" s="23">
        <v>23480</v>
      </c>
      <c r="R14" s="23">
        <v>0</v>
      </c>
      <c r="S14" s="23">
        <v>0</v>
      </c>
      <c r="T14" s="1"/>
      <c r="U14" s="1"/>
      <c r="V14" s="1" t="s">
        <v>15</v>
      </c>
      <c r="W14" s="1" t="s">
        <v>479</v>
      </c>
      <c r="X14" s="1" t="s">
        <v>385</v>
      </c>
      <c r="Y14" s="1">
        <v>14</v>
      </c>
      <c r="Z14" s="1"/>
      <c r="AA14" s="1"/>
      <c r="AB14" s="1">
        <v>1</v>
      </c>
      <c r="AC14" s="30"/>
    </row>
    <row r="15" spans="1:29" s="28" customFormat="1" x14ac:dyDescent="0.25">
      <c r="A15" s="1" t="s">
        <v>213</v>
      </c>
      <c r="B15" s="1" t="s">
        <v>367</v>
      </c>
      <c r="C15" s="1" t="s">
        <v>324</v>
      </c>
      <c r="D15" s="1" t="s">
        <v>349</v>
      </c>
      <c r="E15" s="1"/>
      <c r="F15" s="1"/>
      <c r="G15" s="1"/>
      <c r="H15" s="1" t="s">
        <v>388</v>
      </c>
      <c r="I15" s="1" t="s">
        <v>389</v>
      </c>
      <c r="J15" s="1" t="s">
        <v>265</v>
      </c>
      <c r="K15" s="1" t="s">
        <v>266</v>
      </c>
      <c r="L15" s="1" t="s">
        <v>247</v>
      </c>
      <c r="M15" s="1" t="s">
        <v>485</v>
      </c>
      <c r="N15" s="1">
        <v>2</v>
      </c>
      <c r="O15" s="1">
        <v>18</v>
      </c>
      <c r="P15" s="1">
        <v>18</v>
      </c>
      <c r="Q15" s="23">
        <v>40000</v>
      </c>
      <c r="R15" s="23">
        <v>0</v>
      </c>
      <c r="S15" s="23">
        <v>0</v>
      </c>
      <c r="T15" s="1"/>
      <c r="U15" s="1"/>
      <c r="V15" s="1" t="s">
        <v>11</v>
      </c>
      <c r="W15" s="1" t="s">
        <v>479</v>
      </c>
      <c r="X15" s="1" t="s">
        <v>389</v>
      </c>
      <c r="Y15" s="1">
        <v>15</v>
      </c>
      <c r="Z15" s="1"/>
      <c r="AA15" s="1"/>
      <c r="AB15" s="1">
        <v>2</v>
      </c>
      <c r="AC15" s="30"/>
    </row>
    <row r="16" spans="1:29" s="28" customFormat="1" x14ac:dyDescent="0.25">
      <c r="A16" s="1" t="s">
        <v>513</v>
      </c>
      <c r="B16" s="1" t="s">
        <v>367</v>
      </c>
      <c r="C16" s="1" t="s">
        <v>238</v>
      </c>
      <c r="D16" s="1"/>
      <c r="E16" s="1"/>
      <c r="F16" s="1"/>
      <c r="G16" s="1"/>
      <c r="H16" s="1" t="s">
        <v>390</v>
      </c>
      <c r="I16" s="1" t="s">
        <v>391</v>
      </c>
      <c r="J16" s="1" t="s">
        <v>267</v>
      </c>
      <c r="K16" s="1" t="s">
        <v>268</v>
      </c>
      <c r="L16" s="1" t="s">
        <v>247</v>
      </c>
      <c r="M16" s="1" t="s">
        <v>485</v>
      </c>
      <c r="N16" s="1">
        <v>2</v>
      </c>
      <c r="O16" s="1">
        <v>19</v>
      </c>
      <c r="P16" s="1">
        <v>19</v>
      </c>
      <c r="Q16" s="23">
        <v>60000</v>
      </c>
      <c r="R16" s="23">
        <v>0</v>
      </c>
      <c r="S16" s="23">
        <v>0</v>
      </c>
      <c r="T16" s="1"/>
      <c r="U16" s="1"/>
      <c r="V16" s="1" t="s">
        <v>12</v>
      </c>
      <c r="W16" s="1" t="s">
        <v>479</v>
      </c>
      <c r="X16" s="1" t="s">
        <v>391</v>
      </c>
      <c r="Y16" s="1">
        <v>16</v>
      </c>
      <c r="Z16" s="1"/>
      <c r="AA16" s="1"/>
      <c r="AB16" s="1">
        <v>1</v>
      </c>
      <c r="AC16" s="30"/>
    </row>
    <row r="17" spans="1:29" s="28" customFormat="1" x14ac:dyDescent="0.25">
      <c r="A17" s="1" t="s">
        <v>205</v>
      </c>
      <c r="B17" s="1" t="s">
        <v>367</v>
      </c>
      <c r="C17" s="1" t="s">
        <v>323</v>
      </c>
      <c r="D17" s="1" t="s">
        <v>322</v>
      </c>
      <c r="E17" s="1" t="s">
        <v>320</v>
      </c>
      <c r="F17" s="1"/>
      <c r="G17" s="1"/>
      <c r="H17" s="1" t="s">
        <v>376</v>
      </c>
      <c r="I17" s="1" t="s">
        <v>377</v>
      </c>
      <c r="J17" s="1" t="s">
        <v>254</v>
      </c>
      <c r="K17" s="1" t="s">
        <v>352</v>
      </c>
      <c r="L17" s="1" t="s">
        <v>247</v>
      </c>
      <c r="M17" s="1" t="s">
        <v>485</v>
      </c>
      <c r="N17" s="1">
        <v>2</v>
      </c>
      <c r="O17" s="1">
        <v>22</v>
      </c>
      <c r="P17" s="1">
        <v>22</v>
      </c>
      <c r="Q17" s="23">
        <v>2362</v>
      </c>
      <c r="R17" s="23">
        <v>0</v>
      </c>
      <c r="S17" s="23">
        <v>0</v>
      </c>
      <c r="T17" s="1"/>
      <c r="U17" s="1"/>
      <c r="V17" s="1" t="s">
        <v>13</v>
      </c>
      <c r="W17" s="1" t="s">
        <v>479</v>
      </c>
      <c r="X17" s="1" t="s">
        <v>377</v>
      </c>
      <c r="Y17" s="1">
        <v>19</v>
      </c>
      <c r="Z17" s="1"/>
      <c r="AA17" s="1"/>
      <c r="AB17" s="1">
        <v>3</v>
      </c>
      <c r="AC17" s="30"/>
    </row>
    <row r="18" spans="1:29" s="28" customFormat="1" x14ac:dyDescent="0.25">
      <c r="A18" s="1" t="s">
        <v>207</v>
      </c>
      <c r="B18" s="1" t="s">
        <v>367</v>
      </c>
      <c r="C18" s="1" t="s">
        <v>325</v>
      </c>
      <c r="D18" s="1" t="s">
        <v>326</v>
      </c>
      <c r="E18" s="1"/>
      <c r="F18" s="1"/>
      <c r="G18" s="1"/>
      <c r="H18" s="1" t="s">
        <v>381</v>
      </c>
      <c r="I18" s="1" t="s">
        <v>382</v>
      </c>
      <c r="J18" s="1" t="s">
        <v>257</v>
      </c>
      <c r="K18" s="1" t="s">
        <v>258</v>
      </c>
      <c r="L18" s="1" t="s">
        <v>247</v>
      </c>
      <c r="M18" s="1" t="s">
        <v>485</v>
      </c>
      <c r="N18" s="1">
        <v>2</v>
      </c>
      <c r="O18" s="1">
        <v>23</v>
      </c>
      <c r="P18" s="1">
        <v>23</v>
      </c>
      <c r="Q18" s="23">
        <v>36950</v>
      </c>
      <c r="R18" s="23">
        <v>0</v>
      </c>
      <c r="S18" s="23">
        <v>0</v>
      </c>
      <c r="T18" s="1"/>
      <c r="U18" s="1"/>
      <c r="V18" s="1" t="s">
        <v>14</v>
      </c>
      <c r="W18" s="1" t="s">
        <v>479</v>
      </c>
      <c r="X18" s="1" t="s">
        <v>382</v>
      </c>
      <c r="Y18" s="1">
        <v>20</v>
      </c>
      <c r="Z18" s="1"/>
      <c r="AA18" s="1"/>
      <c r="AB18" s="1">
        <v>2</v>
      </c>
      <c r="AC18" s="30"/>
    </row>
    <row r="19" spans="1:29" s="28" customFormat="1" x14ac:dyDescent="0.25">
      <c r="A19" s="1" t="s">
        <v>211</v>
      </c>
      <c r="B19" s="1" t="s">
        <v>367</v>
      </c>
      <c r="C19" s="1" t="s">
        <v>327</v>
      </c>
      <c r="D19" s="1"/>
      <c r="E19" s="1"/>
      <c r="F19" s="1"/>
      <c r="G19" s="1"/>
      <c r="H19" s="1" t="s">
        <v>384</v>
      </c>
      <c r="I19" s="1" t="s">
        <v>385</v>
      </c>
      <c r="J19" s="1" t="s">
        <v>261</v>
      </c>
      <c r="K19" s="1" t="s">
        <v>262</v>
      </c>
      <c r="L19" s="1" t="s">
        <v>247</v>
      </c>
      <c r="M19" s="1" t="s">
        <v>485</v>
      </c>
      <c r="N19" s="1">
        <v>2</v>
      </c>
      <c r="O19" s="1">
        <v>24</v>
      </c>
      <c r="P19" s="1">
        <v>24</v>
      </c>
      <c r="Q19" s="23">
        <v>14990</v>
      </c>
      <c r="R19" s="23">
        <v>0</v>
      </c>
      <c r="S19" s="23">
        <v>0</v>
      </c>
      <c r="T19" s="1"/>
      <c r="U19" s="1"/>
      <c r="V19" s="1" t="s">
        <v>10</v>
      </c>
      <c r="W19" s="1" t="s">
        <v>479</v>
      </c>
      <c r="X19" s="1" t="s">
        <v>385</v>
      </c>
      <c r="Y19" s="1">
        <v>21</v>
      </c>
      <c r="Z19" s="1"/>
      <c r="AA19" s="1"/>
      <c r="AB19" s="1">
        <v>1</v>
      </c>
      <c r="AC19" s="30"/>
    </row>
    <row r="20" spans="1:29" s="28" customFormat="1" x14ac:dyDescent="0.25">
      <c r="A20" s="1" t="s">
        <v>512</v>
      </c>
      <c r="B20" s="1" t="s">
        <v>367</v>
      </c>
      <c r="C20" s="1" t="s">
        <v>328</v>
      </c>
      <c r="D20" s="1" t="s">
        <v>321</v>
      </c>
      <c r="E20" s="1"/>
      <c r="F20" s="1"/>
      <c r="G20" s="1"/>
      <c r="H20" s="1" t="s">
        <v>392</v>
      </c>
      <c r="I20" s="1" t="s">
        <v>393</v>
      </c>
      <c r="J20" s="1" t="s">
        <v>269</v>
      </c>
      <c r="K20" s="1" t="s">
        <v>270</v>
      </c>
      <c r="L20" s="1" t="s">
        <v>247</v>
      </c>
      <c r="M20" s="1" t="s">
        <v>485</v>
      </c>
      <c r="N20" s="1">
        <v>2</v>
      </c>
      <c r="O20" s="1">
        <v>26</v>
      </c>
      <c r="P20" s="1">
        <v>26</v>
      </c>
      <c r="Q20" s="23">
        <v>50000</v>
      </c>
      <c r="R20" s="23">
        <v>0</v>
      </c>
      <c r="S20" s="23">
        <v>0</v>
      </c>
      <c r="T20" s="1"/>
      <c r="U20" s="1"/>
      <c r="V20" s="1" t="s">
        <v>16</v>
      </c>
      <c r="W20" s="1" t="s">
        <v>479</v>
      </c>
      <c r="X20" s="1" t="s">
        <v>393</v>
      </c>
      <c r="Y20" s="1">
        <v>23</v>
      </c>
      <c r="Z20" s="1"/>
      <c r="AA20" s="1"/>
      <c r="AB20" s="1">
        <v>2</v>
      </c>
      <c r="AC20" s="30"/>
    </row>
    <row r="21" spans="1:29" s="28" customFormat="1" x14ac:dyDescent="0.25">
      <c r="A21" s="1" t="s">
        <v>208</v>
      </c>
      <c r="B21" s="1" t="s">
        <v>367</v>
      </c>
      <c r="C21" s="1" t="s">
        <v>236</v>
      </c>
      <c r="D21" s="1"/>
      <c r="E21" s="1"/>
      <c r="F21" s="1"/>
      <c r="G21" s="1"/>
      <c r="H21" s="1" t="s">
        <v>381</v>
      </c>
      <c r="I21" s="1" t="s">
        <v>383</v>
      </c>
      <c r="J21" s="1" t="s">
        <v>259</v>
      </c>
      <c r="K21" s="1" t="s">
        <v>260</v>
      </c>
      <c r="L21" s="1" t="s">
        <v>247</v>
      </c>
      <c r="M21" s="1" t="s">
        <v>485</v>
      </c>
      <c r="N21" s="1">
        <v>2</v>
      </c>
      <c r="O21" s="1">
        <v>27</v>
      </c>
      <c r="P21" s="1">
        <v>27</v>
      </c>
      <c r="Q21" s="23">
        <v>20000</v>
      </c>
      <c r="R21" s="23">
        <v>0</v>
      </c>
      <c r="S21" s="23">
        <v>0</v>
      </c>
      <c r="T21" s="1"/>
      <c r="U21" s="1"/>
      <c r="V21" s="1" t="s">
        <v>17</v>
      </c>
      <c r="W21" s="1" t="s">
        <v>479</v>
      </c>
      <c r="X21" s="1" t="s">
        <v>383</v>
      </c>
      <c r="Y21" s="1">
        <v>24</v>
      </c>
      <c r="Z21" s="1"/>
      <c r="AA21" s="1"/>
      <c r="AB21" s="1">
        <v>1</v>
      </c>
      <c r="AC21" s="30"/>
    </row>
    <row r="22" spans="1:29" s="28" customFormat="1" x14ac:dyDescent="0.25">
      <c r="A22" s="1" t="s">
        <v>215</v>
      </c>
      <c r="B22" s="1" t="s">
        <v>367</v>
      </c>
      <c r="C22" s="1" t="s">
        <v>325</v>
      </c>
      <c r="D22" s="1" t="s">
        <v>322</v>
      </c>
      <c r="E22" s="1" t="s">
        <v>331</v>
      </c>
      <c r="F22" s="1" t="s">
        <v>321</v>
      </c>
      <c r="G22" s="1"/>
      <c r="H22" s="1" t="s">
        <v>398</v>
      </c>
      <c r="I22" s="1" t="s">
        <v>399</v>
      </c>
      <c r="J22" s="1" t="s">
        <v>275</v>
      </c>
      <c r="K22" s="1" t="s">
        <v>353</v>
      </c>
      <c r="L22" s="1" t="s">
        <v>247</v>
      </c>
      <c r="M22" s="1" t="s">
        <v>485</v>
      </c>
      <c r="N22" s="1">
        <v>2</v>
      </c>
      <c r="O22" s="1">
        <v>28</v>
      </c>
      <c r="P22" s="1">
        <v>28</v>
      </c>
      <c r="Q22" s="23">
        <v>80500</v>
      </c>
      <c r="R22" s="23">
        <v>0</v>
      </c>
      <c r="S22" s="23">
        <v>0</v>
      </c>
      <c r="T22" s="1"/>
      <c r="U22" s="1"/>
      <c r="V22" s="1" t="s">
        <v>18</v>
      </c>
      <c r="W22" s="1" t="s">
        <v>479</v>
      </c>
      <c r="X22" s="1" t="s">
        <v>399</v>
      </c>
      <c r="Y22" s="1">
        <v>25</v>
      </c>
      <c r="Z22" s="1"/>
      <c r="AA22" s="1"/>
      <c r="AB22" s="1">
        <v>4</v>
      </c>
      <c r="AC22" s="30"/>
    </row>
    <row r="23" spans="1:29" s="28" customFormat="1" x14ac:dyDescent="0.25">
      <c r="A23" s="1" t="s">
        <v>294</v>
      </c>
      <c r="B23" s="1" t="s">
        <v>367</v>
      </c>
      <c r="C23" s="1" t="s">
        <v>334</v>
      </c>
      <c r="D23" s="1" t="s">
        <v>333</v>
      </c>
      <c r="E23" s="1" t="s">
        <v>322</v>
      </c>
      <c r="F23" s="1"/>
      <c r="G23" s="1"/>
      <c r="H23" s="1" t="s">
        <v>401</v>
      </c>
      <c r="I23" s="1" t="s">
        <v>402</v>
      </c>
      <c r="J23" s="1" t="s">
        <v>278</v>
      </c>
      <c r="K23" s="1" t="s">
        <v>279</v>
      </c>
      <c r="L23" s="1" t="s">
        <v>247</v>
      </c>
      <c r="M23" s="1" t="s">
        <v>485</v>
      </c>
      <c r="N23" s="1">
        <v>2</v>
      </c>
      <c r="O23" s="1">
        <v>33</v>
      </c>
      <c r="P23" s="1">
        <v>33</v>
      </c>
      <c r="Q23" s="23">
        <v>70000</v>
      </c>
      <c r="R23" s="23">
        <v>0</v>
      </c>
      <c r="S23" s="23">
        <v>0</v>
      </c>
      <c r="T23" s="1"/>
      <c r="U23" s="1"/>
      <c r="V23" s="1" t="s">
        <v>19</v>
      </c>
      <c r="W23" s="1" t="s">
        <v>479</v>
      </c>
      <c r="X23" s="1" t="s">
        <v>402</v>
      </c>
      <c r="Y23" s="1">
        <v>30</v>
      </c>
      <c r="Z23" s="1"/>
      <c r="AA23" s="1"/>
      <c r="AB23" s="1">
        <v>3</v>
      </c>
      <c r="AC23" s="30"/>
    </row>
    <row r="24" spans="1:29" s="28" customFormat="1" x14ac:dyDescent="0.25">
      <c r="A24" s="1" t="s">
        <v>116</v>
      </c>
      <c r="B24" s="1" t="s">
        <v>367</v>
      </c>
      <c r="C24" s="1" t="s">
        <v>322</v>
      </c>
      <c r="D24" s="1" t="s">
        <v>329</v>
      </c>
      <c r="E24" s="1" t="s">
        <v>237</v>
      </c>
      <c r="F24" s="1"/>
      <c r="G24" s="1"/>
      <c r="H24" s="1" t="s">
        <v>394</v>
      </c>
      <c r="I24" s="1" t="s">
        <v>395</v>
      </c>
      <c r="J24" s="1" t="s">
        <v>271</v>
      </c>
      <c r="K24" s="1" t="s">
        <v>272</v>
      </c>
      <c r="L24" s="1" t="s">
        <v>247</v>
      </c>
      <c r="M24" s="1" t="s">
        <v>485</v>
      </c>
      <c r="N24" s="1">
        <v>2</v>
      </c>
      <c r="O24" s="1">
        <v>35</v>
      </c>
      <c r="P24" s="1">
        <v>35</v>
      </c>
      <c r="Q24" s="23">
        <v>20689</v>
      </c>
      <c r="R24" s="23">
        <v>0</v>
      </c>
      <c r="S24" s="23">
        <v>0</v>
      </c>
      <c r="T24" s="1"/>
      <c r="U24" s="1"/>
      <c r="V24" s="1" t="s">
        <v>20</v>
      </c>
      <c r="W24" s="1" t="s">
        <v>479</v>
      </c>
      <c r="X24" s="1" t="s">
        <v>395</v>
      </c>
      <c r="Y24" s="1">
        <v>32</v>
      </c>
      <c r="Z24" s="1"/>
      <c r="AA24" s="1"/>
      <c r="AB24" s="1">
        <v>3</v>
      </c>
      <c r="AC24" s="30"/>
    </row>
    <row r="25" spans="1:29" s="28" customFormat="1" x14ac:dyDescent="0.25">
      <c r="A25" s="1" t="s">
        <v>117</v>
      </c>
      <c r="B25" s="1" t="s">
        <v>367</v>
      </c>
      <c r="C25" s="1" t="s">
        <v>334</v>
      </c>
      <c r="D25" s="1" t="s">
        <v>329</v>
      </c>
      <c r="E25" s="1"/>
      <c r="F25" s="1"/>
      <c r="G25" s="1"/>
      <c r="H25" s="1" t="s">
        <v>394</v>
      </c>
      <c r="I25" s="1" t="s">
        <v>395</v>
      </c>
      <c r="J25" s="1" t="s">
        <v>271</v>
      </c>
      <c r="K25" s="1" t="s">
        <v>272</v>
      </c>
      <c r="L25" s="1" t="s">
        <v>247</v>
      </c>
      <c r="M25" s="1" t="s">
        <v>485</v>
      </c>
      <c r="N25" s="1">
        <v>2</v>
      </c>
      <c r="O25" s="1">
        <v>36</v>
      </c>
      <c r="P25" s="1">
        <v>36</v>
      </c>
      <c r="Q25" s="23">
        <v>20689</v>
      </c>
      <c r="R25" s="23">
        <v>0</v>
      </c>
      <c r="S25" s="23">
        <v>0</v>
      </c>
      <c r="T25" s="1"/>
      <c r="U25" s="1"/>
      <c r="V25" s="1" t="s">
        <v>21</v>
      </c>
      <c r="W25" s="1" t="s">
        <v>479</v>
      </c>
      <c r="X25" s="1" t="s">
        <v>395</v>
      </c>
      <c r="Y25" s="1">
        <v>33</v>
      </c>
      <c r="Z25" s="1"/>
      <c r="AA25" s="1"/>
      <c r="AB25" s="1">
        <v>2</v>
      </c>
      <c r="AC25" s="30"/>
    </row>
    <row r="26" spans="1:29" s="28" customFormat="1" x14ac:dyDescent="0.25">
      <c r="A26" s="1" t="s">
        <v>223</v>
      </c>
      <c r="B26" s="1" t="s">
        <v>367</v>
      </c>
      <c r="C26" s="1" t="s">
        <v>244</v>
      </c>
      <c r="D26" s="1" t="s">
        <v>321</v>
      </c>
      <c r="E26" s="1" t="s">
        <v>340</v>
      </c>
      <c r="F26" s="1" t="s">
        <v>509</v>
      </c>
      <c r="G26" s="1"/>
      <c r="H26" s="1" t="s">
        <v>411</v>
      </c>
      <c r="I26" s="1" t="s">
        <v>417</v>
      </c>
      <c r="J26" s="1" t="s">
        <v>291</v>
      </c>
      <c r="K26" s="1" t="s">
        <v>292</v>
      </c>
      <c r="L26" s="1" t="s">
        <v>247</v>
      </c>
      <c r="M26" s="1" t="s">
        <v>485</v>
      </c>
      <c r="N26" s="1">
        <v>2</v>
      </c>
      <c r="O26" s="1">
        <v>37</v>
      </c>
      <c r="P26" s="1">
        <v>37</v>
      </c>
      <c r="Q26" s="23">
        <v>38750</v>
      </c>
      <c r="R26" s="23">
        <v>0</v>
      </c>
      <c r="S26" s="23">
        <v>0</v>
      </c>
      <c r="T26" s="1"/>
      <c r="U26" s="1"/>
      <c r="V26" s="1" t="s">
        <v>22</v>
      </c>
      <c r="W26" s="1" t="s">
        <v>479</v>
      </c>
      <c r="X26" s="1" t="s">
        <v>417</v>
      </c>
      <c r="Y26" s="1">
        <v>33</v>
      </c>
      <c r="Z26" s="1"/>
      <c r="AA26" s="1"/>
      <c r="AB26" s="1">
        <v>4</v>
      </c>
      <c r="AC26" s="30"/>
    </row>
    <row r="27" spans="1:29" s="28" customFormat="1" x14ac:dyDescent="0.25">
      <c r="A27" s="1" t="s">
        <v>219</v>
      </c>
      <c r="B27" s="1" t="s">
        <v>367</v>
      </c>
      <c r="C27" s="1" t="s">
        <v>336</v>
      </c>
      <c r="D27" s="1" t="s">
        <v>321</v>
      </c>
      <c r="E27" s="1" t="s">
        <v>337</v>
      </c>
      <c r="F27" s="1"/>
      <c r="G27" s="1"/>
      <c r="H27" s="1" t="s">
        <v>407</v>
      </c>
      <c r="I27" s="1" t="s">
        <v>408</v>
      </c>
      <c r="J27" s="1" t="s">
        <v>284</v>
      </c>
      <c r="K27" s="1" t="s">
        <v>354</v>
      </c>
      <c r="L27" s="1" t="s">
        <v>365</v>
      </c>
      <c r="M27" s="1" t="s">
        <v>486</v>
      </c>
      <c r="N27" s="1">
        <v>3</v>
      </c>
      <c r="O27" s="1">
        <v>1</v>
      </c>
      <c r="P27" s="1">
        <v>39</v>
      </c>
      <c r="Q27" s="23">
        <v>16000</v>
      </c>
      <c r="R27" s="23">
        <v>0</v>
      </c>
      <c r="S27" s="23">
        <v>0</v>
      </c>
      <c r="T27" s="1"/>
      <c r="U27" s="1"/>
      <c r="V27" s="1" t="s">
        <v>23</v>
      </c>
      <c r="W27" s="1" t="s">
        <v>479</v>
      </c>
      <c r="X27" s="1" t="s">
        <v>408</v>
      </c>
      <c r="Y27" s="1">
        <v>35</v>
      </c>
      <c r="Z27" s="1"/>
      <c r="AA27" s="1"/>
      <c r="AB27" s="1">
        <v>3</v>
      </c>
      <c r="AC27" s="30"/>
    </row>
    <row r="28" spans="1:29" s="28" customFormat="1" x14ac:dyDescent="0.25">
      <c r="A28" s="1" t="s">
        <v>221</v>
      </c>
      <c r="B28" s="1" t="s">
        <v>367</v>
      </c>
      <c r="C28" s="1" t="s">
        <v>339</v>
      </c>
      <c r="D28" s="1" t="s">
        <v>338</v>
      </c>
      <c r="E28" s="1"/>
      <c r="F28" s="1"/>
      <c r="G28" s="1"/>
      <c r="H28" s="1" t="s">
        <v>409</v>
      </c>
      <c r="I28" s="1" t="s">
        <v>410</v>
      </c>
      <c r="J28" s="1" t="s">
        <v>285</v>
      </c>
      <c r="K28" s="1" t="s">
        <v>355</v>
      </c>
      <c r="L28" s="1" t="s">
        <v>365</v>
      </c>
      <c r="M28" s="1" t="s">
        <v>486</v>
      </c>
      <c r="N28" s="1">
        <v>3</v>
      </c>
      <c r="O28" s="1">
        <v>2</v>
      </c>
      <c r="P28" s="1">
        <v>40</v>
      </c>
      <c r="Q28" s="23">
        <v>0</v>
      </c>
      <c r="R28" s="23">
        <v>0</v>
      </c>
      <c r="S28" s="23">
        <v>0</v>
      </c>
      <c r="T28" s="1"/>
      <c r="U28" s="1"/>
      <c r="V28" s="1" t="s">
        <v>24</v>
      </c>
      <c r="W28" s="1" t="s">
        <v>479</v>
      </c>
      <c r="X28" s="1" t="s">
        <v>410</v>
      </c>
      <c r="Y28" s="1">
        <v>36</v>
      </c>
      <c r="Z28" s="1"/>
      <c r="AA28" s="1"/>
      <c r="AB28" s="1">
        <v>2</v>
      </c>
      <c r="AC28" s="30"/>
    </row>
    <row r="29" spans="1:29" s="28" customFormat="1" x14ac:dyDescent="0.25">
      <c r="A29" s="1" t="s">
        <v>222</v>
      </c>
      <c r="B29" s="1" t="s">
        <v>367</v>
      </c>
      <c r="C29" s="1" t="s">
        <v>362</v>
      </c>
      <c r="D29" s="1"/>
      <c r="E29" s="1"/>
      <c r="F29" s="1"/>
      <c r="G29" s="1"/>
      <c r="H29" s="1" t="s">
        <v>415</v>
      </c>
      <c r="I29" s="1" t="s">
        <v>416</v>
      </c>
      <c r="J29" s="1" t="s">
        <v>290</v>
      </c>
      <c r="K29" s="1" t="s">
        <v>356</v>
      </c>
      <c r="L29" s="1" t="s">
        <v>365</v>
      </c>
      <c r="M29" s="1" t="s">
        <v>486</v>
      </c>
      <c r="N29" s="1">
        <v>3</v>
      </c>
      <c r="O29" s="1">
        <v>3</v>
      </c>
      <c r="P29" s="1">
        <v>41</v>
      </c>
      <c r="Q29" s="23">
        <v>20125</v>
      </c>
      <c r="R29" s="23">
        <v>0</v>
      </c>
      <c r="S29" s="23">
        <v>0</v>
      </c>
      <c r="T29" s="1"/>
      <c r="U29" s="1"/>
      <c r="V29" s="1" t="s">
        <v>25</v>
      </c>
      <c r="W29" s="1" t="s">
        <v>479</v>
      </c>
      <c r="X29" s="1" t="s">
        <v>416</v>
      </c>
      <c r="Y29" s="1">
        <v>37</v>
      </c>
      <c r="Z29" s="1"/>
      <c r="AA29" s="1"/>
      <c r="AB29" s="1">
        <v>1</v>
      </c>
      <c r="AC29" s="30"/>
    </row>
    <row r="30" spans="1:29" s="28" customFormat="1" x14ac:dyDescent="0.25">
      <c r="A30" s="1" t="s">
        <v>198</v>
      </c>
      <c r="B30" s="1" t="s">
        <v>367</v>
      </c>
      <c r="C30" s="1" t="s">
        <v>240</v>
      </c>
      <c r="D30" s="1"/>
      <c r="E30" s="1"/>
      <c r="F30" s="1"/>
      <c r="G30" s="1"/>
      <c r="H30" s="1" t="s">
        <v>413</v>
      </c>
      <c r="I30" s="1" t="s">
        <v>414</v>
      </c>
      <c r="J30" s="1" t="s">
        <v>288</v>
      </c>
      <c r="K30" s="1" t="s">
        <v>289</v>
      </c>
      <c r="L30" s="1" t="s">
        <v>365</v>
      </c>
      <c r="M30" s="1" t="s">
        <v>486</v>
      </c>
      <c r="N30" s="1">
        <v>3</v>
      </c>
      <c r="O30" s="1">
        <v>4</v>
      </c>
      <c r="P30" s="1">
        <v>42</v>
      </c>
      <c r="Q30" s="23">
        <v>14899</v>
      </c>
      <c r="R30" s="23">
        <v>0</v>
      </c>
      <c r="S30" s="23">
        <v>0</v>
      </c>
      <c r="T30" s="1"/>
      <c r="U30" s="1"/>
      <c r="V30" s="1" t="s">
        <v>26</v>
      </c>
      <c r="W30" s="1" t="s">
        <v>479</v>
      </c>
      <c r="X30" s="1" t="s">
        <v>414</v>
      </c>
      <c r="Y30" s="1">
        <v>38</v>
      </c>
      <c r="Z30" s="1"/>
      <c r="AA30" s="1"/>
      <c r="AB30" s="1">
        <v>1</v>
      </c>
      <c r="AC30" s="30"/>
    </row>
    <row r="31" spans="1:29" s="28" customFormat="1" x14ac:dyDescent="0.25">
      <c r="A31" s="1" t="s">
        <v>220</v>
      </c>
      <c r="B31" s="1" t="s">
        <v>367</v>
      </c>
      <c r="C31" s="1" t="s">
        <v>339</v>
      </c>
      <c r="D31" s="1" t="s">
        <v>338</v>
      </c>
      <c r="E31" s="1" t="s">
        <v>336</v>
      </c>
      <c r="F31" s="1"/>
      <c r="G31" s="1"/>
      <c r="H31" s="1" t="s">
        <v>409</v>
      </c>
      <c r="I31" s="1" t="s">
        <v>410</v>
      </c>
      <c r="J31" s="1" t="s">
        <v>285</v>
      </c>
      <c r="K31" s="1" t="s">
        <v>355</v>
      </c>
      <c r="L31" s="1" t="s">
        <v>365</v>
      </c>
      <c r="M31" s="1" t="s">
        <v>486</v>
      </c>
      <c r="N31" s="1">
        <v>3</v>
      </c>
      <c r="O31" s="1">
        <v>6</v>
      </c>
      <c r="P31" s="1">
        <v>44</v>
      </c>
      <c r="Q31" s="23">
        <v>10000</v>
      </c>
      <c r="R31" s="23">
        <v>0</v>
      </c>
      <c r="S31" s="23">
        <v>0</v>
      </c>
      <c r="T31" s="1"/>
      <c r="U31" s="1"/>
      <c r="V31" s="1" t="s">
        <v>27</v>
      </c>
      <c r="W31" s="1" t="s">
        <v>479</v>
      </c>
      <c r="X31" s="1" t="s">
        <v>410</v>
      </c>
      <c r="Y31" s="1">
        <v>40</v>
      </c>
      <c r="Z31" s="1"/>
      <c r="AA31" s="1"/>
      <c r="AB31" s="1">
        <v>3</v>
      </c>
      <c r="AC31" s="30"/>
    </row>
    <row r="32" spans="1:29" s="28" customFormat="1" x14ac:dyDescent="0.25">
      <c r="A32" s="1" t="s">
        <v>506</v>
      </c>
      <c r="B32" s="1" t="s">
        <v>367</v>
      </c>
      <c r="C32" s="1" t="s">
        <v>239</v>
      </c>
      <c r="D32" s="1"/>
      <c r="E32" s="1"/>
      <c r="F32" s="1"/>
      <c r="G32" s="1"/>
      <c r="H32" s="1" t="s">
        <v>411</v>
      </c>
      <c r="I32" s="1" t="s">
        <v>412</v>
      </c>
      <c r="J32" s="1" t="s">
        <v>286</v>
      </c>
      <c r="K32" s="1" t="s">
        <v>287</v>
      </c>
      <c r="L32" s="1" t="s">
        <v>365</v>
      </c>
      <c r="M32" s="1" t="s">
        <v>486</v>
      </c>
      <c r="N32" s="1">
        <v>3</v>
      </c>
      <c r="O32" s="1">
        <v>7</v>
      </c>
      <c r="P32" s="1">
        <v>45</v>
      </c>
      <c r="Q32" s="23">
        <v>28000</v>
      </c>
      <c r="R32" s="23">
        <v>0</v>
      </c>
      <c r="S32" s="23">
        <v>0</v>
      </c>
      <c r="T32" s="1"/>
      <c r="U32" s="1"/>
      <c r="V32" s="1" t="s">
        <v>28</v>
      </c>
      <c r="W32" s="1" t="s">
        <v>479</v>
      </c>
      <c r="X32" s="1" t="s">
        <v>412</v>
      </c>
      <c r="Y32" s="1">
        <v>41</v>
      </c>
      <c r="Z32" s="1"/>
      <c r="AA32" s="1"/>
      <c r="AB32" s="1">
        <v>1</v>
      </c>
      <c r="AC32" s="30"/>
    </row>
    <row r="33" spans="1:29" s="28" customFormat="1" x14ac:dyDescent="0.25">
      <c r="A33" s="1" t="s">
        <v>235</v>
      </c>
      <c r="B33" s="1" t="s">
        <v>367</v>
      </c>
      <c r="C33" s="1" t="s">
        <v>246</v>
      </c>
      <c r="D33" s="1"/>
      <c r="E33" s="1"/>
      <c r="F33" s="1"/>
      <c r="G33" s="1"/>
      <c r="H33" s="1" t="s">
        <v>445</v>
      </c>
      <c r="I33" s="1" t="s">
        <v>446</v>
      </c>
      <c r="J33" s="1" t="s">
        <v>317</v>
      </c>
      <c r="K33" s="1" t="s">
        <v>359</v>
      </c>
      <c r="L33" s="1" t="s">
        <v>365</v>
      </c>
      <c r="M33" s="1" t="s">
        <v>486</v>
      </c>
      <c r="N33" s="1">
        <v>3</v>
      </c>
      <c r="O33" s="1">
        <v>9</v>
      </c>
      <c r="P33" s="1">
        <v>47</v>
      </c>
      <c r="Q33" s="23">
        <v>23517</v>
      </c>
      <c r="R33" s="23">
        <v>0</v>
      </c>
      <c r="S33" s="23">
        <v>0</v>
      </c>
      <c r="T33" s="1"/>
      <c r="U33" s="1"/>
      <c r="V33" s="1" t="s">
        <v>30</v>
      </c>
      <c r="W33" s="1" t="s">
        <v>479</v>
      </c>
      <c r="X33" s="1" t="s">
        <v>446</v>
      </c>
      <c r="Y33" s="1">
        <v>43</v>
      </c>
      <c r="Z33" s="1"/>
      <c r="AA33" s="1"/>
      <c r="AB33" s="1">
        <v>1</v>
      </c>
      <c r="AC33" s="30"/>
    </row>
    <row r="34" spans="1:29" s="28" customFormat="1" x14ac:dyDescent="0.25">
      <c r="A34" s="1" t="s">
        <v>505</v>
      </c>
      <c r="B34" s="1" t="s">
        <v>367</v>
      </c>
      <c r="C34" s="1" t="s">
        <v>240</v>
      </c>
      <c r="D34" s="1" t="s">
        <v>348</v>
      </c>
      <c r="E34" s="1"/>
      <c r="F34" s="1"/>
      <c r="G34" s="1"/>
      <c r="H34" s="1" t="s">
        <v>442</v>
      </c>
      <c r="I34" s="1" t="s">
        <v>443</v>
      </c>
      <c r="J34" s="1" t="s">
        <v>318</v>
      </c>
      <c r="K34" s="1" t="s">
        <v>314</v>
      </c>
      <c r="L34" s="1" t="s">
        <v>251</v>
      </c>
      <c r="M34" s="1" t="s">
        <v>487</v>
      </c>
      <c r="N34" s="1">
        <v>4</v>
      </c>
      <c r="O34" s="1">
        <v>1</v>
      </c>
      <c r="P34" s="1">
        <v>48</v>
      </c>
      <c r="Q34" s="23">
        <v>50000</v>
      </c>
      <c r="R34" s="23">
        <v>0</v>
      </c>
      <c r="S34" s="23">
        <v>0</v>
      </c>
      <c r="T34" s="1"/>
      <c r="U34" s="1"/>
      <c r="V34" s="1" t="s">
        <v>29</v>
      </c>
      <c r="W34" s="1" t="s">
        <v>479</v>
      </c>
      <c r="X34" s="1" t="s">
        <v>443</v>
      </c>
      <c r="Y34" s="1">
        <v>44</v>
      </c>
      <c r="Z34" s="1"/>
      <c r="AA34" s="1"/>
      <c r="AB34" s="1">
        <v>2</v>
      </c>
      <c r="AC34" s="30"/>
    </row>
    <row r="35" spans="1:29" s="28" customFormat="1" x14ac:dyDescent="0.25">
      <c r="A35" s="1" t="s">
        <v>234</v>
      </c>
      <c r="B35" s="1" t="s">
        <v>367</v>
      </c>
      <c r="C35" s="1" t="s">
        <v>322</v>
      </c>
      <c r="D35" s="1" t="s">
        <v>330</v>
      </c>
      <c r="E35" s="1"/>
      <c r="F35" s="1"/>
      <c r="G35" s="1"/>
      <c r="H35" s="1" t="s">
        <v>392</v>
      </c>
      <c r="I35" s="1" t="s">
        <v>444</v>
      </c>
      <c r="J35" s="1" t="s">
        <v>315</v>
      </c>
      <c r="K35" s="1" t="s">
        <v>316</v>
      </c>
      <c r="L35" s="1" t="s">
        <v>251</v>
      </c>
      <c r="M35" s="1" t="s">
        <v>487</v>
      </c>
      <c r="N35" s="1">
        <v>4</v>
      </c>
      <c r="O35" s="1">
        <v>4</v>
      </c>
      <c r="P35" s="1">
        <v>51</v>
      </c>
      <c r="Q35" s="23">
        <v>23000</v>
      </c>
      <c r="R35" s="23">
        <v>0</v>
      </c>
      <c r="S35" s="23">
        <v>0</v>
      </c>
      <c r="T35" s="1"/>
      <c r="U35" s="1"/>
      <c r="V35" s="1" t="s">
        <v>31</v>
      </c>
      <c r="W35" s="1" t="s">
        <v>479</v>
      </c>
      <c r="X35" s="1" t="s">
        <v>444</v>
      </c>
      <c r="Y35" s="1">
        <v>47</v>
      </c>
      <c r="Z35" s="1"/>
      <c r="AA35" s="1"/>
      <c r="AB35" s="1">
        <v>2</v>
      </c>
      <c r="AC35" s="30"/>
    </row>
    <row r="36" spans="1:29" s="28" customFormat="1" x14ac:dyDescent="0.25">
      <c r="A36" s="1" t="s">
        <v>503</v>
      </c>
      <c r="B36" s="1" t="s">
        <v>367</v>
      </c>
      <c r="C36" s="1" t="s">
        <v>243</v>
      </c>
      <c r="D36" s="1"/>
      <c r="E36" s="1"/>
      <c r="F36" s="1"/>
      <c r="G36" s="1"/>
      <c r="H36" s="1" t="s">
        <v>378</v>
      </c>
      <c r="I36" s="1" t="s">
        <v>436</v>
      </c>
      <c r="J36" s="1" t="s">
        <v>308</v>
      </c>
      <c r="K36" s="1" t="s">
        <v>350</v>
      </c>
      <c r="L36" s="1" t="s">
        <v>250</v>
      </c>
      <c r="M36" s="1" t="s">
        <v>488</v>
      </c>
      <c r="N36" s="1">
        <v>5</v>
      </c>
      <c r="O36" s="1">
        <v>1</v>
      </c>
      <c r="P36" s="1">
        <v>52</v>
      </c>
      <c r="Q36" s="23">
        <v>41708</v>
      </c>
      <c r="R36" s="23">
        <v>0</v>
      </c>
      <c r="S36" s="23">
        <v>0</v>
      </c>
      <c r="T36" s="1"/>
      <c r="U36" s="1"/>
      <c r="V36" s="1" t="s">
        <v>32</v>
      </c>
      <c r="W36" s="1" t="s">
        <v>479</v>
      </c>
      <c r="X36" s="1" t="s">
        <v>436</v>
      </c>
      <c r="Y36" s="1">
        <v>48</v>
      </c>
      <c r="Z36" s="1"/>
      <c r="AA36" s="1"/>
      <c r="AB36" s="1">
        <v>1</v>
      </c>
      <c r="AC36" s="30"/>
    </row>
    <row r="37" spans="1:29" s="28" customFormat="1" x14ac:dyDescent="0.25">
      <c r="A37" s="1" t="s">
        <v>502</v>
      </c>
      <c r="B37" s="1" t="s">
        <v>367</v>
      </c>
      <c r="C37" s="1" t="s">
        <v>245</v>
      </c>
      <c r="D37" s="1"/>
      <c r="E37" s="1"/>
      <c r="F37" s="1"/>
      <c r="G37" s="1"/>
      <c r="H37" s="1" t="s">
        <v>395</v>
      </c>
      <c r="I37" s="1" t="s">
        <v>441</v>
      </c>
      <c r="J37" s="1" t="s">
        <v>312</v>
      </c>
      <c r="K37" s="1" t="s">
        <v>313</v>
      </c>
      <c r="L37" s="1" t="s">
        <v>250</v>
      </c>
      <c r="M37" s="1" t="s">
        <v>488</v>
      </c>
      <c r="N37" s="1">
        <v>5</v>
      </c>
      <c r="O37" s="1">
        <v>2</v>
      </c>
      <c r="P37" s="1">
        <v>53</v>
      </c>
      <c r="Q37" s="23">
        <v>37490</v>
      </c>
      <c r="R37" s="23">
        <v>0</v>
      </c>
      <c r="S37" s="23">
        <v>0</v>
      </c>
      <c r="T37" s="1"/>
      <c r="U37" s="1"/>
      <c r="V37" s="1" t="s">
        <v>33</v>
      </c>
      <c r="W37" s="1" t="s">
        <v>479</v>
      </c>
      <c r="X37" s="1" t="s">
        <v>441</v>
      </c>
      <c r="Y37" s="1">
        <v>49</v>
      </c>
      <c r="Z37" s="1"/>
      <c r="AA37" s="1"/>
      <c r="AB37" s="1">
        <v>1</v>
      </c>
      <c r="AC37" s="30"/>
    </row>
    <row r="38" spans="1:29" s="28" customFormat="1" x14ac:dyDescent="0.25">
      <c r="A38" s="1" t="s">
        <v>232</v>
      </c>
      <c r="B38" s="1" t="s">
        <v>367</v>
      </c>
      <c r="C38" s="1" t="s">
        <v>324</v>
      </c>
      <c r="D38" s="1" t="s">
        <v>347</v>
      </c>
      <c r="E38" s="1"/>
      <c r="F38" s="1"/>
      <c r="G38" s="1"/>
      <c r="H38" s="1" t="s">
        <v>437</v>
      </c>
      <c r="I38" s="1" t="s">
        <v>438</v>
      </c>
      <c r="J38" s="1" t="s">
        <v>309</v>
      </c>
      <c r="K38" s="1" t="s">
        <v>358</v>
      </c>
      <c r="L38" s="1" t="s">
        <v>250</v>
      </c>
      <c r="M38" s="1" t="s">
        <v>488</v>
      </c>
      <c r="N38" s="1">
        <v>5</v>
      </c>
      <c r="O38" s="1">
        <v>4</v>
      </c>
      <c r="P38" s="1">
        <v>55</v>
      </c>
      <c r="Q38" s="23">
        <v>0</v>
      </c>
      <c r="R38" s="23">
        <v>0</v>
      </c>
      <c r="S38" s="23">
        <v>0</v>
      </c>
      <c r="T38" s="1"/>
      <c r="U38" s="1"/>
      <c r="V38" s="1" t="s">
        <v>34</v>
      </c>
      <c r="W38" s="1" t="s">
        <v>479</v>
      </c>
      <c r="X38" s="1" t="s">
        <v>438</v>
      </c>
      <c r="Y38" s="1">
        <v>51</v>
      </c>
      <c r="Z38" s="1"/>
      <c r="AA38" s="1"/>
      <c r="AB38" s="1">
        <v>2</v>
      </c>
      <c r="AC38" s="30"/>
    </row>
    <row r="39" spans="1:29" s="28" customFormat="1" x14ac:dyDescent="0.25">
      <c r="A39" s="1" t="s">
        <v>231</v>
      </c>
      <c r="B39" s="1" t="s">
        <v>367</v>
      </c>
      <c r="C39" s="1" t="s">
        <v>322</v>
      </c>
      <c r="D39" s="1" t="s">
        <v>329</v>
      </c>
      <c r="E39" s="1" t="s">
        <v>346</v>
      </c>
      <c r="F39" s="1"/>
      <c r="G39" s="1"/>
      <c r="H39" s="1" t="s">
        <v>435</v>
      </c>
      <c r="I39" s="1" t="s">
        <v>451</v>
      </c>
      <c r="J39" s="1" t="s">
        <v>306</v>
      </c>
      <c r="K39" s="1" t="s">
        <v>307</v>
      </c>
      <c r="L39" s="1" t="s">
        <v>250</v>
      </c>
      <c r="M39" s="1" t="s">
        <v>488</v>
      </c>
      <c r="N39" s="1">
        <v>5</v>
      </c>
      <c r="O39" s="1">
        <v>5</v>
      </c>
      <c r="P39" s="1">
        <v>56</v>
      </c>
      <c r="Q39" s="23">
        <v>39500</v>
      </c>
      <c r="R39" s="23">
        <v>0</v>
      </c>
      <c r="S39" s="23">
        <v>0</v>
      </c>
      <c r="T39" s="1"/>
      <c r="U39" s="1"/>
      <c r="V39" s="1" t="s">
        <v>35</v>
      </c>
      <c r="W39" s="1" t="s">
        <v>479</v>
      </c>
      <c r="X39" s="1" t="s">
        <v>451</v>
      </c>
      <c r="Y39" s="1">
        <v>52</v>
      </c>
      <c r="Z39" s="1"/>
      <c r="AA39" s="1"/>
      <c r="AB39" s="1">
        <v>3</v>
      </c>
      <c r="AC39" s="30"/>
    </row>
    <row r="40" spans="1:29" s="28" customFormat="1" x14ac:dyDescent="0.25">
      <c r="A40" s="1" t="s">
        <v>233</v>
      </c>
      <c r="B40" s="1" t="s">
        <v>367</v>
      </c>
      <c r="C40" s="1" t="s">
        <v>244</v>
      </c>
      <c r="D40" s="1"/>
      <c r="E40" s="1"/>
      <c r="F40" s="1"/>
      <c r="G40" s="1"/>
      <c r="H40" s="1" t="s">
        <v>439</v>
      </c>
      <c r="I40" s="1" t="s">
        <v>440</v>
      </c>
      <c r="J40" s="1" t="s">
        <v>310</v>
      </c>
      <c r="K40" s="1" t="s">
        <v>311</v>
      </c>
      <c r="L40" s="1" t="s">
        <v>250</v>
      </c>
      <c r="M40" s="1" t="s">
        <v>488</v>
      </c>
      <c r="N40" s="1">
        <v>5</v>
      </c>
      <c r="O40" s="1">
        <v>9</v>
      </c>
      <c r="P40" s="1">
        <v>60</v>
      </c>
      <c r="Q40" s="23">
        <v>31250</v>
      </c>
      <c r="R40" s="23">
        <v>0</v>
      </c>
      <c r="S40" s="23">
        <v>0</v>
      </c>
      <c r="T40" s="1"/>
      <c r="U40" s="1"/>
      <c r="V40" s="1" t="s">
        <v>36</v>
      </c>
      <c r="W40" s="1" t="s">
        <v>479</v>
      </c>
      <c r="X40" s="1" t="s">
        <v>440</v>
      </c>
      <c r="Y40" s="1">
        <v>56</v>
      </c>
      <c r="Z40" s="1"/>
      <c r="AA40" s="1"/>
      <c r="AB40" s="1">
        <v>1</v>
      </c>
      <c r="AC40" s="30"/>
    </row>
    <row r="41" spans="1:29" s="28" customFormat="1" x14ac:dyDescent="0.25">
      <c r="A41" s="1" t="s">
        <v>183</v>
      </c>
      <c r="B41" s="1" t="s">
        <v>367</v>
      </c>
      <c r="C41" s="1" t="s">
        <v>360</v>
      </c>
      <c r="D41" s="1"/>
      <c r="E41" s="1"/>
      <c r="F41" s="1"/>
      <c r="G41" s="1"/>
      <c r="H41" s="1" t="s">
        <v>447</v>
      </c>
      <c r="I41" s="1" t="s">
        <v>448</v>
      </c>
      <c r="J41" s="1" t="s">
        <v>363</v>
      </c>
      <c r="K41" s="1" t="s">
        <v>364</v>
      </c>
      <c r="L41" s="1" t="s">
        <v>250</v>
      </c>
      <c r="M41" s="1" t="s">
        <v>488</v>
      </c>
      <c r="N41" s="1">
        <v>5</v>
      </c>
      <c r="O41" s="1">
        <v>10</v>
      </c>
      <c r="P41" s="1">
        <v>61</v>
      </c>
      <c r="Q41" s="23">
        <v>0</v>
      </c>
      <c r="R41" s="23">
        <v>0</v>
      </c>
      <c r="S41" s="23">
        <v>0</v>
      </c>
      <c r="T41" s="1"/>
      <c r="U41" s="1"/>
      <c r="V41" s="1" t="s">
        <v>37</v>
      </c>
      <c r="W41" s="1" t="s">
        <v>479</v>
      </c>
      <c r="X41" s="1" t="s">
        <v>448</v>
      </c>
      <c r="Y41" s="1">
        <v>57</v>
      </c>
      <c r="Z41" s="1"/>
      <c r="AA41" s="1"/>
      <c r="AB41" s="1">
        <v>1</v>
      </c>
      <c r="AC41" s="30"/>
    </row>
    <row r="42" spans="1:29" s="28" customFormat="1" x14ac:dyDescent="0.25">
      <c r="A42" s="1" t="s">
        <v>226</v>
      </c>
      <c r="B42" s="1" t="s">
        <v>367</v>
      </c>
      <c r="C42" s="1" t="s">
        <v>241</v>
      </c>
      <c r="D42" s="1"/>
      <c r="E42" s="1"/>
      <c r="F42" s="1"/>
      <c r="G42" s="1"/>
      <c r="H42" s="1" t="s">
        <v>420</v>
      </c>
      <c r="I42" s="1" t="s">
        <v>421</v>
      </c>
      <c r="J42" s="1" t="s">
        <v>295</v>
      </c>
      <c r="K42" s="1" t="s">
        <v>357</v>
      </c>
      <c r="L42" s="1" t="s">
        <v>248</v>
      </c>
      <c r="M42" s="1" t="s">
        <v>489</v>
      </c>
      <c r="N42" s="1">
        <v>6</v>
      </c>
      <c r="O42" s="1">
        <v>2</v>
      </c>
      <c r="P42" s="1">
        <v>65</v>
      </c>
      <c r="Q42" s="23">
        <v>54484</v>
      </c>
      <c r="R42" s="23">
        <v>0</v>
      </c>
      <c r="S42" s="23">
        <v>0</v>
      </c>
      <c r="T42" s="1"/>
      <c r="U42" s="1"/>
      <c r="V42" s="1" t="s">
        <v>75</v>
      </c>
      <c r="W42" s="1" t="s">
        <v>479</v>
      </c>
      <c r="X42" s="1" t="s">
        <v>421</v>
      </c>
      <c r="Y42" s="1">
        <v>61</v>
      </c>
      <c r="Z42" s="1"/>
      <c r="AA42" s="1"/>
      <c r="AB42" s="1">
        <v>1</v>
      </c>
      <c r="AC42" s="30"/>
    </row>
    <row r="43" spans="1:29" s="28" customFormat="1" x14ac:dyDescent="0.25">
      <c r="A43" s="1" t="s">
        <v>228</v>
      </c>
      <c r="B43" s="1" t="s">
        <v>367</v>
      </c>
      <c r="C43" s="1" t="s">
        <v>343</v>
      </c>
      <c r="D43" s="1" t="s">
        <v>338</v>
      </c>
      <c r="E43" s="1" t="s">
        <v>244</v>
      </c>
      <c r="F43" s="1" t="s">
        <v>321</v>
      </c>
      <c r="G43" s="1" t="s">
        <v>342</v>
      </c>
      <c r="H43" s="1" t="s">
        <v>426</v>
      </c>
      <c r="I43" s="1" t="s">
        <v>427</v>
      </c>
      <c r="J43" s="1" t="s">
        <v>298</v>
      </c>
      <c r="K43" s="1" t="s">
        <v>299</v>
      </c>
      <c r="L43" s="1" t="s">
        <v>248</v>
      </c>
      <c r="M43" s="1" t="s">
        <v>489</v>
      </c>
      <c r="N43" s="1">
        <v>6</v>
      </c>
      <c r="O43" s="1">
        <v>4</v>
      </c>
      <c r="P43" s="1">
        <v>67</v>
      </c>
      <c r="Q43" s="23">
        <v>53805</v>
      </c>
      <c r="R43" s="23">
        <v>0</v>
      </c>
      <c r="S43" s="23">
        <v>0</v>
      </c>
      <c r="T43" s="1"/>
      <c r="U43" s="1"/>
      <c r="V43" s="1" t="s">
        <v>76</v>
      </c>
      <c r="W43" s="1" t="s">
        <v>479</v>
      </c>
      <c r="X43" s="1" t="s">
        <v>427</v>
      </c>
      <c r="Y43" s="1">
        <v>63</v>
      </c>
      <c r="Z43" s="1"/>
      <c r="AA43" s="1"/>
      <c r="AB43" s="1">
        <v>5</v>
      </c>
      <c r="AC43" s="30"/>
    </row>
    <row r="44" spans="1:29" s="28" customFormat="1" x14ac:dyDescent="0.25">
      <c r="A44" s="1" t="s">
        <v>229</v>
      </c>
      <c r="B44" s="1" t="s">
        <v>367</v>
      </c>
      <c r="C44" s="1" t="s">
        <v>240</v>
      </c>
      <c r="D44" s="1" t="s">
        <v>321</v>
      </c>
      <c r="E44" s="1"/>
      <c r="F44" s="1"/>
      <c r="G44" s="1"/>
      <c r="H44" s="1" t="s">
        <v>428</v>
      </c>
      <c r="I44" s="1" t="s">
        <v>429</v>
      </c>
      <c r="J44" s="1" t="s">
        <v>300</v>
      </c>
      <c r="K44" s="1" t="s">
        <v>301</v>
      </c>
      <c r="L44" s="1" t="s">
        <v>248</v>
      </c>
      <c r="M44" s="1" t="s">
        <v>489</v>
      </c>
      <c r="N44" s="1">
        <v>6</v>
      </c>
      <c r="O44" s="1">
        <v>5</v>
      </c>
      <c r="P44" s="1">
        <v>68</v>
      </c>
      <c r="Q44" s="23">
        <v>37500</v>
      </c>
      <c r="R44" s="23">
        <v>0</v>
      </c>
      <c r="S44" s="23">
        <v>0</v>
      </c>
      <c r="T44" s="1"/>
      <c r="U44" s="1"/>
      <c r="V44" s="1" t="s">
        <v>38</v>
      </c>
      <c r="W44" s="1" t="s">
        <v>479</v>
      </c>
      <c r="X44" s="1" t="s">
        <v>429</v>
      </c>
      <c r="Y44" s="1">
        <v>64</v>
      </c>
      <c r="Z44" s="1"/>
      <c r="AA44" s="1"/>
      <c r="AB44" s="1">
        <v>2</v>
      </c>
      <c r="AC44" s="30"/>
    </row>
    <row r="45" spans="1:29" s="28" customFormat="1" x14ac:dyDescent="0.25">
      <c r="A45" s="1" t="s">
        <v>501</v>
      </c>
      <c r="B45" s="1" t="s">
        <v>367</v>
      </c>
      <c r="C45" s="1" t="s">
        <v>334</v>
      </c>
      <c r="D45" s="1" t="s">
        <v>341</v>
      </c>
      <c r="E45" s="1" t="s">
        <v>361</v>
      </c>
      <c r="F45" s="1"/>
      <c r="G45" s="1"/>
      <c r="H45" s="1" t="s">
        <v>418</v>
      </c>
      <c r="I45" s="1" t="s">
        <v>419</v>
      </c>
      <c r="J45" s="1" t="s">
        <v>293</v>
      </c>
      <c r="K45" s="1" t="s">
        <v>368</v>
      </c>
      <c r="L45" s="1" t="s">
        <v>248</v>
      </c>
      <c r="M45" s="1" t="s">
        <v>489</v>
      </c>
      <c r="N45" s="1">
        <v>6</v>
      </c>
      <c r="O45" s="1">
        <v>6</v>
      </c>
      <c r="P45" s="1">
        <v>69</v>
      </c>
      <c r="Q45" s="23">
        <v>72641</v>
      </c>
      <c r="R45" s="23">
        <v>0</v>
      </c>
      <c r="S45" s="23">
        <v>0</v>
      </c>
      <c r="T45" s="1"/>
      <c r="U45" s="1"/>
      <c r="V45" s="1" t="s">
        <v>39</v>
      </c>
      <c r="W45" s="1" t="s">
        <v>479</v>
      </c>
      <c r="X45" s="1" t="s">
        <v>419</v>
      </c>
      <c r="Y45" s="1">
        <v>65</v>
      </c>
      <c r="Z45" s="1"/>
      <c r="AA45" s="1"/>
      <c r="AB45" s="1">
        <v>3</v>
      </c>
      <c r="AC45" s="30"/>
    </row>
    <row r="46" spans="1:29" s="28" customFormat="1" x14ac:dyDescent="0.25">
      <c r="A46" s="1" t="s">
        <v>224</v>
      </c>
      <c r="B46" s="1" t="s">
        <v>367</v>
      </c>
      <c r="C46" s="1" t="s">
        <v>339</v>
      </c>
      <c r="D46" s="1" t="s">
        <v>338</v>
      </c>
      <c r="E46" s="1"/>
      <c r="F46" s="1"/>
      <c r="G46" s="1"/>
      <c r="H46" s="1" t="s">
        <v>409</v>
      </c>
      <c r="I46" s="1" t="s">
        <v>410</v>
      </c>
      <c r="J46" s="1" t="s">
        <v>285</v>
      </c>
      <c r="K46" s="1" t="s">
        <v>355</v>
      </c>
      <c r="L46" s="1" t="s">
        <v>248</v>
      </c>
      <c r="M46" s="1" t="s">
        <v>489</v>
      </c>
      <c r="N46" s="1">
        <v>6</v>
      </c>
      <c r="O46" s="1">
        <v>12</v>
      </c>
      <c r="P46" s="1">
        <v>75</v>
      </c>
      <c r="Q46" s="23">
        <v>0</v>
      </c>
      <c r="R46" s="23">
        <v>0</v>
      </c>
      <c r="S46" s="23">
        <v>0</v>
      </c>
      <c r="T46" s="1"/>
      <c r="U46" s="1"/>
      <c r="V46" s="1" t="s">
        <v>40</v>
      </c>
      <c r="W46" s="1" t="s">
        <v>479</v>
      </c>
      <c r="X46" s="1" t="s">
        <v>410</v>
      </c>
      <c r="Y46" s="1">
        <v>69</v>
      </c>
      <c r="Z46" s="1"/>
      <c r="AA46" s="1"/>
      <c r="AB46" s="1">
        <v>2</v>
      </c>
      <c r="AC46" s="30"/>
    </row>
    <row r="47" spans="1:29" s="28" customFormat="1" x14ac:dyDescent="0.25">
      <c r="A47" s="1" t="s">
        <v>225</v>
      </c>
      <c r="B47" s="1" t="s">
        <v>367</v>
      </c>
      <c r="C47" s="1" t="s">
        <v>339</v>
      </c>
      <c r="D47" s="1" t="s">
        <v>338</v>
      </c>
      <c r="E47" s="1" t="s">
        <v>336</v>
      </c>
      <c r="F47" s="1"/>
      <c r="G47" s="1"/>
      <c r="H47" s="1" t="s">
        <v>409</v>
      </c>
      <c r="I47" s="1" t="s">
        <v>410</v>
      </c>
      <c r="J47" s="1" t="s">
        <v>285</v>
      </c>
      <c r="K47" s="1" t="s">
        <v>355</v>
      </c>
      <c r="L47" s="1" t="s">
        <v>248</v>
      </c>
      <c r="M47" s="1" t="s">
        <v>489</v>
      </c>
      <c r="N47" s="1">
        <v>6</v>
      </c>
      <c r="O47" s="1">
        <v>13</v>
      </c>
      <c r="P47" s="1">
        <v>76</v>
      </c>
      <c r="Q47" s="23">
        <v>40160</v>
      </c>
      <c r="R47" s="23">
        <v>0</v>
      </c>
      <c r="S47" s="23">
        <v>0</v>
      </c>
      <c r="T47" s="1"/>
      <c r="U47" s="1"/>
      <c r="V47" s="1" t="s">
        <v>41</v>
      </c>
      <c r="W47" s="1" t="s">
        <v>479</v>
      </c>
      <c r="X47" s="1" t="s">
        <v>410</v>
      </c>
      <c r="Y47" s="1">
        <v>70</v>
      </c>
      <c r="Z47" s="1"/>
      <c r="AA47" s="1"/>
      <c r="AB47" s="1">
        <v>3</v>
      </c>
      <c r="AC47" s="30"/>
    </row>
    <row r="48" spans="1:29" s="28" customFormat="1" x14ac:dyDescent="0.25">
      <c r="A48" s="1" t="s">
        <v>227</v>
      </c>
      <c r="B48" s="1" t="s">
        <v>367</v>
      </c>
      <c r="C48" s="1" t="s">
        <v>334</v>
      </c>
      <c r="D48" s="1" t="s">
        <v>242</v>
      </c>
      <c r="E48" s="1" t="s">
        <v>333</v>
      </c>
      <c r="F48" s="1" t="s">
        <v>320</v>
      </c>
      <c r="G48" s="1"/>
      <c r="H48" s="1" t="s">
        <v>423</v>
      </c>
      <c r="I48" s="1" t="s">
        <v>424</v>
      </c>
      <c r="J48" s="1" t="s">
        <v>296</v>
      </c>
      <c r="K48" s="1" t="s">
        <v>297</v>
      </c>
      <c r="L48" s="1" t="s">
        <v>248</v>
      </c>
      <c r="M48" s="1" t="s">
        <v>489</v>
      </c>
      <c r="N48" s="1">
        <v>6</v>
      </c>
      <c r="O48" s="1">
        <v>14</v>
      </c>
      <c r="P48" s="1">
        <v>77</v>
      </c>
      <c r="Q48" s="23">
        <v>50100</v>
      </c>
      <c r="R48" s="23">
        <v>0</v>
      </c>
      <c r="S48" s="23">
        <v>0</v>
      </c>
      <c r="T48" s="1"/>
      <c r="U48" s="1"/>
      <c r="V48" s="1" t="s">
        <v>42</v>
      </c>
      <c r="W48" s="1" t="s">
        <v>479</v>
      </c>
      <c r="X48" s="1" t="s">
        <v>424</v>
      </c>
      <c r="Y48" s="1">
        <v>71</v>
      </c>
      <c r="Z48" s="1"/>
      <c r="AA48" s="1"/>
      <c r="AB48" s="1">
        <v>4</v>
      </c>
      <c r="AC48" s="30"/>
    </row>
    <row r="49" spans="1:39" s="28" customFormat="1" x14ac:dyDescent="0.25">
      <c r="A49" s="1" t="s">
        <v>495</v>
      </c>
      <c r="B49" s="1" t="s">
        <v>367</v>
      </c>
      <c r="C49" s="1" t="s">
        <v>332</v>
      </c>
      <c r="D49" s="1" t="s">
        <v>322</v>
      </c>
      <c r="E49" s="1" t="s">
        <v>341</v>
      </c>
      <c r="F49" s="1" t="s">
        <v>344</v>
      </c>
      <c r="G49" s="1" t="s">
        <v>498</v>
      </c>
      <c r="H49" s="1" t="s">
        <v>430</v>
      </c>
      <c r="I49" s="1" t="s">
        <v>431</v>
      </c>
      <c r="J49" s="1" t="s">
        <v>302</v>
      </c>
      <c r="K49" s="1" t="s">
        <v>303</v>
      </c>
      <c r="L49" s="1" t="s">
        <v>249</v>
      </c>
      <c r="M49" s="1" t="s">
        <v>490</v>
      </c>
      <c r="N49" s="1">
        <v>7</v>
      </c>
      <c r="O49" s="1">
        <v>2</v>
      </c>
      <c r="P49" s="1">
        <v>79</v>
      </c>
      <c r="Q49" s="23">
        <v>57710</v>
      </c>
      <c r="R49" s="23">
        <v>0</v>
      </c>
      <c r="S49" s="23">
        <v>0</v>
      </c>
      <c r="T49" s="1"/>
      <c r="U49" s="1"/>
      <c r="V49" s="1" t="s">
        <v>43</v>
      </c>
      <c r="W49" s="1" t="s">
        <v>479</v>
      </c>
      <c r="X49" s="1" t="s">
        <v>431</v>
      </c>
      <c r="Y49" s="1">
        <v>72</v>
      </c>
      <c r="Z49" s="1" t="s">
        <v>345</v>
      </c>
      <c r="AA49" s="1" t="s">
        <v>342</v>
      </c>
      <c r="AB49" s="1">
        <v>7</v>
      </c>
      <c r="AC49" s="30"/>
    </row>
    <row r="50" spans="1:39" s="28" customFormat="1" x14ac:dyDescent="0.25">
      <c r="A50" s="1" t="s">
        <v>230</v>
      </c>
      <c r="B50" s="1" t="s">
        <v>367</v>
      </c>
      <c r="C50" s="1" t="s">
        <v>328</v>
      </c>
      <c r="D50" s="1" t="s">
        <v>321</v>
      </c>
      <c r="E50" s="1"/>
      <c r="F50" s="1"/>
      <c r="G50" s="1"/>
      <c r="H50" s="1" t="s">
        <v>433</v>
      </c>
      <c r="I50" s="1" t="s">
        <v>434</v>
      </c>
      <c r="J50" s="1" t="s">
        <v>304</v>
      </c>
      <c r="K50" s="1" t="s">
        <v>305</v>
      </c>
      <c r="L50" s="1" t="s">
        <v>249</v>
      </c>
      <c r="M50" s="1" t="s">
        <v>490</v>
      </c>
      <c r="N50" s="1">
        <v>7</v>
      </c>
      <c r="O50" s="1">
        <v>4</v>
      </c>
      <c r="P50" s="1">
        <v>81</v>
      </c>
      <c r="Q50" s="23">
        <v>35100</v>
      </c>
      <c r="R50" s="23">
        <v>0</v>
      </c>
      <c r="S50" s="23">
        <v>0</v>
      </c>
      <c r="T50" s="1"/>
      <c r="U50" s="1"/>
      <c r="V50" s="1" t="s">
        <v>44</v>
      </c>
      <c r="W50" s="1" t="s">
        <v>479</v>
      </c>
      <c r="X50" s="1" t="s">
        <v>434</v>
      </c>
      <c r="Y50" s="1">
        <v>74</v>
      </c>
      <c r="Z50" s="1"/>
      <c r="AA50" s="1"/>
      <c r="AB50" s="1">
        <v>2</v>
      </c>
      <c r="AC50" s="30"/>
    </row>
    <row r="51" spans="1:39" s="28" customFormat="1" ht="17.399999999999999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D51" s="31" t="s">
        <v>533</v>
      </c>
      <c r="AF51" s="32"/>
      <c r="AK51" s="32"/>
    </row>
    <row r="52" spans="1:39" s="28" customFormat="1" ht="15.6" x14ac:dyDescent="0.3">
      <c r="A52"/>
      <c r="B52"/>
      <c r="C52"/>
      <c r="D52"/>
      <c r="E52"/>
      <c r="F52"/>
      <c r="G52"/>
      <c r="H52"/>
      <c r="I52"/>
      <c r="J52"/>
      <c r="K52"/>
      <c r="L52"/>
      <c r="M52" s="24"/>
      <c r="N52" s="24"/>
      <c r="O52" s="24"/>
      <c r="P52" s="24"/>
      <c r="Q52" s="24" t="s">
        <v>525</v>
      </c>
      <c r="R52" s="25" t="s">
        <v>527</v>
      </c>
      <c r="S52"/>
      <c r="T52"/>
      <c r="U52"/>
      <c r="V52"/>
      <c r="W52"/>
      <c r="X52"/>
      <c r="Y52"/>
      <c r="Z52"/>
      <c r="AA52"/>
      <c r="AB52"/>
      <c r="AD52" s="53"/>
      <c r="AE52" s="53" t="s">
        <v>525</v>
      </c>
      <c r="AF52" s="39" t="s">
        <v>534</v>
      </c>
      <c r="AG52" s="53" t="s">
        <v>531</v>
      </c>
      <c r="AH52" s="53" t="s">
        <v>528</v>
      </c>
      <c r="AI52" s="53" t="s">
        <v>529</v>
      </c>
      <c r="AJ52" s="53" t="s">
        <v>530</v>
      </c>
      <c r="AK52" s="39" t="s">
        <v>535</v>
      </c>
      <c r="AL52" s="53" t="s">
        <v>532</v>
      </c>
      <c r="AM52" s="54" t="s">
        <v>536</v>
      </c>
    </row>
    <row r="53" spans="1:39" s="28" customFormat="1" ht="15.6" x14ac:dyDescent="0.3">
      <c r="A53"/>
      <c r="B53"/>
      <c r="C53"/>
      <c r="D53"/>
      <c r="E53"/>
      <c r="F53"/>
      <c r="G53"/>
      <c r="H53"/>
      <c r="I53"/>
      <c r="J53"/>
      <c r="K53"/>
      <c r="L53"/>
      <c r="M53" s="24" t="str">
        <f>M4</f>
        <v>Accelerator Physics</v>
      </c>
      <c r="N53" s="24"/>
      <c r="O53" s="24"/>
      <c r="P53" s="24"/>
      <c r="Q53" s="26">
        <f>SUMIF(M4:M50, M53, Q4:Q50)</f>
        <v>732082</v>
      </c>
      <c r="R53" s="25">
        <f>COUNTIF(M4:M50, M53)</f>
        <v>23</v>
      </c>
      <c r="S53"/>
      <c r="T53"/>
      <c r="U53"/>
      <c r="V53"/>
      <c r="W53"/>
      <c r="X53"/>
      <c r="Y53"/>
      <c r="Z53"/>
      <c r="AA53"/>
      <c r="AB53"/>
      <c r="AD53" s="53" t="s">
        <v>485</v>
      </c>
      <c r="AE53" s="35">
        <v>732082</v>
      </c>
      <c r="AF53" s="34">
        <v>23</v>
      </c>
      <c r="AG53" s="35">
        <v>639460</v>
      </c>
      <c r="AH53" s="35">
        <v>1121628</v>
      </c>
      <c r="AI53" s="35">
        <v>1051709</v>
      </c>
      <c r="AJ53" s="35">
        <v>2812797</v>
      </c>
      <c r="AK53" s="34">
        <v>14</v>
      </c>
      <c r="AL53" s="35">
        <v>1378159</v>
      </c>
      <c r="AM53" s="33">
        <f>AF53+AK53</f>
        <v>37</v>
      </c>
    </row>
    <row r="54" spans="1:39" s="28" customFormat="1" ht="15.6" x14ac:dyDescent="0.3">
      <c r="A54"/>
      <c r="B54"/>
      <c r="C54"/>
      <c r="D54"/>
      <c r="E54"/>
      <c r="F54"/>
      <c r="G54"/>
      <c r="H54"/>
      <c r="I54"/>
      <c r="J54"/>
      <c r="K54"/>
      <c r="L54"/>
      <c r="M54" s="24" t="str">
        <f>M27</f>
        <v>Luminosity, Energy, Polarization</v>
      </c>
      <c r="N54" s="24"/>
      <c r="O54" s="24"/>
      <c r="P54" s="24"/>
      <c r="Q54" s="26">
        <f>SUMIF(M4:M50, M54, Q4:Q50)</f>
        <v>112541</v>
      </c>
      <c r="R54" s="25">
        <f>COUNTIF(M4:M50, M54)</f>
        <v>7</v>
      </c>
      <c r="S54"/>
      <c r="T54"/>
      <c r="U54"/>
      <c r="V54"/>
      <c r="W54"/>
      <c r="X54"/>
      <c r="Y54"/>
      <c r="Z54"/>
      <c r="AA54"/>
      <c r="AB54"/>
      <c r="AD54" s="53" t="s">
        <v>486</v>
      </c>
      <c r="AE54" s="35">
        <v>112541</v>
      </c>
      <c r="AF54" s="34">
        <v>7</v>
      </c>
      <c r="AG54" s="35">
        <v>62000</v>
      </c>
      <c r="AH54" s="35">
        <v>245000</v>
      </c>
      <c r="AI54" s="35">
        <v>252000</v>
      </c>
      <c r="AJ54" s="35">
        <v>559000</v>
      </c>
      <c r="AK54" s="34">
        <v>2</v>
      </c>
      <c r="AL54" s="35">
        <v>174541</v>
      </c>
      <c r="AM54" s="33">
        <f t="shared" ref="AM54:AM59" si="0">AF54+AK54</f>
        <v>9</v>
      </c>
    </row>
    <row r="55" spans="1:39" s="28" customFormat="1" ht="15.6" x14ac:dyDescent="0.3">
      <c r="A55"/>
      <c r="B55"/>
      <c r="C55"/>
      <c r="D55"/>
      <c r="E55"/>
      <c r="F55"/>
      <c r="G55"/>
      <c r="H55"/>
      <c r="I55"/>
      <c r="J55"/>
      <c r="K55"/>
      <c r="L55"/>
      <c r="M55" s="24" t="str">
        <f>M34</f>
        <v>Vertex Detector</v>
      </c>
      <c r="N55" s="24"/>
      <c r="O55" s="24"/>
      <c r="P55" s="24"/>
      <c r="Q55" s="26">
        <f>SUMIF(M4:M50, M55, Q4:Q50)</f>
        <v>73000</v>
      </c>
      <c r="R55" s="25">
        <f>COUNTIF(M4:M50, M55)</f>
        <v>2</v>
      </c>
      <c r="S55"/>
      <c r="T55"/>
      <c r="U55"/>
      <c r="V55"/>
      <c r="W55"/>
      <c r="X55"/>
      <c r="Y55"/>
      <c r="Z55"/>
      <c r="AA55"/>
      <c r="AB55"/>
      <c r="AD55" s="53" t="s">
        <v>487</v>
      </c>
      <c r="AE55" s="35">
        <v>73000</v>
      </c>
      <c r="AF55" s="34">
        <v>2</v>
      </c>
      <c r="AG55" s="35">
        <v>113050</v>
      </c>
      <c r="AH55" s="35">
        <v>126400</v>
      </c>
      <c r="AI55" s="35">
        <v>248550</v>
      </c>
      <c r="AJ55" s="35">
        <v>488000</v>
      </c>
      <c r="AK55" s="34">
        <v>2</v>
      </c>
      <c r="AL55" s="35">
        <v>186050</v>
      </c>
      <c r="AM55" s="33">
        <f t="shared" si="0"/>
        <v>4</v>
      </c>
    </row>
    <row r="56" spans="1:39" s="28" customFormat="1" ht="15.6" x14ac:dyDescent="0.3">
      <c r="A56"/>
      <c r="B56"/>
      <c r="C56"/>
      <c r="D56"/>
      <c r="E56"/>
      <c r="F56"/>
      <c r="G56"/>
      <c r="H56"/>
      <c r="I56"/>
      <c r="J56"/>
      <c r="K56"/>
      <c r="L56"/>
      <c r="M56" s="24" t="str">
        <f>M36</f>
        <v>Tracking</v>
      </c>
      <c r="N56" s="24"/>
      <c r="O56" s="24"/>
      <c r="P56" s="24"/>
      <c r="Q56" s="26">
        <f>SUMIF(M4:M50, M56, Q4:Q50)</f>
        <v>149948</v>
      </c>
      <c r="R56" s="25">
        <f>COUNTIF(M4:M50, M56)</f>
        <v>6</v>
      </c>
      <c r="S56"/>
      <c r="T56"/>
      <c r="U56"/>
      <c r="V56"/>
      <c r="W56"/>
      <c r="X56"/>
      <c r="Y56"/>
      <c r="Z56"/>
      <c r="AA56"/>
      <c r="AB56"/>
      <c r="AD56" s="53" t="s">
        <v>488</v>
      </c>
      <c r="AE56" s="35">
        <v>149948</v>
      </c>
      <c r="AF56" s="34">
        <v>6</v>
      </c>
      <c r="AG56" s="35">
        <v>278500</v>
      </c>
      <c r="AH56" s="35">
        <v>545700</v>
      </c>
      <c r="AI56" s="35">
        <v>630100</v>
      </c>
      <c r="AJ56" s="35">
        <v>1454300</v>
      </c>
      <c r="AK56" s="34">
        <v>6</v>
      </c>
      <c r="AL56" s="35">
        <v>428448</v>
      </c>
      <c r="AM56" s="33">
        <f t="shared" si="0"/>
        <v>12</v>
      </c>
    </row>
    <row r="57" spans="1:39" s="28" customFormat="1" ht="15.6" x14ac:dyDescent="0.3">
      <c r="A57"/>
      <c r="B57"/>
      <c r="C57"/>
      <c r="D57"/>
      <c r="E57"/>
      <c r="F57"/>
      <c r="G57"/>
      <c r="H57"/>
      <c r="I57"/>
      <c r="J57"/>
      <c r="K57"/>
      <c r="L57"/>
      <c r="M57" s="24" t="str">
        <f>M42</f>
        <v>Calorimetry</v>
      </c>
      <c r="N57" s="24"/>
      <c r="O57" s="24"/>
      <c r="P57" s="24"/>
      <c r="Q57" s="26">
        <f>SUMIF(M4:M50, M57, Q4:Q50)</f>
        <v>308690</v>
      </c>
      <c r="R57" s="25">
        <f>COUNTIF(M4:M50, M57)</f>
        <v>7</v>
      </c>
      <c r="S57"/>
      <c r="T57"/>
      <c r="U57"/>
      <c r="V57"/>
      <c r="W57"/>
      <c r="X57"/>
      <c r="Y57"/>
      <c r="Z57"/>
      <c r="AA57"/>
      <c r="AB57"/>
      <c r="AD57" s="53" t="s">
        <v>489</v>
      </c>
      <c r="AE57" s="35">
        <v>308690</v>
      </c>
      <c r="AF57" s="34">
        <v>7</v>
      </c>
      <c r="AG57" s="35">
        <v>225320</v>
      </c>
      <c r="AH57" s="35">
        <v>527135</v>
      </c>
      <c r="AI57" s="35">
        <v>857062</v>
      </c>
      <c r="AJ57" s="35">
        <v>1609517</v>
      </c>
      <c r="AK57" s="34">
        <v>5</v>
      </c>
      <c r="AL57" s="35">
        <v>534010</v>
      </c>
      <c r="AM57" s="33">
        <f t="shared" si="0"/>
        <v>12</v>
      </c>
    </row>
    <row r="58" spans="1:39" s="28" customFormat="1" ht="15.6" x14ac:dyDescent="0.3">
      <c r="A58"/>
      <c r="B58"/>
      <c r="C58"/>
      <c r="D58"/>
      <c r="E58"/>
      <c r="F58"/>
      <c r="G58"/>
      <c r="H58"/>
      <c r="I58"/>
      <c r="J58"/>
      <c r="K58"/>
      <c r="L58"/>
      <c r="M58" s="24" t="str">
        <f>M50</f>
        <v>Muon system and Particle Identification</v>
      </c>
      <c r="N58" s="24"/>
      <c r="O58" s="24"/>
      <c r="P58" s="24"/>
      <c r="Q58" s="26">
        <f>SUMIF(M4:M50, M58, Q4:Q50)</f>
        <v>92810</v>
      </c>
      <c r="R58" s="25">
        <f>COUNTIF(M4:M50, M58)</f>
        <v>2</v>
      </c>
      <c r="S58"/>
      <c r="T58"/>
      <c r="U58"/>
      <c r="V58"/>
      <c r="W58"/>
      <c r="X58"/>
      <c r="Y58"/>
      <c r="Z58"/>
      <c r="AA58"/>
      <c r="AB58"/>
      <c r="AD58" s="53" t="s">
        <v>490</v>
      </c>
      <c r="AE58" s="35">
        <v>92810</v>
      </c>
      <c r="AF58" s="34">
        <v>2</v>
      </c>
      <c r="AG58" s="35">
        <v>46200</v>
      </c>
      <c r="AH58" s="35">
        <v>56100</v>
      </c>
      <c r="AI58" s="35">
        <v>57000</v>
      </c>
      <c r="AJ58" s="35">
        <v>159300</v>
      </c>
      <c r="AK58" s="34">
        <v>1</v>
      </c>
      <c r="AL58" s="35">
        <v>139010</v>
      </c>
      <c r="AM58" s="33">
        <f t="shared" si="0"/>
        <v>3</v>
      </c>
    </row>
    <row r="59" spans="1:39" s="28" customFormat="1" ht="15.6" x14ac:dyDescent="0.3">
      <c r="A59"/>
      <c r="B59"/>
      <c r="C59"/>
      <c r="D59"/>
      <c r="E59"/>
      <c r="F59"/>
      <c r="G59"/>
      <c r="H59"/>
      <c r="I59"/>
      <c r="J59"/>
      <c r="K59"/>
      <c r="L59"/>
      <c r="M59" s="24" t="s">
        <v>518</v>
      </c>
      <c r="N59" s="24"/>
      <c r="O59" s="24"/>
      <c r="P59" s="24"/>
      <c r="Q59" s="26">
        <f>SUM(Q53:Q58)</f>
        <v>1469071</v>
      </c>
      <c r="R59" s="25">
        <f>SUM(R53:R58)</f>
        <v>47</v>
      </c>
      <c r="S59"/>
      <c r="T59"/>
      <c r="U59"/>
      <c r="V59"/>
      <c r="W59"/>
      <c r="X59"/>
      <c r="Y59"/>
      <c r="Z59"/>
      <c r="AA59"/>
      <c r="AB59"/>
      <c r="AD59" s="53" t="s">
        <v>518</v>
      </c>
      <c r="AE59" s="35">
        <f>SUM(AE53:AE58)</f>
        <v>1469071</v>
      </c>
      <c r="AF59" s="34">
        <v>47</v>
      </c>
      <c r="AG59" s="35">
        <v>1364530</v>
      </c>
      <c r="AH59" s="35">
        <v>2621963</v>
      </c>
      <c r="AI59" s="35">
        <v>3096421</v>
      </c>
      <c r="AJ59" s="35">
        <v>7082914</v>
      </c>
      <c r="AK59" s="34">
        <v>30</v>
      </c>
      <c r="AL59" s="35">
        <v>2840218</v>
      </c>
      <c r="AM59" s="33">
        <f t="shared" si="0"/>
        <v>77</v>
      </c>
    </row>
    <row r="60" spans="1:39" s="28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 t="s">
        <v>521</v>
      </c>
      <c r="N60"/>
      <c r="O60"/>
      <c r="P60"/>
      <c r="Q60" t="str">
        <f>IF(SUM(Q4:Q50)=Q59,"OK","Error!")</f>
        <v>OK</v>
      </c>
      <c r="R60"/>
      <c r="S60"/>
      <c r="T60"/>
      <c r="U60"/>
      <c r="V60"/>
      <c r="W60"/>
      <c r="X60"/>
      <c r="Y60"/>
      <c r="Z60"/>
      <c r="AA60"/>
      <c r="AB60"/>
      <c r="AD60" s="55"/>
      <c r="AE60" s="36"/>
      <c r="AF60" s="36"/>
      <c r="AG60" s="36"/>
      <c r="AH60" s="36"/>
      <c r="AI60" s="36"/>
      <c r="AJ60" s="36"/>
      <c r="AK60" s="37"/>
      <c r="AL60" s="36"/>
      <c r="AM60" s="36"/>
    </row>
    <row r="61" spans="1:39" s="28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D61" s="55"/>
      <c r="AE61" s="36"/>
      <c r="AF61" s="36"/>
      <c r="AG61" s="36"/>
      <c r="AH61" s="36"/>
      <c r="AI61" s="36"/>
      <c r="AJ61" s="36"/>
      <c r="AK61" s="36"/>
      <c r="AL61" s="36"/>
      <c r="AM61" s="36"/>
    </row>
    <row r="62" spans="1:39" s="28" customFormat="1" ht="15.6" x14ac:dyDescent="0.3">
      <c r="A62"/>
      <c r="B62"/>
      <c r="C62"/>
      <c r="D62"/>
      <c r="E62"/>
      <c r="F62"/>
      <c r="G62"/>
      <c r="H62"/>
      <c r="I62"/>
      <c r="J62"/>
      <c r="K62"/>
      <c r="L62"/>
      <c r="M62" s="24"/>
      <c r="N62" s="24"/>
      <c r="O62" s="24"/>
      <c r="P62" s="24"/>
      <c r="Q62" s="24" t="s">
        <v>531</v>
      </c>
      <c r="R62" s="24" t="s">
        <v>528</v>
      </c>
      <c r="S62" s="24" t="s">
        <v>529</v>
      </c>
      <c r="T62" s="24"/>
      <c r="U62" s="24"/>
      <c r="V62" s="24"/>
      <c r="W62" s="24" t="s">
        <v>530</v>
      </c>
      <c r="X62" s="1"/>
      <c r="Y62" s="1"/>
      <c r="Z62" s="1"/>
      <c r="AA62" s="1"/>
      <c r="AB62" s="25" t="s">
        <v>526</v>
      </c>
      <c r="AC62" s="24" t="s">
        <v>532</v>
      </c>
      <c r="AD62" s="39" t="s">
        <v>194</v>
      </c>
      <c r="AE62" s="39" t="s">
        <v>522</v>
      </c>
      <c r="AF62" s="39" t="s">
        <v>523</v>
      </c>
      <c r="AG62" s="39" t="s">
        <v>524</v>
      </c>
      <c r="AH62" s="39" t="s">
        <v>518</v>
      </c>
      <c r="AI62" s="39" t="s">
        <v>538</v>
      </c>
      <c r="AJ62" s="36"/>
      <c r="AK62" s="36"/>
      <c r="AL62" s="36"/>
      <c r="AM62" s="36"/>
    </row>
    <row r="63" spans="1:39" s="28" customFormat="1" ht="15.6" x14ac:dyDescent="0.3">
      <c r="A63"/>
      <c r="B63"/>
      <c r="C63"/>
      <c r="D63"/>
      <c r="E63"/>
      <c r="F63"/>
      <c r="G63"/>
      <c r="H63"/>
      <c r="I63"/>
      <c r="J63"/>
      <c r="K63"/>
      <c r="L63"/>
      <c r="M63" s="24" t="str">
        <f>M74</f>
        <v>Accelerator Physics</v>
      </c>
      <c r="N63" s="24"/>
      <c r="O63" s="24"/>
      <c r="P63" s="24"/>
      <c r="Q63" s="26">
        <f>SUMIF(M74:M103, M63, Q74:Q103)</f>
        <v>639460</v>
      </c>
      <c r="R63" s="26">
        <f>SUMIF(M74:M102, M63, R74:R102)</f>
        <v>1121628</v>
      </c>
      <c r="S63" s="26">
        <f>SUMIF(M74:M101, M63, S74:S101)</f>
        <v>1051709</v>
      </c>
      <c r="T63" s="24"/>
      <c r="U63" s="24"/>
      <c r="V63" s="24"/>
      <c r="W63" s="23">
        <f>SUM(Q63:S63)</f>
        <v>2812797</v>
      </c>
      <c r="X63" s="1"/>
      <c r="Y63" s="1"/>
      <c r="Z63" s="1"/>
      <c r="AA63" s="1"/>
      <c r="AB63" s="25">
        <f>COUNTIF(M74:M103, M63)</f>
        <v>14</v>
      </c>
      <c r="AC63" s="26">
        <f t="shared" ref="AC63:AC69" si="1">Q53+Q63</f>
        <v>1371542</v>
      </c>
      <c r="AD63" s="53" t="s">
        <v>485</v>
      </c>
      <c r="AE63" s="35">
        <v>639460</v>
      </c>
      <c r="AF63" s="35">
        <v>1121628</v>
      </c>
      <c r="AG63" s="35">
        <v>1051709</v>
      </c>
      <c r="AH63" s="35">
        <v>2812797</v>
      </c>
      <c r="AI63" s="34">
        <v>14</v>
      </c>
      <c r="AJ63" s="36"/>
      <c r="AK63" s="36"/>
      <c r="AL63" s="36"/>
      <c r="AM63" s="36"/>
    </row>
    <row r="64" spans="1:39" ht="15.6" x14ac:dyDescent="0.3">
      <c r="M64" s="24" t="str">
        <f>M88</f>
        <v>Luminosity, Energy, Polarization</v>
      </c>
      <c r="N64" s="24"/>
      <c r="O64" s="24"/>
      <c r="P64" s="24"/>
      <c r="Q64" s="26">
        <f>SUMIF(M74:M103, M64, Q74:Q103)</f>
        <v>62000</v>
      </c>
      <c r="R64" s="26">
        <f>SUMIF(M74:M103, M64, R74:R103)</f>
        <v>245000</v>
      </c>
      <c r="S64" s="26">
        <f>SUMIF(M74:M103, M64, S74:S103)</f>
        <v>252000</v>
      </c>
      <c r="T64" s="24"/>
      <c r="U64" s="24"/>
      <c r="V64" s="24"/>
      <c r="W64" s="23">
        <f t="shared" ref="W64:W69" si="2">SUM(Q64:S64)</f>
        <v>559000</v>
      </c>
      <c r="X64" s="1"/>
      <c r="Y64" s="1"/>
      <c r="Z64" s="1"/>
      <c r="AA64" s="1"/>
      <c r="AB64" s="25">
        <f>COUNTIF(M74:M103, M64)</f>
        <v>2</v>
      </c>
      <c r="AC64" s="26">
        <f t="shared" si="1"/>
        <v>174541</v>
      </c>
      <c r="AD64" s="53" t="s">
        <v>486</v>
      </c>
      <c r="AE64" s="35">
        <v>62000</v>
      </c>
      <c r="AF64" s="35">
        <v>245000</v>
      </c>
      <c r="AG64" s="35">
        <v>252000</v>
      </c>
      <c r="AH64" s="35">
        <v>559000</v>
      </c>
      <c r="AI64" s="34">
        <v>2</v>
      </c>
      <c r="AJ64" s="38"/>
      <c r="AK64" s="38"/>
      <c r="AL64" s="38"/>
      <c r="AM64" s="38"/>
    </row>
    <row r="65" spans="1:39" ht="15.6" x14ac:dyDescent="0.3">
      <c r="M65" s="24" t="str">
        <f>M90</f>
        <v>Vertex Detector</v>
      </c>
      <c r="N65" s="24"/>
      <c r="O65" s="24"/>
      <c r="P65" s="24"/>
      <c r="Q65" s="26">
        <f>SUMIF(M74:M103, M65, Q74:Q103)</f>
        <v>113050</v>
      </c>
      <c r="R65" s="26">
        <f>SUMIF(M74:M103, M65, R74:R103)</f>
        <v>126400</v>
      </c>
      <c r="S65" s="26">
        <f>SUMIF(M74:M103, M65, S74:S103)</f>
        <v>248550</v>
      </c>
      <c r="T65" s="24"/>
      <c r="U65" s="24"/>
      <c r="V65" s="24"/>
      <c r="W65" s="23">
        <f t="shared" si="2"/>
        <v>488000</v>
      </c>
      <c r="X65" s="1"/>
      <c r="Y65" s="1"/>
      <c r="Z65" s="1"/>
      <c r="AA65" s="1"/>
      <c r="AB65" s="25">
        <f>COUNTIF(M74:M103, M65)</f>
        <v>2</v>
      </c>
      <c r="AC65" s="26">
        <f t="shared" si="1"/>
        <v>186050</v>
      </c>
      <c r="AD65" s="53" t="s">
        <v>487</v>
      </c>
      <c r="AE65" s="35">
        <v>113050</v>
      </c>
      <c r="AF65" s="35">
        <v>126400</v>
      </c>
      <c r="AG65" s="35">
        <v>248550</v>
      </c>
      <c r="AH65" s="35">
        <v>488000</v>
      </c>
      <c r="AI65" s="34">
        <v>2</v>
      </c>
      <c r="AJ65" s="38"/>
      <c r="AK65" s="38"/>
      <c r="AL65" s="38"/>
      <c r="AM65" s="38"/>
    </row>
    <row r="66" spans="1:39" ht="15.6" x14ac:dyDescent="0.3">
      <c r="M66" s="24" t="str">
        <f>M92</f>
        <v>Tracking</v>
      </c>
      <c r="N66" s="24"/>
      <c r="O66" s="24"/>
      <c r="P66" s="24"/>
      <c r="Q66" s="26">
        <f>SUMIF(M74:M103, M66, Q74:Q103)</f>
        <v>278500</v>
      </c>
      <c r="R66" s="26">
        <f>SUMIF(M74:M103, M66, R74:R103)</f>
        <v>545700</v>
      </c>
      <c r="S66" s="26">
        <f>SUMIF(M74:M103, M66, S74:S103)</f>
        <v>630100</v>
      </c>
      <c r="T66" s="24"/>
      <c r="U66" s="24"/>
      <c r="V66" s="24"/>
      <c r="W66" s="23">
        <f t="shared" si="2"/>
        <v>1454300</v>
      </c>
      <c r="X66" s="1"/>
      <c r="Y66" s="1"/>
      <c r="Z66" s="1"/>
      <c r="AA66" s="1"/>
      <c r="AB66" s="25">
        <f>COUNTIF(M74:M103, M66)</f>
        <v>6</v>
      </c>
      <c r="AC66" s="26">
        <f t="shared" si="1"/>
        <v>428448</v>
      </c>
      <c r="AD66" s="53" t="s">
        <v>488</v>
      </c>
      <c r="AE66" s="35">
        <v>278500</v>
      </c>
      <c r="AF66" s="35">
        <v>545700</v>
      </c>
      <c r="AG66" s="35">
        <v>630100</v>
      </c>
      <c r="AH66" s="35">
        <v>1454300</v>
      </c>
      <c r="AI66" s="34">
        <v>6</v>
      </c>
      <c r="AJ66" s="38"/>
      <c r="AK66" s="38"/>
      <c r="AL66" s="38"/>
      <c r="AM66" s="38"/>
    </row>
    <row r="67" spans="1:39" ht="15.6" x14ac:dyDescent="0.3">
      <c r="M67" s="24" t="str">
        <f>M98</f>
        <v>Calorimetry</v>
      </c>
      <c r="N67" s="24"/>
      <c r="O67" s="24"/>
      <c r="P67" s="24"/>
      <c r="Q67" s="26">
        <f>SUMIF(M74:M103, M67, Q74:Q103)</f>
        <v>225320</v>
      </c>
      <c r="R67" s="26">
        <f>SUMIF(M74:M103, M67, R74:R103)</f>
        <v>527135</v>
      </c>
      <c r="S67" s="26">
        <f>SUMIF(M74:M103, M67, S74:S103)</f>
        <v>857062</v>
      </c>
      <c r="T67" s="24"/>
      <c r="U67" s="24"/>
      <c r="V67" s="24"/>
      <c r="W67" s="23">
        <f t="shared" si="2"/>
        <v>1609517</v>
      </c>
      <c r="X67" s="1"/>
      <c r="Y67" s="1"/>
      <c r="Z67" s="1"/>
      <c r="AA67" s="1"/>
      <c r="AB67" s="25">
        <f>COUNTIF(M74:M103, M67)</f>
        <v>5</v>
      </c>
      <c r="AC67" s="26">
        <f t="shared" si="1"/>
        <v>534010</v>
      </c>
      <c r="AD67" s="53" t="s">
        <v>489</v>
      </c>
      <c r="AE67" s="35">
        <v>225320</v>
      </c>
      <c r="AF67" s="35">
        <v>527135</v>
      </c>
      <c r="AG67" s="35">
        <v>857062</v>
      </c>
      <c r="AH67" s="35">
        <v>1609517</v>
      </c>
      <c r="AI67" s="34">
        <v>5</v>
      </c>
      <c r="AJ67" s="38"/>
      <c r="AK67" s="38"/>
      <c r="AL67" s="38"/>
      <c r="AM67" s="38"/>
    </row>
    <row r="68" spans="1:39" ht="15.6" x14ac:dyDescent="0.3">
      <c r="M68" s="24" t="str">
        <f>M103</f>
        <v>Muon system and Particle Identification</v>
      </c>
      <c r="N68" s="24"/>
      <c r="O68" s="24"/>
      <c r="P68" s="24"/>
      <c r="Q68" s="26">
        <f>SUMIF(M74:M104, M68, Q74:Q104)</f>
        <v>46200</v>
      </c>
      <c r="R68" s="26">
        <f>SUMIF(M74:M104, M68, R74:R104)</f>
        <v>56100</v>
      </c>
      <c r="S68" s="26">
        <f>SUMIF(M74:M104, M68, S74:S104)</f>
        <v>57000</v>
      </c>
      <c r="T68" s="24"/>
      <c r="U68" s="24"/>
      <c r="V68" s="24"/>
      <c r="W68" s="23">
        <f t="shared" si="2"/>
        <v>159300</v>
      </c>
      <c r="X68" s="1"/>
      <c r="Y68" s="1"/>
      <c r="Z68" s="1"/>
      <c r="AA68" s="1"/>
      <c r="AB68" s="25">
        <f>COUNTIF(M74:M104, M68)</f>
        <v>1</v>
      </c>
      <c r="AC68" s="26">
        <f t="shared" si="1"/>
        <v>139010</v>
      </c>
      <c r="AD68" s="53" t="s">
        <v>490</v>
      </c>
      <c r="AE68" s="35">
        <v>46200</v>
      </c>
      <c r="AF68" s="35">
        <v>56100</v>
      </c>
      <c r="AG68" s="35">
        <v>57000</v>
      </c>
      <c r="AH68" s="35">
        <v>159300</v>
      </c>
      <c r="AI68" s="34">
        <v>1</v>
      </c>
      <c r="AJ68" s="38"/>
      <c r="AK68" s="38"/>
      <c r="AL68" s="38"/>
      <c r="AM68" s="38"/>
    </row>
    <row r="69" spans="1:39" ht="15.6" x14ac:dyDescent="0.3">
      <c r="M69" s="24" t="s">
        <v>518</v>
      </c>
      <c r="N69" s="24"/>
      <c r="O69" s="24"/>
      <c r="P69" s="24"/>
      <c r="Q69" s="26">
        <f>SUM(Q63:Q68)</f>
        <v>1364530</v>
      </c>
      <c r="R69" s="26">
        <f>SUM(R63:R68)</f>
        <v>2621963</v>
      </c>
      <c r="S69" s="26">
        <f>SUM(S63:S68)</f>
        <v>3096421</v>
      </c>
      <c r="T69" s="24"/>
      <c r="U69" s="24"/>
      <c r="V69" s="24"/>
      <c r="W69" s="23">
        <f t="shared" si="2"/>
        <v>7082914</v>
      </c>
      <c r="X69" s="1"/>
      <c r="Y69" s="1"/>
      <c r="Z69" s="1"/>
      <c r="AA69" s="1"/>
      <c r="AB69" s="25">
        <f>SUM(AB63:AB68)</f>
        <v>30</v>
      </c>
      <c r="AC69" s="26">
        <f t="shared" si="1"/>
        <v>2833601</v>
      </c>
      <c r="AD69" s="53" t="s">
        <v>518</v>
      </c>
      <c r="AE69" s="35">
        <v>1364530</v>
      </c>
      <c r="AF69" s="35">
        <v>2621963</v>
      </c>
      <c r="AG69" s="35">
        <v>3096421</v>
      </c>
      <c r="AH69" s="35">
        <v>7082914</v>
      </c>
      <c r="AI69" s="34">
        <v>30</v>
      </c>
      <c r="AJ69" s="38"/>
      <c r="AK69" s="38"/>
      <c r="AL69" s="38"/>
      <c r="AM69" s="38"/>
    </row>
    <row r="70" spans="1:39" x14ac:dyDescent="0.25">
      <c r="M70" t="s">
        <v>521</v>
      </c>
      <c r="Q70" t="str">
        <f>IF(SUM(Q74:Q103)=Q69,"OK","Error!")</f>
        <v>OK</v>
      </c>
      <c r="R70" t="str">
        <f>IF(SUM(R74:R103)=R69,"OK","Error!")</f>
        <v>OK</v>
      </c>
      <c r="S70" t="str">
        <f>IF(SUM(S74:S103)=S69,"OK","Error!")</f>
        <v>OK</v>
      </c>
      <c r="AD70" s="56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x14ac:dyDescent="0.25">
      <c r="AD71" s="39" t="s">
        <v>367</v>
      </c>
      <c r="AE71" s="39" t="s">
        <v>522</v>
      </c>
      <c r="AF71" s="39" t="s">
        <v>538</v>
      </c>
      <c r="AG71" s="38"/>
      <c r="AH71" s="38"/>
      <c r="AI71" s="38"/>
      <c r="AJ71" s="38"/>
      <c r="AK71" s="38"/>
      <c r="AL71" s="38"/>
      <c r="AM71" s="38"/>
    </row>
    <row r="72" spans="1:39" x14ac:dyDescent="0.25">
      <c r="AD72" s="53" t="s">
        <v>485</v>
      </c>
      <c r="AE72" s="35">
        <f>AE53</f>
        <v>732082</v>
      </c>
      <c r="AF72" s="34">
        <v>23</v>
      </c>
      <c r="AG72" s="38"/>
      <c r="AH72" s="38"/>
      <c r="AI72" s="38"/>
      <c r="AJ72" s="38"/>
      <c r="AK72" s="38"/>
      <c r="AL72" s="38"/>
      <c r="AM72" s="38"/>
    </row>
    <row r="73" spans="1:39" s="27" customFormat="1" x14ac:dyDescent="0.25">
      <c r="A73" s="3" t="s">
        <v>195</v>
      </c>
      <c r="B73" s="3" t="s">
        <v>366</v>
      </c>
      <c r="C73" s="3" t="s">
        <v>369</v>
      </c>
      <c r="D73" s="3" t="s">
        <v>370</v>
      </c>
      <c r="E73" s="3" t="s">
        <v>371</v>
      </c>
      <c r="F73" s="3" t="s">
        <v>372</v>
      </c>
      <c r="G73" s="3" t="s">
        <v>373</v>
      </c>
      <c r="H73" s="3" t="s">
        <v>449</v>
      </c>
      <c r="I73" s="3" t="s">
        <v>450</v>
      </c>
      <c r="J73" s="3" t="s">
        <v>374</v>
      </c>
      <c r="K73" s="3" t="s">
        <v>375</v>
      </c>
      <c r="L73" s="3" t="s">
        <v>319</v>
      </c>
      <c r="M73" s="3" t="s">
        <v>484</v>
      </c>
      <c r="N73" s="3" t="s">
        <v>196</v>
      </c>
      <c r="O73" s="3" t="s">
        <v>197</v>
      </c>
      <c r="P73" s="3" t="s">
        <v>180</v>
      </c>
      <c r="Q73" s="3" t="s">
        <v>203</v>
      </c>
      <c r="R73" s="3" t="s">
        <v>151</v>
      </c>
      <c r="S73" s="3" t="s">
        <v>179</v>
      </c>
      <c r="T73" s="3" t="s">
        <v>101</v>
      </c>
      <c r="U73" s="3" t="s">
        <v>90</v>
      </c>
      <c r="V73" s="3" t="s">
        <v>102</v>
      </c>
      <c r="W73" s="3" t="s">
        <v>478</v>
      </c>
      <c r="X73" s="3" t="s">
        <v>481</v>
      </c>
      <c r="Y73" s="3" t="s">
        <v>483</v>
      </c>
      <c r="Z73" s="3" t="s">
        <v>496</v>
      </c>
      <c r="AA73" s="3" t="s">
        <v>497</v>
      </c>
      <c r="AB73" s="3" t="s">
        <v>517</v>
      </c>
      <c r="AC73" s="29"/>
      <c r="AD73" s="53" t="s">
        <v>486</v>
      </c>
      <c r="AE73" s="35">
        <f t="shared" ref="AE73:AE78" si="3">AE54</f>
        <v>112541</v>
      </c>
      <c r="AF73" s="34">
        <v>7</v>
      </c>
    </row>
    <row r="74" spans="1:39" s="28" customFormat="1" x14ac:dyDescent="0.25">
      <c r="A74" s="1" t="s">
        <v>460</v>
      </c>
      <c r="B74" s="1" t="s">
        <v>194</v>
      </c>
      <c r="C74" s="1" t="s">
        <v>91</v>
      </c>
      <c r="D74" s="1"/>
      <c r="E74" s="1"/>
      <c r="F74" s="1"/>
      <c r="G74" s="1"/>
      <c r="H74" s="1" t="s">
        <v>103</v>
      </c>
      <c r="I74" s="1" t="s">
        <v>104</v>
      </c>
      <c r="J74" s="1" t="s">
        <v>152</v>
      </c>
      <c r="K74" s="1" t="s">
        <v>81</v>
      </c>
      <c r="L74" s="1" t="s">
        <v>247</v>
      </c>
      <c r="M74" s="1" t="s">
        <v>485</v>
      </c>
      <c r="N74" s="1">
        <v>2</v>
      </c>
      <c r="O74" s="1">
        <v>5</v>
      </c>
      <c r="P74" s="1">
        <v>5</v>
      </c>
      <c r="Q74" s="1">
        <v>36600</v>
      </c>
      <c r="R74" s="1">
        <v>74500</v>
      </c>
      <c r="S74" s="1">
        <v>88500</v>
      </c>
      <c r="T74" s="1"/>
      <c r="U74" s="1"/>
      <c r="V74" s="1" t="s">
        <v>45</v>
      </c>
      <c r="W74" s="1" t="s">
        <v>479</v>
      </c>
      <c r="X74" s="1" t="s">
        <v>104</v>
      </c>
      <c r="Y74" s="1">
        <v>4</v>
      </c>
      <c r="Z74" s="1"/>
      <c r="AA74" s="1"/>
      <c r="AB74" s="1">
        <v>1</v>
      </c>
      <c r="AC74" s="30"/>
      <c r="AD74" s="53" t="s">
        <v>487</v>
      </c>
      <c r="AE74" s="35">
        <f t="shared" si="3"/>
        <v>73000</v>
      </c>
      <c r="AF74" s="34">
        <v>2</v>
      </c>
      <c r="AG74" s="36"/>
      <c r="AH74" s="36"/>
      <c r="AI74" s="36"/>
      <c r="AJ74" s="36"/>
      <c r="AK74" s="36"/>
      <c r="AL74" s="36"/>
      <c r="AM74" s="36"/>
    </row>
    <row r="75" spans="1:39" s="28" customFormat="1" x14ac:dyDescent="0.25">
      <c r="A75" s="1" t="s">
        <v>461</v>
      </c>
      <c r="B75" s="1" t="s">
        <v>194</v>
      </c>
      <c r="C75" s="1" t="s">
        <v>91</v>
      </c>
      <c r="D75" s="1"/>
      <c r="E75" s="1"/>
      <c r="F75" s="1"/>
      <c r="G75" s="1"/>
      <c r="H75" s="1" t="s">
        <v>105</v>
      </c>
      <c r="I75" s="1" t="s">
        <v>106</v>
      </c>
      <c r="J75" s="1" t="s">
        <v>153</v>
      </c>
      <c r="K75" s="1" t="s">
        <v>82</v>
      </c>
      <c r="L75" s="1" t="s">
        <v>247</v>
      </c>
      <c r="M75" s="1" t="s">
        <v>485</v>
      </c>
      <c r="N75" s="1">
        <v>2</v>
      </c>
      <c r="O75" s="1">
        <v>6</v>
      </c>
      <c r="P75" s="1">
        <v>6</v>
      </c>
      <c r="Q75" s="1">
        <v>77500</v>
      </c>
      <c r="R75" s="1">
        <v>104000</v>
      </c>
      <c r="S75" s="1">
        <v>64000</v>
      </c>
      <c r="T75" s="1"/>
      <c r="U75" s="1"/>
      <c r="V75" s="1" t="s">
        <v>46</v>
      </c>
      <c r="W75" s="1" t="s">
        <v>479</v>
      </c>
      <c r="X75" s="1" t="s">
        <v>106</v>
      </c>
      <c r="Y75" s="1">
        <v>5</v>
      </c>
      <c r="Z75" s="1"/>
      <c r="AA75" s="1"/>
      <c r="AB75" s="1">
        <v>1</v>
      </c>
      <c r="AC75" s="30"/>
      <c r="AD75" s="53" t="s">
        <v>488</v>
      </c>
      <c r="AE75" s="35">
        <f t="shared" si="3"/>
        <v>149948</v>
      </c>
      <c r="AF75" s="34">
        <v>6</v>
      </c>
      <c r="AG75" s="36"/>
      <c r="AH75" s="36"/>
      <c r="AI75" s="36"/>
      <c r="AJ75" s="36"/>
      <c r="AK75" s="36"/>
      <c r="AL75" s="36"/>
      <c r="AM75" s="36"/>
    </row>
    <row r="76" spans="1:39" s="28" customFormat="1" x14ac:dyDescent="0.25">
      <c r="A76" s="1" t="s">
        <v>514</v>
      </c>
      <c r="B76" s="1" t="s">
        <v>194</v>
      </c>
      <c r="C76" s="1" t="s">
        <v>100</v>
      </c>
      <c r="D76" s="1" t="s">
        <v>323</v>
      </c>
      <c r="E76" s="1"/>
      <c r="F76" s="1"/>
      <c r="G76" s="1"/>
      <c r="H76" s="1" t="s">
        <v>107</v>
      </c>
      <c r="I76" s="1" t="s">
        <v>108</v>
      </c>
      <c r="J76" s="1" t="s">
        <v>154</v>
      </c>
      <c r="K76" s="1" t="s">
        <v>468</v>
      </c>
      <c r="L76" s="1" t="s">
        <v>247</v>
      </c>
      <c r="M76" s="1" t="s">
        <v>485</v>
      </c>
      <c r="N76" s="1">
        <v>2</v>
      </c>
      <c r="O76" s="1">
        <v>7</v>
      </c>
      <c r="P76" s="1">
        <v>7</v>
      </c>
      <c r="Q76" s="1">
        <v>27000</v>
      </c>
      <c r="R76" s="1">
        <v>43000</v>
      </c>
      <c r="S76" s="1">
        <v>27000</v>
      </c>
      <c r="T76" s="1"/>
      <c r="U76" s="1"/>
      <c r="V76" s="1" t="s">
        <v>47</v>
      </c>
      <c r="W76" s="1" t="s">
        <v>479</v>
      </c>
      <c r="X76" s="1" t="s">
        <v>108</v>
      </c>
      <c r="Y76" s="1">
        <v>6</v>
      </c>
      <c r="Z76" s="1"/>
      <c r="AA76" s="1"/>
      <c r="AB76" s="1">
        <v>2</v>
      </c>
      <c r="AC76" s="30"/>
      <c r="AD76" s="53" t="s">
        <v>489</v>
      </c>
      <c r="AE76" s="35">
        <f t="shared" si="3"/>
        <v>308690</v>
      </c>
      <c r="AF76" s="34">
        <v>7</v>
      </c>
      <c r="AG76" s="36"/>
      <c r="AH76" s="36"/>
      <c r="AI76" s="36"/>
      <c r="AJ76" s="36"/>
      <c r="AK76" s="36"/>
      <c r="AL76" s="36"/>
      <c r="AM76" s="36"/>
    </row>
    <row r="77" spans="1:39" s="28" customFormat="1" x14ac:dyDescent="0.25">
      <c r="A77" s="1" t="s">
        <v>452</v>
      </c>
      <c r="B77" s="1" t="s">
        <v>194</v>
      </c>
      <c r="C77" s="1" t="s">
        <v>92</v>
      </c>
      <c r="D77" s="1"/>
      <c r="E77" s="1"/>
      <c r="F77" s="1"/>
      <c r="G77" s="1"/>
      <c r="H77" s="1" t="s">
        <v>109</v>
      </c>
      <c r="I77" s="1" t="s">
        <v>110</v>
      </c>
      <c r="J77" s="1" t="s">
        <v>155</v>
      </c>
      <c r="K77" s="1" t="s">
        <v>477</v>
      </c>
      <c r="L77" s="1" t="s">
        <v>247</v>
      </c>
      <c r="M77" s="1" t="s">
        <v>485</v>
      </c>
      <c r="N77" s="1">
        <v>2</v>
      </c>
      <c r="O77" s="1">
        <v>10</v>
      </c>
      <c r="P77" s="1">
        <v>10</v>
      </c>
      <c r="Q77" s="1">
        <v>39000</v>
      </c>
      <c r="R77" s="1">
        <v>43000</v>
      </c>
      <c r="S77" s="1">
        <v>47000</v>
      </c>
      <c r="T77" s="1"/>
      <c r="U77" s="1"/>
      <c r="V77" s="1" t="s">
        <v>48</v>
      </c>
      <c r="W77" s="1" t="s">
        <v>479</v>
      </c>
      <c r="X77" s="1" t="s">
        <v>110</v>
      </c>
      <c r="Y77" s="1">
        <v>9</v>
      </c>
      <c r="Z77" s="1"/>
      <c r="AA77" s="1"/>
      <c r="AB77" s="1">
        <v>1</v>
      </c>
      <c r="AC77" s="30"/>
      <c r="AD77" s="53" t="s">
        <v>490</v>
      </c>
      <c r="AE77" s="35">
        <f t="shared" si="3"/>
        <v>92810</v>
      </c>
      <c r="AF77" s="34">
        <v>2</v>
      </c>
      <c r="AG77" s="36"/>
      <c r="AH77" s="36"/>
      <c r="AI77" s="36"/>
      <c r="AJ77" s="36"/>
      <c r="AK77" s="36"/>
      <c r="AL77" s="36"/>
      <c r="AM77" s="36"/>
    </row>
    <row r="78" spans="1:39" s="28" customFormat="1" x14ac:dyDescent="0.25">
      <c r="A78" s="1" t="s">
        <v>453</v>
      </c>
      <c r="B78" s="1" t="s">
        <v>194</v>
      </c>
      <c r="C78" s="1" t="s">
        <v>323</v>
      </c>
      <c r="D78" s="1" t="s">
        <v>335</v>
      </c>
      <c r="E78" s="1"/>
      <c r="F78" s="1"/>
      <c r="G78" s="1"/>
      <c r="H78" s="1" t="s">
        <v>111</v>
      </c>
      <c r="I78" s="1" t="s">
        <v>112</v>
      </c>
      <c r="J78" s="1" t="s">
        <v>156</v>
      </c>
      <c r="K78" s="1" t="s">
        <v>89</v>
      </c>
      <c r="L78" s="1" t="s">
        <v>247</v>
      </c>
      <c r="M78" s="1" t="s">
        <v>485</v>
      </c>
      <c r="N78" s="1">
        <v>2</v>
      </c>
      <c r="O78" s="1">
        <v>14</v>
      </c>
      <c r="P78" s="1">
        <v>14</v>
      </c>
      <c r="Q78" s="1">
        <v>28900</v>
      </c>
      <c r="R78" s="1">
        <v>48900</v>
      </c>
      <c r="S78" s="1">
        <v>60800</v>
      </c>
      <c r="T78" s="1"/>
      <c r="U78" s="1"/>
      <c r="V78" s="1" t="s">
        <v>49</v>
      </c>
      <c r="W78" s="1" t="s">
        <v>479</v>
      </c>
      <c r="X78" s="1" t="s">
        <v>112</v>
      </c>
      <c r="Y78" s="1">
        <v>11</v>
      </c>
      <c r="Z78" s="1"/>
      <c r="AA78" s="1"/>
      <c r="AB78" s="1">
        <v>2</v>
      </c>
      <c r="AC78" s="30"/>
      <c r="AD78" s="53" t="s">
        <v>518</v>
      </c>
      <c r="AE78" s="35">
        <f t="shared" si="3"/>
        <v>1469071</v>
      </c>
      <c r="AF78" s="34">
        <v>47</v>
      </c>
      <c r="AG78" s="36"/>
      <c r="AH78" s="36"/>
      <c r="AI78" s="36"/>
      <c r="AJ78" s="36"/>
      <c r="AK78" s="36"/>
      <c r="AL78" s="36"/>
      <c r="AM78" s="36"/>
    </row>
    <row r="79" spans="1:39" s="28" customFormat="1" x14ac:dyDescent="0.25">
      <c r="A79" s="1" t="s">
        <v>455</v>
      </c>
      <c r="B79" s="1" t="s">
        <v>194</v>
      </c>
      <c r="C79" s="1" t="s">
        <v>323</v>
      </c>
      <c r="D79" s="1"/>
      <c r="E79" s="1"/>
      <c r="F79" s="1"/>
      <c r="G79" s="1"/>
      <c r="H79" s="1" t="s">
        <v>113</v>
      </c>
      <c r="I79" s="1" t="s">
        <v>114</v>
      </c>
      <c r="J79" s="1" t="s">
        <v>157</v>
      </c>
      <c r="K79" s="1" t="s">
        <v>466</v>
      </c>
      <c r="L79" s="1" t="s">
        <v>247</v>
      </c>
      <c r="M79" s="1" t="s">
        <v>485</v>
      </c>
      <c r="N79" s="1">
        <v>2</v>
      </c>
      <c r="O79" s="1">
        <v>20</v>
      </c>
      <c r="P79" s="1">
        <v>20</v>
      </c>
      <c r="Q79" s="1">
        <v>30000</v>
      </c>
      <c r="R79" s="1">
        <v>65000</v>
      </c>
      <c r="S79" s="1">
        <v>90000</v>
      </c>
      <c r="T79" s="1"/>
      <c r="U79" s="1"/>
      <c r="V79" s="1" t="s">
        <v>50</v>
      </c>
      <c r="W79" s="1" t="s">
        <v>479</v>
      </c>
      <c r="X79" s="1" t="s">
        <v>114</v>
      </c>
      <c r="Y79" s="1">
        <v>17</v>
      </c>
      <c r="Z79" s="1"/>
      <c r="AA79" s="1"/>
      <c r="AB79" s="1">
        <v>1</v>
      </c>
      <c r="AC79" s="30"/>
      <c r="AD79" s="55"/>
      <c r="AE79" s="36"/>
      <c r="AF79" s="36"/>
      <c r="AG79" s="36"/>
      <c r="AH79" s="36"/>
      <c r="AI79" s="36"/>
      <c r="AJ79" s="36"/>
      <c r="AK79" s="36"/>
      <c r="AL79" s="36"/>
      <c r="AM79" s="36"/>
    </row>
    <row r="80" spans="1:39" s="28" customFormat="1" x14ac:dyDescent="0.25">
      <c r="A80" s="1" t="s">
        <v>492</v>
      </c>
      <c r="B80" s="1" t="s">
        <v>194</v>
      </c>
      <c r="C80" s="1" t="s">
        <v>348</v>
      </c>
      <c r="D80" s="1"/>
      <c r="E80" s="1"/>
      <c r="F80" s="1"/>
      <c r="G80" s="1"/>
      <c r="H80" s="1" t="s">
        <v>149</v>
      </c>
      <c r="I80" s="1" t="s">
        <v>115</v>
      </c>
      <c r="J80" s="1" t="s">
        <v>158</v>
      </c>
      <c r="K80" s="1" t="s">
        <v>467</v>
      </c>
      <c r="L80" s="1" t="s">
        <v>247</v>
      </c>
      <c r="M80" s="1" t="s">
        <v>485</v>
      </c>
      <c r="N80" s="1">
        <v>2</v>
      </c>
      <c r="O80" s="1">
        <v>21</v>
      </c>
      <c r="P80" s="1">
        <v>21</v>
      </c>
      <c r="Q80" s="1">
        <v>58200</v>
      </c>
      <c r="R80" s="1">
        <v>154400</v>
      </c>
      <c r="S80" s="1">
        <v>147600</v>
      </c>
      <c r="T80" s="1"/>
      <c r="U80" s="1"/>
      <c r="V80" s="1" t="s">
        <v>51</v>
      </c>
      <c r="W80" s="1" t="s">
        <v>479</v>
      </c>
      <c r="X80" s="1" t="s">
        <v>115</v>
      </c>
      <c r="Y80" s="1">
        <v>18</v>
      </c>
      <c r="Z80" s="1"/>
      <c r="AA80" s="1"/>
      <c r="AB80" s="1">
        <v>1</v>
      </c>
      <c r="AC80" s="30"/>
      <c r="AD80" s="39" t="s">
        <v>537</v>
      </c>
      <c r="AE80" s="39" t="s">
        <v>522</v>
      </c>
      <c r="AF80" s="40" t="s">
        <v>539</v>
      </c>
      <c r="AG80" s="36"/>
      <c r="AH80" s="36"/>
      <c r="AI80" s="36"/>
      <c r="AJ80" s="36"/>
      <c r="AK80" s="36"/>
      <c r="AL80" s="36"/>
      <c r="AM80" s="36"/>
    </row>
    <row r="81" spans="1:39" s="28" customFormat="1" x14ac:dyDescent="0.25">
      <c r="A81" s="1" t="s">
        <v>456</v>
      </c>
      <c r="B81" s="1" t="s">
        <v>194</v>
      </c>
      <c r="C81" s="1" t="s">
        <v>323</v>
      </c>
      <c r="D81" s="1"/>
      <c r="E81" s="1"/>
      <c r="F81" s="1"/>
      <c r="G81" s="1"/>
      <c r="H81" s="1" t="s">
        <v>386</v>
      </c>
      <c r="I81" s="1" t="s">
        <v>118</v>
      </c>
      <c r="J81" s="1" t="s">
        <v>159</v>
      </c>
      <c r="K81" s="1" t="s">
        <v>462</v>
      </c>
      <c r="L81" s="1" t="s">
        <v>247</v>
      </c>
      <c r="M81" s="1" t="s">
        <v>485</v>
      </c>
      <c r="N81" s="1">
        <v>2</v>
      </c>
      <c r="O81" s="1">
        <v>25</v>
      </c>
      <c r="P81" s="1">
        <v>25</v>
      </c>
      <c r="Q81" s="1">
        <v>2000</v>
      </c>
      <c r="R81" s="1">
        <v>121000</v>
      </c>
      <c r="S81" s="1">
        <v>67000</v>
      </c>
      <c r="T81" s="1"/>
      <c r="U81" s="1"/>
      <c r="V81" s="1" t="s">
        <v>52</v>
      </c>
      <c r="W81" s="1" t="s">
        <v>479</v>
      </c>
      <c r="X81" s="1" t="s">
        <v>118</v>
      </c>
      <c r="Y81" s="1">
        <v>22</v>
      </c>
      <c r="Z81" s="1"/>
      <c r="AA81" s="1"/>
      <c r="AB81" s="1">
        <v>1</v>
      </c>
      <c r="AC81" s="30"/>
      <c r="AD81" s="53" t="s">
        <v>485</v>
      </c>
      <c r="AE81" s="35">
        <f>AE63+AE72</f>
        <v>1371542</v>
      </c>
      <c r="AF81" s="34">
        <f>AI63+AF72</f>
        <v>37</v>
      </c>
      <c r="AG81" s="36"/>
      <c r="AH81" s="36"/>
      <c r="AI81" s="36"/>
      <c r="AJ81" s="36"/>
      <c r="AK81" s="36"/>
      <c r="AL81" s="36"/>
      <c r="AM81" s="36"/>
    </row>
    <row r="82" spans="1:39" s="28" customFormat="1" x14ac:dyDescent="0.25">
      <c r="A82" s="1" t="s">
        <v>457</v>
      </c>
      <c r="B82" s="1" t="s">
        <v>194</v>
      </c>
      <c r="C82" s="1" t="s">
        <v>94</v>
      </c>
      <c r="D82" s="1"/>
      <c r="E82" s="1"/>
      <c r="F82" s="1"/>
      <c r="G82" s="1"/>
      <c r="H82" s="1" t="s">
        <v>150</v>
      </c>
      <c r="I82" s="1" t="s">
        <v>119</v>
      </c>
      <c r="J82" s="1" t="s">
        <v>160</v>
      </c>
      <c r="K82" s="1" t="s">
        <v>83</v>
      </c>
      <c r="L82" s="1" t="s">
        <v>247</v>
      </c>
      <c r="M82" s="1" t="s">
        <v>485</v>
      </c>
      <c r="N82" s="1">
        <v>2</v>
      </c>
      <c r="O82" s="1">
        <v>29</v>
      </c>
      <c r="P82" s="1">
        <v>29</v>
      </c>
      <c r="Q82" s="1">
        <v>62960</v>
      </c>
      <c r="R82" s="1">
        <v>56428</v>
      </c>
      <c r="S82" s="1">
        <v>58809</v>
      </c>
      <c r="T82" s="1"/>
      <c r="U82" s="1"/>
      <c r="V82" s="1" t="s">
        <v>53</v>
      </c>
      <c r="W82" s="1" t="s">
        <v>479</v>
      </c>
      <c r="X82" s="1" t="s">
        <v>119</v>
      </c>
      <c r="Y82" s="1">
        <v>26</v>
      </c>
      <c r="Z82" s="1"/>
      <c r="AA82" s="1"/>
      <c r="AB82" s="1">
        <v>1</v>
      </c>
      <c r="AC82" s="30"/>
      <c r="AD82" s="53" t="s">
        <v>486</v>
      </c>
      <c r="AE82" s="35">
        <f t="shared" ref="AE82:AE87" si="4">AE64+AE73</f>
        <v>174541</v>
      </c>
      <c r="AF82" s="34">
        <f t="shared" ref="AF82:AF87" si="5">AI64+AF73</f>
        <v>9</v>
      </c>
      <c r="AG82" s="36"/>
      <c r="AH82" s="36"/>
      <c r="AI82" s="36"/>
      <c r="AJ82" s="36"/>
      <c r="AK82" s="36"/>
      <c r="AL82" s="36"/>
      <c r="AM82" s="36"/>
    </row>
    <row r="83" spans="1:39" s="28" customFormat="1" x14ac:dyDescent="0.25">
      <c r="A83" s="1" t="s">
        <v>491</v>
      </c>
      <c r="B83" s="1" t="s">
        <v>194</v>
      </c>
      <c r="C83" s="1" t="s">
        <v>323</v>
      </c>
      <c r="D83" s="1"/>
      <c r="E83" s="1"/>
      <c r="F83" s="1"/>
      <c r="G83" s="1"/>
      <c r="H83" s="1" t="s">
        <v>120</v>
      </c>
      <c r="I83" s="1" t="s">
        <v>121</v>
      </c>
      <c r="J83" s="1" t="s">
        <v>161</v>
      </c>
      <c r="K83" s="1" t="s">
        <v>87</v>
      </c>
      <c r="L83" s="1" t="s">
        <v>247</v>
      </c>
      <c r="M83" s="1" t="s">
        <v>485</v>
      </c>
      <c r="N83" s="1">
        <v>2</v>
      </c>
      <c r="O83" s="1">
        <v>30</v>
      </c>
      <c r="P83" s="1">
        <v>30</v>
      </c>
      <c r="Q83" s="1">
        <v>14000</v>
      </c>
      <c r="R83" s="1">
        <v>19000</v>
      </c>
      <c r="S83" s="1">
        <v>30000</v>
      </c>
      <c r="T83" s="1"/>
      <c r="U83" s="1"/>
      <c r="V83" s="1" t="s">
        <v>54</v>
      </c>
      <c r="W83" s="1" t="s">
        <v>479</v>
      </c>
      <c r="X83" s="1" t="s">
        <v>121</v>
      </c>
      <c r="Y83" s="1">
        <v>27</v>
      </c>
      <c r="Z83" s="1"/>
      <c r="AA83" s="1"/>
      <c r="AB83" s="1">
        <v>1</v>
      </c>
      <c r="AC83" s="30"/>
      <c r="AD83" s="53" t="s">
        <v>487</v>
      </c>
      <c r="AE83" s="35">
        <f t="shared" si="4"/>
        <v>186050</v>
      </c>
      <c r="AF83" s="34">
        <f t="shared" si="5"/>
        <v>4</v>
      </c>
      <c r="AG83" s="36"/>
      <c r="AH83" s="36"/>
      <c r="AI83" s="36"/>
      <c r="AJ83" s="36"/>
      <c r="AK83" s="36"/>
      <c r="AL83" s="36"/>
      <c r="AM83" s="36"/>
    </row>
    <row r="84" spans="1:39" s="28" customFormat="1" x14ac:dyDescent="0.25">
      <c r="A84" s="1" t="s">
        <v>458</v>
      </c>
      <c r="B84" s="1" t="s">
        <v>194</v>
      </c>
      <c r="C84" s="1" t="s">
        <v>320</v>
      </c>
      <c r="D84" s="1" t="s">
        <v>511</v>
      </c>
      <c r="E84" s="1"/>
      <c r="F84" s="1"/>
      <c r="G84" s="1"/>
      <c r="H84" s="1" t="s">
        <v>122</v>
      </c>
      <c r="I84" s="1" t="s">
        <v>123</v>
      </c>
      <c r="J84" s="1" t="s">
        <v>162</v>
      </c>
      <c r="K84" s="1" t="s">
        <v>473</v>
      </c>
      <c r="L84" s="1" t="s">
        <v>247</v>
      </c>
      <c r="M84" s="1" t="s">
        <v>485</v>
      </c>
      <c r="N84" s="1">
        <v>2</v>
      </c>
      <c r="O84" s="1">
        <v>31</v>
      </c>
      <c r="P84" s="1">
        <v>31</v>
      </c>
      <c r="Q84" s="1">
        <v>46000</v>
      </c>
      <c r="R84" s="1">
        <v>145000</v>
      </c>
      <c r="S84" s="1">
        <v>158000</v>
      </c>
      <c r="T84" s="1"/>
      <c r="U84" s="1"/>
      <c r="V84" s="1" t="s">
        <v>55</v>
      </c>
      <c r="W84" s="1" t="s">
        <v>479</v>
      </c>
      <c r="X84" s="1" t="s">
        <v>123</v>
      </c>
      <c r="Y84" s="1">
        <v>28</v>
      </c>
      <c r="Z84" s="1"/>
      <c r="AA84" s="1"/>
      <c r="AB84" s="1">
        <v>2</v>
      </c>
      <c r="AC84" s="30"/>
      <c r="AD84" s="53" t="s">
        <v>488</v>
      </c>
      <c r="AE84" s="35">
        <f t="shared" si="4"/>
        <v>428448</v>
      </c>
      <c r="AF84" s="34">
        <f t="shared" si="5"/>
        <v>12</v>
      </c>
      <c r="AG84" s="36"/>
      <c r="AH84" s="36"/>
      <c r="AI84" s="36"/>
      <c r="AJ84" s="36"/>
      <c r="AK84" s="36"/>
      <c r="AL84" s="36"/>
      <c r="AM84" s="36"/>
    </row>
    <row r="85" spans="1:39" s="28" customFormat="1" x14ac:dyDescent="0.25">
      <c r="A85" s="1" t="s">
        <v>510</v>
      </c>
      <c r="B85" s="1" t="s">
        <v>194</v>
      </c>
      <c r="C85" s="1" t="s">
        <v>92</v>
      </c>
      <c r="D85" s="1"/>
      <c r="E85" s="1"/>
      <c r="F85" s="1"/>
      <c r="G85" s="1"/>
      <c r="H85" s="1" t="s">
        <v>109</v>
      </c>
      <c r="I85" s="1" t="s">
        <v>110</v>
      </c>
      <c r="J85" s="1" t="s">
        <v>155</v>
      </c>
      <c r="K85" s="1" t="s">
        <v>477</v>
      </c>
      <c r="L85" s="1" t="s">
        <v>247</v>
      </c>
      <c r="M85" s="1" t="s">
        <v>485</v>
      </c>
      <c r="N85" s="1">
        <v>2</v>
      </c>
      <c r="O85" s="1">
        <v>32</v>
      </c>
      <c r="P85" s="1">
        <v>32</v>
      </c>
      <c r="Q85" s="1">
        <v>46000</v>
      </c>
      <c r="R85" s="1">
        <v>52000</v>
      </c>
      <c r="S85" s="1">
        <v>57000</v>
      </c>
      <c r="T85" s="1"/>
      <c r="U85" s="1"/>
      <c r="V85" s="1" t="s">
        <v>56</v>
      </c>
      <c r="W85" s="1" t="s">
        <v>479</v>
      </c>
      <c r="X85" s="1" t="s">
        <v>110</v>
      </c>
      <c r="Y85" s="1">
        <v>29</v>
      </c>
      <c r="Z85" s="1"/>
      <c r="AA85" s="1"/>
      <c r="AB85" s="1">
        <v>1</v>
      </c>
      <c r="AC85" s="30"/>
      <c r="AD85" s="53" t="s">
        <v>489</v>
      </c>
      <c r="AE85" s="35">
        <f t="shared" si="4"/>
        <v>534010</v>
      </c>
      <c r="AF85" s="34">
        <f t="shared" si="5"/>
        <v>12</v>
      </c>
      <c r="AG85" s="36"/>
      <c r="AH85" s="36"/>
      <c r="AI85" s="36"/>
      <c r="AJ85" s="36"/>
      <c r="AK85" s="36"/>
      <c r="AL85" s="36"/>
      <c r="AM85" s="36"/>
    </row>
    <row r="86" spans="1:39" s="28" customFormat="1" x14ac:dyDescent="0.25">
      <c r="A86" s="1" t="s">
        <v>459</v>
      </c>
      <c r="B86" s="1" t="s">
        <v>194</v>
      </c>
      <c r="C86" s="1" t="s">
        <v>323</v>
      </c>
      <c r="D86" s="1" t="s">
        <v>93</v>
      </c>
      <c r="E86" s="1"/>
      <c r="F86" s="1"/>
      <c r="G86" s="1"/>
      <c r="H86" s="1" t="s">
        <v>124</v>
      </c>
      <c r="I86" s="1" t="s">
        <v>125</v>
      </c>
      <c r="J86" s="1" t="s">
        <v>163</v>
      </c>
      <c r="K86" s="1" t="s">
        <v>469</v>
      </c>
      <c r="L86" s="1" t="s">
        <v>247</v>
      </c>
      <c r="M86" s="1" t="s">
        <v>485</v>
      </c>
      <c r="N86" s="1">
        <v>2</v>
      </c>
      <c r="O86" s="1">
        <v>34</v>
      </c>
      <c r="P86" s="1">
        <v>34</v>
      </c>
      <c r="Q86" s="1">
        <v>66200</v>
      </c>
      <c r="R86" s="1">
        <v>106700</v>
      </c>
      <c r="S86" s="1">
        <v>40200</v>
      </c>
      <c r="T86" s="1"/>
      <c r="U86" s="1"/>
      <c r="V86" s="1" t="s">
        <v>57</v>
      </c>
      <c r="W86" s="1" t="s">
        <v>479</v>
      </c>
      <c r="X86" s="1" t="s">
        <v>125</v>
      </c>
      <c r="Y86" s="1">
        <v>31</v>
      </c>
      <c r="Z86" s="1"/>
      <c r="AA86" s="1"/>
      <c r="AB86" s="1">
        <v>2</v>
      </c>
      <c r="AC86" s="30"/>
      <c r="AD86" s="53" t="s">
        <v>490</v>
      </c>
      <c r="AE86" s="35">
        <f t="shared" si="4"/>
        <v>139010</v>
      </c>
      <c r="AF86" s="34">
        <f t="shared" si="5"/>
        <v>3</v>
      </c>
      <c r="AG86" s="36"/>
      <c r="AH86" s="36"/>
      <c r="AI86" s="36"/>
      <c r="AJ86" s="36"/>
      <c r="AK86" s="36"/>
      <c r="AL86" s="36"/>
      <c r="AM86" s="36"/>
    </row>
    <row r="87" spans="1:39" s="28" customFormat="1" x14ac:dyDescent="0.25">
      <c r="A87" s="1" t="s">
        <v>508</v>
      </c>
      <c r="B87" s="1" t="s">
        <v>194</v>
      </c>
      <c r="C87" s="1" t="s">
        <v>333</v>
      </c>
      <c r="D87" s="1"/>
      <c r="E87" s="1"/>
      <c r="F87" s="1"/>
      <c r="G87" s="1"/>
      <c r="H87" s="1" t="s">
        <v>401</v>
      </c>
      <c r="I87" s="1" t="s">
        <v>402</v>
      </c>
      <c r="J87" s="1" t="s">
        <v>278</v>
      </c>
      <c r="K87" s="1" t="s">
        <v>279</v>
      </c>
      <c r="L87" s="1" t="s">
        <v>247</v>
      </c>
      <c r="M87" s="1" t="s">
        <v>485</v>
      </c>
      <c r="N87" s="1">
        <v>2</v>
      </c>
      <c r="O87" s="1">
        <v>38</v>
      </c>
      <c r="P87" s="1">
        <v>38</v>
      </c>
      <c r="Q87" s="1">
        <v>105100</v>
      </c>
      <c r="R87" s="1">
        <v>88700</v>
      </c>
      <c r="S87" s="1">
        <v>115800</v>
      </c>
      <c r="T87" s="1"/>
      <c r="U87" s="1"/>
      <c r="V87" s="1" t="s">
        <v>58</v>
      </c>
      <c r="W87" s="1" t="s">
        <v>479</v>
      </c>
      <c r="X87" s="1" t="s">
        <v>482</v>
      </c>
      <c r="Y87" s="1">
        <v>34</v>
      </c>
      <c r="Z87" s="1"/>
      <c r="AA87" s="1"/>
      <c r="AB87" s="1">
        <v>1</v>
      </c>
      <c r="AC87" s="30"/>
      <c r="AD87" s="53" t="s">
        <v>518</v>
      </c>
      <c r="AE87" s="35">
        <f t="shared" si="4"/>
        <v>2833601</v>
      </c>
      <c r="AF87" s="34">
        <f t="shared" si="5"/>
        <v>77</v>
      </c>
      <c r="AG87" s="36"/>
      <c r="AH87" s="36"/>
      <c r="AI87" s="36"/>
      <c r="AJ87" s="36"/>
      <c r="AK87" s="36"/>
      <c r="AL87" s="36"/>
      <c r="AM87" s="36"/>
    </row>
    <row r="88" spans="1:39" s="28" customFormat="1" x14ac:dyDescent="0.25">
      <c r="A88" s="1" t="s">
        <v>507</v>
      </c>
      <c r="B88" s="1" t="s">
        <v>194</v>
      </c>
      <c r="C88" s="1" t="s">
        <v>344</v>
      </c>
      <c r="D88" s="1"/>
      <c r="E88" s="1"/>
      <c r="F88" s="1"/>
      <c r="G88" s="1"/>
      <c r="H88" s="1" t="s">
        <v>126</v>
      </c>
      <c r="I88" s="1" t="s">
        <v>127</v>
      </c>
      <c r="J88" s="1" t="s">
        <v>164</v>
      </c>
      <c r="K88" s="1" t="s">
        <v>474</v>
      </c>
      <c r="L88" s="1" t="s">
        <v>365</v>
      </c>
      <c r="M88" s="1" t="s">
        <v>486</v>
      </c>
      <c r="N88" s="1">
        <v>3</v>
      </c>
      <c r="O88" s="1">
        <v>5</v>
      </c>
      <c r="P88" s="1">
        <v>43</v>
      </c>
      <c r="Q88" s="1">
        <v>54000</v>
      </c>
      <c r="R88" s="1">
        <v>155000</v>
      </c>
      <c r="S88" s="1">
        <v>153000</v>
      </c>
      <c r="T88" s="1"/>
      <c r="U88" s="1"/>
      <c r="V88" s="1" t="s">
        <v>59</v>
      </c>
      <c r="W88" s="1" t="s">
        <v>479</v>
      </c>
      <c r="X88" s="1" t="s">
        <v>127</v>
      </c>
      <c r="Y88" s="1">
        <v>39</v>
      </c>
      <c r="Z88" s="1"/>
      <c r="AA88" s="1"/>
      <c r="AB88" s="1">
        <v>1</v>
      </c>
      <c r="AC88" s="30"/>
    </row>
    <row r="89" spans="1:39" s="28" customFormat="1" x14ac:dyDescent="0.25">
      <c r="A89" s="1" t="s">
        <v>181</v>
      </c>
      <c r="B89" s="1" t="s">
        <v>194</v>
      </c>
      <c r="C89" s="1" t="s">
        <v>345</v>
      </c>
      <c r="D89" s="1"/>
      <c r="E89" s="1"/>
      <c r="F89" s="1"/>
      <c r="G89" s="1"/>
      <c r="H89" s="1" t="s">
        <v>128</v>
      </c>
      <c r="I89" s="1" t="s">
        <v>129</v>
      </c>
      <c r="J89" s="1" t="s">
        <v>165</v>
      </c>
      <c r="K89" s="1" t="s">
        <v>463</v>
      </c>
      <c r="L89" s="1" t="s">
        <v>365</v>
      </c>
      <c r="M89" s="1" t="s">
        <v>486</v>
      </c>
      <c r="N89" s="1">
        <v>3</v>
      </c>
      <c r="O89" s="1">
        <v>8</v>
      </c>
      <c r="P89" s="1">
        <v>46</v>
      </c>
      <c r="Q89" s="1">
        <v>8000</v>
      </c>
      <c r="R89" s="1">
        <v>90000</v>
      </c>
      <c r="S89" s="1">
        <v>99000</v>
      </c>
      <c r="T89" s="1"/>
      <c r="U89" s="1"/>
      <c r="V89" s="1" t="s">
        <v>60</v>
      </c>
      <c r="W89" s="1" t="s">
        <v>479</v>
      </c>
      <c r="X89" s="1" t="s">
        <v>129</v>
      </c>
      <c r="Y89" s="1">
        <v>42</v>
      </c>
      <c r="Z89" s="1"/>
      <c r="AA89" s="1"/>
      <c r="AB89" s="1">
        <v>1</v>
      </c>
      <c r="AC89" s="30"/>
    </row>
    <row r="90" spans="1:39" s="28" customFormat="1" x14ac:dyDescent="0.25">
      <c r="A90" s="1" t="s">
        <v>182</v>
      </c>
      <c r="B90" s="1" t="s">
        <v>194</v>
      </c>
      <c r="C90" s="1" t="s">
        <v>242</v>
      </c>
      <c r="D90" s="1" t="s">
        <v>243</v>
      </c>
      <c r="E90" s="1"/>
      <c r="F90" s="1"/>
      <c r="G90" s="1"/>
      <c r="H90" s="1" t="s">
        <v>130</v>
      </c>
      <c r="I90" s="1" t="s">
        <v>131</v>
      </c>
      <c r="J90" s="1" t="s">
        <v>166</v>
      </c>
      <c r="K90" s="1" t="s">
        <v>475</v>
      </c>
      <c r="L90" s="1" t="s">
        <v>251</v>
      </c>
      <c r="M90" s="1" t="s">
        <v>487</v>
      </c>
      <c r="N90" s="1">
        <v>4</v>
      </c>
      <c r="O90" s="1">
        <v>2</v>
      </c>
      <c r="P90" s="1">
        <v>49</v>
      </c>
      <c r="Q90" s="1">
        <v>73700</v>
      </c>
      <c r="R90" s="1">
        <v>86400</v>
      </c>
      <c r="S90" s="1">
        <v>95300</v>
      </c>
      <c r="T90" s="1"/>
      <c r="U90" s="1"/>
      <c r="V90" s="1" t="s">
        <v>61</v>
      </c>
      <c r="W90" s="1" t="s">
        <v>479</v>
      </c>
      <c r="X90" s="1" t="s">
        <v>131</v>
      </c>
      <c r="Y90" s="1">
        <v>45</v>
      </c>
      <c r="Z90" s="1"/>
      <c r="AA90" s="1"/>
      <c r="AB90" s="1">
        <v>2</v>
      </c>
      <c r="AC90" s="30"/>
    </row>
    <row r="91" spans="1:39" s="28" customFormat="1" x14ac:dyDescent="0.25">
      <c r="A91" s="1" t="s">
        <v>504</v>
      </c>
      <c r="B91" s="1" t="s">
        <v>194</v>
      </c>
      <c r="C91" s="1" t="s">
        <v>95</v>
      </c>
      <c r="D91" s="1"/>
      <c r="E91" s="1"/>
      <c r="F91" s="1"/>
      <c r="G91" s="1"/>
      <c r="H91" s="1" t="s">
        <v>132</v>
      </c>
      <c r="I91" s="1" t="s">
        <v>133</v>
      </c>
      <c r="J91" s="1" t="s">
        <v>167</v>
      </c>
      <c r="K91" s="1" t="s">
        <v>86</v>
      </c>
      <c r="L91" s="1" t="s">
        <v>251</v>
      </c>
      <c r="M91" s="1" t="s">
        <v>487</v>
      </c>
      <c r="N91" s="1">
        <v>4</v>
      </c>
      <c r="O91" s="1">
        <v>3</v>
      </c>
      <c r="P91" s="1">
        <v>50</v>
      </c>
      <c r="Q91" s="1">
        <v>39350</v>
      </c>
      <c r="R91" s="1">
        <v>40000</v>
      </c>
      <c r="S91" s="1">
        <v>153250</v>
      </c>
      <c r="T91" s="1"/>
      <c r="U91" s="1"/>
      <c r="V91" s="1" t="s">
        <v>62</v>
      </c>
      <c r="W91" s="1" t="s">
        <v>479</v>
      </c>
      <c r="X91" s="1" t="s">
        <v>133</v>
      </c>
      <c r="Y91" s="1">
        <v>46</v>
      </c>
      <c r="Z91" s="1"/>
      <c r="AA91" s="1"/>
      <c r="AB91" s="1">
        <v>1</v>
      </c>
      <c r="AC91" s="30"/>
    </row>
    <row r="92" spans="1:39" s="28" customFormat="1" x14ac:dyDescent="0.25">
      <c r="A92" s="1" t="s">
        <v>186</v>
      </c>
      <c r="B92" s="1" t="s">
        <v>194</v>
      </c>
      <c r="C92" s="1" t="s">
        <v>96</v>
      </c>
      <c r="D92" s="1"/>
      <c r="E92" s="1"/>
      <c r="F92" s="1"/>
      <c r="G92" s="1"/>
      <c r="H92" s="1" t="s">
        <v>134</v>
      </c>
      <c r="I92" s="1" t="s">
        <v>135</v>
      </c>
      <c r="J92" s="1" t="s">
        <v>168</v>
      </c>
      <c r="K92" s="1" t="s">
        <v>470</v>
      </c>
      <c r="L92" s="1" t="s">
        <v>250</v>
      </c>
      <c r="M92" s="1" t="s">
        <v>488</v>
      </c>
      <c r="N92" s="1">
        <v>5</v>
      </c>
      <c r="O92" s="1">
        <v>3</v>
      </c>
      <c r="P92" s="1">
        <v>54</v>
      </c>
      <c r="Q92" s="1">
        <v>32500</v>
      </c>
      <c r="R92" s="1">
        <v>95700</v>
      </c>
      <c r="S92" s="1">
        <v>100100</v>
      </c>
      <c r="T92" s="1"/>
      <c r="U92" s="1"/>
      <c r="V92" s="1" t="s">
        <v>63</v>
      </c>
      <c r="W92" s="1" t="s">
        <v>479</v>
      </c>
      <c r="X92" s="1" t="s">
        <v>135</v>
      </c>
      <c r="Y92" s="1">
        <v>50</v>
      </c>
      <c r="Z92" s="1"/>
      <c r="AA92" s="1"/>
      <c r="AB92" s="1">
        <v>1</v>
      </c>
      <c r="AC92" s="30"/>
    </row>
    <row r="93" spans="1:39" s="28" customFormat="1" x14ac:dyDescent="0.25">
      <c r="A93" s="1" t="s">
        <v>187</v>
      </c>
      <c r="B93" s="1" t="s">
        <v>194</v>
      </c>
      <c r="C93" s="1" t="s">
        <v>323</v>
      </c>
      <c r="D93" s="1"/>
      <c r="E93" s="1"/>
      <c r="F93" s="1"/>
      <c r="G93" s="1"/>
      <c r="H93" s="1" t="s">
        <v>398</v>
      </c>
      <c r="I93" s="1" t="s">
        <v>136</v>
      </c>
      <c r="J93" s="1" t="s">
        <v>169</v>
      </c>
      <c r="K93" s="1" t="s">
        <v>85</v>
      </c>
      <c r="L93" s="1" t="s">
        <v>250</v>
      </c>
      <c r="M93" s="1" t="s">
        <v>488</v>
      </c>
      <c r="N93" s="1">
        <v>5</v>
      </c>
      <c r="O93" s="1">
        <v>6</v>
      </c>
      <c r="P93" s="1">
        <v>57</v>
      </c>
      <c r="Q93" s="1">
        <v>7000</v>
      </c>
      <c r="R93" s="1">
        <v>4000</v>
      </c>
      <c r="S93" s="1">
        <v>4000</v>
      </c>
      <c r="T93" s="1"/>
      <c r="U93" s="1"/>
      <c r="V93" s="1" t="s">
        <v>64</v>
      </c>
      <c r="W93" s="1" t="s">
        <v>479</v>
      </c>
      <c r="X93" s="1" t="s">
        <v>136</v>
      </c>
      <c r="Y93" s="1">
        <v>53</v>
      </c>
      <c r="Z93" s="1"/>
      <c r="AA93" s="1"/>
      <c r="AB93" s="1">
        <v>1</v>
      </c>
      <c r="AC93" s="30"/>
    </row>
    <row r="94" spans="1:39" s="28" customFormat="1" x14ac:dyDescent="0.25">
      <c r="A94" s="1" t="s">
        <v>188</v>
      </c>
      <c r="B94" s="1" t="s">
        <v>194</v>
      </c>
      <c r="C94" s="1" t="s">
        <v>323</v>
      </c>
      <c r="D94" s="1" t="s">
        <v>95</v>
      </c>
      <c r="E94" s="1"/>
      <c r="F94" s="1"/>
      <c r="G94" s="1"/>
      <c r="H94" s="1" t="s">
        <v>398</v>
      </c>
      <c r="I94" s="1" t="s">
        <v>136</v>
      </c>
      <c r="J94" s="1" t="s">
        <v>170</v>
      </c>
      <c r="K94" s="1" t="s">
        <v>85</v>
      </c>
      <c r="L94" s="1" t="s">
        <v>250</v>
      </c>
      <c r="M94" s="1" t="s">
        <v>488</v>
      </c>
      <c r="N94" s="1">
        <v>5</v>
      </c>
      <c r="O94" s="1">
        <v>7</v>
      </c>
      <c r="P94" s="1">
        <v>58</v>
      </c>
      <c r="Q94" s="1">
        <v>80000</v>
      </c>
      <c r="R94" s="1">
        <v>149000</v>
      </c>
      <c r="S94" s="1">
        <v>102000</v>
      </c>
      <c r="T94" s="1"/>
      <c r="U94" s="1"/>
      <c r="V94" s="1" t="s">
        <v>65</v>
      </c>
      <c r="W94" s="1" t="s">
        <v>479</v>
      </c>
      <c r="X94" s="1" t="s">
        <v>136</v>
      </c>
      <c r="Y94" s="1">
        <v>54</v>
      </c>
      <c r="Z94" s="1"/>
      <c r="AA94" s="1"/>
      <c r="AB94" s="1">
        <v>2</v>
      </c>
      <c r="AC94" s="30"/>
    </row>
    <row r="95" spans="1:39" s="28" customFormat="1" x14ac:dyDescent="0.25">
      <c r="A95" s="1" t="s">
        <v>189</v>
      </c>
      <c r="B95" s="1" t="s">
        <v>194</v>
      </c>
      <c r="C95" s="1" t="s">
        <v>331</v>
      </c>
      <c r="D95" s="1"/>
      <c r="E95" s="1"/>
      <c r="F95" s="1"/>
      <c r="G95" s="1"/>
      <c r="H95" s="1" t="s">
        <v>134</v>
      </c>
      <c r="I95" s="1" t="s">
        <v>137</v>
      </c>
      <c r="J95" s="1" t="s">
        <v>171</v>
      </c>
      <c r="K95" s="1" t="s">
        <v>471</v>
      </c>
      <c r="L95" s="1" t="s">
        <v>250</v>
      </c>
      <c r="M95" s="1" t="s">
        <v>488</v>
      </c>
      <c r="N95" s="1">
        <v>5</v>
      </c>
      <c r="O95" s="1">
        <v>8</v>
      </c>
      <c r="P95" s="1">
        <v>59</v>
      </c>
      <c r="Q95" s="1">
        <v>45000</v>
      </c>
      <c r="R95" s="1">
        <v>88000</v>
      </c>
      <c r="S95" s="1">
        <v>129000</v>
      </c>
      <c r="T95" s="1"/>
      <c r="U95" s="1"/>
      <c r="V95" s="1" t="s">
        <v>66</v>
      </c>
      <c r="W95" s="1" t="s">
        <v>479</v>
      </c>
      <c r="X95" s="1" t="s">
        <v>137</v>
      </c>
      <c r="Y95" s="1">
        <v>55</v>
      </c>
      <c r="Z95" s="1"/>
      <c r="AA95" s="1"/>
      <c r="AB95" s="1">
        <v>1</v>
      </c>
      <c r="AC95" s="30"/>
    </row>
    <row r="96" spans="1:39" s="28" customFormat="1" x14ac:dyDescent="0.25">
      <c r="A96" s="1" t="s">
        <v>184</v>
      </c>
      <c r="B96" s="1" t="s">
        <v>194</v>
      </c>
      <c r="C96" s="1" t="s">
        <v>345</v>
      </c>
      <c r="D96" s="1"/>
      <c r="E96" s="1"/>
      <c r="F96" s="1"/>
      <c r="G96" s="1"/>
      <c r="H96" s="1" t="s">
        <v>138</v>
      </c>
      <c r="I96" s="1" t="s">
        <v>139</v>
      </c>
      <c r="J96" s="1" t="s">
        <v>172</v>
      </c>
      <c r="K96" s="1" t="s">
        <v>476</v>
      </c>
      <c r="L96" s="1" t="s">
        <v>250</v>
      </c>
      <c r="M96" s="1" t="s">
        <v>488</v>
      </c>
      <c r="N96" s="1">
        <v>5</v>
      </c>
      <c r="O96" s="1">
        <v>11</v>
      </c>
      <c r="P96" s="1">
        <v>62</v>
      </c>
      <c r="Q96" s="1">
        <v>82000</v>
      </c>
      <c r="R96" s="1">
        <v>174000</v>
      </c>
      <c r="S96" s="1">
        <v>202000</v>
      </c>
      <c r="T96" s="1"/>
      <c r="U96" s="1"/>
      <c r="V96" s="1" t="s">
        <v>67</v>
      </c>
      <c r="W96" s="1" t="s">
        <v>479</v>
      </c>
      <c r="X96" s="1" t="s">
        <v>139</v>
      </c>
      <c r="Y96" s="1">
        <v>58</v>
      </c>
      <c r="Z96" s="1"/>
      <c r="AA96" s="1"/>
      <c r="AB96" s="1">
        <v>1</v>
      </c>
      <c r="AC96" s="30"/>
    </row>
    <row r="97" spans="1:29" s="28" customFormat="1" x14ac:dyDescent="0.25">
      <c r="A97" s="1" t="s">
        <v>185</v>
      </c>
      <c r="B97" s="1" t="s">
        <v>194</v>
      </c>
      <c r="C97" s="1" t="s">
        <v>97</v>
      </c>
      <c r="D97" s="1" t="s">
        <v>345</v>
      </c>
      <c r="E97" s="1"/>
      <c r="F97" s="1"/>
      <c r="G97" s="1"/>
      <c r="H97" s="1" t="s">
        <v>128</v>
      </c>
      <c r="I97" s="1" t="s">
        <v>129</v>
      </c>
      <c r="J97" s="1" t="s">
        <v>165</v>
      </c>
      <c r="K97" s="1" t="s">
        <v>464</v>
      </c>
      <c r="L97" s="1" t="s">
        <v>250</v>
      </c>
      <c r="M97" s="1" t="s">
        <v>488</v>
      </c>
      <c r="N97" s="1">
        <v>5</v>
      </c>
      <c r="O97" s="1">
        <v>12</v>
      </c>
      <c r="P97" s="1">
        <v>63</v>
      </c>
      <c r="Q97" s="1">
        <v>32000</v>
      </c>
      <c r="R97" s="1">
        <v>35000</v>
      </c>
      <c r="S97" s="1">
        <v>93000</v>
      </c>
      <c r="T97" s="1"/>
      <c r="U97" s="1"/>
      <c r="V97" s="1" t="s">
        <v>68</v>
      </c>
      <c r="W97" s="1" t="s">
        <v>479</v>
      </c>
      <c r="X97" s="1" t="s">
        <v>129</v>
      </c>
      <c r="Y97" s="1">
        <v>59</v>
      </c>
      <c r="Z97" s="1"/>
      <c r="AA97" s="1"/>
      <c r="AB97" s="1">
        <v>2</v>
      </c>
      <c r="AC97" s="30"/>
    </row>
    <row r="98" spans="1:29" s="28" customFormat="1" x14ac:dyDescent="0.25">
      <c r="A98" s="1" t="s">
        <v>190</v>
      </c>
      <c r="B98" s="1" t="s">
        <v>194</v>
      </c>
      <c r="C98" s="1" t="s">
        <v>94</v>
      </c>
      <c r="D98" s="1" t="s">
        <v>98</v>
      </c>
      <c r="E98" s="1"/>
      <c r="F98" s="1"/>
      <c r="G98" s="1"/>
      <c r="H98" s="1" t="s">
        <v>140</v>
      </c>
      <c r="I98" s="1" t="s">
        <v>141</v>
      </c>
      <c r="J98" s="1" t="s">
        <v>173</v>
      </c>
      <c r="K98" s="1" t="s">
        <v>78</v>
      </c>
      <c r="L98" s="1" t="s">
        <v>248</v>
      </c>
      <c r="M98" s="1" t="s">
        <v>489</v>
      </c>
      <c r="N98" s="1">
        <v>6</v>
      </c>
      <c r="O98" s="1">
        <v>1</v>
      </c>
      <c r="P98" s="1">
        <v>64</v>
      </c>
      <c r="Q98" s="1">
        <v>71510</v>
      </c>
      <c r="R98" s="1">
        <v>158490</v>
      </c>
      <c r="S98" s="1">
        <v>287040</v>
      </c>
      <c r="T98" s="1"/>
      <c r="U98" s="1"/>
      <c r="V98" s="1" t="s">
        <v>69</v>
      </c>
      <c r="W98" s="1" t="s">
        <v>479</v>
      </c>
      <c r="X98" s="1" t="s">
        <v>141</v>
      </c>
      <c r="Y98" s="1">
        <v>60</v>
      </c>
      <c r="Z98" s="1"/>
      <c r="AA98" s="1"/>
      <c r="AB98" s="1">
        <v>2</v>
      </c>
      <c r="AC98" s="30"/>
    </row>
    <row r="99" spans="1:29" s="28" customFormat="1" x14ac:dyDescent="0.25">
      <c r="A99" s="1" t="s">
        <v>193</v>
      </c>
      <c r="B99" s="1" t="s">
        <v>194</v>
      </c>
      <c r="C99" s="1" t="s">
        <v>344</v>
      </c>
      <c r="D99" s="1"/>
      <c r="E99" s="1"/>
      <c r="F99" s="1"/>
      <c r="G99" s="1"/>
      <c r="H99" s="1" t="s">
        <v>398</v>
      </c>
      <c r="I99" s="1" t="s">
        <v>142</v>
      </c>
      <c r="J99" s="1" t="s">
        <v>174</v>
      </c>
      <c r="K99" s="1" t="s">
        <v>84</v>
      </c>
      <c r="L99" s="1" t="s">
        <v>248</v>
      </c>
      <c r="M99" s="1" t="s">
        <v>489</v>
      </c>
      <c r="N99" s="1">
        <v>6</v>
      </c>
      <c r="O99" s="1">
        <v>3</v>
      </c>
      <c r="P99" s="1">
        <v>66</v>
      </c>
      <c r="Q99" s="1">
        <v>44410</v>
      </c>
      <c r="R99" s="1">
        <v>46145</v>
      </c>
      <c r="S99" s="1">
        <v>78322</v>
      </c>
      <c r="T99" s="1"/>
      <c r="U99" s="1"/>
      <c r="V99" s="1" t="s">
        <v>70</v>
      </c>
      <c r="W99" s="1" t="s">
        <v>479</v>
      </c>
      <c r="X99" s="1" t="s">
        <v>142</v>
      </c>
      <c r="Y99" s="1">
        <v>62</v>
      </c>
      <c r="Z99" s="1"/>
      <c r="AA99" s="1"/>
      <c r="AB99" s="1">
        <v>1</v>
      </c>
      <c r="AC99" s="30"/>
    </row>
    <row r="100" spans="1:29" s="28" customFormat="1" x14ac:dyDescent="0.25">
      <c r="A100" s="1" t="s">
        <v>500</v>
      </c>
      <c r="B100" s="1" t="s">
        <v>194</v>
      </c>
      <c r="C100" s="1" t="s">
        <v>94</v>
      </c>
      <c r="D100" s="1"/>
      <c r="E100" s="1"/>
      <c r="F100" s="1"/>
      <c r="G100" s="1"/>
      <c r="H100" s="1" t="s">
        <v>143</v>
      </c>
      <c r="I100" s="1" t="s">
        <v>144</v>
      </c>
      <c r="J100" s="1" t="s">
        <v>175</v>
      </c>
      <c r="K100" s="1" t="s">
        <v>88</v>
      </c>
      <c r="L100" s="1" t="s">
        <v>248</v>
      </c>
      <c r="M100" s="1" t="s">
        <v>489</v>
      </c>
      <c r="N100" s="1">
        <v>6</v>
      </c>
      <c r="O100" s="1">
        <v>9</v>
      </c>
      <c r="P100" s="1">
        <v>72</v>
      </c>
      <c r="Q100" s="1">
        <v>45400</v>
      </c>
      <c r="R100" s="1">
        <v>96500</v>
      </c>
      <c r="S100" s="1">
        <v>144700</v>
      </c>
      <c r="T100" s="1"/>
      <c r="U100" s="1"/>
      <c r="V100" s="1" t="s">
        <v>71</v>
      </c>
      <c r="W100" s="1" t="s">
        <v>479</v>
      </c>
      <c r="X100" s="1" t="s">
        <v>144</v>
      </c>
      <c r="Y100" s="1">
        <v>66</v>
      </c>
      <c r="Z100" s="1"/>
      <c r="AA100" s="1"/>
      <c r="AB100" s="1">
        <v>1</v>
      </c>
      <c r="AC100" s="30"/>
    </row>
    <row r="101" spans="1:29" s="28" customFormat="1" x14ac:dyDescent="0.25">
      <c r="A101" s="1" t="s">
        <v>191</v>
      </c>
      <c r="B101" s="1" t="s">
        <v>194</v>
      </c>
      <c r="C101" s="1" t="s">
        <v>99</v>
      </c>
      <c r="D101" s="1"/>
      <c r="E101" s="1"/>
      <c r="F101" s="1"/>
      <c r="G101" s="1"/>
      <c r="H101" s="1" t="s">
        <v>145</v>
      </c>
      <c r="I101" s="1" t="s">
        <v>434</v>
      </c>
      <c r="J101" s="1" t="s">
        <v>176</v>
      </c>
      <c r="K101" s="1" t="s">
        <v>465</v>
      </c>
      <c r="L101" s="1" t="s">
        <v>248</v>
      </c>
      <c r="M101" s="1" t="s">
        <v>489</v>
      </c>
      <c r="N101" s="1">
        <v>6</v>
      </c>
      <c r="O101" s="1">
        <v>10</v>
      </c>
      <c r="P101" s="1">
        <v>73</v>
      </c>
      <c r="Q101" s="1">
        <v>49000</v>
      </c>
      <c r="R101" s="1">
        <v>124000</v>
      </c>
      <c r="S101" s="1">
        <v>195000</v>
      </c>
      <c r="T101" s="1"/>
      <c r="U101" s="1"/>
      <c r="V101" s="1" t="s">
        <v>72</v>
      </c>
      <c r="W101" s="1" t="s">
        <v>479</v>
      </c>
      <c r="X101" s="1" t="s">
        <v>434</v>
      </c>
      <c r="Y101" s="1">
        <v>67</v>
      </c>
      <c r="Z101" s="1"/>
      <c r="AA101" s="1"/>
      <c r="AB101" s="1">
        <v>1</v>
      </c>
      <c r="AC101" s="30"/>
    </row>
    <row r="102" spans="1:29" s="28" customFormat="1" x14ac:dyDescent="0.25">
      <c r="A102" s="1" t="s">
        <v>192</v>
      </c>
      <c r="B102" s="1" t="s">
        <v>194</v>
      </c>
      <c r="C102" s="1" t="s">
        <v>333</v>
      </c>
      <c r="D102" s="1"/>
      <c r="E102" s="1"/>
      <c r="F102" s="1"/>
      <c r="G102" s="1"/>
      <c r="H102" s="1" t="s">
        <v>388</v>
      </c>
      <c r="I102" s="1" t="s">
        <v>146</v>
      </c>
      <c r="J102" s="1" t="s">
        <v>177</v>
      </c>
      <c r="K102" s="1" t="s">
        <v>472</v>
      </c>
      <c r="L102" s="1" t="s">
        <v>248</v>
      </c>
      <c r="M102" s="1" t="s">
        <v>489</v>
      </c>
      <c r="N102" s="1">
        <v>6</v>
      </c>
      <c r="O102" s="1">
        <v>11</v>
      </c>
      <c r="P102" s="1">
        <v>74</v>
      </c>
      <c r="Q102" s="1">
        <v>15000</v>
      </c>
      <c r="R102" s="1">
        <v>102000</v>
      </c>
      <c r="S102" s="1">
        <v>152000</v>
      </c>
      <c r="T102" s="1"/>
      <c r="U102" s="1"/>
      <c r="V102" s="1" t="s">
        <v>73</v>
      </c>
      <c r="W102" s="1" t="s">
        <v>479</v>
      </c>
      <c r="X102" s="1" t="s">
        <v>146</v>
      </c>
      <c r="Y102" s="1">
        <v>68</v>
      </c>
      <c r="Z102" s="1"/>
      <c r="AA102" s="1"/>
      <c r="AB102" s="1">
        <v>1</v>
      </c>
      <c r="AC102" s="30"/>
    </row>
    <row r="103" spans="1:29" s="28" customFormat="1" x14ac:dyDescent="0.25">
      <c r="A103" s="1" t="s">
        <v>494</v>
      </c>
      <c r="B103" s="1" t="s">
        <v>194</v>
      </c>
      <c r="C103" s="1" t="s">
        <v>94</v>
      </c>
      <c r="D103" s="1" t="s">
        <v>346</v>
      </c>
      <c r="E103" s="1"/>
      <c r="F103" s="1"/>
      <c r="G103" s="1"/>
      <c r="H103" s="1" t="s">
        <v>147</v>
      </c>
      <c r="I103" s="1" t="s">
        <v>148</v>
      </c>
      <c r="J103" s="1" t="s">
        <v>178</v>
      </c>
      <c r="K103" s="1" t="s">
        <v>80</v>
      </c>
      <c r="L103" s="1" t="s">
        <v>249</v>
      </c>
      <c r="M103" s="1" t="s">
        <v>490</v>
      </c>
      <c r="N103" s="1">
        <v>7</v>
      </c>
      <c r="O103" s="1">
        <v>3</v>
      </c>
      <c r="P103" s="1">
        <v>80</v>
      </c>
      <c r="Q103" s="1">
        <v>46200</v>
      </c>
      <c r="R103" s="1">
        <v>56100</v>
      </c>
      <c r="S103" s="1">
        <v>57000</v>
      </c>
      <c r="T103" s="1"/>
      <c r="U103" s="1"/>
      <c r="V103" s="1" t="s">
        <v>74</v>
      </c>
      <c r="W103" s="1" t="s">
        <v>479</v>
      </c>
      <c r="X103" s="1" t="s">
        <v>148</v>
      </c>
      <c r="Y103" s="1">
        <v>73</v>
      </c>
      <c r="Z103" s="1"/>
      <c r="AA103" s="1"/>
      <c r="AB103" s="1">
        <v>2</v>
      </c>
      <c r="AC103" s="30"/>
    </row>
    <row r="104" spans="1:29" s="28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9" s="28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9" s="28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X106"/>
      <c r="Y106"/>
      <c r="Z106"/>
      <c r="AA106"/>
      <c r="AB106"/>
    </row>
    <row r="107" spans="1:29" s="28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X107"/>
      <c r="Y107"/>
      <c r="Z107"/>
      <c r="AA107"/>
      <c r="AB107"/>
    </row>
    <row r="108" spans="1:29" s="28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X108"/>
      <c r="Y108"/>
      <c r="Z108"/>
      <c r="AA108"/>
      <c r="AB108"/>
    </row>
    <row r="109" spans="1:29" s="28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X109"/>
      <c r="Y109"/>
      <c r="Z109"/>
      <c r="AA109"/>
      <c r="AB109"/>
    </row>
    <row r="110" spans="1:29" s="28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X110"/>
      <c r="Y110"/>
      <c r="Z110"/>
      <c r="AA110"/>
      <c r="AB110"/>
    </row>
    <row r="111" spans="1:29" s="28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X111"/>
      <c r="Y111"/>
      <c r="Z111"/>
      <c r="AA111"/>
      <c r="AB111"/>
    </row>
    <row r="112" spans="1:29" s="28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X112"/>
      <c r="Y112"/>
      <c r="Z112"/>
      <c r="AA112"/>
      <c r="AB112"/>
    </row>
    <row r="113" spans="1:28" s="28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X113"/>
      <c r="Y113"/>
      <c r="Z113"/>
      <c r="AA113"/>
      <c r="AB113"/>
    </row>
    <row r="114" spans="1:28" s="28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X114"/>
      <c r="Y114"/>
      <c r="Z114"/>
      <c r="AA114"/>
      <c r="AB114"/>
    </row>
    <row r="115" spans="1:28" s="28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s="28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s="28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s="28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s="28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s="28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s="28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s="28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s="28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s="28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s="28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s="28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s="28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s="28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s="28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s="28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s="28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s="28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s="28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s="28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s="28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s="28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s="28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s="28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s="28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s="28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s="28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s="28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s="28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s="28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s="28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s="28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s="28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s="28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s="28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s="28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s="28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s="28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s="28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s="28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s="28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s="28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s="28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s="28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s="28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s="28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s="28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s="28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s="28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s="28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s="28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s="28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s="28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s="28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s="28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s="28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s="28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s="28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s="28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s="28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s="28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s="28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s="28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s="28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s="28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s="28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s="28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s="28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s="28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s="28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s="28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s="28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s="28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s="28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s="28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s="28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s="28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s="28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s="28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s="28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s="28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s="28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s="28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s="28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s="28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s="28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s="28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s="28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s="28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s="28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s="28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s="28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s="28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s="28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s="28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s="28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s="28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s="28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s="28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s="28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s="28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s="28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s="28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s="28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s="28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s="28" customForma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s="28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s="28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s="28" customForma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s="28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s="28" customForma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s="28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s="28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s="28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s="28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s="28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s="28" customForma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s="28" customForma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s="28" customForma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s="28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s="28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s="28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s="28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s="28" customForma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s="28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s="28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30" s="28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30" s="28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30" s="28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30" s="28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30" s="28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30" s="28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30" s="28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30" s="28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30" s="28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30" s="28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30" s="28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30" s="28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30" s="28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30" x14ac:dyDescent="0.25">
      <c r="AC254" s="28"/>
      <c r="AD254" s="28"/>
    </row>
    <row r="255" spans="1:30" x14ac:dyDescent="0.25">
      <c r="AC255" s="28"/>
      <c r="AD255" s="28"/>
    </row>
    <row r="256" spans="1:30" x14ac:dyDescent="0.25">
      <c r="AC256" s="28"/>
      <c r="AD256" s="28"/>
    </row>
    <row r="257" spans="29:30" x14ac:dyDescent="0.25">
      <c r="AC257" s="28"/>
      <c r="AD257" s="28"/>
    </row>
    <row r="258" spans="29:30" x14ac:dyDescent="0.25">
      <c r="AC258" s="28"/>
      <c r="AD258" s="28"/>
    </row>
    <row r="259" spans="29:30" x14ac:dyDescent="0.25">
      <c r="AC259" s="28"/>
      <c r="AD259" s="28"/>
    </row>
    <row r="260" spans="29:30" x14ac:dyDescent="0.25">
      <c r="AC260" s="28"/>
      <c r="AD260" s="28"/>
    </row>
    <row r="261" spans="29:30" x14ac:dyDescent="0.25">
      <c r="AC261" s="28"/>
      <c r="AD261" s="28"/>
    </row>
    <row r="262" spans="29:30" x14ac:dyDescent="0.25">
      <c r="AC262" s="28"/>
      <c r="AD262" s="28"/>
    </row>
    <row r="263" spans="29:30" x14ac:dyDescent="0.25">
      <c r="AC263" s="28"/>
      <c r="AD263" s="28"/>
    </row>
    <row r="264" spans="29:30" x14ac:dyDescent="0.25">
      <c r="AC264" s="28"/>
      <c r="AD264" s="28"/>
    </row>
    <row r="265" spans="29:30" x14ac:dyDescent="0.25">
      <c r="AC265" s="28"/>
      <c r="AD265" s="28"/>
    </row>
    <row r="266" spans="29:30" x14ac:dyDescent="0.25">
      <c r="AC266" s="28"/>
      <c r="AD266" s="28"/>
    </row>
    <row r="267" spans="29:30" x14ac:dyDescent="0.25">
      <c r="AC267" s="28"/>
      <c r="AD267" s="28"/>
    </row>
    <row r="268" spans="29:30" x14ac:dyDescent="0.25">
      <c r="AC268" s="28"/>
      <c r="AD268" s="28"/>
    </row>
    <row r="269" spans="29:30" x14ac:dyDescent="0.25">
      <c r="AC269" s="28"/>
      <c r="AD269" s="28"/>
    </row>
    <row r="270" spans="29:30" x14ac:dyDescent="0.25">
      <c r="AC270" s="28"/>
      <c r="AD270" s="28"/>
    </row>
    <row r="271" spans="29:30" x14ac:dyDescent="0.25">
      <c r="AC271" s="28"/>
      <c r="AD271" s="28"/>
    </row>
    <row r="272" spans="29:30" x14ac:dyDescent="0.25">
      <c r="AC272" s="28"/>
      <c r="AD272" s="28"/>
    </row>
    <row r="273" spans="29:30" x14ac:dyDescent="0.25">
      <c r="AC273" s="28"/>
      <c r="AD273" s="28"/>
    </row>
    <row r="274" spans="29:30" x14ac:dyDescent="0.25">
      <c r="AC274" s="28"/>
      <c r="AD274" s="28"/>
    </row>
    <row r="275" spans="29:30" x14ac:dyDescent="0.25">
      <c r="AC275" s="28"/>
      <c r="AD275" s="28"/>
    </row>
    <row r="276" spans="29:30" x14ac:dyDescent="0.25">
      <c r="AC276" s="28"/>
      <c r="AD276" s="28"/>
    </row>
    <row r="277" spans="29:30" x14ac:dyDescent="0.25">
      <c r="AC277" s="28"/>
      <c r="AD277" s="28"/>
    </row>
    <row r="278" spans="29:30" x14ac:dyDescent="0.25">
      <c r="AC278" s="28"/>
      <c r="AD278" s="28"/>
    </row>
    <row r="279" spans="29:30" x14ac:dyDescent="0.25">
      <c r="AC279" s="28"/>
      <c r="AD279" s="28"/>
    </row>
    <row r="280" spans="29:30" x14ac:dyDescent="0.25">
      <c r="AC280" s="28"/>
      <c r="AD280" s="28"/>
    </row>
    <row r="281" spans="29:30" x14ac:dyDescent="0.25">
      <c r="AC281" s="28"/>
      <c r="AD281" s="28"/>
    </row>
    <row r="282" spans="29:30" x14ac:dyDescent="0.25">
      <c r="AC282" s="28"/>
      <c r="AD282" s="28"/>
    </row>
    <row r="283" spans="29:30" x14ac:dyDescent="0.25">
      <c r="AC283" s="28"/>
      <c r="AD283" s="28"/>
    </row>
    <row r="284" spans="29:30" x14ac:dyDescent="0.25">
      <c r="AC284" s="28"/>
      <c r="AD284" s="28"/>
    </row>
    <row r="285" spans="29:30" x14ac:dyDescent="0.25">
      <c r="AC285" s="28"/>
      <c r="AD285" s="28"/>
    </row>
    <row r="286" spans="29:30" x14ac:dyDescent="0.25">
      <c r="AC286" s="28"/>
      <c r="AD286" s="28"/>
    </row>
    <row r="287" spans="29:30" x14ac:dyDescent="0.25">
      <c r="AC287" s="28"/>
      <c r="AD287" s="28"/>
    </row>
    <row r="288" spans="29:30" x14ac:dyDescent="0.25">
      <c r="AC288" s="28"/>
      <c r="AD288" s="28"/>
    </row>
    <row r="289" spans="29:30" x14ac:dyDescent="0.25">
      <c r="AC289" s="28"/>
      <c r="AD289" s="28"/>
    </row>
    <row r="290" spans="29:30" x14ac:dyDescent="0.25">
      <c r="AC290" s="28"/>
      <c r="AD290" s="28"/>
    </row>
    <row r="291" spans="29:30" x14ac:dyDescent="0.25">
      <c r="AC291" s="28"/>
      <c r="AD291" s="28"/>
    </row>
    <row r="292" spans="29:30" x14ac:dyDescent="0.25">
      <c r="AC292" s="28"/>
      <c r="AD292" s="28"/>
    </row>
    <row r="293" spans="29:30" x14ac:dyDescent="0.25">
      <c r="AC293" s="28"/>
      <c r="AD293" s="28"/>
    </row>
    <row r="294" spans="29:30" x14ac:dyDescent="0.25">
      <c r="AC294" s="28"/>
      <c r="AD294" s="28"/>
    </row>
    <row r="295" spans="29:30" x14ac:dyDescent="0.25">
      <c r="AC295" s="28"/>
      <c r="AD295" s="28"/>
    </row>
    <row r="296" spans="29:30" x14ac:dyDescent="0.25">
      <c r="AC296" s="28"/>
      <c r="AD296" s="28"/>
    </row>
    <row r="297" spans="29:30" x14ac:dyDescent="0.25">
      <c r="AC297" s="28"/>
      <c r="AD297" s="28"/>
    </row>
    <row r="298" spans="29:30" x14ac:dyDescent="0.25">
      <c r="AC298" s="28"/>
      <c r="AD298" s="28"/>
    </row>
    <row r="299" spans="29:30" x14ac:dyDescent="0.25">
      <c r="AC299" s="28"/>
      <c r="AD299" s="28"/>
    </row>
    <row r="300" spans="29:30" x14ac:dyDescent="0.25">
      <c r="AC300" s="28"/>
      <c r="AD300" s="28"/>
    </row>
    <row r="301" spans="29:30" x14ac:dyDescent="0.25">
      <c r="AC301" s="28"/>
      <c r="AD301" s="28"/>
    </row>
    <row r="302" spans="29:30" x14ac:dyDescent="0.25">
      <c r="AC302" s="28"/>
      <c r="AD302" s="28"/>
    </row>
    <row r="303" spans="29:30" x14ac:dyDescent="0.25">
      <c r="AC303" s="28"/>
      <c r="AD303" s="28"/>
    </row>
    <row r="304" spans="29:30" x14ac:dyDescent="0.25">
      <c r="AC304" s="28"/>
      <c r="AD304" s="28"/>
    </row>
    <row r="305" spans="29:30" x14ac:dyDescent="0.25">
      <c r="AC305" s="28"/>
      <c r="AD305" s="28"/>
    </row>
    <row r="306" spans="29:30" x14ac:dyDescent="0.25">
      <c r="AC306" s="28"/>
      <c r="AD306" s="28"/>
    </row>
    <row r="307" spans="29:30" x14ac:dyDescent="0.25">
      <c r="AC307" s="28"/>
      <c r="AD307" s="28"/>
    </row>
    <row r="308" spans="29:30" x14ac:dyDescent="0.25">
      <c r="AC308" s="28"/>
      <c r="AD308" s="28"/>
    </row>
    <row r="309" spans="29:30" x14ac:dyDescent="0.25">
      <c r="AC309" s="28"/>
      <c r="AD309" s="28"/>
    </row>
    <row r="310" spans="29:30" x14ac:dyDescent="0.25">
      <c r="AC310" s="28"/>
      <c r="AD310" s="28"/>
    </row>
    <row r="311" spans="29:30" x14ac:dyDescent="0.25">
      <c r="AC311" s="28"/>
      <c r="AD311" s="28"/>
    </row>
    <row r="312" spans="29:30" x14ac:dyDescent="0.25">
      <c r="AC312" s="28"/>
      <c r="AD312" s="28"/>
    </row>
    <row r="313" spans="29:30" x14ac:dyDescent="0.25">
      <c r="AC313" s="28"/>
      <c r="AD313" s="28"/>
    </row>
    <row r="314" spans="29:30" x14ac:dyDescent="0.25">
      <c r="AC314" s="28"/>
      <c r="AD314" s="28"/>
    </row>
    <row r="315" spans="29:30" x14ac:dyDescent="0.25">
      <c r="AC315" s="28"/>
      <c r="AD315" s="28"/>
    </row>
    <row r="316" spans="29:30" x14ac:dyDescent="0.25">
      <c r="AC316" s="28"/>
      <c r="AD316" s="28"/>
    </row>
    <row r="317" spans="29:30" x14ac:dyDescent="0.25">
      <c r="AC317" s="28"/>
      <c r="AD317" s="28"/>
    </row>
    <row r="318" spans="29:30" x14ac:dyDescent="0.25">
      <c r="AC318" s="28"/>
      <c r="AD318" s="28"/>
    </row>
    <row r="319" spans="29:30" x14ac:dyDescent="0.25">
      <c r="AC319" s="28"/>
      <c r="AD319" s="28"/>
    </row>
    <row r="320" spans="29:30" x14ac:dyDescent="0.25">
      <c r="AC320" s="28"/>
      <c r="AD320" s="28"/>
    </row>
    <row r="321" spans="29:30" x14ac:dyDescent="0.25">
      <c r="AC321" s="28"/>
      <c r="AD321" s="28"/>
    </row>
  </sheetData>
  <phoneticPr fontId="0" type="noConversion"/>
  <pageMargins left="0.75" right="0.75" top="1" bottom="1" header="0.5" footer="0.5"/>
  <pageSetup paperSize="1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247"/>
  <sheetViews>
    <sheetView zoomScale="50" workbookViewId="0">
      <selection activeCell="C2" sqref="C2:E26"/>
    </sheetView>
  </sheetViews>
  <sheetFormatPr defaultRowHeight="13.2" x14ac:dyDescent="0.25"/>
  <cols>
    <col min="2" max="2" width="12.44140625" bestFit="1" customWidth="1"/>
    <col min="3" max="5" width="4.6640625" bestFit="1" customWidth="1"/>
    <col min="23" max="23" width="13.5546875" bestFit="1" customWidth="1"/>
  </cols>
  <sheetData>
    <row r="1" spans="1:30" x14ac:dyDescent="0.25">
      <c r="A1" s="2" t="s">
        <v>580</v>
      </c>
      <c r="B1" s="2" t="s">
        <v>581</v>
      </c>
      <c r="X1" s="2"/>
      <c r="Y1" s="2"/>
      <c r="Z1" s="2"/>
      <c r="AA1" s="2"/>
      <c r="AB1" s="2"/>
      <c r="AC1" s="2"/>
      <c r="AD1" s="2"/>
    </row>
    <row r="2" spans="1:30" ht="15.6" x14ac:dyDescent="0.3">
      <c r="A2" t="s">
        <v>548</v>
      </c>
      <c r="B2" t="s">
        <v>548</v>
      </c>
      <c r="C2" s="24" t="s">
        <v>548</v>
      </c>
      <c r="D2" s="24">
        <f t="shared" ref="D2:D26" si="0">COUNTIF($A$2:$A$147, C2)</f>
        <v>28</v>
      </c>
      <c r="E2" s="24">
        <f>COUNTIF($B$2:$B$147, C2)</f>
        <v>9</v>
      </c>
    </row>
    <row r="3" spans="1:30" ht="15.6" x14ac:dyDescent="0.3">
      <c r="A3" t="s">
        <v>548</v>
      </c>
      <c r="B3" t="s">
        <v>548</v>
      </c>
      <c r="C3" s="24" t="s">
        <v>559</v>
      </c>
      <c r="D3" s="24">
        <f t="shared" si="0"/>
        <v>3</v>
      </c>
      <c r="E3" s="24">
        <f t="shared" ref="E3:E26" si="1">COUNTIF($B$2:$B$147, C3)</f>
        <v>3</v>
      </c>
    </row>
    <row r="4" spans="1:30" ht="15.6" x14ac:dyDescent="0.3">
      <c r="A4" t="s">
        <v>548</v>
      </c>
      <c r="B4" t="s">
        <v>548</v>
      </c>
      <c r="C4" s="24" t="s">
        <v>558</v>
      </c>
      <c r="D4" s="24">
        <f t="shared" si="0"/>
        <v>6</v>
      </c>
      <c r="E4" s="24">
        <f t="shared" si="1"/>
        <v>6</v>
      </c>
    </row>
    <row r="5" spans="1:30" ht="15.6" x14ac:dyDescent="0.3">
      <c r="A5" t="s">
        <v>548</v>
      </c>
      <c r="B5" t="s">
        <v>548</v>
      </c>
      <c r="C5" s="24" t="s">
        <v>571</v>
      </c>
      <c r="D5" s="24">
        <f t="shared" si="0"/>
        <v>1</v>
      </c>
      <c r="E5" s="24">
        <f t="shared" si="1"/>
        <v>1</v>
      </c>
    </row>
    <row r="6" spans="1:30" ht="15.6" x14ac:dyDescent="0.3">
      <c r="A6" t="s">
        <v>548</v>
      </c>
      <c r="B6" t="s">
        <v>548</v>
      </c>
      <c r="C6" s="24" t="s">
        <v>564</v>
      </c>
      <c r="D6" s="24">
        <f t="shared" si="0"/>
        <v>8</v>
      </c>
      <c r="E6" s="24">
        <f t="shared" si="1"/>
        <v>8</v>
      </c>
    </row>
    <row r="7" spans="1:30" ht="15.6" x14ac:dyDescent="0.3">
      <c r="A7" t="s">
        <v>548</v>
      </c>
      <c r="B7" t="s">
        <v>548</v>
      </c>
      <c r="C7" s="24" t="s">
        <v>553</v>
      </c>
      <c r="D7" s="24">
        <f t="shared" si="0"/>
        <v>32</v>
      </c>
      <c r="E7" s="24">
        <f t="shared" si="1"/>
        <v>18</v>
      </c>
    </row>
    <row r="8" spans="1:30" ht="15.6" x14ac:dyDescent="0.3">
      <c r="A8" t="s">
        <v>548</v>
      </c>
      <c r="B8" t="s">
        <v>548</v>
      </c>
      <c r="C8" s="24" t="s">
        <v>550</v>
      </c>
      <c r="D8" s="24">
        <f t="shared" si="0"/>
        <v>11</v>
      </c>
      <c r="E8" s="24">
        <f t="shared" si="1"/>
        <v>11</v>
      </c>
    </row>
    <row r="9" spans="1:30" ht="15.6" x14ac:dyDescent="0.3">
      <c r="A9" t="s">
        <v>548</v>
      </c>
      <c r="B9" s="43" t="s">
        <v>548</v>
      </c>
      <c r="C9" s="24" t="s">
        <v>570</v>
      </c>
      <c r="D9" s="24">
        <f t="shared" si="0"/>
        <v>1</v>
      </c>
      <c r="E9" s="24">
        <f t="shared" si="1"/>
        <v>1</v>
      </c>
    </row>
    <row r="10" spans="1:30" ht="15.6" x14ac:dyDescent="0.3">
      <c r="A10" s="43" t="s">
        <v>548</v>
      </c>
      <c r="B10" t="s">
        <v>548</v>
      </c>
      <c r="C10" s="24" t="s">
        <v>567</v>
      </c>
      <c r="D10" s="24">
        <f t="shared" si="0"/>
        <v>1</v>
      </c>
      <c r="E10" s="24">
        <f t="shared" si="1"/>
        <v>1</v>
      </c>
    </row>
    <row r="11" spans="1:30" ht="15.6" x14ac:dyDescent="0.3">
      <c r="A11" t="s">
        <v>548</v>
      </c>
      <c r="B11" t="s">
        <v>559</v>
      </c>
      <c r="C11" s="24" t="s">
        <v>556</v>
      </c>
      <c r="D11" s="24">
        <f t="shared" si="0"/>
        <v>7</v>
      </c>
      <c r="E11" s="24">
        <f t="shared" si="1"/>
        <v>7</v>
      </c>
    </row>
    <row r="12" spans="1:30" ht="15.6" x14ac:dyDescent="0.3">
      <c r="A12" t="s">
        <v>548</v>
      </c>
      <c r="B12" t="s">
        <v>559</v>
      </c>
      <c r="C12" s="24" t="s">
        <v>547</v>
      </c>
      <c r="D12" s="24">
        <f t="shared" si="0"/>
        <v>10</v>
      </c>
      <c r="E12" s="24">
        <f t="shared" si="1"/>
        <v>10</v>
      </c>
    </row>
    <row r="13" spans="1:30" ht="15.6" x14ac:dyDescent="0.3">
      <c r="A13" t="s">
        <v>548</v>
      </c>
      <c r="B13" s="43" t="s">
        <v>559</v>
      </c>
      <c r="C13" s="24" t="s">
        <v>561</v>
      </c>
      <c r="D13" s="24">
        <f t="shared" si="0"/>
        <v>1</v>
      </c>
      <c r="E13" s="24">
        <f t="shared" si="1"/>
        <v>1</v>
      </c>
    </row>
    <row r="14" spans="1:30" ht="15.6" x14ac:dyDescent="0.3">
      <c r="A14" t="s">
        <v>548</v>
      </c>
      <c r="B14" t="s">
        <v>558</v>
      </c>
      <c r="C14" s="24" t="s">
        <v>555</v>
      </c>
      <c r="D14" s="24">
        <f t="shared" si="0"/>
        <v>3</v>
      </c>
      <c r="E14" s="24">
        <f t="shared" si="1"/>
        <v>3</v>
      </c>
    </row>
    <row r="15" spans="1:30" ht="15.6" x14ac:dyDescent="0.3">
      <c r="A15" t="s">
        <v>548</v>
      </c>
      <c r="B15" t="s">
        <v>558</v>
      </c>
      <c r="C15" s="24" t="s">
        <v>563</v>
      </c>
      <c r="D15" s="24">
        <f t="shared" si="0"/>
        <v>1</v>
      </c>
      <c r="E15" s="24">
        <f t="shared" si="1"/>
        <v>1</v>
      </c>
    </row>
    <row r="16" spans="1:30" ht="15.6" x14ac:dyDescent="0.3">
      <c r="A16" t="s">
        <v>548</v>
      </c>
      <c r="B16" t="s">
        <v>558</v>
      </c>
      <c r="C16" s="24" t="s">
        <v>560</v>
      </c>
      <c r="D16" s="24">
        <f t="shared" si="0"/>
        <v>1</v>
      </c>
      <c r="E16" s="24">
        <f t="shared" si="1"/>
        <v>1</v>
      </c>
    </row>
    <row r="17" spans="1:5" ht="15.6" x14ac:dyDescent="0.3">
      <c r="A17" t="s">
        <v>548</v>
      </c>
      <c r="B17" t="s">
        <v>558</v>
      </c>
      <c r="C17" s="24" t="s">
        <v>552</v>
      </c>
      <c r="D17" s="24">
        <f t="shared" si="0"/>
        <v>10</v>
      </c>
      <c r="E17" s="24">
        <f t="shared" si="1"/>
        <v>10</v>
      </c>
    </row>
    <row r="18" spans="1:5" ht="15.6" x14ac:dyDescent="0.3">
      <c r="A18" t="s">
        <v>548</v>
      </c>
      <c r="B18" t="s">
        <v>558</v>
      </c>
      <c r="C18" s="24" t="s">
        <v>549</v>
      </c>
      <c r="D18" s="24">
        <f t="shared" si="0"/>
        <v>2</v>
      </c>
      <c r="E18" s="24">
        <f t="shared" si="1"/>
        <v>2</v>
      </c>
    </row>
    <row r="19" spans="1:5" ht="15.6" x14ac:dyDescent="0.3">
      <c r="A19" t="s">
        <v>548</v>
      </c>
      <c r="B19" t="s">
        <v>558</v>
      </c>
      <c r="C19" s="24" t="s">
        <v>566</v>
      </c>
      <c r="D19" s="24">
        <f t="shared" si="0"/>
        <v>2</v>
      </c>
      <c r="E19" s="24">
        <f t="shared" si="1"/>
        <v>2</v>
      </c>
    </row>
    <row r="20" spans="1:5" ht="15.6" x14ac:dyDescent="0.3">
      <c r="A20" t="s">
        <v>548</v>
      </c>
      <c r="B20" t="s">
        <v>571</v>
      </c>
      <c r="C20" s="24" t="s">
        <v>565</v>
      </c>
      <c r="D20" s="24">
        <f t="shared" si="0"/>
        <v>3</v>
      </c>
      <c r="E20" s="24">
        <f t="shared" si="1"/>
        <v>3</v>
      </c>
    </row>
    <row r="21" spans="1:5" ht="15.6" x14ac:dyDescent="0.3">
      <c r="A21" t="s">
        <v>548</v>
      </c>
      <c r="B21" t="s">
        <v>564</v>
      </c>
      <c r="C21" s="24" t="s">
        <v>569</v>
      </c>
      <c r="D21" s="24">
        <f t="shared" si="0"/>
        <v>1</v>
      </c>
      <c r="E21" s="24">
        <f t="shared" si="1"/>
        <v>1</v>
      </c>
    </row>
    <row r="22" spans="1:5" ht="15.6" x14ac:dyDescent="0.3">
      <c r="A22" s="42" t="s">
        <v>548</v>
      </c>
      <c r="B22" t="s">
        <v>564</v>
      </c>
      <c r="C22" s="24" t="s">
        <v>562</v>
      </c>
      <c r="D22" s="24">
        <f t="shared" si="0"/>
        <v>3</v>
      </c>
      <c r="E22" s="24">
        <f t="shared" si="1"/>
        <v>3</v>
      </c>
    </row>
    <row r="23" spans="1:5" ht="15.6" x14ac:dyDescent="0.3">
      <c r="A23" t="s">
        <v>548</v>
      </c>
      <c r="B23" t="s">
        <v>564</v>
      </c>
      <c r="C23" s="24" t="s">
        <v>551</v>
      </c>
      <c r="D23" s="24">
        <f t="shared" si="0"/>
        <v>3</v>
      </c>
      <c r="E23" s="24">
        <f t="shared" si="1"/>
        <v>3</v>
      </c>
    </row>
    <row r="24" spans="1:5" ht="15.6" x14ac:dyDescent="0.3">
      <c r="A24" t="s">
        <v>548</v>
      </c>
      <c r="B24" t="s">
        <v>564</v>
      </c>
      <c r="C24" s="24" t="s">
        <v>554</v>
      </c>
      <c r="D24" s="24">
        <f t="shared" si="0"/>
        <v>6</v>
      </c>
      <c r="E24" s="24">
        <f t="shared" si="1"/>
        <v>6</v>
      </c>
    </row>
    <row r="25" spans="1:5" ht="15.6" x14ac:dyDescent="0.3">
      <c r="A25" t="s">
        <v>548</v>
      </c>
      <c r="B25" t="s">
        <v>564</v>
      </c>
      <c r="C25" s="24" t="s">
        <v>568</v>
      </c>
      <c r="D25" s="24">
        <f t="shared" si="0"/>
        <v>1</v>
      </c>
      <c r="E25" s="24">
        <f t="shared" si="1"/>
        <v>1</v>
      </c>
    </row>
    <row r="26" spans="1:5" ht="15.6" x14ac:dyDescent="0.3">
      <c r="A26" t="s">
        <v>548</v>
      </c>
      <c r="B26" t="s">
        <v>564</v>
      </c>
      <c r="C26" s="24" t="s">
        <v>557</v>
      </c>
      <c r="D26" s="24">
        <f t="shared" si="0"/>
        <v>1</v>
      </c>
      <c r="E26" s="24">
        <f t="shared" si="1"/>
        <v>1</v>
      </c>
    </row>
    <row r="27" spans="1:5" x14ac:dyDescent="0.25">
      <c r="A27" t="s">
        <v>548</v>
      </c>
      <c r="B27" t="s">
        <v>564</v>
      </c>
    </row>
    <row r="28" spans="1:5" x14ac:dyDescent="0.25">
      <c r="A28" t="s">
        <v>548</v>
      </c>
      <c r="B28" t="s">
        <v>564</v>
      </c>
    </row>
    <row r="29" spans="1:5" x14ac:dyDescent="0.25">
      <c r="A29" t="s">
        <v>548</v>
      </c>
      <c r="B29" t="s">
        <v>553</v>
      </c>
    </row>
    <row r="30" spans="1:5" x14ac:dyDescent="0.25">
      <c r="A30" t="s">
        <v>559</v>
      </c>
      <c r="B30" t="s">
        <v>553</v>
      </c>
    </row>
    <row r="31" spans="1:5" x14ac:dyDescent="0.25">
      <c r="A31" t="s">
        <v>559</v>
      </c>
      <c r="B31" t="s">
        <v>553</v>
      </c>
    </row>
    <row r="32" spans="1:5" x14ac:dyDescent="0.25">
      <c r="A32" s="43" t="s">
        <v>559</v>
      </c>
      <c r="B32" t="s">
        <v>553</v>
      </c>
    </row>
    <row r="33" spans="1:29" x14ac:dyDescent="0.25">
      <c r="A33" t="s">
        <v>558</v>
      </c>
      <c r="B33" t="s">
        <v>553</v>
      </c>
    </row>
    <row r="34" spans="1:29" x14ac:dyDescent="0.25">
      <c r="A34" t="s">
        <v>558</v>
      </c>
      <c r="B34" t="s">
        <v>553</v>
      </c>
    </row>
    <row r="35" spans="1:29" x14ac:dyDescent="0.25">
      <c r="A35" t="s">
        <v>558</v>
      </c>
      <c r="B35" s="28" t="s">
        <v>553</v>
      </c>
      <c r="X35" s="28"/>
      <c r="Y35" s="28"/>
      <c r="Z35" s="28"/>
      <c r="AA35" s="28"/>
      <c r="AB35" s="28"/>
      <c r="AC35" s="28"/>
    </row>
    <row r="36" spans="1:29" x14ac:dyDescent="0.25">
      <c r="A36" t="s">
        <v>558</v>
      </c>
      <c r="B36" s="28" t="s">
        <v>553</v>
      </c>
      <c r="X36" s="28"/>
      <c r="Y36" s="28"/>
      <c r="Z36" s="28"/>
      <c r="AA36" s="28"/>
      <c r="AB36" s="28"/>
      <c r="AC36" s="28"/>
    </row>
    <row r="37" spans="1:29" x14ac:dyDescent="0.25">
      <c r="A37" t="s">
        <v>558</v>
      </c>
      <c r="B37" s="42" t="s">
        <v>553</v>
      </c>
      <c r="X37" s="28"/>
      <c r="Y37" s="28"/>
      <c r="Z37" s="28"/>
      <c r="AA37" s="28"/>
      <c r="AB37" s="28"/>
      <c r="AC37" s="28"/>
    </row>
    <row r="38" spans="1:29" x14ac:dyDescent="0.25">
      <c r="A38" t="s">
        <v>558</v>
      </c>
      <c r="B38" s="28" t="s">
        <v>553</v>
      </c>
      <c r="X38" s="28"/>
      <c r="Y38" s="28"/>
      <c r="Z38" s="28"/>
      <c r="AA38" s="28"/>
      <c r="AB38" s="28"/>
      <c r="AC38" s="28"/>
    </row>
    <row r="39" spans="1:29" x14ac:dyDescent="0.25">
      <c r="A39" t="s">
        <v>571</v>
      </c>
      <c r="B39" s="28" t="s">
        <v>553</v>
      </c>
      <c r="X39" s="28"/>
      <c r="Y39" s="28"/>
      <c r="Z39" s="28"/>
      <c r="AA39" s="28"/>
      <c r="AB39" s="28"/>
      <c r="AC39" s="28"/>
    </row>
    <row r="40" spans="1:29" x14ac:dyDescent="0.25">
      <c r="A40" t="s">
        <v>564</v>
      </c>
      <c r="B40" s="28" t="s">
        <v>553</v>
      </c>
      <c r="X40" s="28"/>
      <c r="Y40" s="28"/>
      <c r="Z40" s="28"/>
      <c r="AA40" s="28"/>
      <c r="AB40" s="28"/>
      <c r="AC40" s="28"/>
    </row>
    <row r="41" spans="1:29" x14ac:dyDescent="0.25">
      <c r="A41" t="s">
        <v>564</v>
      </c>
      <c r="B41" s="28" t="s">
        <v>553</v>
      </c>
      <c r="X41" s="28"/>
      <c r="Y41" s="28"/>
      <c r="Z41" s="28"/>
      <c r="AA41" s="28"/>
      <c r="AB41" s="28"/>
      <c r="AC41" s="28"/>
    </row>
    <row r="42" spans="1:29" x14ac:dyDescent="0.25">
      <c r="A42" t="s">
        <v>564</v>
      </c>
      <c r="B42" s="28" t="s">
        <v>553</v>
      </c>
      <c r="X42" s="28"/>
      <c r="Y42" s="28"/>
      <c r="Z42" s="28"/>
      <c r="AA42" s="28"/>
      <c r="AB42" s="28"/>
      <c r="AC42" s="28"/>
    </row>
    <row r="43" spans="1:29" x14ac:dyDescent="0.25">
      <c r="A43" t="s">
        <v>564</v>
      </c>
      <c r="B43" s="28" t="s">
        <v>553</v>
      </c>
      <c r="X43" s="28"/>
      <c r="Y43" s="28"/>
      <c r="Z43" s="28"/>
      <c r="AA43" s="28"/>
      <c r="AB43" s="28"/>
      <c r="AC43" s="28"/>
    </row>
    <row r="44" spans="1:29" x14ac:dyDescent="0.25">
      <c r="A44" t="s">
        <v>564</v>
      </c>
      <c r="B44" s="28" t="s">
        <v>553</v>
      </c>
      <c r="X44" s="28"/>
      <c r="Y44" s="28"/>
      <c r="Z44" s="28"/>
      <c r="AA44" s="28"/>
      <c r="AB44" s="28"/>
      <c r="AC44" s="28"/>
    </row>
    <row r="45" spans="1:29" x14ac:dyDescent="0.25">
      <c r="A45" t="s">
        <v>564</v>
      </c>
      <c r="B45" s="42" t="s">
        <v>553</v>
      </c>
      <c r="X45" s="28"/>
      <c r="Y45" s="28"/>
      <c r="Z45" s="28"/>
      <c r="AA45" s="28"/>
      <c r="AB45" s="28"/>
      <c r="AC45" s="28"/>
    </row>
    <row r="46" spans="1:29" x14ac:dyDescent="0.25">
      <c r="A46" t="s">
        <v>564</v>
      </c>
      <c r="B46" s="28" t="s">
        <v>553</v>
      </c>
      <c r="X46" s="28"/>
      <c r="Y46" s="28"/>
      <c r="Z46" s="28"/>
      <c r="AA46" s="28"/>
      <c r="AB46" s="28"/>
      <c r="AC46" s="28"/>
    </row>
    <row r="47" spans="1:29" x14ac:dyDescent="0.25">
      <c r="A47" t="s">
        <v>564</v>
      </c>
      <c r="B47" s="28" t="s">
        <v>550</v>
      </c>
      <c r="X47" s="28"/>
      <c r="Y47" s="28"/>
      <c r="Z47" s="28"/>
      <c r="AA47" s="28"/>
      <c r="AB47" s="28"/>
      <c r="AC47" s="28"/>
    </row>
    <row r="48" spans="1:29" x14ac:dyDescent="0.25">
      <c r="A48" t="s">
        <v>553</v>
      </c>
      <c r="B48" s="28" t="s">
        <v>550</v>
      </c>
      <c r="X48" s="28"/>
      <c r="Y48" s="28"/>
      <c r="Z48" s="28"/>
      <c r="AA48" s="28"/>
      <c r="AB48" s="28"/>
      <c r="AC48" s="28"/>
    </row>
    <row r="49" spans="1:29" x14ac:dyDescent="0.25">
      <c r="A49" t="s">
        <v>553</v>
      </c>
      <c r="B49" s="28" t="s">
        <v>550</v>
      </c>
      <c r="X49" s="28"/>
      <c r="Y49" s="28"/>
      <c r="Z49" s="28"/>
      <c r="AA49" s="28"/>
      <c r="AB49" s="28"/>
      <c r="AC49" s="28"/>
    </row>
    <row r="50" spans="1:29" x14ac:dyDescent="0.25">
      <c r="A50" t="s">
        <v>553</v>
      </c>
      <c r="B50" s="28" t="s">
        <v>550</v>
      </c>
      <c r="X50" s="28"/>
      <c r="Y50" s="28"/>
      <c r="Z50" s="28"/>
      <c r="AA50" s="28"/>
      <c r="AB50" s="28"/>
      <c r="AC50" s="28"/>
    </row>
    <row r="51" spans="1:29" x14ac:dyDescent="0.25">
      <c r="A51" t="s">
        <v>553</v>
      </c>
      <c r="B51" s="28" t="s">
        <v>550</v>
      </c>
      <c r="X51" s="28"/>
      <c r="Y51" s="28"/>
      <c r="Z51" s="28"/>
      <c r="AA51" s="28"/>
      <c r="AB51" s="28"/>
      <c r="AC51" s="28"/>
    </row>
    <row r="52" spans="1:29" x14ac:dyDescent="0.25">
      <c r="A52" t="s">
        <v>553</v>
      </c>
      <c r="B52" s="28" t="s">
        <v>550</v>
      </c>
      <c r="X52" s="28"/>
      <c r="Y52" s="28"/>
      <c r="Z52" s="28"/>
      <c r="AA52" s="28"/>
      <c r="AB52" s="28"/>
      <c r="AC52" s="28"/>
    </row>
    <row r="53" spans="1:29" x14ac:dyDescent="0.25">
      <c r="A53" t="s">
        <v>553</v>
      </c>
      <c r="B53" s="28" t="s">
        <v>550</v>
      </c>
      <c r="X53" s="28"/>
      <c r="Y53" s="28"/>
      <c r="Z53" s="28"/>
      <c r="AA53" s="28"/>
      <c r="AB53" s="28"/>
      <c r="AC53" s="28"/>
    </row>
    <row r="54" spans="1:29" x14ac:dyDescent="0.25">
      <c r="A54" t="s">
        <v>553</v>
      </c>
      <c r="B54" s="42" t="s">
        <v>550</v>
      </c>
      <c r="X54" s="28"/>
      <c r="Y54" s="28"/>
      <c r="Z54" s="28"/>
      <c r="AA54" s="28"/>
      <c r="AB54" s="28"/>
      <c r="AC54" s="28"/>
    </row>
    <row r="55" spans="1:29" x14ac:dyDescent="0.25">
      <c r="A55" t="s">
        <v>553</v>
      </c>
      <c r="B55" s="28" t="s">
        <v>550</v>
      </c>
      <c r="X55" s="28"/>
      <c r="Y55" s="28"/>
      <c r="Z55" s="28"/>
      <c r="AA55" s="28"/>
      <c r="AB55" s="28"/>
      <c r="AC55" s="28"/>
    </row>
    <row r="56" spans="1:29" x14ac:dyDescent="0.25">
      <c r="A56" t="s">
        <v>553</v>
      </c>
      <c r="B56" s="28" t="s">
        <v>550</v>
      </c>
      <c r="X56" s="28"/>
      <c r="Y56" s="28"/>
      <c r="Z56" s="28"/>
      <c r="AA56" s="28"/>
      <c r="AB56" s="28"/>
      <c r="AC56" s="28"/>
    </row>
    <row r="57" spans="1:29" x14ac:dyDescent="0.25">
      <c r="A57" t="s">
        <v>553</v>
      </c>
      <c r="B57" s="42" t="s">
        <v>550</v>
      </c>
      <c r="X57" s="28"/>
      <c r="Y57" s="28"/>
      <c r="Z57" s="28"/>
      <c r="AA57" s="28"/>
      <c r="AB57" s="28"/>
      <c r="AC57" s="28"/>
    </row>
    <row r="58" spans="1:29" x14ac:dyDescent="0.25">
      <c r="A58" t="s">
        <v>553</v>
      </c>
      <c r="B58" s="28" t="s">
        <v>570</v>
      </c>
      <c r="X58" s="28"/>
      <c r="Y58" s="28"/>
      <c r="Z58" s="28"/>
      <c r="AA58" s="28"/>
      <c r="AB58" s="28"/>
      <c r="AC58" s="28"/>
    </row>
    <row r="59" spans="1:29" x14ac:dyDescent="0.25">
      <c r="A59" t="s">
        <v>553</v>
      </c>
      <c r="B59" s="28" t="s">
        <v>567</v>
      </c>
      <c r="X59" s="28"/>
      <c r="Y59" s="28"/>
      <c r="Z59" s="28"/>
      <c r="AA59" s="28"/>
      <c r="AB59" s="28"/>
      <c r="AC59" s="28"/>
    </row>
    <row r="60" spans="1:29" x14ac:dyDescent="0.25">
      <c r="A60" t="s">
        <v>553</v>
      </c>
      <c r="B60" s="28" t="s">
        <v>556</v>
      </c>
      <c r="X60" s="28"/>
      <c r="Y60" s="28"/>
      <c r="Z60" s="28"/>
      <c r="AA60" s="28"/>
      <c r="AB60" s="28"/>
      <c r="AC60" s="28"/>
    </row>
    <row r="61" spans="1:29" x14ac:dyDescent="0.25">
      <c r="A61" t="s">
        <v>553</v>
      </c>
      <c r="B61" s="28" t="s">
        <v>556</v>
      </c>
      <c r="X61" s="28"/>
      <c r="Y61" s="28"/>
      <c r="Z61" s="28"/>
      <c r="AA61" s="28"/>
      <c r="AB61" s="28"/>
      <c r="AC61" s="28"/>
    </row>
    <row r="62" spans="1:29" x14ac:dyDescent="0.25">
      <c r="A62" t="s">
        <v>553</v>
      </c>
      <c r="B62" s="28" t="s">
        <v>556</v>
      </c>
      <c r="X62" s="28"/>
      <c r="Y62" s="28"/>
      <c r="Z62" s="28"/>
      <c r="AA62" s="28"/>
      <c r="AB62" s="28"/>
      <c r="AC62" s="28"/>
    </row>
    <row r="63" spans="1:29" x14ac:dyDescent="0.25">
      <c r="A63" t="s">
        <v>553</v>
      </c>
      <c r="B63" s="28" t="s">
        <v>556</v>
      </c>
      <c r="X63" s="28"/>
      <c r="Y63" s="28"/>
      <c r="Z63" s="28"/>
      <c r="AA63" s="28"/>
      <c r="AB63" s="28"/>
      <c r="AC63" s="28"/>
    </row>
    <row r="64" spans="1:29" x14ac:dyDescent="0.25">
      <c r="A64" s="43" t="s">
        <v>553</v>
      </c>
      <c r="B64" s="28" t="s">
        <v>556</v>
      </c>
      <c r="X64" s="28"/>
      <c r="Y64" s="28"/>
      <c r="Z64" s="28"/>
      <c r="AA64" s="28"/>
      <c r="AB64" s="28"/>
      <c r="AC64" s="28"/>
    </row>
    <row r="65" spans="1:29" x14ac:dyDescent="0.25">
      <c r="A65" t="s">
        <v>553</v>
      </c>
      <c r="B65" s="28" t="s">
        <v>556</v>
      </c>
      <c r="X65" s="28"/>
      <c r="Y65" s="28"/>
      <c r="Z65" s="28"/>
      <c r="AA65" s="28"/>
      <c r="AB65" s="28"/>
      <c r="AC65" s="28"/>
    </row>
    <row r="66" spans="1:29" x14ac:dyDescent="0.25">
      <c r="A66" t="s">
        <v>553</v>
      </c>
      <c r="B66" s="28" t="s">
        <v>556</v>
      </c>
      <c r="X66" s="28"/>
      <c r="Y66" s="28"/>
      <c r="Z66" s="28"/>
      <c r="AA66" s="28"/>
      <c r="AB66" s="28"/>
      <c r="AC66" s="28"/>
    </row>
    <row r="67" spans="1:29" x14ac:dyDescent="0.25">
      <c r="A67" t="s">
        <v>553</v>
      </c>
      <c r="B67" s="28" t="s">
        <v>547</v>
      </c>
      <c r="X67" s="28"/>
      <c r="Y67" s="28"/>
      <c r="Z67" s="28"/>
      <c r="AA67" s="28"/>
      <c r="AB67" s="28"/>
      <c r="AC67" s="28"/>
    </row>
    <row r="68" spans="1:29" x14ac:dyDescent="0.25">
      <c r="A68" t="s">
        <v>553</v>
      </c>
      <c r="B68" s="28" t="s">
        <v>547</v>
      </c>
      <c r="X68" s="28"/>
      <c r="Y68" s="28"/>
      <c r="Z68" s="28"/>
      <c r="AA68" s="28"/>
      <c r="AB68" s="28"/>
      <c r="AC68" s="28"/>
    </row>
    <row r="69" spans="1:29" x14ac:dyDescent="0.25">
      <c r="A69" t="s">
        <v>553</v>
      </c>
      <c r="B69" s="28" t="s">
        <v>547</v>
      </c>
      <c r="X69" s="28"/>
      <c r="Y69" s="28"/>
      <c r="Z69" s="28"/>
      <c r="AA69" s="28"/>
      <c r="AB69" s="28"/>
      <c r="AC69" s="28"/>
    </row>
    <row r="70" spans="1:29" x14ac:dyDescent="0.25">
      <c r="A70" t="s">
        <v>553</v>
      </c>
      <c r="B70" s="28" t="s">
        <v>547</v>
      </c>
      <c r="X70" s="28"/>
      <c r="Y70" s="28"/>
      <c r="Z70" s="28"/>
      <c r="AA70" s="28"/>
      <c r="AB70" s="28"/>
      <c r="AC70" s="28"/>
    </row>
    <row r="71" spans="1:29" x14ac:dyDescent="0.25">
      <c r="A71" t="s">
        <v>553</v>
      </c>
      <c r="B71" s="28" t="s">
        <v>547</v>
      </c>
      <c r="X71" s="28"/>
      <c r="Y71" s="28"/>
      <c r="Z71" s="28"/>
      <c r="AA71" s="28"/>
      <c r="AB71" s="28"/>
      <c r="AC71" s="28"/>
    </row>
    <row r="72" spans="1:29" x14ac:dyDescent="0.25">
      <c r="A72" t="s">
        <v>553</v>
      </c>
      <c r="B72" s="28" t="s">
        <v>547</v>
      </c>
      <c r="X72" s="28"/>
      <c r="Y72" s="28"/>
      <c r="Z72" s="28"/>
      <c r="AA72" s="28"/>
      <c r="AB72" s="28"/>
      <c r="AC72" s="28"/>
    </row>
    <row r="73" spans="1:29" x14ac:dyDescent="0.25">
      <c r="A73" t="s">
        <v>553</v>
      </c>
      <c r="B73" s="28" t="s">
        <v>547</v>
      </c>
      <c r="X73" s="28"/>
      <c r="Y73" s="28"/>
      <c r="Z73" s="28"/>
      <c r="AA73" s="28"/>
      <c r="AB73" s="28"/>
      <c r="AC73" s="28"/>
    </row>
    <row r="74" spans="1:29" x14ac:dyDescent="0.25">
      <c r="A74" s="43" t="s">
        <v>553</v>
      </c>
      <c r="B74" s="28" t="s">
        <v>547</v>
      </c>
      <c r="X74" s="28"/>
      <c r="Y74" s="28"/>
      <c r="Z74" s="28"/>
      <c r="AA74" s="28"/>
      <c r="AB74" s="28"/>
      <c r="AC74" s="28"/>
    </row>
    <row r="75" spans="1:29" x14ac:dyDescent="0.25">
      <c r="A75" t="s">
        <v>553</v>
      </c>
      <c r="B75" s="28" t="s">
        <v>547</v>
      </c>
      <c r="X75" s="28"/>
      <c r="Y75" s="28"/>
      <c r="Z75" s="28"/>
      <c r="AA75" s="28"/>
      <c r="AB75" s="28"/>
      <c r="AC75" s="28"/>
    </row>
    <row r="76" spans="1:29" x14ac:dyDescent="0.25">
      <c r="A76" t="s">
        <v>553</v>
      </c>
      <c r="B76" s="42" t="s">
        <v>547</v>
      </c>
      <c r="X76" s="28"/>
      <c r="Y76" s="28"/>
      <c r="Z76" s="28"/>
      <c r="AA76" s="28"/>
      <c r="AB76" s="28"/>
      <c r="AC76" s="28"/>
    </row>
    <row r="77" spans="1:29" x14ac:dyDescent="0.25">
      <c r="A77" t="s">
        <v>553</v>
      </c>
      <c r="B77" s="28" t="s">
        <v>561</v>
      </c>
      <c r="X77" s="28"/>
      <c r="Y77" s="28"/>
      <c r="Z77" s="28"/>
      <c r="AA77" s="28"/>
      <c r="AB77" s="28"/>
      <c r="AC77" s="28"/>
    </row>
    <row r="78" spans="1:29" x14ac:dyDescent="0.25">
      <c r="A78" s="43" t="s">
        <v>553</v>
      </c>
      <c r="B78" s="28" t="s">
        <v>555</v>
      </c>
      <c r="X78" s="28"/>
      <c r="Y78" s="28"/>
      <c r="Z78" s="28"/>
      <c r="AA78" s="28"/>
      <c r="AB78" s="28"/>
      <c r="AC78" s="28"/>
    </row>
    <row r="79" spans="1:29" x14ac:dyDescent="0.25">
      <c r="A79" t="s">
        <v>553</v>
      </c>
      <c r="B79" s="28" t="s">
        <v>555</v>
      </c>
      <c r="Q79" s="44"/>
      <c r="R79" s="44"/>
      <c r="X79" s="28"/>
      <c r="Y79" s="28"/>
      <c r="Z79" s="28"/>
      <c r="AA79" s="28"/>
      <c r="AB79" s="28"/>
      <c r="AC79" s="28"/>
    </row>
    <row r="80" spans="1:29" x14ac:dyDescent="0.25">
      <c r="A80" s="44" t="s">
        <v>550</v>
      </c>
      <c r="B80" s="28" t="s">
        <v>555</v>
      </c>
      <c r="X80" s="28"/>
      <c r="Y80" s="28"/>
      <c r="Z80" s="28"/>
      <c r="AA80" s="28"/>
      <c r="AB80" s="28"/>
      <c r="AC80" s="28"/>
    </row>
    <row r="81" spans="1:29" x14ac:dyDescent="0.25">
      <c r="A81" s="30" t="s">
        <v>550</v>
      </c>
      <c r="B81" s="28" t="s">
        <v>563</v>
      </c>
      <c r="X81" s="42"/>
      <c r="Y81" s="28"/>
      <c r="Z81" s="28"/>
      <c r="AA81" s="28"/>
      <c r="AB81" s="28"/>
      <c r="AC81" s="28"/>
    </row>
    <row r="82" spans="1:29" x14ac:dyDescent="0.25">
      <c r="A82" s="30" t="s">
        <v>550</v>
      </c>
      <c r="B82" s="28" t="s">
        <v>560</v>
      </c>
      <c r="X82" s="42"/>
      <c r="Y82" s="28"/>
      <c r="Z82" s="28"/>
      <c r="AA82" s="28"/>
      <c r="AB82" s="28"/>
      <c r="AC82" s="28"/>
    </row>
    <row r="83" spans="1:29" x14ac:dyDescent="0.25">
      <c r="A83" t="s">
        <v>550</v>
      </c>
      <c r="B83" s="28" t="s">
        <v>552</v>
      </c>
      <c r="X83" s="28"/>
      <c r="Y83" s="28"/>
      <c r="Z83" s="28"/>
      <c r="AA83" s="28"/>
      <c r="AB83" s="28"/>
      <c r="AC83" s="28"/>
    </row>
    <row r="84" spans="1:29" x14ac:dyDescent="0.25">
      <c r="A84" t="s">
        <v>550</v>
      </c>
      <c r="B84" s="28" t="s">
        <v>552</v>
      </c>
      <c r="X84" s="28"/>
      <c r="Y84" s="28"/>
      <c r="Z84" s="28"/>
      <c r="AA84" s="28"/>
      <c r="AB84" s="28"/>
      <c r="AC84" s="28"/>
    </row>
    <row r="85" spans="1:29" x14ac:dyDescent="0.25">
      <c r="A85" t="s">
        <v>550</v>
      </c>
      <c r="B85" s="28" t="s">
        <v>552</v>
      </c>
      <c r="X85" s="28"/>
      <c r="Y85" s="28"/>
      <c r="Z85" s="28"/>
      <c r="AA85" s="28"/>
      <c r="AB85" s="28"/>
      <c r="AC85" s="28"/>
    </row>
    <row r="86" spans="1:29" x14ac:dyDescent="0.25">
      <c r="A86" t="s">
        <v>550</v>
      </c>
      <c r="B86" s="28" t="s">
        <v>552</v>
      </c>
      <c r="X86" s="28"/>
      <c r="Y86" s="28"/>
      <c r="Z86" s="28"/>
      <c r="AA86" s="28"/>
      <c r="AB86" s="28"/>
      <c r="AC86" s="28"/>
    </row>
    <row r="87" spans="1:29" x14ac:dyDescent="0.25">
      <c r="A87" s="42" t="s">
        <v>550</v>
      </c>
      <c r="B87" s="28" t="s">
        <v>552</v>
      </c>
      <c r="X87" s="28"/>
      <c r="Y87" s="28"/>
      <c r="Z87" s="28"/>
      <c r="AA87" s="28"/>
      <c r="AB87" s="28"/>
      <c r="AC87" s="28"/>
    </row>
    <row r="88" spans="1:29" x14ac:dyDescent="0.25">
      <c r="A88" t="s">
        <v>550</v>
      </c>
      <c r="B88" s="28" t="s">
        <v>552</v>
      </c>
      <c r="X88" s="28"/>
      <c r="Y88" s="28"/>
      <c r="Z88" s="28"/>
      <c r="AA88" s="28"/>
      <c r="AB88" s="28"/>
      <c r="AC88" s="28"/>
    </row>
    <row r="89" spans="1:29" x14ac:dyDescent="0.25">
      <c r="A89" t="s">
        <v>550</v>
      </c>
      <c r="B89" s="28" t="s">
        <v>552</v>
      </c>
      <c r="X89" s="28"/>
      <c r="Y89" s="28"/>
      <c r="Z89" s="28"/>
      <c r="AA89" s="28"/>
      <c r="AB89" s="28"/>
      <c r="AC89" s="28"/>
    </row>
    <row r="90" spans="1:29" x14ac:dyDescent="0.25">
      <c r="A90" s="43" t="s">
        <v>550</v>
      </c>
      <c r="B90" s="28" t="s">
        <v>552</v>
      </c>
      <c r="X90" s="28"/>
      <c r="Y90" s="28"/>
      <c r="Z90" s="28"/>
      <c r="AA90" s="28"/>
      <c r="AB90" s="28"/>
      <c r="AC90" s="28"/>
    </row>
    <row r="91" spans="1:29" x14ac:dyDescent="0.25">
      <c r="A91" t="s">
        <v>570</v>
      </c>
      <c r="B91" s="28" t="s">
        <v>552</v>
      </c>
      <c r="X91" s="28"/>
      <c r="Y91" s="28"/>
      <c r="Z91" s="28"/>
      <c r="AA91" s="28"/>
      <c r="AB91" s="28"/>
      <c r="AC91" s="28"/>
    </row>
    <row r="92" spans="1:29" x14ac:dyDescent="0.25">
      <c r="A92" t="s">
        <v>567</v>
      </c>
      <c r="B92" s="28" t="s">
        <v>552</v>
      </c>
      <c r="X92" s="28"/>
      <c r="Y92" s="28"/>
      <c r="Z92" s="28"/>
      <c r="AA92" s="28"/>
      <c r="AB92" s="28"/>
      <c r="AC92" s="28"/>
    </row>
    <row r="93" spans="1:29" x14ac:dyDescent="0.25">
      <c r="A93" t="s">
        <v>556</v>
      </c>
      <c r="B93" s="28" t="s">
        <v>549</v>
      </c>
      <c r="X93" s="28"/>
      <c r="Y93" s="28"/>
      <c r="Z93" s="28"/>
      <c r="AA93" s="28"/>
      <c r="AB93" s="28"/>
      <c r="AC93" s="28"/>
    </row>
    <row r="94" spans="1:29" x14ac:dyDescent="0.25">
      <c r="A94" t="s">
        <v>556</v>
      </c>
      <c r="B94" s="28" t="s">
        <v>549</v>
      </c>
      <c r="X94" s="28"/>
      <c r="Y94" s="28"/>
      <c r="Z94" s="28"/>
      <c r="AA94" s="28"/>
      <c r="AB94" s="28"/>
      <c r="AC94" s="28"/>
    </row>
    <row r="95" spans="1:29" x14ac:dyDescent="0.25">
      <c r="A95" t="s">
        <v>556</v>
      </c>
      <c r="B95" s="28" t="s">
        <v>566</v>
      </c>
      <c r="X95" s="28"/>
      <c r="Y95" s="28"/>
      <c r="Z95" s="28"/>
      <c r="AA95" s="28"/>
      <c r="AB95" s="28"/>
      <c r="AC95" s="28"/>
    </row>
    <row r="96" spans="1:29" x14ac:dyDescent="0.25">
      <c r="A96" t="s">
        <v>556</v>
      </c>
      <c r="B96" s="28" t="s">
        <v>566</v>
      </c>
      <c r="X96" s="28"/>
      <c r="Y96" s="28"/>
      <c r="Z96" s="28"/>
      <c r="AA96" s="28"/>
      <c r="AB96" s="28"/>
      <c r="AC96" s="28"/>
    </row>
    <row r="97" spans="1:29" x14ac:dyDescent="0.25">
      <c r="A97" t="s">
        <v>556</v>
      </c>
      <c r="B97" s="28" t="s">
        <v>565</v>
      </c>
      <c r="X97" s="28"/>
      <c r="Y97" s="28"/>
      <c r="Z97" s="28"/>
      <c r="AA97" s="28"/>
      <c r="AB97" s="28"/>
      <c r="AC97" s="28"/>
    </row>
    <row r="98" spans="1:29" x14ac:dyDescent="0.25">
      <c r="A98" t="s">
        <v>556</v>
      </c>
      <c r="B98" s="28" t="s">
        <v>565</v>
      </c>
      <c r="X98" s="28"/>
      <c r="Y98" s="28"/>
      <c r="Z98" s="28"/>
      <c r="AA98" s="28"/>
      <c r="AB98" s="28"/>
      <c r="AC98" s="28"/>
    </row>
    <row r="99" spans="1:29" x14ac:dyDescent="0.25">
      <c r="A99" t="s">
        <v>556</v>
      </c>
      <c r="B99" s="28" t="s">
        <v>565</v>
      </c>
      <c r="X99" s="28"/>
      <c r="Y99" s="28"/>
      <c r="Z99" s="28"/>
      <c r="AA99" s="28"/>
      <c r="AB99" s="28"/>
      <c r="AC99" s="28"/>
    </row>
    <row r="100" spans="1:29" x14ac:dyDescent="0.25">
      <c r="A100" t="s">
        <v>547</v>
      </c>
      <c r="B100" s="28" t="s">
        <v>569</v>
      </c>
      <c r="X100" s="28"/>
      <c r="Y100" s="28"/>
      <c r="Z100" s="28"/>
      <c r="AA100" s="28"/>
      <c r="AB100" s="28"/>
      <c r="AC100" s="28"/>
    </row>
    <row r="101" spans="1:29" x14ac:dyDescent="0.25">
      <c r="A101" t="s">
        <v>547</v>
      </c>
      <c r="B101" s="28" t="s">
        <v>562</v>
      </c>
      <c r="X101" s="28"/>
      <c r="Y101" s="28"/>
      <c r="Z101" s="28"/>
      <c r="AA101" s="28"/>
      <c r="AB101" s="28"/>
      <c r="AC101" s="28"/>
    </row>
    <row r="102" spans="1:29" x14ac:dyDescent="0.25">
      <c r="A102" t="s">
        <v>547</v>
      </c>
      <c r="B102" s="28" t="s">
        <v>562</v>
      </c>
      <c r="X102" s="28"/>
      <c r="Y102" s="28"/>
      <c r="Z102" s="28"/>
      <c r="AA102" s="28"/>
      <c r="AB102" s="28"/>
      <c r="AC102" s="28"/>
    </row>
    <row r="103" spans="1:29" x14ac:dyDescent="0.25">
      <c r="A103" t="s">
        <v>547</v>
      </c>
      <c r="B103" s="28" t="s">
        <v>562</v>
      </c>
      <c r="X103" s="28"/>
      <c r="Y103" s="28"/>
      <c r="Z103" s="28"/>
      <c r="AA103" s="28"/>
      <c r="AB103" s="28"/>
      <c r="AC103" s="28"/>
    </row>
    <row r="104" spans="1:29" x14ac:dyDescent="0.25">
      <c r="A104" t="s">
        <v>547</v>
      </c>
      <c r="B104" s="28" t="s">
        <v>551</v>
      </c>
      <c r="X104" s="28"/>
      <c r="Y104" s="28"/>
      <c r="Z104" s="28"/>
      <c r="AA104" s="28"/>
      <c r="AB104" s="28"/>
      <c r="AC104" s="28"/>
    </row>
    <row r="105" spans="1:29" x14ac:dyDescent="0.25">
      <c r="A105" t="s">
        <v>547</v>
      </c>
      <c r="B105" s="28" t="s">
        <v>551</v>
      </c>
      <c r="X105" s="28"/>
      <c r="Y105" s="28"/>
      <c r="Z105" s="28"/>
      <c r="AA105" s="28"/>
      <c r="AB105" s="28"/>
      <c r="AC105" s="28"/>
    </row>
    <row r="106" spans="1:29" x14ac:dyDescent="0.25">
      <c r="A106" t="s">
        <v>547</v>
      </c>
      <c r="B106" s="28" t="s">
        <v>551</v>
      </c>
      <c r="X106" s="28"/>
      <c r="Y106" s="28"/>
      <c r="Z106" s="28"/>
      <c r="AA106" s="28"/>
      <c r="AB106" s="28"/>
      <c r="AC106" s="28"/>
    </row>
    <row r="107" spans="1:29" x14ac:dyDescent="0.25">
      <c r="A107" t="s">
        <v>547</v>
      </c>
      <c r="B107" s="42" t="s">
        <v>554</v>
      </c>
      <c r="X107" s="28"/>
      <c r="Y107" s="28"/>
      <c r="Z107" s="28"/>
      <c r="AA107" s="28"/>
      <c r="AB107" s="28"/>
      <c r="AC107" s="28"/>
    </row>
    <row r="108" spans="1:29" x14ac:dyDescent="0.25">
      <c r="A108" t="s">
        <v>547</v>
      </c>
      <c r="B108" s="28" t="s">
        <v>554</v>
      </c>
      <c r="X108" s="28"/>
      <c r="Y108" s="28"/>
      <c r="Z108" s="28"/>
      <c r="AA108" s="28"/>
      <c r="AB108" s="28"/>
      <c r="AC108" s="28"/>
    </row>
    <row r="109" spans="1:29" x14ac:dyDescent="0.25">
      <c r="A109" s="43" t="s">
        <v>547</v>
      </c>
      <c r="B109" s="28" t="s">
        <v>554</v>
      </c>
      <c r="X109" s="28"/>
      <c r="Y109" s="28"/>
      <c r="Z109" s="28"/>
      <c r="AA109" s="28"/>
      <c r="AB109" s="28"/>
      <c r="AC109" s="28"/>
    </row>
    <row r="110" spans="1:29" x14ac:dyDescent="0.25">
      <c r="A110" t="s">
        <v>561</v>
      </c>
      <c r="B110" s="28" t="s">
        <v>554</v>
      </c>
      <c r="X110" s="28"/>
      <c r="Y110" s="28"/>
      <c r="Z110" s="28"/>
      <c r="AA110" s="28"/>
      <c r="AB110" s="28"/>
      <c r="AC110" s="28"/>
    </row>
    <row r="111" spans="1:29" x14ac:dyDescent="0.25">
      <c r="A111" t="s">
        <v>555</v>
      </c>
      <c r="B111" s="28" t="s">
        <v>554</v>
      </c>
      <c r="X111" s="28"/>
      <c r="Y111" s="28"/>
      <c r="Z111" s="28"/>
      <c r="AA111" s="28"/>
      <c r="AB111" s="28"/>
      <c r="AC111" s="28"/>
    </row>
    <row r="112" spans="1:29" x14ac:dyDescent="0.25">
      <c r="A112" t="s">
        <v>555</v>
      </c>
      <c r="B112" s="42" t="s">
        <v>554</v>
      </c>
      <c r="X112" s="28"/>
      <c r="Y112" s="28"/>
      <c r="Z112" s="28"/>
      <c r="AA112" s="28"/>
      <c r="AB112" s="28"/>
      <c r="AC112" s="28"/>
    </row>
    <row r="113" spans="1:29" x14ac:dyDescent="0.25">
      <c r="A113" t="s">
        <v>555</v>
      </c>
      <c r="B113" s="28" t="s">
        <v>568</v>
      </c>
      <c r="X113" s="28"/>
      <c r="Y113" s="28"/>
      <c r="Z113" s="28"/>
      <c r="AA113" s="28"/>
      <c r="AB113" s="28"/>
      <c r="AC113" s="28"/>
    </row>
    <row r="114" spans="1:29" x14ac:dyDescent="0.25">
      <c r="A114" t="s">
        <v>563</v>
      </c>
      <c r="B114" s="28" t="s">
        <v>557</v>
      </c>
      <c r="X114" s="28"/>
      <c r="Y114" s="28"/>
      <c r="Z114" s="28"/>
      <c r="AA114" s="28"/>
      <c r="AB114" s="28"/>
      <c r="AC114" s="28"/>
    </row>
    <row r="115" spans="1:29" x14ac:dyDescent="0.25">
      <c r="A115" t="s">
        <v>560</v>
      </c>
      <c r="B115" t="s">
        <v>572</v>
      </c>
    </row>
    <row r="116" spans="1:29" x14ac:dyDescent="0.25">
      <c r="A116" t="s">
        <v>552</v>
      </c>
      <c r="B116" t="s">
        <v>572</v>
      </c>
    </row>
    <row r="117" spans="1:29" x14ac:dyDescent="0.25">
      <c r="A117" t="s">
        <v>552</v>
      </c>
      <c r="B117" t="s">
        <v>572</v>
      </c>
    </row>
    <row r="118" spans="1:29" x14ac:dyDescent="0.25">
      <c r="A118" t="s">
        <v>552</v>
      </c>
      <c r="B118" t="s">
        <v>572</v>
      </c>
    </row>
    <row r="119" spans="1:29" x14ac:dyDescent="0.25">
      <c r="A119" t="s">
        <v>552</v>
      </c>
      <c r="B119" t="s">
        <v>572</v>
      </c>
    </row>
    <row r="120" spans="1:29" x14ac:dyDescent="0.25">
      <c r="A120" t="s">
        <v>552</v>
      </c>
      <c r="B120" t="s">
        <v>572</v>
      </c>
    </row>
    <row r="121" spans="1:29" x14ac:dyDescent="0.25">
      <c r="A121" t="s">
        <v>552</v>
      </c>
      <c r="B121" t="s">
        <v>572</v>
      </c>
    </row>
    <row r="122" spans="1:29" x14ac:dyDescent="0.25">
      <c r="A122" t="s">
        <v>552</v>
      </c>
      <c r="B122" t="s">
        <v>572</v>
      </c>
    </row>
    <row r="123" spans="1:29" x14ac:dyDescent="0.25">
      <c r="A123" t="s">
        <v>552</v>
      </c>
    </row>
    <row r="124" spans="1:29" x14ac:dyDescent="0.25">
      <c r="A124" t="s">
        <v>552</v>
      </c>
    </row>
    <row r="125" spans="1:29" x14ac:dyDescent="0.25">
      <c r="A125" t="s">
        <v>552</v>
      </c>
    </row>
    <row r="126" spans="1:29" x14ac:dyDescent="0.25">
      <c r="A126" t="s">
        <v>549</v>
      </c>
    </row>
    <row r="127" spans="1:29" x14ac:dyDescent="0.25">
      <c r="A127" t="s">
        <v>549</v>
      </c>
    </row>
    <row r="128" spans="1:29" x14ac:dyDescent="0.25">
      <c r="A128" t="s">
        <v>566</v>
      </c>
    </row>
    <row r="129" spans="1:1" x14ac:dyDescent="0.25">
      <c r="A129" t="s">
        <v>566</v>
      </c>
    </row>
    <row r="130" spans="1:1" x14ac:dyDescent="0.25">
      <c r="A130" t="s">
        <v>565</v>
      </c>
    </row>
    <row r="131" spans="1:1" x14ac:dyDescent="0.25">
      <c r="A131" t="s">
        <v>565</v>
      </c>
    </row>
    <row r="132" spans="1:1" x14ac:dyDescent="0.25">
      <c r="A132" t="s">
        <v>565</v>
      </c>
    </row>
    <row r="133" spans="1:1" x14ac:dyDescent="0.25">
      <c r="A133" t="s">
        <v>569</v>
      </c>
    </row>
    <row r="134" spans="1:1" x14ac:dyDescent="0.25">
      <c r="A134" t="s">
        <v>562</v>
      </c>
    </row>
    <row r="135" spans="1:1" x14ac:dyDescent="0.25">
      <c r="A135" t="s">
        <v>562</v>
      </c>
    </row>
    <row r="136" spans="1:1" x14ac:dyDescent="0.25">
      <c r="A136" t="s">
        <v>562</v>
      </c>
    </row>
    <row r="137" spans="1:1" x14ac:dyDescent="0.25">
      <c r="A137" t="s">
        <v>551</v>
      </c>
    </row>
    <row r="138" spans="1:1" x14ac:dyDescent="0.25">
      <c r="A138" t="s">
        <v>551</v>
      </c>
    </row>
    <row r="139" spans="1:1" x14ac:dyDescent="0.25">
      <c r="A139" t="s">
        <v>551</v>
      </c>
    </row>
    <row r="140" spans="1:1" x14ac:dyDescent="0.25">
      <c r="A140" t="s">
        <v>554</v>
      </c>
    </row>
    <row r="141" spans="1:1" x14ac:dyDescent="0.25">
      <c r="A141" t="s">
        <v>554</v>
      </c>
    </row>
    <row r="142" spans="1:1" x14ac:dyDescent="0.25">
      <c r="A142" t="s">
        <v>554</v>
      </c>
    </row>
    <row r="143" spans="1:1" x14ac:dyDescent="0.25">
      <c r="A143" s="41" t="s">
        <v>554</v>
      </c>
    </row>
    <row r="144" spans="1:1" x14ac:dyDescent="0.25">
      <c r="A144" s="44" t="s">
        <v>554</v>
      </c>
    </row>
    <row r="145" spans="1:1" x14ac:dyDescent="0.25">
      <c r="A145" s="43" t="s">
        <v>554</v>
      </c>
    </row>
    <row r="146" spans="1:1" x14ac:dyDescent="0.25">
      <c r="A146" t="s">
        <v>568</v>
      </c>
    </row>
    <row r="147" spans="1:1" x14ac:dyDescent="0.25">
      <c r="A147" t="s">
        <v>557</v>
      </c>
    </row>
    <row r="161" spans="1:1" x14ac:dyDescent="0.25">
      <c r="A161" s="44"/>
    </row>
    <row r="247" spans="1:1" x14ac:dyDescent="0.25">
      <c r="A247" s="44"/>
    </row>
  </sheetData>
  <phoneticPr fontId="0" type="noConversion"/>
  <pageMargins left="0.75" right="0.75" top="1" bottom="1" header="0.5" footer="0.5"/>
  <pageSetup paperSize="1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Map.8" shapeId="2050" r:id="rId4">
          <objectPr defaultSize="0" r:id="rId5">
            <anchor moveWithCells="1">
              <from>
                <xdr:col>7</xdr:col>
                <xdr:colOff>350520</xdr:colOff>
                <xdr:row>3</xdr:row>
                <xdr:rowOff>106680</xdr:rowOff>
              </from>
              <to>
                <xdr:col>23</xdr:col>
                <xdr:colOff>198120</xdr:colOff>
                <xdr:row>42</xdr:row>
                <xdr:rowOff>60960</xdr:rowOff>
              </to>
            </anchor>
          </objectPr>
        </oleObject>
      </mc:Choice>
      <mc:Fallback>
        <oleObject progId="MSMap.8" shapeId="2050" r:id="rId4"/>
      </mc:Fallback>
    </mc:AlternateContent>
    <mc:AlternateContent xmlns:mc="http://schemas.openxmlformats.org/markup-compatibility/2006">
      <mc:Choice Requires="x14">
        <oleObject progId="MSMap.8" shapeId="2051" r:id="rId6">
          <objectPr defaultSize="0" r:id="rId7">
            <anchor moveWithCells="1">
              <from>
                <xdr:col>4</xdr:col>
                <xdr:colOff>0</xdr:colOff>
                <xdr:row>45</xdr:row>
                <xdr:rowOff>38100</xdr:rowOff>
              </from>
              <to>
                <xdr:col>20</xdr:col>
                <xdr:colOff>441960</xdr:colOff>
                <xdr:row>87</xdr:row>
                <xdr:rowOff>121920</xdr:rowOff>
              </to>
            </anchor>
          </objectPr>
        </oleObject>
      </mc:Choice>
      <mc:Fallback>
        <oleObject progId="MSMap.8" shapeId="205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workbookViewId="0">
      <selection activeCell="B25" sqref="B25"/>
    </sheetView>
  </sheetViews>
  <sheetFormatPr defaultRowHeight="13.2" x14ac:dyDescent="0.25"/>
  <cols>
    <col min="1" max="1" width="4" bestFit="1" customWidth="1"/>
    <col min="2" max="2" width="3" bestFit="1" customWidth="1"/>
    <col min="3" max="3" width="39.88671875" customWidth="1"/>
    <col min="4" max="4" width="18.44140625" customWidth="1"/>
    <col min="5" max="5" width="79.5546875" customWidth="1"/>
    <col min="6" max="6" width="14" bestFit="1" customWidth="1"/>
    <col min="7" max="7" width="4" bestFit="1" customWidth="1"/>
    <col min="8" max="8" width="3" bestFit="1" customWidth="1"/>
    <col min="9" max="9" width="10.33203125" bestFit="1" customWidth="1"/>
    <col min="10" max="10" width="14.44140625" bestFit="1" customWidth="1"/>
    <col min="11" max="11" width="23.88671875" bestFit="1" customWidth="1"/>
    <col min="12" max="12" width="14.5546875" bestFit="1" customWidth="1"/>
    <col min="14" max="14" width="4" bestFit="1" customWidth="1"/>
    <col min="15" max="15" width="3" bestFit="1" customWidth="1"/>
    <col min="16" max="16" width="20.88671875" bestFit="1" customWidth="1"/>
    <col min="17" max="17" width="14.44140625" bestFit="1" customWidth="1"/>
    <col min="18" max="18" width="23.88671875" bestFit="1" customWidth="1"/>
    <col min="19" max="19" width="14.5546875" bestFit="1" customWidth="1"/>
    <col min="21" max="21" width="4" bestFit="1" customWidth="1"/>
    <col min="22" max="22" width="3" bestFit="1" customWidth="1"/>
    <col min="23" max="23" width="26.44140625" bestFit="1" customWidth="1"/>
    <col min="24" max="24" width="7.6640625" bestFit="1" customWidth="1"/>
    <col min="25" max="26" width="9.33203125" bestFit="1" customWidth="1"/>
  </cols>
  <sheetData>
    <row r="1" spans="1:6" ht="13.8" thickBot="1" x14ac:dyDescent="0.3"/>
    <row r="2" spans="1:6" ht="13.8" thickTop="1" x14ac:dyDescent="0.25">
      <c r="A2" s="47">
        <v>1</v>
      </c>
      <c r="B2" s="47">
        <v>1</v>
      </c>
      <c r="C2" s="47" t="s">
        <v>367</v>
      </c>
      <c r="D2" s="47" t="s">
        <v>583</v>
      </c>
      <c r="E2" s="48" t="s">
        <v>209</v>
      </c>
      <c r="F2" s="46"/>
    </row>
    <row r="3" spans="1:6" x14ac:dyDescent="0.25">
      <c r="A3">
        <v>2</v>
      </c>
      <c r="B3">
        <v>1</v>
      </c>
      <c r="C3" t="s">
        <v>247</v>
      </c>
      <c r="D3" t="s">
        <v>664</v>
      </c>
      <c r="E3" t="s">
        <v>261</v>
      </c>
      <c r="F3" t="s">
        <v>262</v>
      </c>
    </row>
    <row r="4" spans="1:6" x14ac:dyDescent="0.25">
      <c r="A4">
        <v>3</v>
      </c>
      <c r="B4">
        <v>1</v>
      </c>
      <c r="C4" t="s">
        <v>731</v>
      </c>
    </row>
    <row r="5" spans="1:6" x14ac:dyDescent="0.25">
      <c r="A5">
        <v>4</v>
      </c>
      <c r="B5">
        <v>1</v>
      </c>
      <c r="C5" t="s">
        <v>582</v>
      </c>
      <c r="D5" s="45">
        <v>30001</v>
      </c>
      <c r="E5" s="45">
        <v>0</v>
      </c>
      <c r="F5" s="45">
        <v>0</v>
      </c>
    </row>
    <row r="6" spans="1:6" x14ac:dyDescent="0.25">
      <c r="A6" s="28">
        <v>5</v>
      </c>
      <c r="B6" s="28">
        <v>2</v>
      </c>
      <c r="C6" s="28" t="s">
        <v>367</v>
      </c>
      <c r="D6" s="28" t="s">
        <v>584</v>
      </c>
      <c r="E6" s="49" t="s">
        <v>217</v>
      </c>
      <c r="F6" s="46"/>
    </row>
    <row r="7" spans="1:6" x14ac:dyDescent="0.25">
      <c r="A7">
        <v>6</v>
      </c>
      <c r="B7">
        <v>2</v>
      </c>
      <c r="C7" t="s">
        <v>247</v>
      </c>
      <c r="D7" t="s">
        <v>665</v>
      </c>
      <c r="E7" t="s">
        <v>280</v>
      </c>
      <c r="F7" t="s">
        <v>281</v>
      </c>
    </row>
    <row r="8" spans="1:6" x14ac:dyDescent="0.25">
      <c r="A8">
        <v>7</v>
      </c>
      <c r="B8">
        <v>2</v>
      </c>
      <c r="C8" t="s">
        <v>732</v>
      </c>
    </row>
    <row r="9" spans="1:6" x14ac:dyDescent="0.25">
      <c r="A9">
        <v>8</v>
      </c>
      <c r="B9">
        <v>2</v>
      </c>
      <c r="C9" t="s">
        <v>582</v>
      </c>
      <c r="D9" s="45">
        <v>46000</v>
      </c>
      <c r="E9" s="45">
        <v>0</v>
      </c>
      <c r="F9" s="45">
        <v>0</v>
      </c>
    </row>
    <row r="10" spans="1:6" x14ac:dyDescent="0.25">
      <c r="A10" s="28">
        <v>9</v>
      </c>
      <c r="B10" s="28">
        <v>3</v>
      </c>
      <c r="C10" s="28" t="s">
        <v>367</v>
      </c>
      <c r="D10" s="28" t="s">
        <v>585</v>
      </c>
      <c r="E10" s="49" t="s">
        <v>218</v>
      </c>
      <c r="F10" s="46"/>
    </row>
    <row r="11" spans="1:6" x14ac:dyDescent="0.25">
      <c r="A11">
        <v>10</v>
      </c>
      <c r="B11">
        <v>3</v>
      </c>
      <c r="C11" t="s">
        <v>247</v>
      </c>
      <c r="D11" t="s">
        <v>666</v>
      </c>
      <c r="E11" t="s">
        <v>282</v>
      </c>
      <c r="F11" t="s">
        <v>283</v>
      </c>
    </row>
    <row r="12" spans="1:6" x14ac:dyDescent="0.25">
      <c r="A12">
        <v>11</v>
      </c>
      <c r="B12">
        <v>3</v>
      </c>
      <c r="C12" t="s">
        <v>733</v>
      </c>
    </row>
    <row r="13" spans="1:6" x14ac:dyDescent="0.25">
      <c r="A13">
        <v>12</v>
      </c>
      <c r="B13">
        <v>3</v>
      </c>
      <c r="C13" t="s">
        <v>582</v>
      </c>
      <c r="D13" s="45">
        <v>43400</v>
      </c>
      <c r="E13" s="45">
        <v>0</v>
      </c>
      <c r="F13" s="45">
        <v>0</v>
      </c>
    </row>
    <row r="14" spans="1:6" x14ac:dyDescent="0.25">
      <c r="A14" s="28">
        <v>13</v>
      </c>
      <c r="B14" s="28">
        <v>4</v>
      </c>
      <c r="C14" s="28" t="s">
        <v>367</v>
      </c>
      <c r="D14" s="28" t="s">
        <v>586</v>
      </c>
      <c r="E14" s="49" t="s">
        <v>493</v>
      </c>
      <c r="F14" s="46"/>
    </row>
    <row r="15" spans="1:6" x14ac:dyDescent="0.25">
      <c r="A15">
        <v>14</v>
      </c>
      <c r="B15">
        <v>4</v>
      </c>
      <c r="C15" t="s">
        <v>247</v>
      </c>
      <c r="D15" t="s">
        <v>667</v>
      </c>
      <c r="E15" t="s">
        <v>200</v>
      </c>
      <c r="F15" t="s">
        <v>79</v>
      </c>
    </row>
    <row r="16" spans="1:6" x14ac:dyDescent="0.25">
      <c r="A16">
        <v>15</v>
      </c>
      <c r="B16">
        <v>4</v>
      </c>
      <c r="C16" t="s">
        <v>734</v>
      </c>
    </row>
    <row r="17" spans="1:6" x14ac:dyDescent="0.25">
      <c r="A17">
        <v>16</v>
      </c>
      <c r="B17">
        <v>4</v>
      </c>
      <c r="C17" t="s">
        <v>582</v>
      </c>
      <c r="D17" s="45">
        <v>37000</v>
      </c>
      <c r="E17" s="45">
        <v>0</v>
      </c>
      <c r="F17" s="45">
        <v>0</v>
      </c>
    </row>
    <row r="18" spans="1:6" x14ac:dyDescent="0.25">
      <c r="A18" s="28">
        <v>17</v>
      </c>
      <c r="B18" s="28">
        <v>5</v>
      </c>
      <c r="C18" s="28" t="s">
        <v>194</v>
      </c>
      <c r="D18" s="28" t="s">
        <v>587</v>
      </c>
      <c r="E18" s="49" t="s">
        <v>460</v>
      </c>
      <c r="F18" s="46"/>
    </row>
    <row r="19" spans="1:6" x14ac:dyDescent="0.25">
      <c r="A19">
        <v>18</v>
      </c>
      <c r="B19">
        <v>5</v>
      </c>
      <c r="C19" t="s">
        <v>247</v>
      </c>
      <c r="D19" t="s">
        <v>668</v>
      </c>
      <c r="E19" t="s">
        <v>152</v>
      </c>
      <c r="F19" t="s">
        <v>81</v>
      </c>
    </row>
    <row r="20" spans="1:6" x14ac:dyDescent="0.25">
      <c r="A20">
        <v>19</v>
      </c>
      <c r="B20">
        <v>5</v>
      </c>
      <c r="C20" t="s">
        <v>735</v>
      </c>
    </row>
    <row r="21" spans="1:6" x14ac:dyDescent="0.25">
      <c r="A21">
        <v>20</v>
      </c>
      <c r="B21">
        <v>5</v>
      </c>
      <c r="C21" t="s">
        <v>582</v>
      </c>
      <c r="D21" s="45">
        <v>36600</v>
      </c>
      <c r="E21" s="45">
        <v>74500</v>
      </c>
      <c r="F21" s="45">
        <v>88500</v>
      </c>
    </row>
    <row r="22" spans="1:6" x14ac:dyDescent="0.25">
      <c r="A22" s="28">
        <v>21</v>
      </c>
      <c r="B22" s="28">
        <v>6</v>
      </c>
      <c r="C22" s="28" t="s">
        <v>194</v>
      </c>
      <c r="D22" s="28" t="s">
        <v>588</v>
      </c>
      <c r="E22" s="49" t="s">
        <v>461</v>
      </c>
      <c r="F22" s="46"/>
    </row>
    <row r="23" spans="1:6" x14ac:dyDescent="0.25">
      <c r="A23">
        <v>22</v>
      </c>
      <c r="B23">
        <v>6</v>
      </c>
      <c r="C23" t="s">
        <v>247</v>
      </c>
      <c r="D23" t="s">
        <v>669</v>
      </c>
      <c r="E23" t="s">
        <v>153</v>
      </c>
      <c r="F23" t="s">
        <v>82</v>
      </c>
    </row>
    <row r="24" spans="1:6" x14ac:dyDescent="0.25">
      <c r="A24">
        <v>23</v>
      </c>
      <c r="B24">
        <v>6</v>
      </c>
      <c r="C24" t="s">
        <v>735</v>
      </c>
    </row>
    <row r="25" spans="1:6" x14ac:dyDescent="0.25">
      <c r="A25">
        <v>24</v>
      </c>
      <c r="B25">
        <v>6</v>
      </c>
      <c r="C25" t="s">
        <v>582</v>
      </c>
      <c r="D25" s="45">
        <v>77500</v>
      </c>
      <c r="E25" s="45">
        <v>104000</v>
      </c>
      <c r="F25" s="45">
        <v>64000</v>
      </c>
    </row>
    <row r="26" spans="1:6" x14ac:dyDescent="0.25">
      <c r="A26" s="28">
        <v>25</v>
      </c>
      <c r="B26" s="28">
        <v>7</v>
      </c>
      <c r="C26" s="28" t="s">
        <v>194</v>
      </c>
      <c r="D26" s="28" t="s">
        <v>589</v>
      </c>
      <c r="E26" s="49" t="s">
        <v>514</v>
      </c>
      <c r="F26" s="46"/>
    </row>
    <row r="27" spans="1:6" x14ac:dyDescent="0.25">
      <c r="A27">
        <v>26</v>
      </c>
      <c r="B27">
        <v>7</v>
      </c>
      <c r="C27" t="s">
        <v>247</v>
      </c>
      <c r="D27" t="s">
        <v>670</v>
      </c>
      <c r="E27" t="s">
        <v>154</v>
      </c>
      <c r="F27" t="s">
        <v>468</v>
      </c>
    </row>
    <row r="28" spans="1:6" x14ac:dyDescent="0.25">
      <c r="A28">
        <v>27</v>
      </c>
      <c r="B28">
        <v>7</v>
      </c>
      <c r="C28" t="s">
        <v>736</v>
      </c>
    </row>
    <row r="29" spans="1:6" x14ac:dyDescent="0.25">
      <c r="A29">
        <v>28</v>
      </c>
      <c r="B29">
        <v>7</v>
      </c>
      <c r="C29" t="s">
        <v>582</v>
      </c>
      <c r="D29" s="45">
        <v>27000</v>
      </c>
      <c r="E29" s="45">
        <v>43000</v>
      </c>
      <c r="F29" s="45">
        <v>27000</v>
      </c>
    </row>
    <row r="30" spans="1:6" x14ac:dyDescent="0.25">
      <c r="A30" s="28">
        <v>29</v>
      </c>
      <c r="B30" s="28">
        <v>8</v>
      </c>
      <c r="C30" s="28" t="s">
        <v>367</v>
      </c>
      <c r="D30" s="28" t="s">
        <v>590</v>
      </c>
      <c r="E30" s="49" t="s">
        <v>204</v>
      </c>
      <c r="F30" s="46"/>
    </row>
    <row r="31" spans="1:6" x14ac:dyDescent="0.25">
      <c r="A31">
        <v>30</v>
      </c>
      <c r="B31">
        <v>8</v>
      </c>
      <c r="C31" t="s">
        <v>247</v>
      </c>
      <c r="D31" t="s">
        <v>671</v>
      </c>
      <c r="E31" t="s">
        <v>253</v>
      </c>
      <c r="F31" t="s">
        <v>351</v>
      </c>
    </row>
    <row r="32" spans="1:6" x14ac:dyDescent="0.25">
      <c r="A32">
        <v>31</v>
      </c>
      <c r="B32">
        <v>8</v>
      </c>
      <c r="C32" t="s">
        <v>737</v>
      </c>
    </row>
    <row r="33" spans="1:6" x14ac:dyDescent="0.25">
      <c r="A33">
        <v>32</v>
      </c>
      <c r="B33">
        <v>8</v>
      </c>
      <c r="C33" t="s">
        <v>582</v>
      </c>
      <c r="D33" s="45">
        <v>9240</v>
      </c>
      <c r="E33" s="45">
        <v>0</v>
      </c>
      <c r="F33" s="45">
        <v>0</v>
      </c>
    </row>
    <row r="34" spans="1:6" x14ac:dyDescent="0.25">
      <c r="A34" s="28">
        <v>33</v>
      </c>
      <c r="B34" s="28">
        <v>9</v>
      </c>
      <c r="C34" s="28" t="s">
        <v>367</v>
      </c>
      <c r="D34" s="28" t="s">
        <v>591</v>
      </c>
      <c r="E34" s="49" t="s">
        <v>216</v>
      </c>
      <c r="F34" s="46"/>
    </row>
    <row r="35" spans="1:6" x14ac:dyDescent="0.25">
      <c r="A35">
        <v>34</v>
      </c>
      <c r="B35">
        <v>9</v>
      </c>
      <c r="C35" t="s">
        <v>247</v>
      </c>
      <c r="D35" t="s">
        <v>672</v>
      </c>
      <c r="E35" t="s">
        <v>276</v>
      </c>
      <c r="F35" t="s">
        <v>277</v>
      </c>
    </row>
    <row r="36" spans="1:6" x14ac:dyDescent="0.25">
      <c r="A36">
        <v>35</v>
      </c>
      <c r="B36">
        <v>9</v>
      </c>
      <c r="C36" t="s">
        <v>738</v>
      </c>
    </row>
    <row r="37" spans="1:6" x14ac:dyDescent="0.25">
      <c r="A37">
        <v>36</v>
      </c>
      <c r="B37">
        <v>9</v>
      </c>
      <c r="C37" t="s">
        <v>582</v>
      </c>
      <c r="D37" s="45">
        <v>19180</v>
      </c>
      <c r="E37" s="45">
        <v>0</v>
      </c>
      <c r="F37" s="45">
        <v>0</v>
      </c>
    </row>
    <row r="38" spans="1:6" x14ac:dyDescent="0.25">
      <c r="A38" s="28">
        <v>37</v>
      </c>
      <c r="B38" s="28">
        <v>10</v>
      </c>
      <c r="C38" s="28" t="s">
        <v>194</v>
      </c>
      <c r="D38" s="28" t="s">
        <v>592</v>
      </c>
      <c r="E38" s="49" t="s">
        <v>452</v>
      </c>
      <c r="F38" s="46"/>
    </row>
    <row r="39" spans="1:6" x14ac:dyDescent="0.25">
      <c r="A39">
        <v>38</v>
      </c>
      <c r="B39">
        <v>10</v>
      </c>
      <c r="C39" t="s">
        <v>247</v>
      </c>
      <c r="D39" t="s">
        <v>673</v>
      </c>
      <c r="E39" t="s">
        <v>155</v>
      </c>
      <c r="F39" t="s">
        <v>477</v>
      </c>
    </row>
    <row r="40" spans="1:6" x14ac:dyDescent="0.25">
      <c r="A40">
        <v>39</v>
      </c>
      <c r="B40">
        <v>10</v>
      </c>
      <c r="C40" t="s">
        <v>739</v>
      </c>
    </row>
    <row r="41" spans="1:6" x14ac:dyDescent="0.25">
      <c r="A41">
        <v>40</v>
      </c>
      <c r="B41">
        <v>10</v>
      </c>
      <c r="C41" t="s">
        <v>582</v>
      </c>
      <c r="D41" s="45">
        <v>39000</v>
      </c>
      <c r="E41" s="45">
        <v>43000</v>
      </c>
      <c r="F41" s="45">
        <v>47000</v>
      </c>
    </row>
    <row r="42" spans="1:6" x14ac:dyDescent="0.25">
      <c r="A42" s="28">
        <v>41</v>
      </c>
      <c r="B42" s="28">
        <v>11</v>
      </c>
      <c r="C42" s="28" t="s">
        <v>367</v>
      </c>
      <c r="D42" s="28" t="s">
        <v>593</v>
      </c>
      <c r="E42" s="49" t="s">
        <v>214</v>
      </c>
      <c r="F42" s="46"/>
    </row>
    <row r="43" spans="1:6" x14ac:dyDescent="0.25">
      <c r="A43">
        <v>42</v>
      </c>
      <c r="B43">
        <v>11</v>
      </c>
      <c r="C43" t="s">
        <v>247</v>
      </c>
      <c r="D43" t="s">
        <v>674</v>
      </c>
      <c r="E43" t="s">
        <v>273</v>
      </c>
      <c r="F43" t="s">
        <v>274</v>
      </c>
    </row>
    <row r="44" spans="1:6" x14ac:dyDescent="0.25">
      <c r="A44">
        <v>43</v>
      </c>
      <c r="B44">
        <v>11</v>
      </c>
      <c r="C44" t="s">
        <v>740</v>
      </c>
    </row>
    <row r="45" spans="1:6" x14ac:dyDescent="0.25">
      <c r="A45">
        <v>44</v>
      </c>
      <c r="B45">
        <v>11</v>
      </c>
      <c r="C45" t="s">
        <v>582</v>
      </c>
      <c r="D45" s="45">
        <v>19819</v>
      </c>
      <c r="E45" s="45">
        <v>0</v>
      </c>
      <c r="F45" s="45">
        <v>0</v>
      </c>
    </row>
    <row r="46" spans="1:6" x14ac:dyDescent="0.25">
      <c r="A46" s="28">
        <v>45</v>
      </c>
      <c r="B46" s="28">
        <v>12</v>
      </c>
      <c r="C46" s="28" t="s">
        <v>367</v>
      </c>
      <c r="D46" s="28" t="s">
        <v>594</v>
      </c>
      <c r="E46" s="49" t="s">
        <v>212</v>
      </c>
      <c r="F46" s="46"/>
    </row>
    <row r="47" spans="1:6" x14ac:dyDescent="0.25">
      <c r="A47">
        <v>46</v>
      </c>
      <c r="B47">
        <v>12</v>
      </c>
      <c r="C47" t="s">
        <v>247</v>
      </c>
      <c r="D47" t="s">
        <v>675</v>
      </c>
      <c r="E47" t="s">
        <v>263</v>
      </c>
      <c r="F47" t="s">
        <v>264</v>
      </c>
    </row>
    <row r="48" spans="1:6" x14ac:dyDescent="0.25">
      <c r="A48">
        <v>47</v>
      </c>
      <c r="B48">
        <v>12</v>
      </c>
      <c r="C48" t="s">
        <v>741</v>
      </c>
    </row>
    <row r="49" spans="1:6" x14ac:dyDescent="0.25">
      <c r="A49">
        <v>48</v>
      </c>
      <c r="B49">
        <v>12</v>
      </c>
      <c r="C49" t="s">
        <v>582</v>
      </c>
      <c r="D49" s="45">
        <v>0</v>
      </c>
      <c r="E49" s="45">
        <v>0</v>
      </c>
      <c r="F49" s="45">
        <v>0</v>
      </c>
    </row>
    <row r="50" spans="1:6" x14ac:dyDescent="0.25">
      <c r="A50" s="28">
        <v>49</v>
      </c>
      <c r="B50" s="28">
        <v>13</v>
      </c>
      <c r="C50" s="28">
        <v>0</v>
      </c>
      <c r="D50" s="28" t="s">
        <v>595</v>
      </c>
      <c r="E50" s="49" t="s">
        <v>515</v>
      </c>
      <c r="F50" s="46"/>
    </row>
    <row r="51" spans="1:6" x14ac:dyDescent="0.25">
      <c r="A51">
        <v>50</v>
      </c>
      <c r="B51">
        <v>13</v>
      </c>
      <c r="C51" t="s">
        <v>247</v>
      </c>
      <c r="D51" t="s">
        <v>676</v>
      </c>
      <c r="E51">
        <v>0</v>
      </c>
      <c r="F51">
        <v>0</v>
      </c>
    </row>
    <row r="52" spans="1:6" x14ac:dyDescent="0.25">
      <c r="A52">
        <v>51</v>
      </c>
      <c r="B52">
        <v>13</v>
      </c>
      <c r="C52" t="s">
        <v>742</v>
      </c>
    </row>
    <row r="53" spans="1:6" x14ac:dyDescent="0.25">
      <c r="A53">
        <v>52</v>
      </c>
      <c r="B53">
        <v>13</v>
      </c>
      <c r="C53" t="s">
        <v>582</v>
      </c>
      <c r="D53" s="45">
        <v>0</v>
      </c>
      <c r="E53" s="45">
        <v>0</v>
      </c>
      <c r="F53" s="45">
        <v>0</v>
      </c>
    </row>
    <row r="54" spans="1:6" x14ac:dyDescent="0.25">
      <c r="A54" s="28">
        <v>53</v>
      </c>
      <c r="B54" s="28">
        <v>14</v>
      </c>
      <c r="C54" s="28" t="s">
        <v>194</v>
      </c>
      <c r="D54" s="28" t="s">
        <v>596</v>
      </c>
      <c r="E54" s="49" t="s">
        <v>453</v>
      </c>
      <c r="F54" s="46"/>
    </row>
    <row r="55" spans="1:6" x14ac:dyDescent="0.25">
      <c r="A55">
        <v>54</v>
      </c>
      <c r="B55">
        <v>14</v>
      </c>
      <c r="C55" t="s">
        <v>247</v>
      </c>
      <c r="D55" t="s">
        <v>677</v>
      </c>
      <c r="E55" t="s">
        <v>156</v>
      </c>
      <c r="F55" t="s">
        <v>89</v>
      </c>
    </row>
    <row r="56" spans="1:6" x14ac:dyDescent="0.25">
      <c r="A56">
        <v>55</v>
      </c>
      <c r="B56">
        <v>14</v>
      </c>
      <c r="C56" t="s">
        <v>743</v>
      </c>
    </row>
    <row r="57" spans="1:6" x14ac:dyDescent="0.25">
      <c r="A57">
        <v>56</v>
      </c>
      <c r="B57">
        <v>14</v>
      </c>
      <c r="C57" t="s">
        <v>582</v>
      </c>
      <c r="D57" s="45">
        <v>28900</v>
      </c>
      <c r="E57" s="45">
        <v>48900</v>
      </c>
      <c r="F57" s="45">
        <v>60800</v>
      </c>
    </row>
    <row r="58" spans="1:6" x14ac:dyDescent="0.25">
      <c r="A58" s="28">
        <v>57</v>
      </c>
      <c r="B58" s="28">
        <v>15</v>
      </c>
      <c r="C58" s="28" t="s">
        <v>367</v>
      </c>
      <c r="D58" s="28" t="s">
        <v>597</v>
      </c>
      <c r="E58" s="49" t="s">
        <v>454</v>
      </c>
      <c r="F58" s="46"/>
    </row>
    <row r="59" spans="1:6" x14ac:dyDescent="0.25">
      <c r="A59">
        <v>58</v>
      </c>
      <c r="B59">
        <v>15</v>
      </c>
      <c r="C59" t="s">
        <v>247</v>
      </c>
      <c r="D59" t="s">
        <v>678</v>
      </c>
      <c r="E59" t="s">
        <v>252</v>
      </c>
      <c r="F59" t="s">
        <v>352</v>
      </c>
    </row>
    <row r="60" spans="1:6" x14ac:dyDescent="0.25">
      <c r="A60">
        <v>59</v>
      </c>
      <c r="B60">
        <v>15</v>
      </c>
      <c r="C60" t="s">
        <v>744</v>
      </c>
    </row>
    <row r="61" spans="1:6" x14ac:dyDescent="0.25">
      <c r="A61">
        <v>60</v>
      </c>
      <c r="B61">
        <v>15</v>
      </c>
      <c r="C61" t="s">
        <v>582</v>
      </c>
      <c r="D61" s="45">
        <v>9032</v>
      </c>
      <c r="E61" s="45">
        <v>0</v>
      </c>
      <c r="F61" s="45">
        <v>0</v>
      </c>
    </row>
    <row r="62" spans="1:6" x14ac:dyDescent="0.25">
      <c r="A62" s="28">
        <v>61</v>
      </c>
      <c r="B62" s="28">
        <v>16</v>
      </c>
      <c r="C62" s="28" t="s">
        <v>367</v>
      </c>
      <c r="D62" s="28" t="s">
        <v>598</v>
      </c>
      <c r="E62" s="49" t="s">
        <v>206</v>
      </c>
      <c r="F62" s="46"/>
    </row>
    <row r="63" spans="1:6" x14ac:dyDescent="0.25">
      <c r="A63">
        <v>62</v>
      </c>
      <c r="B63">
        <v>16</v>
      </c>
      <c r="C63" t="s">
        <v>247</v>
      </c>
      <c r="D63" t="s">
        <v>679</v>
      </c>
      <c r="E63" t="s">
        <v>255</v>
      </c>
      <c r="F63" t="s">
        <v>256</v>
      </c>
    </row>
    <row r="64" spans="1:6" x14ac:dyDescent="0.25">
      <c r="A64">
        <v>63</v>
      </c>
      <c r="B64">
        <v>16</v>
      </c>
      <c r="C64" t="s">
        <v>745</v>
      </c>
    </row>
    <row r="65" spans="1:6" x14ac:dyDescent="0.25">
      <c r="A65">
        <v>64</v>
      </c>
      <c r="B65">
        <v>16</v>
      </c>
      <c r="C65" t="s">
        <v>582</v>
      </c>
      <c r="D65" s="45">
        <v>40000</v>
      </c>
      <c r="E65" s="45">
        <v>0</v>
      </c>
      <c r="F65" s="45">
        <v>0</v>
      </c>
    </row>
    <row r="66" spans="1:6" x14ac:dyDescent="0.25">
      <c r="A66" s="28">
        <v>65</v>
      </c>
      <c r="B66" s="28">
        <v>17</v>
      </c>
      <c r="C66" s="28" t="s">
        <v>367</v>
      </c>
      <c r="D66" s="28" t="s">
        <v>599</v>
      </c>
      <c r="E66" s="49" t="s">
        <v>210</v>
      </c>
      <c r="F66" s="46"/>
    </row>
    <row r="67" spans="1:6" x14ac:dyDescent="0.25">
      <c r="A67">
        <v>66</v>
      </c>
      <c r="B67">
        <v>17</v>
      </c>
      <c r="C67" t="s">
        <v>247</v>
      </c>
      <c r="D67" t="s">
        <v>664</v>
      </c>
      <c r="E67" t="s">
        <v>261</v>
      </c>
      <c r="F67" t="s">
        <v>262</v>
      </c>
    </row>
    <row r="68" spans="1:6" x14ac:dyDescent="0.25">
      <c r="A68">
        <v>67</v>
      </c>
      <c r="B68">
        <v>17</v>
      </c>
      <c r="C68" t="s">
        <v>731</v>
      </c>
    </row>
    <row r="69" spans="1:6" x14ac:dyDescent="0.25">
      <c r="A69">
        <v>68</v>
      </c>
      <c r="B69">
        <v>17</v>
      </c>
      <c r="C69" t="s">
        <v>582</v>
      </c>
      <c r="D69" s="45">
        <v>23480</v>
      </c>
      <c r="E69" s="45">
        <v>0</v>
      </c>
      <c r="F69" s="45">
        <v>0</v>
      </c>
    </row>
    <row r="70" spans="1:6" x14ac:dyDescent="0.25">
      <c r="A70" s="28">
        <v>69</v>
      </c>
      <c r="B70" s="28">
        <v>18</v>
      </c>
      <c r="C70" s="28" t="s">
        <v>367</v>
      </c>
      <c r="D70" s="28" t="s">
        <v>600</v>
      </c>
      <c r="E70" s="49" t="s">
        <v>213</v>
      </c>
      <c r="F70" s="46"/>
    </row>
    <row r="71" spans="1:6" x14ac:dyDescent="0.25">
      <c r="A71">
        <v>70</v>
      </c>
      <c r="B71">
        <v>18</v>
      </c>
      <c r="C71" t="s">
        <v>247</v>
      </c>
      <c r="D71" t="s">
        <v>680</v>
      </c>
      <c r="E71" t="s">
        <v>265</v>
      </c>
      <c r="F71" t="s">
        <v>266</v>
      </c>
    </row>
    <row r="72" spans="1:6" x14ac:dyDescent="0.25">
      <c r="A72">
        <v>71</v>
      </c>
      <c r="B72">
        <v>18</v>
      </c>
      <c r="C72" t="s">
        <v>746</v>
      </c>
    </row>
    <row r="73" spans="1:6" x14ac:dyDescent="0.25">
      <c r="A73">
        <v>72</v>
      </c>
      <c r="B73">
        <v>18</v>
      </c>
      <c r="C73" t="s">
        <v>582</v>
      </c>
      <c r="D73" s="45">
        <v>40000</v>
      </c>
      <c r="E73" s="45">
        <v>0</v>
      </c>
      <c r="F73" s="45">
        <v>0</v>
      </c>
    </row>
    <row r="74" spans="1:6" x14ac:dyDescent="0.25">
      <c r="A74" s="28">
        <v>73</v>
      </c>
      <c r="B74" s="28">
        <v>19</v>
      </c>
      <c r="C74" s="28" t="s">
        <v>367</v>
      </c>
      <c r="D74" s="28" t="s">
        <v>601</v>
      </c>
      <c r="E74" s="49" t="s">
        <v>513</v>
      </c>
      <c r="F74" s="46"/>
    </row>
    <row r="75" spans="1:6" x14ac:dyDescent="0.25">
      <c r="A75">
        <v>74</v>
      </c>
      <c r="B75">
        <v>19</v>
      </c>
      <c r="C75" t="s">
        <v>247</v>
      </c>
      <c r="D75" t="s">
        <v>681</v>
      </c>
      <c r="E75" t="s">
        <v>267</v>
      </c>
      <c r="F75" t="s">
        <v>268</v>
      </c>
    </row>
    <row r="76" spans="1:6" x14ac:dyDescent="0.25">
      <c r="A76">
        <v>75</v>
      </c>
      <c r="B76">
        <v>19</v>
      </c>
      <c r="C76" t="s">
        <v>747</v>
      </c>
    </row>
    <row r="77" spans="1:6" x14ac:dyDescent="0.25">
      <c r="A77">
        <v>76</v>
      </c>
      <c r="B77">
        <v>19</v>
      </c>
      <c r="C77" t="s">
        <v>582</v>
      </c>
      <c r="D77" s="45">
        <v>60000</v>
      </c>
      <c r="E77" s="45">
        <v>0</v>
      </c>
      <c r="F77" s="45">
        <v>0</v>
      </c>
    </row>
    <row r="78" spans="1:6" x14ac:dyDescent="0.25">
      <c r="A78" s="28">
        <v>77</v>
      </c>
      <c r="B78" s="28">
        <v>20</v>
      </c>
      <c r="C78" s="28" t="s">
        <v>194</v>
      </c>
      <c r="D78" s="28" t="s">
        <v>602</v>
      </c>
      <c r="E78" s="49" t="s">
        <v>455</v>
      </c>
      <c r="F78" s="46"/>
    </row>
    <row r="79" spans="1:6" x14ac:dyDescent="0.25">
      <c r="A79">
        <v>78</v>
      </c>
      <c r="B79">
        <v>20</v>
      </c>
      <c r="C79" t="s">
        <v>247</v>
      </c>
      <c r="D79" t="s">
        <v>682</v>
      </c>
      <c r="E79" t="s">
        <v>157</v>
      </c>
      <c r="F79" t="s">
        <v>466</v>
      </c>
    </row>
    <row r="80" spans="1:6" x14ac:dyDescent="0.25">
      <c r="A80">
        <v>79</v>
      </c>
      <c r="B80">
        <v>20</v>
      </c>
      <c r="C80" t="s">
        <v>748</v>
      </c>
    </row>
    <row r="81" spans="1:6" x14ac:dyDescent="0.25">
      <c r="A81">
        <v>80</v>
      </c>
      <c r="B81">
        <v>20</v>
      </c>
      <c r="C81" t="s">
        <v>582</v>
      </c>
      <c r="D81" s="45">
        <v>30000</v>
      </c>
      <c r="E81" s="45">
        <v>65000</v>
      </c>
      <c r="F81" s="45">
        <v>90000</v>
      </c>
    </row>
    <row r="82" spans="1:6" x14ac:dyDescent="0.25">
      <c r="A82" s="28">
        <v>81</v>
      </c>
      <c r="B82" s="28">
        <v>21</v>
      </c>
      <c r="C82" s="28" t="s">
        <v>194</v>
      </c>
      <c r="D82" s="28" t="s">
        <v>603</v>
      </c>
      <c r="E82" s="49" t="s">
        <v>492</v>
      </c>
      <c r="F82" s="46"/>
    </row>
    <row r="83" spans="1:6" x14ac:dyDescent="0.25">
      <c r="A83">
        <v>82</v>
      </c>
      <c r="B83">
        <v>21</v>
      </c>
      <c r="C83" t="s">
        <v>247</v>
      </c>
      <c r="D83" t="s">
        <v>683</v>
      </c>
      <c r="E83" t="s">
        <v>158</v>
      </c>
      <c r="F83" t="s">
        <v>467</v>
      </c>
    </row>
    <row r="84" spans="1:6" x14ac:dyDescent="0.25">
      <c r="A84">
        <v>83</v>
      </c>
      <c r="B84">
        <v>21</v>
      </c>
      <c r="C84" t="s">
        <v>749</v>
      </c>
    </row>
    <row r="85" spans="1:6" x14ac:dyDescent="0.25">
      <c r="A85">
        <v>84</v>
      </c>
      <c r="B85">
        <v>21</v>
      </c>
      <c r="C85" t="s">
        <v>582</v>
      </c>
      <c r="D85" s="45">
        <v>58200</v>
      </c>
      <c r="E85" s="45">
        <v>154400</v>
      </c>
      <c r="F85" s="45">
        <v>147600</v>
      </c>
    </row>
    <row r="86" spans="1:6" x14ac:dyDescent="0.25">
      <c r="A86" s="28">
        <v>85</v>
      </c>
      <c r="B86" s="28">
        <v>22</v>
      </c>
      <c r="C86" s="28" t="s">
        <v>367</v>
      </c>
      <c r="D86" s="28" t="s">
        <v>604</v>
      </c>
      <c r="E86" s="49" t="s">
        <v>205</v>
      </c>
      <c r="F86" s="46"/>
    </row>
    <row r="87" spans="1:6" x14ac:dyDescent="0.25">
      <c r="A87">
        <v>86</v>
      </c>
      <c r="B87">
        <v>22</v>
      </c>
      <c r="C87" t="s">
        <v>247</v>
      </c>
      <c r="D87" t="s">
        <v>678</v>
      </c>
      <c r="E87" t="s">
        <v>254</v>
      </c>
      <c r="F87" t="s">
        <v>352</v>
      </c>
    </row>
    <row r="88" spans="1:6" x14ac:dyDescent="0.25">
      <c r="A88">
        <v>87</v>
      </c>
      <c r="B88">
        <v>22</v>
      </c>
      <c r="C88" t="s">
        <v>750</v>
      </c>
    </row>
    <row r="89" spans="1:6" x14ac:dyDescent="0.25">
      <c r="A89">
        <v>88</v>
      </c>
      <c r="B89">
        <v>22</v>
      </c>
      <c r="C89" t="s">
        <v>582</v>
      </c>
      <c r="D89" s="45">
        <v>2362</v>
      </c>
      <c r="E89" s="45">
        <v>0</v>
      </c>
      <c r="F89" s="45">
        <v>0</v>
      </c>
    </row>
    <row r="90" spans="1:6" x14ac:dyDescent="0.25">
      <c r="A90" s="28">
        <v>89</v>
      </c>
      <c r="B90" s="28">
        <v>23</v>
      </c>
      <c r="C90" s="28" t="s">
        <v>367</v>
      </c>
      <c r="D90" s="28" t="s">
        <v>605</v>
      </c>
      <c r="E90" s="49" t="s">
        <v>207</v>
      </c>
      <c r="F90" s="46"/>
    </row>
    <row r="91" spans="1:6" x14ac:dyDescent="0.25">
      <c r="A91">
        <v>90</v>
      </c>
      <c r="B91">
        <v>23</v>
      </c>
      <c r="C91" t="s">
        <v>247</v>
      </c>
      <c r="D91" t="s">
        <v>684</v>
      </c>
      <c r="E91" t="s">
        <v>257</v>
      </c>
      <c r="F91" t="s">
        <v>258</v>
      </c>
    </row>
    <row r="92" spans="1:6" x14ac:dyDescent="0.25">
      <c r="A92">
        <v>91</v>
      </c>
      <c r="B92">
        <v>23</v>
      </c>
      <c r="C92" t="s">
        <v>751</v>
      </c>
    </row>
    <row r="93" spans="1:6" x14ac:dyDescent="0.25">
      <c r="A93">
        <v>92</v>
      </c>
      <c r="B93">
        <v>23</v>
      </c>
      <c r="C93" t="s">
        <v>582</v>
      </c>
      <c r="D93" s="45">
        <v>36950</v>
      </c>
      <c r="E93" s="45">
        <v>0</v>
      </c>
      <c r="F93" s="45">
        <v>0</v>
      </c>
    </row>
    <row r="94" spans="1:6" x14ac:dyDescent="0.25">
      <c r="A94" s="28">
        <v>93</v>
      </c>
      <c r="B94" s="28">
        <v>24</v>
      </c>
      <c r="C94" s="28" t="s">
        <v>367</v>
      </c>
      <c r="D94" s="28" t="s">
        <v>606</v>
      </c>
      <c r="E94" s="49" t="s">
        <v>211</v>
      </c>
      <c r="F94" s="46"/>
    </row>
    <row r="95" spans="1:6" x14ac:dyDescent="0.25">
      <c r="A95">
        <v>94</v>
      </c>
      <c r="B95">
        <v>24</v>
      </c>
      <c r="C95" t="s">
        <v>247</v>
      </c>
      <c r="D95" t="s">
        <v>664</v>
      </c>
      <c r="E95" t="s">
        <v>261</v>
      </c>
      <c r="F95" t="s">
        <v>262</v>
      </c>
    </row>
    <row r="96" spans="1:6" x14ac:dyDescent="0.25">
      <c r="A96">
        <v>95</v>
      </c>
      <c r="B96">
        <v>24</v>
      </c>
      <c r="C96" t="s">
        <v>731</v>
      </c>
    </row>
    <row r="97" spans="1:6" x14ac:dyDescent="0.25">
      <c r="A97">
        <v>96</v>
      </c>
      <c r="B97">
        <v>24</v>
      </c>
      <c r="C97" t="s">
        <v>582</v>
      </c>
      <c r="D97" s="45">
        <v>14990</v>
      </c>
      <c r="E97" s="45">
        <v>0</v>
      </c>
      <c r="F97" s="45">
        <v>0</v>
      </c>
    </row>
    <row r="98" spans="1:6" x14ac:dyDescent="0.25">
      <c r="A98" s="28">
        <v>97</v>
      </c>
      <c r="B98" s="28">
        <v>25</v>
      </c>
      <c r="C98" s="28" t="s">
        <v>194</v>
      </c>
      <c r="D98" s="28" t="s">
        <v>607</v>
      </c>
      <c r="E98" s="49" t="s">
        <v>456</v>
      </c>
      <c r="F98" s="46"/>
    </row>
    <row r="99" spans="1:6" x14ac:dyDescent="0.25">
      <c r="A99">
        <v>98</v>
      </c>
      <c r="B99">
        <v>25</v>
      </c>
      <c r="C99" t="s">
        <v>247</v>
      </c>
      <c r="D99" t="s">
        <v>685</v>
      </c>
      <c r="E99" t="s">
        <v>159</v>
      </c>
      <c r="F99" t="s">
        <v>462</v>
      </c>
    </row>
    <row r="100" spans="1:6" x14ac:dyDescent="0.25">
      <c r="A100">
        <v>99</v>
      </c>
      <c r="B100">
        <v>25</v>
      </c>
      <c r="C100" t="s">
        <v>748</v>
      </c>
    </row>
    <row r="101" spans="1:6" x14ac:dyDescent="0.25">
      <c r="A101">
        <v>100</v>
      </c>
      <c r="B101">
        <v>25</v>
      </c>
      <c r="C101" t="s">
        <v>582</v>
      </c>
      <c r="D101" s="45">
        <v>2000</v>
      </c>
      <c r="E101" s="45">
        <v>121000</v>
      </c>
      <c r="F101" s="45">
        <v>67000</v>
      </c>
    </row>
    <row r="102" spans="1:6" x14ac:dyDescent="0.25">
      <c r="A102" s="28">
        <v>101</v>
      </c>
      <c r="B102" s="28">
        <v>26</v>
      </c>
      <c r="C102" s="28" t="s">
        <v>367</v>
      </c>
      <c r="D102" s="28" t="s">
        <v>608</v>
      </c>
      <c r="E102" s="49" t="s">
        <v>512</v>
      </c>
      <c r="F102" s="46"/>
    </row>
    <row r="103" spans="1:6" x14ac:dyDescent="0.25">
      <c r="A103">
        <v>102</v>
      </c>
      <c r="B103">
        <v>26</v>
      </c>
      <c r="C103" t="s">
        <v>247</v>
      </c>
      <c r="D103" t="s">
        <v>686</v>
      </c>
      <c r="E103" t="s">
        <v>269</v>
      </c>
      <c r="F103" t="s">
        <v>270</v>
      </c>
    </row>
    <row r="104" spans="1:6" x14ac:dyDescent="0.25">
      <c r="A104">
        <v>103</v>
      </c>
      <c r="B104">
        <v>26</v>
      </c>
      <c r="C104" t="s">
        <v>752</v>
      </c>
    </row>
    <row r="105" spans="1:6" x14ac:dyDescent="0.25">
      <c r="A105">
        <v>104</v>
      </c>
      <c r="B105">
        <v>26</v>
      </c>
      <c r="C105" t="s">
        <v>582</v>
      </c>
      <c r="D105" s="45">
        <v>50000</v>
      </c>
      <c r="E105" s="45">
        <v>0</v>
      </c>
      <c r="F105" s="45">
        <v>0</v>
      </c>
    </row>
    <row r="106" spans="1:6" x14ac:dyDescent="0.25">
      <c r="A106" s="28">
        <v>105</v>
      </c>
      <c r="B106" s="28">
        <v>27</v>
      </c>
      <c r="C106" s="28" t="s">
        <v>367</v>
      </c>
      <c r="D106" s="28" t="s">
        <v>609</v>
      </c>
      <c r="E106" s="49" t="s">
        <v>208</v>
      </c>
      <c r="F106" s="46"/>
    </row>
    <row r="107" spans="1:6" x14ac:dyDescent="0.25">
      <c r="A107">
        <v>106</v>
      </c>
      <c r="B107">
        <v>27</v>
      </c>
      <c r="C107" t="s">
        <v>247</v>
      </c>
      <c r="D107" t="s">
        <v>687</v>
      </c>
      <c r="E107" t="s">
        <v>259</v>
      </c>
      <c r="F107" t="s">
        <v>260</v>
      </c>
    </row>
    <row r="108" spans="1:6" x14ac:dyDescent="0.25">
      <c r="A108">
        <v>107</v>
      </c>
      <c r="B108">
        <v>27</v>
      </c>
      <c r="C108" t="s">
        <v>753</v>
      </c>
    </row>
    <row r="109" spans="1:6" x14ac:dyDescent="0.25">
      <c r="A109">
        <v>108</v>
      </c>
      <c r="B109">
        <v>27</v>
      </c>
      <c r="C109" t="s">
        <v>582</v>
      </c>
      <c r="D109" s="45">
        <v>20000</v>
      </c>
      <c r="E109" s="45">
        <v>0</v>
      </c>
      <c r="F109" s="45">
        <v>0</v>
      </c>
    </row>
    <row r="110" spans="1:6" x14ac:dyDescent="0.25">
      <c r="A110" s="28">
        <v>109</v>
      </c>
      <c r="B110" s="28">
        <v>28</v>
      </c>
      <c r="C110" s="28" t="s">
        <v>367</v>
      </c>
      <c r="D110" s="28" t="s">
        <v>610</v>
      </c>
      <c r="E110" s="49" t="s">
        <v>215</v>
      </c>
      <c r="F110" s="46"/>
    </row>
    <row r="111" spans="1:6" x14ac:dyDescent="0.25">
      <c r="A111">
        <v>110</v>
      </c>
      <c r="B111">
        <v>28</v>
      </c>
      <c r="C111" t="s">
        <v>247</v>
      </c>
      <c r="D111" t="s">
        <v>688</v>
      </c>
      <c r="E111" t="s">
        <v>275</v>
      </c>
      <c r="F111" t="s">
        <v>353</v>
      </c>
    </row>
    <row r="112" spans="1:6" x14ac:dyDescent="0.25">
      <c r="A112">
        <v>111</v>
      </c>
      <c r="B112">
        <v>28</v>
      </c>
      <c r="C112" t="s">
        <v>754</v>
      </c>
    </row>
    <row r="113" spans="1:6" x14ac:dyDescent="0.25">
      <c r="A113">
        <v>112</v>
      </c>
      <c r="B113">
        <v>28</v>
      </c>
      <c r="C113" t="s">
        <v>582</v>
      </c>
      <c r="D113" s="45">
        <v>80500</v>
      </c>
      <c r="E113" s="45">
        <v>0</v>
      </c>
      <c r="F113" s="45">
        <v>0</v>
      </c>
    </row>
    <row r="114" spans="1:6" x14ac:dyDescent="0.25">
      <c r="A114" s="28">
        <v>113</v>
      </c>
      <c r="B114" s="28">
        <v>29</v>
      </c>
      <c r="C114" s="28" t="s">
        <v>194</v>
      </c>
      <c r="D114" s="28" t="s">
        <v>611</v>
      </c>
      <c r="E114" s="49" t="s">
        <v>457</v>
      </c>
      <c r="F114" s="46"/>
    </row>
    <row r="115" spans="1:6" x14ac:dyDescent="0.25">
      <c r="A115">
        <v>114</v>
      </c>
      <c r="B115">
        <v>29</v>
      </c>
      <c r="C115" t="s">
        <v>247</v>
      </c>
      <c r="D115" t="s">
        <v>689</v>
      </c>
      <c r="E115" t="s">
        <v>160</v>
      </c>
      <c r="F115" t="s">
        <v>83</v>
      </c>
    </row>
    <row r="116" spans="1:6" x14ac:dyDescent="0.25">
      <c r="A116">
        <v>115</v>
      </c>
      <c r="B116">
        <v>29</v>
      </c>
      <c r="C116" t="s">
        <v>755</v>
      </c>
    </row>
    <row r="117" spans="1:6" x14ac:dyDescent="0.25">
      <c r="A117">
        <v>116</v>
      </c>
      <c r="B117">
        <v>29</v>
      </c>
      <c r="C117" t="s">
        <v>582</v>
      </c>
      <c r="D117" s="45">
        <v>62960</v>
      </c>
      <c r="E117" s="45">
        <v>56428</v>
      </c>
      <c r="F117" s="45">
        <v>58809</v>
      </c>
    </row>
    <row r="118" spans="1:6" x14ac:dyDescent="0.25">
      <c r="A118" s="28">
        <v>117</v>
      </c>
      <c r="B118" s="28">
        <v>30</v>
      </c>
      <c r="C118" s="28" t="s">
        <v>194</v>
      </c>
      <c r="D118" s="28" t="s">
        <v>612</v>
      </c>
      <c r="E118" s="49" t="s">
        <v>491</v>
      </c>
      <c r="F118" s="46"/>
    </row>
    <row r="119" spans="1:6" x14ac:dyDescent="0.25">
      <c r="A119">
        <v>118</v>
      </c>
      <c r="B119">
        <v>30</v>
      </c>
      <c r="C119" t="s">
        <v>247</v>
      </c>
      <c r="D119" t="s">
        <v>690</v>
      </c>
      <c r="E119" t="s">
        <v>161</v>
      </c>
      <c r="F119" t="s">
        <v>87</v>
      </c>
    </row>
    <row r="120" spans="1:6" x14ac:dyDescent="0.25">
      <c r="A120">
        <v>119</v>
      </c>
      <c r="B120">
        <v>30</v>
      </c>
      <c r="C120" t="s">
        <v>748</v>
      </c>
    </row>
    <row r="121" spans="1:6" x14ac:dyDescent="0.25">
      <c r="A121">
        <v>120</v>
      </c>
      <c r="B121">
        <v>30</v>
      </c>
      <c r="C121" t="s">
        <v>582</v>
      </c>
      <c r="D121" s="45">
        <v>14000</v>
      </c>
      <c r="E121" s="45">
        <v>19000</v>
      </c>
      <c r="F121" s="45">
        <v>30000</v>
      </c>
    </row>
    <row r="122" spans="1:6" x14ac:dyDescent="0.25">
      <c r="A122" s="28">
        <v>121</v>
      </c>
      <c r="B122" s="28">
        <v>31</v>
      </c>
      <c r="C122" s="28" t="s">
        <v>194</v>
      </c>
      <c r="D122" s="28" t="s">
        <v>613</v>
      </c>
      <c r="E122" s="49" t="s">
        <v>458</v>
      </c>
      <c r="F122" s="46"/>
    </row>
    <row r="123" spans="1:6" x14ac:dyDescent="0.25">
      <c r="A123">
        <v>122</v>
      </c>
      <c r="B123">
        <v>31</v>
      </c>
      <c r="C123" t="s">
        <v>247</v>
      </c>
      <c r="D123" t="s">
        <v>691</v>
      </c>
      <c r="E123" t="s">
        <v>162</v>
      </c>
      <c r="F123" t="s">
        <v>473</v>
      </c>
    </row>
    <row r="124" spans="1:6" x14ac:dyDescent="0.25">
      <c r="A124">
        <v>123</v>
      </c>
      <c r="B124">
        <v>31</v>
      </c>
      <c r="C124" t="s">
        <v>756</v>
      </c>
    </row>
    <row r="125" spans="1:6" x14ac:dyDescent="0.25">
      <c r="A125">
        <v>124</v>
      </c>
      <c r="B125">
        <v>31</v>
      </c>
      <c r="C125" t="s">
        <v>582</v>
      </c>
      <c r="D125" s="45">
        <v>46000</v>
      </c>
      <c r="E125" s="45">
        <v>145000</v>
      </c>
      <c r="F125" s="45">
        <v>158000</v>
      </c>
    </row>
    <row r="126" spans="1:6" x14ac:dyDescent="0.25">
      <c r="A126" s="28">
        <v>125</v>
      </c>
      <c r="B126" s="28">
        <v>32</v>
      </c>
      <c r="C126" s="28" t="s">
        <v>194</v>
      </c>
      <c r="D126" s="28" t="s">
        <v>614</v>
      </c>
      <c r="E126" s="49" t="s">
        <v>510</v>
      </c>
      <c r="F126" s="46"/>
    </row>
    <row r="127" spans="1:6" x14ac:dyDescent="0.25">
      <c r="A127">
        <v>126</v>
      </c>
      <c r="B127">
        <v>32</v>
      </c>
      <c r="C127" t="s">
        <v>247</v>
      </c>
      <c r="D127" t="s">
        <v>673</v>
      </c>
      <c r="E127" t="s">
        <v>155</v>
      </c>
      <c r="F127" t="s">
        <v>477</v>
      </c>
    </row>
    <row r="128" spans="1:6" x14ac:dyDescent="0.25">
      <c r="A128">
        <v>127</v>
      </c>
      <c r="B128">
        <v>32</v>
      </c>
      <c r="C128" t="s">
        <v>739</v>
      </c>
    </row>
    <row r="129" spans="1:6" x14ac:dyDescent="0.25">
      <c r="A129">
        <v>128</v>
      </c>
      <c r="B129">
        <v>32</v>
      </c>
      <c r="C129" t="s">
        <v>582</v>
      </c>
      <c r="D129" s="45">
        <v>46000</v>
      </c>
      <c r="E129" s="45">
        <v>52000</v>
      </c>
      <c r="F129" s="45">
        <v>57000</v>
      </c>
    </row>
    <row r="130" spans="1:6" x14ac:dyDescent="0.25">
      <c r="A130" s="28">
        <v>129</v>
      </c>
      <c r="B130" s="28">
        <v>33</v>
      </c>
      <c r="C130" s="28" t="s">
        <v>367</v>
      </c>
      <c r="D130" s="28" t="s">
        <v>615</v>
      </c>
      <c r="E130" s="49" t="s">
        <v>294</v>
      </c>
      <c r="F130" s="46"/>
    </row>
    <row r="131" spans="1:6" x14ac:dyDescent="0.25">
      <c r="A131">
        <v>130</v>
      </c>
      <c r="B131">
        <v>33</v>
      </c>
      <c r="C131" t="s">
        <v>247</v>
      </c>
      <c r="D131" t="s">
        <v>692</v>
      </c>
      <c r="E131" t="s">
        <v>278</v>
      </c>
      <c r="F131" t="s">
        <v>279</v>
      </c>
    </row>
    <row r="132" spans="1:6" x14ac:dyDescent="0.25">
      <c r="A132">
        <v>131</v>
      </c>
      <c r="B132">
        <v>33</v>
      </c>
      <c r="C132" t="s">
        <v>757</v>
      </c>
    </row>
    <row r="133" spans="1:6" x14ac:dyDescent="0.25">
      <c r="A133">
        <v>132</v>
      </c>
      <c r="B133">
        <v>33</v>
      </c>
      <c r="C133" t="s">
        <v>582</v>
      </c>
      <c r="D133" s="45">
        <v>70000</v>
      </c>
      <c r="E133" s="45">
        <v>0</v>
      </c>
      <c r="F133" s="45">
        <v>0</v>
      </c>
    </row>
    <row r="134" spans="1:6" x14ac:dyDescent="0.25">
      <c r="A134" s="28">
        <v>133</v>
      </c>
      <c r="B134" s="28">
        <v>34</v>
      </c>
      <c r="C134" s="28" t="s">
        <v>194</v>
      </c>
      <c r="D134" s="28" t="s">
        <v>616</v>
      </c>
      <c r="E134" s="49" t="s">
        <v>459</v>
      </c>
      <c r="F134" s="46"/>
    </row>
    <row r="135" spans="1:6" x14ac:dyDescent="0.25">
      <c r="A135">
        <v>134</v>
      </c>
      <c r="B135">
        <v>34</v>
      </c>
      <c r="C135" t="s">
        <v>247</v>
      </c>
      <c r="D135" t="s">
        <v>693</v>
      </c>
      <c r="E135" t="s">
        <v>163</v>
      </c>
      <c r="F135" t="s">
        <v>469</v>
      </c>
    </row>
    <row r="136" spans="1:6" x14ac:dyDescent="0.25">
      <c r="A136">
        <v>135</v>
      </c>
      <c r="B136">
        <v>34</v>
      </c>
      <c r="C136" t="s">
        <v>758</v>
      </c>
    </row>
    <row r="137" spans="1:6" x14ac:dyDescent="0.25">
      <c r="A137">
        <v>136</v>
      </c>
      <c r="B137">
        <v>34</v>
      </c>
      <c r="C137" t="s">
        <v>582</v>
      </c>
      <c r="D137" s="45">
        <v>66200</v>
      </c>
      <c r="E137" s="45">
        <v>106700</v>
      </c>
      <c r="F137" s="45">
        <v>40200</v>
      </c>
    </row>
    <row r="138" spans="1:6" x14ac:dyDescent="0.25">
      <c r="A138" s="28">
        <v>137</v>
      </c>
      <c r="B138" s="28">
        <v>35</v>
      </c>
      <c r="C138" s="28" t="s">
        <v>367</v>
      </c>
      <c r="D138" s="28" t="s">
        <v>617</v>
      </c>
      <c r="E138" s="49" t="s">
        <v>116</v>
      </c>
      <c r="F138" s="46"/>
    </row>
    <row r="139" spans="1:6" x14ac:dyDescent="0.25">
      <c r="A139">
        <v>138</v>
      </c>
      <c r="B139">
        <v>35</v>
      </c>
      <c r="C139" t="s">
        <v>247</v>
      </c>
      <c r="D139" t="s">
        <v>694</v>
      </c>
      <c r="E139" t="s">
        <v>271</v>
      </c>
      <c r="F139" t="s">
        <v>272</v>
      </c>
    </row>
    <row r="140" spans="1:6" x14ac:dyDescent="0.25">
      <c r="A140">
        <v>139</v>
      </c>
      <c r="B140">
        <v>35</v>
      </c>
      <c r="C140" t="s">
        <v>759</v>
      </c>
    </row>
    <row r="141" spans="1:6" x14ac:dyDescent="0.25">
      <c r="A141">
        <v>140</v>
      </c>
      <c r="B141">
        <v>35</v>
      </c>
      <c r="C141" t="s">
        <v>582</v>
      </c>
      <c r="D141" s="45">
        <v>20689</v>
      </c>
      <c r="E141" s="45">
        <v>0</v>
      </c>
      <c r="F141" s="45">
        <v>0</v>
      </c>
    </row>
    <row r="142" spans="1:6" x14ac:dyDescent="0.25">
      <c r="A142" s="28">
        <v>141</v>
      </c>
      <c r="B142" s="28">
        <v>36</v>
      </c>
      <c r="C142" s="28" t="s">
        <v>367</v>
      </c>
      <c r="D142" s="28" t="s">
        <v>618</v>
      </c>
      <c r="E142" s="49" t="s">
        <v>117</v>
      </c>
      <c r="F142" s="46"/>
    </row>
    <row r="143" spans="1:6" x14ac:dyDescent="0.25">
      <c r="A143">
        <v>142</v>
      </c>
      <c r="B143">
        <v>36</v>
      </c>
      <c r="C143" t="s">
        <v>247</v>
      </c>
      <c r="D143" t="s">
        <v>694</v>
      </c>
      <c r="E143" t="s">
        <v>271</v>
      </c>
      <c r="F143" t="s">
        <v>272</v>
      </c>
    </row>
    <row r="144" spans="1:6" x14ac:dyDescent="0.25">
      <c r="A144">
        <v>143</v>
      </c>
      <c r="B144">
        <v>36</v>
      </c>
      <c r="C144" t="s">
        <v>760</v>
      </c>
    </row>
    <row r="145" spans="1:6" x14ac:dyDescent="0.25">
      <c r="A145">
        <v>144</v>
      </c>
      <c r="B145">
        <v>36</v>
      </c>
      <c r="C145" t="s">
        <v>582</v>
      </c>
      <c r="D145" s="45">
        <v>20689</v>
      </c>
      <c r="E145" s="45">
        <v>0</v>
      </c>
      <c r="F145" s="45">
        <v>0</v>
      </c>
    </row>
    <row r="146" spans="1:6" x14ac:dyDescent="0.25">
      <c r="A146" s="28">
        <v>145</v>
      </c>
      <c r="B146" s="28">
        <v>37</v>
      </c>
      <c r="C146" s="28" t="s">
        <v>367</v>
      </c>
      <c r="D146" s="28" t="s">
        <v>619</v>
      </c>
      <c r="E146" s="49" t="s">
        <v>223</v>
      </c>
      <c r="F146" s="46"/>
    </row>
    <row r="147" spans="1:6" x14ac:dyDescent="0.25">
      <c r="A147">
        <v>146</v>
      </c>
      <c r="B147">
        <v>37</v>
      </c>
      <c r="C147" t="s">
        <v>247</v>
      </c>
      <c r="D147" t="s">
        <v>695</v>
      </c>
      <c r="E147" t="s">
        <v>291</v>
      </c>
      <c r="F147" t="s">
        <v>292</v>
      </c>
    </row>
    <row r="148" spans="1:6" x14ac:dyDescent="0.25">
      <c r="A148">
        <v>147</v>
      </c>
      <c r="B148">
        <v>37</v>
      </c>
      <c r="C148" t="s">
        <v>761</v>
      </c>
    </row>
    <row r="149" spans="1:6" x14ac:dyDescent="0.25">
      <c r="A149">
        <v>148</v>
      </c>
      <c r="B149">
        <v>37</v>
      </c>
      <c r="C149" t="s">
        <v>582</v>
      </c>
      <c r="D149" s="45">
        <v>38750</v>
      </c>
      <c r="E149" s="45">
        <v>0</v>
      </c>
      <c r="F149" s="45">
        <v>0</v>
      </c>
    </row>
    <row r="150" spans="1:6" x14ac:dyDescent="0.25">
      <c r="A150" s="28">
        <v>149</v>
      </c>
      <c r="B150" s="28">
        <v>38</v>
      </c>
      <c r="C150" s="28" t="s">
        <v>194</v>
      </c>
      <c r="D150" s="28" t="s">
        <v>620</v>
      </c>
      <c r="E150" s="49" t="s">
        <v>508</v>
      </c>
      <c r="F150" s="46"/>
    </row>
    <row r="151" spans="1:6" x14ac:dyDescent="0.25">
      <c r="A151">
        <v>150</v>
      </c>
      <c r="B151">
        <v>38</v>
      </c>
      <c r="C151" t="s">
        <v>247</v>
      </c>
      <c r="D151" t="s">
        <v>692</v>
      </c>
      <c r="E151" t="s">
        <v>278</v>
      </c>
      <c r="F151" t="s">
        <v>279</v>
      </c>
    </row>
    <row r="152" spans="1:6" x14ac:dyDescent="0.25">
      <c r="A152">
        <v>151</v>
      </c>
      <c r="B152">
        <v>38</v>
      </c>
      <c r="C152" t="s">
        <v>762</v>
      </c>
    </row>
    <row r="153" spans="1:6" x14ac:dyDescent="0.25">
      <c r="A153">
        <v>152</v>
      </c>
      <c r="B153">
        <v>38</v>
      </c>
      <c r="C153" t="s">
        <v>582</v>
      </c>
      <c r="D153" s="45">
        <v>105100</v>
      </c>
      <c r="E153" s="45">
        <v>88700</v>
      </c>
      <c r="F153" s="45">
        <v>115800</v>
      </c>
    </row>
    <row r="154" spans="1:6" x14ac:dyDescent="0.25">
      <c r="A154" s="28">
        <v>153</v>
      </c>
      <c r="B154" s="28">
        <v>39</v>
      </c>
      <c r="C154" s="28" t="s">
        <v>367</v>
      </c>
      <c r="D154" s="28" t="s">
        <v>621</v>
      </c>
      <c r="E154" s="49" t="s">
        <v>219</v>
      </c>
      <c r="F154" s="46"/>
    </row>
    <row r="155" spans="1:6" x14ac:dyDescent="0.25">
      <c r="A155">
        <v>154</v>
      </c>
      <c r="B155">
        <v>39</v>
      </c>
      <c r="C155" t="s">
        <v>365</v>
      </c>
      <c r="D155" t="s">
        <v>696</v>
      </c>
      <c r="E155" t="s">
        <v>284</v>
      </c>
      <c r="F155" t="s">
        <v>354</v>
      </c>
    </row>
    <row r="156" spans="1:6" x14ac:dyDescent="0.25">
      <c r="A156">
        <v>155</v>
      </c>
      <c r="B156">
        <v>39</v>
      </c>
      <c r="C156" t="s">
        <v>763</v>
      </c>
    </row>
    <row r="157" spans="1:6" x14ac:dyDescent="0.25">
      <c r="A157">
        <v>156</v>
      </c>
      <c r="B157">
        <v>39</v>
      </c>
      <c r="C157" t="s">
        <v>582</v>
      </c>
      <c r="D157" s="45">
        <v>16000</v>
      </c>
      <c r="E157" s="45">
        <v>0</v>
      </c>
      <c r="F157" s="45">
        <v>0</v>
      </c>
    </row>
    <row r="158" spans="1:6" x14ac:dyDescent="0.25">
      <c r="A158" s="28">
        <v>157</v>
      </c>
      <c r="B158" s="28">
        <v>40</v>
      </c>
      <c r="C158" s="28" t="s">
        <v>367</v>
      </c>
      <c r="D158" s="28" t="s">
        <v>622</v>
      </c>
      <c r="E158" s="49" t="s">
        <v>221</v>
      </c>
      <c r="F158" s="46"/>
    </row>
    <row r="159" spans="1:6" x14ac:dyDescent="0.25">
      <c r="A159">
        <v>158</v>
      </c>
      <c r="B159">
        <v>40</v>
      </c>
      <c r="C159" t="s">
        <v>365</v>
      </c>
      <c r="D159" t="s">
        <v>697</v>
      </c>
      <c r="E159" t="s">
        <v>285</v>
      </c>
      <c r="F159" t="s">
        <v>355</v>
      </c>
    </row>
    <row r="160" spans="1:6" x14ac:dyDescent="0.25">
      <c r="A160">
        <v>159</v>
      </c>
      <c r="B160">
        <v>40</v>
      </c>
      <c r="C160" t="s">
        <v>764</v>
      </c>
    </row>
    <row r="161" spans="1:6" x14ac:dyDescent="0.25">
      <c r="A161">
        <v>160</v>
      </c>
      <c r="B161">
        <v>40</v>
      </c>
      <c r="C161" t="s">
        <v>582</v>
      </c>
      <c r="D161" s="45">
        <v>0</v>
      </c>
      <c r="E161" s="45">
        <v>0</v>
      </c>
      <c r="F161" s="45">
        <v>0</v>
      </c>
    </row>
    <row r="162" spans="1:6" x14ac:dyDescent="0.25">
      <c r="A162" s="28">
        <v>161</v>
      </c>
      <c r="B162" s="28">
        <v>41</v>
      </c>
      <c r="C162" s="28" t="s">
        <v>367</v>
      </c>
      <c r="D162" s="28" t="s">
        <v>623</v>
      </c>
      <c r="E162" s="49" t="s">
        <v>222</v>
      </c>
      <c r="F162" s="46"/>
    </row>
    <row r="163" spans="1:6" x14ac:dyDescent="0.25">
      <c r="A163">
        <v>162</v>
      </c>
      <c r="B163">
        <v>41</v>
      </c>
      <c r="C163" t="s">
        <v>365</v>
      </c>
      <c r="D163" t="s">
        <v>698</v>
      </c>
      <c r="E163" t="s">
        <v>290</v>
      </c>
      <c r="F163" t="s">
        <v>356</v>
      </c>
    </row>
    <row r="164" spans="1:6" x14ac:dyDescent="0.25">
      <c r="A164">
        <v>163</v>
      </c>
      <c r="B164">
        <v>41</v>
      </c>
      <c r="C164" t="s">
        <v>765</v>
      </c>
    </row>
    <row r="165" spans="1:6" x14ac:dyDescent="0.25">
      <c r="A165">
        <v>164</v>
      </c>
      <c r="B165">
        <v>41</v>
      </c>
      <c r="C165" t="s">
        <v>582</v>
      </c>
      <c r="D165" s="45">
        <v>20125</v>
      </c>
      <c r="E165" s="45">
        <v>0</v>
      </c>
      <c r="F165" s="45">
        <v>0</v>
      </c>
    </row>
    <row r="166" spans="1:6" x14ac:dyDescent="0.25">
      <c r="A166" s="28">
        <v>165</v>
      </c>
      <c r="B166" s="28">
        <v>42</v>
      </c>
      <c r="C166" s="28" t="s">
        <v>367</v>
      </c>
      <c r="D166" s="28" t="s">
        <v>624</v>
      </c>
      <c r="E166" s="49" t="s">
        <v>198</v>
      </c>
      <c r="F166" s="46"/>
    </row>
    <row r="167" spans="1:6" x14ac:dyDescent="0.25">
      <c r="A167">
        <v>166</v>
      </c>
      <c r="B167">
        <v>42</v>
      </c>
      <c r="C167" t="s">
        <v>365</v>
      </c>
      <c r="D167" t="s">
        <v>699</v>
      </c>
      <c r="E167" t="s">
        <v>288</v>
      </c>
      <c r="F167" t="s">
        <v>289</v>
      </c>
    </row>
    <row r="168" spans="1:6" x14ac:dyDescent="0.25">
      <c r="A168">
        <v>167</v>
      </c>
      <c r="B168">
        <v>42</v>
      </c>
      <c r="C168" t="s">
        <v>766</v>
      </c>
    </row>
    <row r="169" spans="1:6" x14ac:dyDescent="0.25">
      <c r="A169">
        <v>168</v>
      </c>
      <c r="B169">
        <v>42</v>
      </c>
      <c r="C169" t="s">
        <v>582</v>
      </c>
      <c r="D169" s="45">
        <v>14899</v>
      </c>
      <c r="E169" s="45">
        <v>0</v>
      </c>
      <c r="F169" s="45">
        <v>0</v>
      </c>
    </row>
    <row r="170" spans="1:6" x14ac:dyDescent="0.25">
      <c r="A170" s="28">
        <v>169</v>
      </c>
      <c r="B170" s="28">
        <v>43</v>
      </c>
      <c r="C170" s="28" t="s">
        <v>194</v>
      </c>
      <c r="D170" s="28" t="s">
        <v>625</v>
      </c>
      <c r="E170" s="49" t="s">
        <v>507</v>
      </c>
      <c r="F170" s="46"/>
    </row>
    <row r="171" spans="1:6" x14ac:dyDescent="0.25">
      <c r="A171">
        <v>170</v>
      </c>
      <c r="B171">
        <v>43</v>
      </c>
      <c r="C171" t="s">
        <v>365</v>
      </c>
      <c r="D171" t="s">
        <v>700</v>
      </c>
      <c r="E171" t="s">
        <v>164</v>
      </c>
      <c r="F171" t="s">
        <v>474</v>
      </c>
    </row>
    <row r="172" spans="1:6" x14ac:dyDescent="0.25">
      <c r="A172">
        <v>171</v>
      </c>
      <c r="B172">
        <v>43</v>
      </c>
      <c r="C172" t="s">
        <v>767</v>
      </c>
    </row>
    <row r="173" spans="1:6" x14ac:dyDescent="0.25">
      <c r="A173">
        <v>172</v>
      </c>
      <c r="B173">
        <v>43</v>
      </c>
      <c r="C173" t="s">
        <v>582</v>
      </c>
      <c r="D173" s="45">
        <v>54000</v>
      </c>
      <c r="E173" s="45">
        <v>155000</v>
      </c>
      <c r="F173" s="45">
        <v>153000</v>
      </c>
    </row>
    <row r="174" spans="1:6" x14ac:dyDescent="0.25">
      <c r="A174" s="28">
        <v>173</v>
      </c>
      <c r="B174" s="28">
        <v>44</v>
      </c>
      <c r="C174" s="28" t="s">
        <v>367</v>
      </c>
      <c r="D174" s="28" t="s">
        <v>626</v>
      </c>
      <c r="E174" s="49" t="s">
        <v>220</v>
      </c>
      <c r="F174" s="46"/>
    </row>
    <row r="175" spans="1:6" x14ac:dyDescent="0.25">
      <c r="A175">
        <v>174</v>
      </c>
      <c r="B175">
        <v>44</v>
      </c>
      <c r="C175" t="s">
        <v>365</v>
      </c>
      <c r="D175" t="s">
        <v>697</v>
      </c>
      <c r="E175" t="s">
        <v>285</v>
      </c>
      <c r="F175" t="s">
        <v>355</v>
      </c>
    </row>
    <row r="176" spans="1:6" x14ac:dyDescent="0.25">
      <c r="A176">
        <v>175</v>
      </c>
      <c r="B176">
        <v>44</v>
      </c>
      <c r="C176" t="s">
        <v>768</v>
      </c>
    </row>
    <row r="177" spans="1:6" x14ac:dyDescent="0.25">
      <c r="A177">
        <v>176</v>
      </c>
      <c r="B177">
        <v>44</v>
      </c>
      <c r="C177" t="s">
        <v>582</v>
      </c>
      <c r="D177" s="45">
        <v>10000</v>
      </c>
      <c r="E177" s="45">
        <v>0</v>
      </c>
      <c r="F177" s="45">
        <v>0</v>
      </c>
    </row>
    <row r="178" spans="1:6" x14ac:dyDescent="0.25">
      <c r="A178" s="28">
        <v>177</v>
      </c>
      <c r="B178" s="28">
        <v>45</v>
      </c>
      <c r="C178" s="28" t="s">
        <v>367</v>
      </c>
      <c r="D178" s="28" t="s">
        <v>627</v>
      </c>
      <c r="E178" s="49" t="s">
        <v>506</v>
      </c>
      <c r="F178" s="46"/>
    </row>
    <row r="179" spans="1:6" x14ac:dyDescent="0.25">
      <c r="A179">
        <v>178</v>
      </c>
      <c r="B179">
        <v>45</v>
      </c>
      <c r="C179" t="s">
        <v>365</v>
      </c>
      <c r="D179" t="s">
        <v>701</v>
      </c>
      <c r="E179" t="s">
        <v>286</v>
      </c>
      <c r="F179" t="s">
        <v>287</v>
      </c>
    </row>
    <row r="180" spans="1:6" x14ac:dyDescent="0.25">
      <c r="A180">
        <v>179</v>
      </c>
      <c r="B180">
        <v>45</v>
      </c>
      <c r="C180" t="s">
        <v>769</v>
      </c>
    </row>
    <row r="181" spans="1:6" x14ac:dyDescent="0.25">
      <c r="A181">
        <v>180</v>
      </c>
      <c r="B181">
        <v>45</v>
      </c>
      <c r="C181" t="s">
        <v>582</v>
      </c>
      <c r="D181" s="45">
        <v>28000</v>
      </c>
      <c r="E181" s="45">
        <v>0</v>
      </c>
      <c r="F181" s="45">
        <v>0</v>
      </c>
    </row>
    <row r="182" spans="1:6" x14ac:dyDescent="0.25">
      <c r="A182" s="28">
        <v>181</v>
      </c>
      <c r="B182" s="28">
        <v>46</v>
      </c>
      <c r="C182" s="28" t="s">
        <v>194</v>
      </c>
      <c r="D182" s="28" t="s">
        <v>628</v>
      </c>
      <c r="E182" s="49" t="s">
        <v>181</v>
      </c>
      <c r="F182" s="46"/>
    </row>
    <row r="183" spans="1:6" x14ac:dyDescent="0.25">
      <c r="A183">
        <v>182</v>
      </c>
      <c r="B183">
        <v>46</v>
      </c>
      <c r="C183" t="s">
        <v>365</v>
      </c>
      <c r="D183" t="s">
        <v>702</v>
      </c>
      <c r="E183" t="s">
        <v>165</v>
      </c>
      <c r="F183" t="s">
        <v>463</v>
      </c>
    </row>
    <row r="184" spans="1:6" x14ac:dyDescent="0.25">
      <c r="A184">
        <v>183</v>
      </c>
      <c r="B184">
        <v>46</v>
      </c>
      <c r="C184" t="s">
        <v>770</v>
      </c>
    </row>
    <row r="185" spans="1:6" x14ac:dyDescent="0.25">
      <c r="A185">
        <v>184</v>
      </c>
      <c r="B185">
        <v>46</v>
      </c>
      <c r="C185" t="s">
        <v>582</v>
      </c>
      <c r="D185" s="45">
        <v>8000</v>
      </c>
      <c r="E185" s="45">
        <v>90000</v>
      </c>
      <c r="F185" s="45">
        <v>99000</v>
      </c>
    </row>
    <row r="186" spans="1:6" x14ac:dyDescent="0.25">
      <c r="A186" s="28">
        <v>185</v>
      </c>
      <c r="B186" s="28">
        <v>47</v>
      </c>
      <c r="C186" s="28" t="s">
        <v>367</v>
      </c>
      <c r="D186" s="28" t="s">
        <v>629</v>
      </c>
      <c r="E186" s="49" t="s">
        <v>235</v>
      </c>
      <c r="F186" s="46"/>
    </row>
    <row r="187" spans="1:6" x14ac:dyDescent="0.25">
      <c r="A187">
        <v>186</v>
      </c>
      <c r="B187">
        <v>47</v>
      </c>
      <c r="C187" t="s">
        <v>365</v>
      </c>
      <c r="D187" t="s">
        <v>703</v>
      </c>
      <c r="E187" t="s">
        <v>317</v>
      </c>
      <c r="F187" t="s">
        <v>359</v>
      </c>
    </row>
    <row r="188" spans="1:6" x14ac:dyDescent="0.25">
      <c r="A188">
        <v>187</v>
      </c>
      <c r="B188">
        <v>47</v>
      </c>
      <c r="C188" t="s">
        <v>771</v>
      </c>
    </row>
    <row r="189" spans="1:6" x14ac:dyDescent="0.25">
      <c r="A189">
        <v>188</v>
      </c>
      <c r="B189">
        <v>47</v>
      </c>
      <c r="C189" t="s">
        <v>582</v>
      </c>
      <c r="D189" s="45">
        <v>23517</v>
      </c>
      <c r="E189" s="45">
        <v>0</v>
      </c>
      <c r="F189" s="45">
        <v>0</v>
      </c>
    </row>
    <row r="190" spans="1:6" x14ac:dyDescent="0.25">
      <c r="A190" s="28">
        <v>189</v>
      </c>
      <c r="B190" s="28">
        <v>48</v>
      </c>
      <c r="C190" s="28" t="s">
        <v>367</v>
      </c>
      <c r="D190" s="28" t="s">
        <v>630</v>
      </c>
      <c r="E190" s="49" t="s">
        <v>505</v>
      </c>
      <c r="F190" s="46"/>
    </row>
    <row r="191" spans="1:6" x14ac:dyDescent="0.25">
      <c r="A191">
        <v>190</v>
      </c>
      <c r="B191">
        <v>48</v>
      </c>
      <c r="C191" t="s">
        <v>251</v>
      </c>
      <c r="D191" t="s">
        <v>704</v>
      </c>
      <c r="E191" t="s">
        <v>318</v>
      </c>
      <c r="F191" t="s">
        <v>314</v>
      </c>
    </row>
    <row r="192" spans="1:6" x14ac:dyDescent="0.25">
      <c r="A192">
        <v>191</v>
      </c>
      <c r="B192">
        <v>48</v>
      </c>
      <c r="C192" t="s">
        <v>772</v>
      </c>
    </row>
    <row r="193" spans="1:6" x14ac:dyDescent="0.25">
      <c r="A193">
        <v>192</v>
      </c>
      <c r="B193">
        <v>48</v>
      </c>
      <c r="C193" t="s">
        <v>582</v>
      </c>
      <c r="D193" s="45">
        <v>50000</v>
      </c>
      <c r="E193" s="45">
        <v>0</v>
      </c>
      <c r="F193" s="45">
        <v>0</v>
      </c>
    </row>
    <row r="194" spans="1:6" x14ac:dyDescent="0.25">
      <c r="A194" s="28">
        <v>193</v>
      </c>
      <c r="B194" s="28">
        <v>49</v>
      </c>
      <c r="C194" s="28" t="s">
        <v>194</v>
      </c>
      <c r="D194" s="28" t="s">
        <v>631</v>
      </c>
      <c r="E194" s="49" t="s">
        <v>182</v>
      </c>
      <c r="F194" s="46"/>
    </row>
    <row r="195" spans="1:6" x14ac:dyDescent="0.25">
      <c r="A195">
        <v>194</v>
      </c>
      <c r="B195">
        <v>49</v>
      </c>
      <c r="C195" t="s">
        <v>251</v>
      </c>
      <c r="D195" t="s">
        <v>705</v>
      </c>
      <c r="E195" t="s">
        <v>166</v>
      </c>
      <c r="F195" t="s">
        <v>475</v>
      </c>
    </row>
    <row r="196" spans="1:6" x14ac:dyDescent="0.25">
      <c r="A196">
        <v>195</v>
      </c>
      <c r="B196">
        <v>49</v>
      </c>
      <c r="C196" t="s">
        <v>773</v>
      </c>
    </row>
    <row r="197" spans="1:6" x14ac:dyDescent="0.25">
      <c r="A197">
        <v>196</v>
      </c>
      <c r="B197">
        <v>49</v>
      </c>
      <c r="C197" t="s">
        <v>582</v>
      </c>
      <c r="D197" s="45">
        <v>73700</v>
      </c>
      <c r="E197" s="45">
        <v>86400</v>
      </c>
      <c r="F197" s="45">
        <v>95300</v>
      </c>
    </row>
    <row r="198" spans="1:6" x14ac:dyDescent="0.25">
      <c r="A198" s="28">
        <v>197</v>
      </c>
      <c r="B198" s="28">
        <v>50</v>
      </c>
      <c r="C198" s="28" t="s">
        <v>194</v>
      </c>
      <c r="D198" s="28" t="s">
        <v>632</v>
      </c>
      <c r="E198" s="49" t="s">
        <v>504</v>
      </c>
      <c r="F198" s="46"/>
    </row>
    <row r="199" spans="1:6" x14ac:dyDescent="0.25">
      <c r="A199">
        <v>198</v>
      </c>
      <c r="B199">
        <v>50</v>
      </c>
      <c r="C199" t="s">
        <v>251</v>
      </c>
      <c r="D199" t="s">
        <v>706</v>
      </c>
      <c r="E199" t="s">
        <v>167</v>
      </c>
      <c r="F199" t="s">
        <v>86</v>
      </c>
    </row>
    <row r="200" spans="1:6" x14ac:dyDescent="0.25">
      <c r="A200">
        <v>199</v>
      </c>
      <c r="B200">
        <v>50</v>
      </c>
      <c r="C200" t="s">
        <v>774</v>
      </c>
    </row>
    <row r="201" spans="1:6" x14ac:dyDescent="0.25">
      <c r="A201">
        <v>200</v>
      </c>
      <c r="B201">
        <v>50</v>
      </c>
      <c r="C201" t="s">
        <v>582</v>
      </c>
      <c r="D201" s="45">
        <v>39350</v>
      </c>
      <c r="E201" s="45">
        <v>40000</v>
      </c>
      <c r="F201" s="45">
        <v>153250</v>
      </c>
    </row>
    <row r="202" spans="1:6" x14ac:dyDescent="0.25">
      <c r="A202" s="28">
        <v>201</v>
      </c>
      <c r="B202" s="28">
        <v>51</v>
      </c>
      <c r="C202" s="28" t="s">
        <v>367</v>
      </c>
      <c r="D202" s="28" t="s">
        <v>633</v>
      </c>
      <c r="E202" s="49" t="s">
        <v>234</v>
      </c>
      <c r="F202" s="46"/>
    </row>
    <row r="203" spans="1:6" x14ac:dyDescent="0.25">
      <c r="A203">
        <v>202</v>
      </c>
      <c r="B203">
        <v>51</v>
      </c>
      <c r="C203" t="s">
        <v>251</v>
      </c>
      <c r="D203" t="s">
        <v>707</v>
      </c>
      <c r="E203" t="s">
        <v>315</v>
      </c>
      <c r="F203" t="s">
        <v>316</v>
      </c>
    </row>
    <row r="204" spans="1:6" x14ac:dyDescent="0.25">
      <c r="A204">
        <v>203</v>
      </c>
      <c r="B204">
        <v>51</v>
      </c>
      <c r="C204" t="s">
        <v>775</v>
      </c>
    </row>
    <row r="205" spans="1:6" x14ac:dyDescent="0.25">
      <c r="A205">
        <v>204</v>
      </c>
      <c r="B205">
        <v>51</v>
      </c>
      <c r="C205" t="s">
        <v>582</v>
      </c>
      <c r="D205" s="45">
        <v>23000</v>
      </c>
      <c r="E205" s="45">
        <v>0</v>
      </c>
      <c r="F205" s="45">
        <v>0</v>
      </c>
    </row>
    <row r="206" spans="1:6" x14ac:dyDescent="0.25">
      <c r="A206" s="28">
        <v>205</v>
      </c>
      <c r="B206" s="28">
        <v>52</v>
      </c>
      <c r="C206" s="28" t="s">
        <v>367</v>
      </c>
      <c r="D206" s="28" t="s">
        <v>634</v>
      </c>
      <c r="E206" s="49" t="s">
        <v>503</v>
      </c>
      <c r="F206" s="46"/>
    </row>
    <row r="207" spans="1:6" x14ac:dyDescent="0.25">
      <c r="A207">
        <v>206</v>
      </c>
      <c r="B207">
        <v>52</v>
      </c>
      <c r="C207" t="s">
        <v>250</v>
      </c>
      <c r="D207" t="s">
        <v>708</v>
      </c>
      <c r="E207" t="s">
        <v>308</v>
      </c>
      <c r="F207" t="s">
        <v>350</v>
      </c>
    </row>
    <row r="208" spans="1:6" x14ac:dyDescent="0.25">
      <c r="A208">
        <v>207</v>
      </c>
      <c r="B208">
        <v>52</v>
      </c>
      <c r="C208" t="s">
        <v>776</v>
      </c>
    </row>
    <row r="209" spans="1:6" x14ac:dyDescent="0.25">
      <c r="A209">
        <v>208</v>
      </c>
      <c r="B209">
        <v>52</v>
      </c>
      <c r="C209" t="s">
        <v>582</v>
      </c>
      <c r="D209" s="45">
        <v>41708</v>
      </c>
      <c r="E209" s="45">
        <v>0</v>
      </c>
      <c r="F209" s="45">
        <v>0</v>
      </c>
    </row>
    <row r="210" spans="1:6" x14ac:dyDescent="0.25">
      <c r="A210" s="28">
        <v>209</v>
      </c>
      <c r="B210" s="28">
        <v>53</v>
      </c>
      <c r="C210" s="28" t="s">
        <v>367</v>
      </c>
      <c r="D210" s="28" t="s">
        <v>635</v>
      </c>
      <c r="E210" s="49" t="s">
        <v>502</v>
      </c>
      <c r="F210" s="46"/>
    </row>
    <row r="211" spans="1:6" x14ac:dyDescent="0.25">
      <c r="A211">
        <v>210</v>
      </c>
      <c r="B211">
        <v>53</v>
      </c>
      <c r="C211" t="s">
        <v>250</v>
      </c>
      <c r="D211" t="s">
        <v>709</v>
      </c>
      <c r="E211" t="s">
        <v>312</v>
      </c>
      <c r="F211" t="s">
        <v>313</v>
      </c>
    </row>
    <row r="212" spans="1:6" x14ac:dyDescent="0.25">
      <c r="A212">
        <v>211</v>
      </c>
      <c r="B212">
        <v>53</v>
      </c>
      <c r="C212" t="s">
        <v>777</v>
      </c>
    </row>
    <row r="213" spans="1:6" x14ac:dyDescent="0.25">
      <c r="A213">
        <v>212</v>
      </c>
      <c r="B213">
        <v>53</v>
      </c>
      <c r="C213" t="s">
        <v>582</v>
      </c>
      <c r="D213" s="45">
        <v>37490</v>
      </c>
      <c r="E213" s="45">
        <v>0</v>
      </c>
      <c r="F213" s="45">
        <v>0</v>
      </c>
    </row>
    <row r="214" spans="1:6" x14ac:dyDescent="0.25">
      <c r="A214" s="28">
        <v>213</v>
      </c>
      <c r="B214" s="28">
        <v>54</v>
      </c>
      <c r="C214" s="28" t="s">
        <v>194</v>
      </c>
      <c r="D214" s="28" t="s">
        <v>636</v>
      </c>
      <c r="E214" s="49" t="s">
        <v>186</v>
      </c>
      <c r="F214" s="46"/>
    </row>
    <row r="215" spans="1:6" x14ac:dyDescent="0.25">
      <c r="A215">
        <v>214</v>
      </c>
      <c r="B215">
        <v>54</v>
      </c>
      <c r="C215" t="s">
        <v>250</v>
      </c>
      <c r="D215" t="s">
        <v>710</v>
      </c>
      <c r="E215" t="s">
        <v>168</v>
      </c>
      <c r="F215" t="s">
        <v>470</v>
      </c>
    </row>
    <row r="216" spans="1:6" x14ac:dyDescent="0.25">
      <c r="A216">
        <v>215</v>
      </c>
      <c r="B216">
        <v>54</v>
      </c>
      <c r="C216" t="s">
        <v>778</v>
      </c>
    </row>
    <row r="217" spans="1:6" x14ac:dyDescent="0.25">
      <c r="A217">
        <v>216</v>
      </c>
      <c r="B217">
        <v>54</v>
      </c>
      <c r="C217" t="s">
        <v>582</v>
      </c>
      <c r="D217" s="45">
        <v>32500</v>
      </c>
      <c r="E217" s="45">
        <v>95700</v>
      </c>
      <c r="F217" s="45">
        <v>100100</v>
      </c>
    </row>
    <row r="218" spans="1:6" x14ac:dyDescent="0.25">
      <c r="A218" s="28">
        <v>217</v>
      </c>
      <c r="B218" s="28">
        <v>55</v>
      </c>
      <c r="C218" s="28" t="s">
        <v>367</v>
      </c>
      <c r="D218" s="28" t="s">
        <v>637</v>
      </c>
      <c r="E218" s="49" t="s">
        <v>232</v>
      </c>
      <c r="F218" s="46"/>
    </row>
    <row r="219" spans="1:6" x14ac:dyDescent="0.25">
      <c r="A219">
        <v>218</v>
      </c>
      <c r="B219">
        <v>55</v>
      </c>
      <c r="C219" t="s">
        <v>250</v>
      </c>
      <c r="D219" t="s">
        <v>711</v>
      </c>
      <c r="E219" t="s">
        <v>309</v>
      </c>
      <c r="F219" t="s">
        <v>358</v>
      </c>
    </row>
    <row r="220" spans="1:6" x14ac:dyDescent="0.25">
      <c r="A220">
        <v>219</v>
      </c>
      <c r="B220">
        <v>55</v>
      </c>
      <c r="C220" t="s">
        <v>779</v>
      </c>
    </row>
    <row r="221" spans="1:6" x14ac:dyDescent="0.25">
      <c r="A221">
        <v>220</v>
      </c>
      <c r="B221">
        <v>55</v>
      </c>
      <c r="C221" t="s">
        <v>582</v>
      </c>
      <c r="D221" s="45">
        <v>0</v>
      </c>
      <c r="E221" s="45">
        <v>0</v>
      </c>
      <c r="F221" s="45">
        <v>0</v>
      </c>
    </row>
    <row r="222" spans="1:6" x14ac:dyDescent="0.25">
      <c r="A222" s="28">
        <v>221</v>
      </c>
      <c r="B222" s="28">
        <v>56</v>
      </c>
      <c r="C222" s="28" t="s">
        <v>367</v>
      </c>
      <c r="D222" s="28" t="s">
        <v>638</v>
      </c>
      <c r="E222" s="49" t="s">
        <v>231</v>
      </c>
      <c r="F222" s="46"/>
    </row>
    <row r="223" spans="1:6" x14ac:dyDescent="0.25">
      <c r="A223">
        <v>222</v>
      </c>
      <c r="B223">
        <v>56</v>
      </c>
      <c r="C223" t="s">
        <v>250</v>
      </c>
      <c r="D223" t="s">
        <v>712</v>
      </c>
      <c r="E223" t="s">
        <v>306</v>
      </c>
      <c r="F223" t="s">
        <v>307</v>
      </c>
    </row>
    <row r="224" spans="1:6" x14ac:dyDescent="0.25">
      <c r="A224">
        <v>223</v>
      </c>
      <c r="B224">
        <v>56</v>
      </c>
      <c r="C224" t="s">
        <v>780</v>
      </c>
    </row>
    <row r="225" spans="1:6" x14ac:dyDescent="0.25">
      <c r="A225">
        <v>224</v>
      </c>
      <c r="B225">
        <v>56</v>
      </c>
      <c r="C225" t="s">
        <v>582</v>
      </c>
      <c r="D225" s="45">
        <v>39500</v>
      </c>
      <c r="E225" s="45">
        <v>0</v>
      </c>
      <c r="F225" s="45">
        <v>0</v>
      </c>
    </row>
    <row r="226" spans="1:6" x14ac:dyDescent="0.25">
      <c r="A226" s="28">
        <v>225</v>
      </c>
      <c r="B226" s="28">
        <v>57</v>
      </c>
      <c r="C226" s="28" t="s">
        <v>194</v>
      </c>
      <c r="D226" s="28" t="s">
        <v>639</v>
      </c>
      <c r="E226" s="49" t="s">
        <v>187</v>
      </c>
      <c r="F226" s="46"/>
    </row>
    <row r="227" spans="1:6" x14ac:dyDescent="0.25">
      <c r="A227">
        <v>226</v>
      </c>
      <c r="B227">
        <v>57</v>
      </c>
      <c r="C227" t="s">
        <v>250</v>
      </c>
      <c r="D227" t="s">
        <v>713</v>
      </c>
      <c r="E227" t="s">
        <v>169</v>
      </c>
      <c r="F227" t="s">
        <v>85</v>
      </c>
    </row>
    <row r="228" spans="1:6" x14ac:dyDescent="0.25">
      <c r="A228">
        <v>227</v>
      </c>
      <c r="B228">
        <v>57</v>
      </c>
      <c r="C228" t="s">
        <v>748</v>
      </c>
    </row>
    <row r="229" spans="1:6" x14ac:dyDescent="0.25">
      <c r="A229">
        <v>228</v>
      </c>
      <c r="B229">
        <v>57</v>
      </c>
      <c r="C229" t="s">
        <v>582</v>
      </c>
      <c r="D229" s="45">
        <v>7000</v>
      </c>
      <c r="E229" s="45">
        <v>4000</v>
      </c>
      <c r="F229" s="45">
        <v>4000</v>
      </c>
    </row>
    <row r="230" spans="1:6" x14ac:dyDescent="0.25">
      <c r="A230" s="28">
        <v>229</v>
      </c>
      <c r="B230" s="28">
        <v>58</v>
      </c>
      <c r="C230" s="28" t="s">
        <v>194</v>
      </c>
      <c r="D230" s="28" t="s">
        <v>640</v>
      </c>
      <c r="E230" s="49" t="s">
        <v>188</v>
      </c>
      <c r="F230" s="46"/>
    </row>
    <row r="231" spans="1:6" x14ac:dyDescent="0.25">
      <c r="A231">
        <v>230</v>
      </c>
      <c r="B231">
        <v>58</v>
      </c>
      <c r="C231" t="s">
        <v>250</v>
      </c>
      <c r="D231" t="s">
        <v>713</v>
      </c>
      <c r="E231" t="s">
        <v>170</v>
      </c>
      <c r="F231" t="s">
        <v>85</v>
      </c>
    </row>
    <row r="232" spans="1:6" x14ac:dyDescent="0.25">
      <c r="A232">
        <v>231</v>
      </c>
      <c r="B232">
        <v>58</v>
      </c>
      <c r="C232" t="s">
        <v>781</v>
      </c>
    </row>
    <row r="233" spans="1:6" x14ac:dyDescent="0.25">
      <c r="A233">
        <v>232</v>
      </c>
      <c r="B233">
        <v>58</v>
      </c>
      <c r="C233" t="s">
        <v>582</v>
      </c>
      <c r="D233" s="45">
        <v>80000</v>
      </c>
      <c r="E233" s="45">
        <v>149000</v>
      </c>
      <c r="F233" s="45">
        <v>102000</v>
      </c>
    </row>
    <row r="234" spans="1:6" x14ac:dyDescent="0.25">
      <c r="A234" s="28">
        <v>233</v>
      </c>
      <c r="B234" s="28">
        <v>59</v>
      </c>
      <c r="C234" s="28" t="s">
        <v>194</v>
      </c>
      <c r="D234" s="28" t="s">
        <v>641</v>
      </c>
      <c r="E234" s="49" t="s">
        <v>189</v>
      </c>
      <c r="F234" s="46"/>
    </row>
    <row r="235" spans="1:6" x14ac:dyDescent="0.25">
      <c r="A235">
        <v>234</v>
      </c>
      <c r="B235">
        <v>59</v>
      </c>
      <c r="C235" t="s">
        <v>250</v>
      </c>
      <c r="D235" t="s">
        <v>714</v>
      </c>
      <c r="E235" t="s">
        <v>171</v>
      </c>
      <c r="F235" t="s">
        <v>471</v>
      </c>
    </row>
    <row r="236" spans="1:6" x14ac:dyDescent="0.25">
      <c r="A236">
        <v>235</v>
      </c>
      <c r="B236">
        <v>59</v>
      </c>
      <c r="C236" t="s">
        <v>782</v>
      </c>
    </row>
    <row r="237" spans="1:6" x14ac:dyDescent="0.25">
      <c r="A237">
        <v>236</v>
      </c>
      <c r="B237">
        <v>59</v>
      </c>
      <c r="C237" t="s">
        <v>582</v>
      </c>
      <c r="D237" s="45">
        <v>45000</v>
      </c>
      <c r="E237" s="45">
        <v>88000</v>
      </c>
      <c r="F237" s="45">
        <v>129000</v>
      </c>
    </row>
    <row r="238" spans="1:6" x14ac:dyDescent="0.25">
      <c r="A238" s="28">
        <v>237</v>
      </c>
      <c r="B238" s="28">
        <v>60</v>
      </c>
      <c r="C238" s="28" t="s">
        <v>367</v>
      </c>
      <c r="D238" s="28" t="s">
        <v>642</v>
      </c>
      <c r="E238" s="49" t="s">
        <v>233</v>
      </c>
      <c r="F238" s="46"/>
    </row>
    <row r="239" spans="1:6" x14ac:dyDescent="0.25">
      <c r="A239">
        <v>238</v>
      </c>
      <c r="B239">
        <v>60</v>
      </c>
      <c r="C239" t="s">
        <v>250</v>
      </c>
      <c r="D239" t="s">
        <v>715</v>
      </c>
      <c r="E239" t="s">
        <v>310</v>
      </c>
      <c r="F239" t="s">
        <v>311</v>
      </c>
    </row>
    <row r="240" spans="1:6" x14ac:dyDescent="0.25">
      <c r="A240">
        <v>239</v>
      </c>
      <c r="B240">
        <v>60</v>
      </c>
      <c r="C240" t="s">
        <v>783</v>
      </c>
    </row>
    <row r="241" spans="1:6" x14ac:dyDescent="0.25">
      <c r="A241">
        <v>240</v>
      </c>
      <c r="B241">
        <v>60</v>
      </c>
      <c r="C241" t="s">
        <v>582</v>
      </c>
      <c r="D241" s="45">
        <v>31250</v>
      </c>
      <c r="E241" s="45">
        <v>0</v>
      </c>
      <c r="F241" s="45">
        <v>0</v>
      </c>
    </row>
    <row r="242" spans="1:6" x14ac:dyDescent="0.25">
      <c r="A242" s="28">
        <v>241</v>
      </c>
      <c r="B242" s="28">
        <v>61</v>
      </c>
      <c r="C242" s="28" t="s">
        <v>367</v>
      </c>
      <c r="D242" s="28" t="s">
        <v>643</v>
      </c>
      <c r="E242" s="49" t="s">
        <v>183</v>
      </c>
      <c r="F242" s="46"/>
    </row>
    <row r="243" spans="1:6" x14ac:dyDescent="0.25">
      <c r="A243">
        <v>242</v>
      </c>
      <c r="B243">
        <v>61</v>
      </c>
      <c r="C243" t="s">
        <v>250</v>
      </c>
      <c r="D243" t="s">
        <v>716</v>
      </c>
      <c r="E243" t="s">
        <v>363</v>
      </c>
      <c r="F243" t="s">
        <v>364</v>
      </c>
    </row>
    <row r="244" spans="1:6" x14ac:dyDescent="0.25">
      <c r="A244">
        <v>243</v>
      </c>
      <c r="B244">
        <v>61</v>
      </c>
      <c r="C244" t="s">
        <v>784</v>
      </c>
    </row>
    <row r="245" spans="1:6" x14ac:dyDescent="0.25">
      <c r="A245">
        <v>244</v>
      </c>
      <c r="B245">
        <v>61</v>
      </c>
      <c r="C245" t="s">
        <v>582</v>
      </c>
      <c r="D245" s="45">
        <v>0</v>
      </c>
      <c r="E245" s="45">
        <v>0</v>
      </c>
      <c r="F245" s="45">
        <v>0</v>
      </c>
    </row>
    <row r="246" spans="1:6" x14ac:dyDescent="0.25">
      <c r="A246" s="28">
        <v>245</v>
      </c>
      <c r="B246" s="28">
        <v>62</v>
      </c>
      <c r="C246" s="28" t="s">
        <v>194</v>
      </c>
      <c r="D246" s="28" t="s">
        <v>644</v>
      </c>
      <c r="E246" s="49" t="s">
        <v>184</v>
      </c>
      <c r="F246" s="46"/>
    </row>
    <row r="247" spans="1:6" x14ac:dyDescent="0.25">
      <c r="A247">
        <v>246</v>
      </c>
      <c r="B247">
        <v>62</v>
      </c>
      <c r="C247" t="s">
        <v>250</v>
      </c>
      <c r="D247" t="s">
        <v>717</v>
      </c>
      <c r="E247" t="s">
        <v>172</v>
      </c>
      <c r="F247" t="s">
        <v>476</v>
      </c>
    </row>
    <row r="248" spans="1:6" x14ac:dyDescent="0.25">
      <c r="A248">
        <v>247</v>
      </c>
      <c r="B248">
        <v>62</v>
      </c>
      <c r="C248" t="s">
        <v>770</v>
      </c>
    </row>
    <row r="249" spans="1:6" x14ac:dyDescent="0.25">
      <c r="A249">
        <v>248</v>
      </c>
      <c r="B249">
        <v>62</v>
      </c>
      <c r="C249" t="s">
        <v>582</v>
      </c>
      <c r="D249" s="45">
        <v>82000</v>
      </c>
      <c r="E249" s="45">
        <v>174000</v>
      </c>
      <c r="F249" s="45">
        <v>202000</v>
      </c>
    </row>
    <row r="250" spans="1:6" x14ac:dyDescent="0.25">
      <c r="A250" s="28">
        <v>249</v>
      </c>
      <c r="B250" s="28">
        <v>63</v>
      </c>
      <c r="C250" s="28" t="s">
        <v>194</v>
      </c>
      <c r="D250" s="28" t="s">
        <v>645</v>
      </c>
      <c r="E250" s="49" t="s">
        <v>185</v>
      </c>
      <c r="F250" s="46"/>
    </row>
    <row r="251" spans="1:6" x14ac:dyDescent="0.25">
      <c r="A251">
        <v>250</v>
      </c>
      <c r="B251">
        <v>63</v>
      </c>
      <c r="C251" t="s">
        <v>250</v>
      </c>
      <c r="D251" t="s">
        <v>702</v>
      </c>
      <c r="E251" t="s">
        <v>165</v>
      </c>
      <c r="F251" t="s">
        <v>464</v>
      </c>
    </row>
    <row r="252" spans="1:6" x14ac:dyDescent="0.25">
      <c r="A252">
        <v>251</v>
      </c>
      <c r="B252">
        <v>63</v>
      </c>
      <c r="C252" t="s">
        <v>785</v>
      </c>
    </row>
    <row r="253" spans="1:6" x14ac:dyDescent="0.25">
      <c r="A253">
        <v>252</v>
      </c>
      <c r="B253">
        <v>63</v>
      </c>
      <c r="C253" t="s">
        <v>582</v>
      </c>
      <c r="D253" s="45">
        <v>32000</v>
      </c>
      <c r="E253" s="45">
        <v>35000</v>
      </c>
      <c r="F253" s="45">
        <v>93000</v>
      </c>
    </row>
    <row r="254" spans="1:6" x14ac:dyDescent="0.25">
      <c r="A254" s="28">
        <v>253</v>
      </c>
      <c r="B254" s="28">
        <v>64</v>
      </c>
      <c r="C254" s="28" t="s">
        <v>194</v>
      </c>
      <c r="D254" s="28" t="s">
        <v>646</v>
      </c>
      <c r="E254" s="49" t="s">
        <v>190</v>
      </c>
      <c r="F254" s="46"/>
    </row>
    <row r="255" spans="1:6" x14ac:dyDescent="0.25">
      <c r="A255">
        <v>254</v>
      </c>
      <c r="B255">
        <v>64</v>
      </c>
      <c r="C255" t="s">
        <v>248</v>
      </c>
      <c r="D255" t="s">
        <v>718</v>
      </c>
      <c r="E255" t="s">
        <v>173</v>
      </c>
      <c r="F255" t="s">
        <v>78</v>
      </c>
    </row>
    <row r="256" spans="1:6" x14ac:dyDescent="0.25">
      <c r="A256">
        <v>255</v>
      </c>
      <c r="B256">
        <v>64</v>
      </c>
      <c r="C256" t="s">
        <v>786</v>
      </c>
    </row>
    <row r="257" spans="1:6" x14ac:dyDescent="0.25">
      <c r="A257">
        <v>256</v>
      </c>
      <c r="B257">
        <v>64</v>
      </c>
      <c r="C257" t="s">
        <v>582</v>
      </c>
      <c r="D257" s="45">
        <v>71510</v>
      </c>
      <c r="E257" s="45">
        <v>158490</v>
      </c>
      <c r="F257" s="45">
        <v>287040</v>
      </c>
    </row>
    <row r="258" spans="1:6" x14ac:dyDescent="0.25">
      <c r="A258" s="28">
        <v>257</v>
      </c>
      <c r="B258" s="28">
        <v>65</v>
      </c>
      <c r="C258" s="28" t="s">
        <v>367</v>
      </c>
      <c r="D258" s="28" t="s">
        <v>647</v>
      </c>
      <c r="E258" s="49" t="s">
        <v>226</v>
      </c>
      <c r="F258" s="46"/>
    </row>
    <row r="259" spans="1:6" x14ac:dyDescent="0.25">
      <c r="A259">
        <v>258</v>
      </c>
      <c r="B259">
        <v>65</v>
      </c>
      <c r="C259" t="s">
        <v>248</v>
      </c>
      <c r="D259" t="s">
        <v>719</v>
      </c>
      <c r="E259" t="s">
        <v>295</v>
      </c>
      <c r="F259" t="s">
        <v>357</v>
      </c>
    </row>
    <row r="260" spans="1:6" x14ac:dyDescent="0.25">
      <c r="A260">
        <v>259</v>
      </c>
      <c r="B260">
        <v>65</v>
      </c>
      <c r="C260" t="s">
        <v>787</v>
      </c>
    </row>
    <row r="261" spans="1:6" x14ac:dyDescent="0.25">
      <c r="A261">
        <v>260</v>
      </c>
      <c r="B261">
        <v>65</v>
      </c>
      <c r="C261" t="s">
        <v>582</v>
      </c>
      <c r="D261" s="45">
        <v>54484</v>
      </c>
      <c r="E261" s="45">
        <v>0</v>
      </c>
      <c r="F261" s="45">
        <v>0</v>
      </c>
    </row>
    <row r="262" spans="1:6" x14ac:dyDescent="0.25">
      <c r="A262" s="28">
        <v>261</v>
      </c>
      <c r="B262" s="28">
        <v>66</v>
      </c>
      <c r="C262" s="28" t="s">
        <v>194</v>
      </c>
      <c r="D262" s="28" t="s">
        <v>648</v>
      </c>
      <c r="E262" s="49" t="s">
        <v>193</v>
      </c>
      <c r="F262" s="46"/>
    </row>
    <row r="263" spans="1:6" x14ac:dyDescent="0.25">
      <c r="A263">
        <v>262</v>
      </c>
      <c r="B263">
        <v>66</v>
      </c>
      <c r="C263" t="s">
        <v>248</v>
      </c>
      <c r="D263" t="s">
        <v>720</v>
      </c>
      <c r="E263" t="s">
        <v>174</v>
      </c>
      <c r="F263" t="s">
        <v>84</v>
      </c>
    </row>
    <row r="264" spans="1:6" x14ac:dyDescent="0.25">
      <c r="A264">
        <v>263</v>
      </c>
      <c r="B264">
        <v>66</v>
      </c>
      <c r="C264" t="s">
        <v>767</v>
      </c>
    </row>
    <row r="265" spans="1:6" x14ac:dyDescent="0.25">
      <c r="A265">
        <v>264</v>
      </c>
      <c r="B265">
        <v>66</v>
      </c>
      <c r="C265" t="s">
        <v>582</v>
      </c>
      <c r="D265" s="45">
        <v>44410</v>
      </c>
      <c r="E265" s="45">
        <v>46145</v>
      </c>
      <c r="F265" s="45">
        <v>78322</v>
      </c>
    </row>
    <row r="266" spans="1:6" x14ac:dyDescent="0.25">
      <c r="A266" s="28">
        <v>265</v>
      </c>
      <c r="B266" s="28">
        <v>67</v>
      </c>
      <c r="C266" s="28" t="s">
        <v>367</v>
      </c>
      <c r="D266" s="28" t="s">
        <v>649</v>
      </c>
      <c r="E266" s="49" t="s">
        <v>228</v>
      </c>
      <c r="F266" s="46"/>
    </row>
    <row r="267" spans="1:6" x14ac:dyDescent="0.25">
      <c r="A267">
        <v>266</v>
      </c>
      <c r="B267">
        <v>67</v>
      </c>
      <c r="C267" t="s">
        <v>248</v>
      </c>
      <c r="D267" t="s">
        <v>721</v>
      </c>
      <c r="E267" t="s">
        <v>298</v>
      </c>
      <c r="F267" t="s">
        <v>299</v>
      </c>
    </row>
    <row r="268" spans="1:6" x14ac:dyDescent="0.25">
      <c r="A268">
        <v>267</v>
      </c>
      <c r="B268">
        <v>67</v>
      </c>
      <c r="C268" t="s">
        <v>788</v>
      </c>
    </row>
    <row r="269" spans="1:6" x14ac:dyDescent="0.25">
      <c r="A269">
        <v>268</v>
      </c>
      <c r="B269">
        <v>67</v>
      </c>
      <c r="C269" t="s">
        <v>582</v>
      </c>
      <c r="D269" s="45">
        <v>53805</v>
      </c>
      <c r="E269" s="45">
        <v>0</v>
      </c>
      <c r="F269" s="45">
        <v>0</v>
      </c>
    </row>
    <row r="270" spans="1:6" x14ac:dyDescent="0.25">
      <c r="A270" s="28">
        <v>269</v>
      </c>
      <c r="B270" s="28">
        <v>68</v>
      </c>
      <c r="C270" s="28" t="s">
        <v>367</v>
      </c>
      <c r="D270" s="28" t="s">
        <v>650</v>
      </c>
      <c r="E270" s="49" t="s">
        <v>229</v>
      </c>
      <c r="F270" s="46"/>
    </row>
    <row r="271" spans="1:6" x14ac:dyDescent="0.25">
      <c r="A271">
        <v>270</v>
      </c>
      <c r="B271">
        <v>68</v>
      </c>
      <c r="C271" t="s">
        <v>248</v>
      </c>
      <c r="D271" t="s">
        <v>722</v>
      </c>
      <c r="E271" t="s">
        <v>300</v>
      </c>
      <c r="F271" t="s">
        <v>301</v>
      </c>
    </row>
    <row r="272" spans="1:6" x14ac:dyDescent="0.25">
      <c r="A272">
        <v>271</v>
      </c>
      <c r="B272">
        <v>68</v>
      </c>
      <c r="C272" t="s">
        <v>789</v>
      </c>
    </row>
    <row r="273" spans="1:6" x14ac:dyDescent="0.25">
      <c r="A273">
        <v>272</v>
      </c>
      <c r="B273">
        <v>68</v>
      </c>
      <c r="C273" t="s">
        <v>582</v>
      </c>
      <c r="D273" s="45">
        <v>37500</v>
      </c>
      <c r="E273" s="45">
        <v>0</v>
      </c>
      <c r="F273" s="45">
        <v>0</v>
      </c>
    </row>
    <row r="274" spans="1:6" x14ac:dyDescent="0.25">
      <c r="A274" s="28">
        <v>273</v>
      </c>
      <c r="B274" s="28">
        <v>69</v>
      </c>
      <c r="C274" s="28" t="s">
        <v>367</v>
      </c>
      <c r="D274" s="28" t="s">
        <v>651</v>
      </c>
      <c r="E274" s="49" t="s">
        <v>501</v>
      </c>
      <c r="F274" s="46"/>
    </row>
    <row r="275" spans="1:6" x14ac:dyDescent="0.25">
      <c r="A275">
        <v>274</v>
      </c>
      <c r="B275">
        <v>69</v>
      </c>
      <c r="C275" t="s">
        <v>248</v>
      </c>
      <c r="D275" t="s">
        <v>723</v>
      </c>
      <c r="E275" t="s">
        <v>293</v>
      </c>
      <c r="F275" t="s">
        <v>368</v>
      </c>
    </row>
    <row r="276" spans="1:6" x14ac:dyDescent="0.25">
      <c r="A276">
        <v>275</v>
      </c>
      <c r="B276">
        <v>69</v>
      </c>
      <c r="C276" t="s">
        <v>790</v>
      </c>
    </row>
    <row r="277" spans="1:6" x14ac:dyDescent="0.25">
      <c r="A277">
        <v>276</v>
      </c>
      <c r="B277">
        <v>69</v>
      </c>
      <c r="C277" t="s">
        <v>582</v>
      </c>
      <c r="D277" s="45">
        <v>72641</v>
      </c>
      <c r="E277" s="45">
        <v>0</v>
      </c>
      <c r="F277" s="45">
        <v>0</v>
      </c>
    </row>
    <row r="278" spans="1:6" x14ac:dyDescent="0.25">
      <c r="A278" s="28">
        <v>277</v>
      </c>
      <c r="B278" s="28">
        <v>70</v>
      </c>
      <c r="C278" s="28">
        <v>0</v>
      </c>
      <c r="D278" s="28" t="s">
        <v>652</v>
      </c>
      <c r="E278" s="49" t="s">
        <v>515</v>
      </c>
      <c r="F278" s="46"/>
    </row>
    <row r="279" spans="1:6" x14ac:dyDescent="0.25">
      <c r="A279">
        <v>278</v>
      </c>
      <c r="B279">
        <v>70</v>
      </c>
      <c r="C279" t="s">
        <v>248</v>
      </c>
      <c r="D279" t="s">
        <v>676</v>
      </c>
      <c r="E279">
        <v>0</v>
      </c>
      <c r="F279">
        <v>0</v>
      </c>
    </row>
    <row r="280" spans="1:6" x14ac:dyDescent="0.25">
      <c r="A280">
        <v>279</v>
      </c>
      <c r="B280">
        <v>70</v>
      </c>
      <c r="C280" t="s">
        <v>742</v>
      </c>
    </row>
    <row r="281" spans="1:6" x14ac:dyDescent="0.25">
      <c r="A281">
        <v>280</v>
      </c>
      <c r="B281">
        <v>70</v>
      </c>
      <c r="C281" t="s">
        <v>582</v>
      </c>
      <c r="D281" s="45">
        <v>0</v>
      </c>
      <c r="E281" s="45">
        <v>0</v>
      </c>
      <c r="F281" s="45">
        <v>0</v>
      </c>
    </row>
    <row r="282" spans="1:6" x14ac:dyDescent="0.25">
      <c r="A282" s="28">
        <v>281</v>
      </c>
      <c r="B282" s="28">
        <v>71</v>
      </c>
      <c r="C282" s="28">
        <v>0</v>
      </c>
      <c r="D282" s="28" t="s">
        <v>653</v>
      </c>
      <c r="E282" s="49" t="s">
        <v>515</v>
      </c>
      <c r="F282" s="46"/>
    </row>
    <row r="283" spans="1:6" x14ac:dyDescent="0.25">
      <c r="A283">
        <v>282</v>
      </c>
      <c r="B283">
        <v>71</v>
      </c>
      <c r="C283" t="s">
        <v>248</v>
      </c>
      <c r="D283" t="s">
        <v>676</v>
      </c>
      <c r="E283">
        <v>0</v>
      </c>
      <c r="F283">
        <v>0</v>
      </c>
    </row>
    <row r="284" spans="1:6" x14ac:dyDescent="0.25">
      <c r="A284">
        <v>283</v>
      </c>
      <c r="B284">
        <v>71</v>
      </c>
      <c r="C284" t="s">
        <v>742</v>
      </c>
    </row>
    <row r="285" spans="1:6" x14ac:dyDescent="0.25">
      <c r="A285">
        <v>284</v>
      </c>
      <c r="B285">
        <v>71</v>
      </c>
      <c r="C285" t="s">
        <v>582</v>
      </c>
      <c r="D285" s="45">
        <v>0</v>
      </c>
      <c r="E285" s="45">
        <v>0</v>
      </c>
      <c r="F285" s="45">
        <v>0</v>
      </c>
    </row>
    <row r="286" spans="1:6" x14ac:dyDescent="0.25">
      <c r="A286" s="28">
        <v>285</v>
      </c>
      <c r="B286" s="28">
        <v>72</v>
      </c>
      <c r="C286" s="28" t="s">
        <v>194</v>
      </c>
      <c r="D286" s="28" t="s">
        <v>654</v>
      </c>
      <c r="E286" s="49" t="s">
        <v>500</v>
      </c>
      <c r="F286" s="46"/>
    </row>
    <row r="287" spans="1:6" x14ac:dyDescent="0.25">
      <c r="A287">
        <v>286</v>
      </c>
      <c r="B287">
        <v>72</v>
      </c>
      <c r="C287" t="s">
        <v>248</v>
      </c>
      <c r="D287" t="s">
        <v>724</v>
      </c>
      <c r="E287" t="s">
        <v>175</v>
      </c>
      <c r="F287" t="s">
        <v>88</v>
      </c>
    </row>
    <row r="288" spans="1:6" x14ac:dyDescent="0.25">
      <c r="A288">
        <v>287</v>
      </c>
      <c r="B288">
        <v>72</v>
      </c>
      <c r="C288" t="s">
        <v>755</v>
      </c>
    </row>
    <row r="289" spans="1:6" x14ac:dyDescent="0.25">
      <c r="A289">
        <v>288</v>
      </c>
      <c r="B289">
        <v>72</v>
      </c>
      <c r="C289" t="s">
        <v>582</v>
      </c>
      <c r="D289" s="45">
        <v>45400</v>
      </c>
      <c r="E289" s="45">
        <v>96500</v>
      </c>
      <c r="F289" s="45">
        <v>144700</v>
      </c>
    </row>
    <row r="290" spans="1:6" x14ac:dyDescent="0.25">
      <c r="A290" s="28">
        <v>289</v>
      </c>
      <c r="B290" s="28">
        <v>73</v>
      </c>
      <c r="C290" s="28" t="s">
        <v>194</v>
      </c>
      <c r="D290" s="28" t="s">
        <v>655</v>
      </c>
      <c r="E290" s="49" t="s">
        <v>191</v>
      </c>
      <c r="F290" s="46"/>
    </row>
    <row r="291" spans="1:6" x14ac:dyDescent="0.25">
      <c r="A291">
        <v>290</v>
      </c>
      <c r="B291">
        <v>73</v>
      </c>
      <c r="C291" t="s">
        <v>248</v>
      </c>
      <c r="D291" t="s">
        <v>725</v>
      </c>
      <c r="E291" t="s">
        <v>176</v>
      </c>
      <c r="F291" t="s">
        <v>465</v>
      </c>
    </row>
    <row r="292" spans="1:6" x14ac:dyDescent="0.25">
      <c r="A292">
        <v>291</v>
      </c>
      <c r="B292">
        <v>73</v>
      </c>
      <c r="C292" t="s">
        <v>791</v>
      </c>
    </row>
    <row r="293" spans="1:6" x14ac:dyDescent="0.25">
      <c r="A293">
        <v>292</v>
      </c>
      <c r="B293">
        <v>73</v>
      </c>
      <c r="C293" t="s">
        <v>582</v>
      </c>
      <c r="D293" s="45">
        <v>49000</v>
      </c>
      <c r="E293" s="45">
        <v>124000</v>
      </c>
      <c r="F293" s="45">
        <v>195000</v>
      </c>
    </row>
    <row r="294" spans="1:6" x14ac:dyDescent="0.25">
      <c r="A294" s="28">
        <v>293</v>
      </c>
      <c r="B294" s="28">
        <v>74</v>
      </c>
      <c r="C294" s="28" t="s">
        <v>194</v>
      </c>
      <c r="D294" s="28" t="s">
        <v>656</v>
      </c>
      <c r="E294" s="49" t="s">
        <v>192</v>
      </c>
      <c r="F294" s="46"/>
    </row>
    <row r="295" spans="1:6" x14ac:dyDescent="0.25">
      <c r="A295">
        <v>294</v>
      </c>
      <c r="B295">
        <v>74</v>
      </c>
      <c r="C295" t="s">
        <v>248</v>
      </c>
      <c r="D295" t="s">
        <v>726</v>
      </c>
      <c r="E295" t="s">
        <v>177</v>
      </c>
      <c r="F295" t="s">
        <v>472</v>
      </c>
    </row>
    <row r="296" spans="1:6" x14ac:dyDescent="0.25">
      <c r="A296">
        <v>295</v>
      </c>
      <c r="B296">
        <v>74</v>
      </c>
      <c r="C296" t="s">
        <v>762</v>
      </c>
    </row>
    <row r="297" spans="1:6" x14ac:dyDescent="0.25">
      <c r="A297">
        <v>296</v>
      </c>
      <c r="B297">
        <v>74</v>
      </c>
      <c r="C297" t="s">
        <v>582</v>
      </c>
      <c r="D297" s="45">
        <v>15000</v>
      </c>
      <c r="E297" s="45">
        <v>102000</v>
      </c>
      <c r="F297" s="45">
        <v>152000</v>
      </c>
    </row>
    <row r="298" spans="1:6" x14ac:dyDescent="0.25">
      <c r="A298" s="28">
        <v>297</v>
      </c>
      <c r="B298" s="28">
        <v>75</v>
      </c>
      <c r="C298" s="28" t="s">
        <v>367</v>
      </c>
      <c r="D298" s="28" t="s">
        <v>657</v>
      </c>
      <c r="E298" s="49" t="s">
        <v>224</v>
      </c>
      <c r="F298" s="46"/>
    </row>
    <row r="299" spans="1:6" x14ac:dyDescent="0.25">
      <c r="A299">
        <v>298</v>
      </c>
      <c r="B299">
        <v>75</v>
      </c>
      <c r="C299" t="s">
        <v>248</v>
      </c>
      <c r="D299" t="s">
        <v>697</v>
      </c>
      <c r="E299" t="s">
        <v>285</v>
      </c>
      <c r="F299" t="s">
        <v>355</v>
      </c>
    </row>
    <row r="300" spans="1:6" x14ac:dyDescent="0.25">
      <c r="A300">
        <v>299</v>
      </c>
      <c r="B300">
        <v>75</v>
      </c>
      <c r="C300" t="s">
        <v>764</v>
      </c>
    </row>
    <row r="301" spans="1:6" x14ac:dyDescent="0.25">
      <c r="A301">
        <v>300</v>
      </c>
      <c r="B301">
        <v>75</v>
      </c>
      <c r="C301" t="s">
        <v>582</v>
      </c>
      <c r="D301" s="45">
        <v>0</v>
      </c>
      <c r="E301" s="45">
        <v>0</v>
      </c>
      <c r="F301" s="45">
        <v>0</v>
      </c>
    </row>
    <row r="302" spans="1:6" x14ac:dyDescent="0.25">
      <c r="A302" s="28">
        <v>301</v>
      </c>
      <c r="B302" s="28">
        <v>76</v>
      </c>
      <c r="C302" s="28" t="s">
        <v>367</v>
      </c>
      <c r="D302" s="28" t="s">
        <v>658</v>
      </c>
      <c r="E302" s="49" t="s">
        <v>225</v>
      </c>
      <c r="F302" s="46"/>
    </row>
    <row r="303" spans="1:6" x14ac:dyDescent="0.25">
      <c r="A303">
        <v>302</v>
      </c>
      <c r="B303">
        <v>76</v>
      </c>
      <c r="C303" t="s">
        <v>248</v>
      </c>
      <c r="D303" t="s">
        <v>697</v>
      </c>
      <c r="E303" t="s">
        <v>285</v>
      </c>
      <c r="F303" t="s">
        <v>355</v>
      </c>
    </row>
    <row r="304" spans="1:6" x14ac:dyDescent="0.25">
      <c r="A304">
        <v>303</v>
      </c>
      <c r="B304">
        <v>76</v>
      </c>
      <c r="C304" t="s">
        <v>768</v>
      </c>
    </row>
    <row r="305" spans="1:6" x14ac:dyDescent="0.25">
      <c r="A305">
        <v>304</v>
      </c>
      <c r="B305">
        <v>76</v>
      </c>
      <c r="C305" t="s">
        <v>582</v>
      </c>
      <c r="D305" s="45">
        <v>40160</v>
      </c>
      <c r="E305" s="45">
        <v>0</v>
      </c>
      <c r="F305" s="45">
        <v>0</v>
      </c>
    </row>
    <row r="306" spans="1:6" x14ac:dyDescent="0.25">
      <c r="A306" s="28">
        <v>305</v>
      </c>
      <c r="B306" s="28">
        <v>77</v>
      </c>
      <c r="C306" s="28" t="s">
        <v>367</v>
      </c>
      <c r="D306" s="28" t="s">
        <v>659</v>
      </c>
      <c r="E306" s="49" t="s">
        <v>227</v>
      </c>
      <c r="F306" s="46"/>
    </row>
    <row r="307" spans="1:6" x14ac:dyDescent="0.25">
      <c r="A307">
        <v>306</v>
      </c>
      <c r="B307">
        <v>77</v>
      </c>
      <c r="C307" t="s">
        <v>248</v>
      </c>
      <c r="D307" t="s">
        <v>727</v>
      </c>
      <c r="E307" t="s">
        <v>296</v>
      </c>
      <c r="F307" t="s">
        <v>297</v>
      </c>
    </row>
    <row r="308" spans="1:6" x14ac:dyDescent="0.25">
      <c r="A308">
        <v>307</v>
      </c>
      <c r="B308">
        <v>77</v>
      </c>
      <c r="C308" t="s">
        <v>792</v>
      </c>
    </row>
    <row r="309" spans="1:6" x14ac:dyDescent="0.25">
      <c r="A309">
        <v>308</v>
      </c>
      <c r="B309">
        <v>77</v>
      </c>
      <c r="C309" t="s">
        <v>582</v>
      </c>
      <c r="D309" s="45">
        <v>50100</v>
      </c>
      <c r="E309" s="45">
        <v>0</v>
      </c>
      <c r="F309" s="45">
        <v>0</v>
      </c>
    </row>
    <row r="310" spans="1:6" x14ac:dyDescent="0.25">
      <c r="A310" s="28">
        <v>309</v>
      </c>
      <c r="B310" s="28">
        <v>78</v>
      </c>
      <c r="C310" s="28">
        <v>0</v>
      </c>
      <c r="D310" s="28" t="s">
        <v>660</v>
      </c>
      <c r="E310" s="49" t="s">
        <v>515</v>
      </c>
      <c r="F310" s="46"/>
    </row>
    <row r="311" spans="1:6" x14ac:dyDescent="0.25">
      <c r="A311">
        <v>310</v>
      </c>
      <c r="B311">
        <v>78</v>
      </c>
      <c r="C311" t="s">
        <v>249</v>
      </c>
      <c r="D311" t="s">
        <v>676</v>
      </c>
      <c r="E311">
        <v>0</v>
      </c>
      <c r="F311">
        <v>0</v>
      </c>
    </row>
    <row r="312" spans="1:6" x14ac:dyDescent="0.25">
      <c r="A312">
        <v>311</v>
      </c>
      <c r="B312">
        <v>78</v>
      </c>
      <c r="C312" t="s">
        <v>742</v>
      </c>
    </row>
    <row r="313" spans="1:6" x14ac:dyDescent="0.25">
      <c r="A313">
        <v>312</v>
      </c>
      <c r="B313">
        <v>78</v>
      </c>
      <c r="C313" t="s">
        <v>582</v>
      </c>
      <c r="D313" s="45">
        <v>0</v>
      </c>
      <c r="E313" s="45">
        <v>0</v>
      </c>
      <c r="F313" s="45">
        <v>0</v>
      </c>
    </row>
    <row r="314" spans="1:6" x14ac:dyDescent="0.25">
      <c r="A314" s="28">
        <v>313</v>
      </c>
      <c r="B314" s="28">
        <v>79</v>
      </c>
      <c r="C314" s="28" t="s">
        <v>367</v>
      </c>
      <c r="D314" s="28" t="s">
        <v>661</v>
      </c>
      <c r="E314" s="49" t="s">
        <v>495</v>
      </c>
      <c r="F314" s="46"/>
    </row>
    <row r="315" spans="1:6" x14ac:dyDescent="0.25">
      <c r="A315">
        <v>314</v>
      </c>
      <c r="B315">
        <v>79</v>
      </c>
      <c r="C315" t="s">
        <v>249</v>
      </c>
      <c r="D315" t="s">
        <v>728</v>
      </c>
      <c r="E315" t="s">
        <v>302</v>
      </c>
      <c r="F315" t="s">
        <v>303</v>
      </c>
    </row>
    <row r="316" spans="1:6" x14ac:dyDescent="0.25">
      <c r="A316">
        <v>315</v>
      </c>
      <c r="B316">
        <v>79</v>
      </c>
      <c r="C316" t="s">
        <v>793</v>
      </c>
    </row>
    <row r="317" spans="1:6" x14ac:dyDescent="0.25">
      <c r="A317">
        <v>316</v>
      </c>
      <c r="B317">
        <v>79</v>
      </c>
      <c r="C317" t="s">
        <v>582</v>
      </c>
      <c r="D317" s="45">
        <v>57710</v>
      </c>
      <c r="E317" s="45">
        <v>0</v>
      </c>
      <c r="F317" s="45">
        <v>0</v>
      </c>
    </row>
    <row r="318" spans="1:6" x14ac:dyDescent="0.25">
      <c r="A318" s="28">
        <v>317</v>
      </c>
      <c r="B318" s="28">
        <v>80</v>
      </c>
      <c r="C318" s="28" t="s">
        <v>194</v>
      </c>
      <c r="D318" s="28" t="s">
        <v>662</v>
      </c>
      <c r="E318" s="49" t="s">
        <v>494</v>
      </c>
      <c r="F318" s="46"/>
    </row>
    <row r="319" spans="1:6" x14ac:dyDescent="0.25">
      <c r="A319">
        <v>318</v>
      </c>
      <c r="B319">
        <v>80</v>
      </c>
      <c r="C319" t="s">
        <v>249</v>
      </c>
      <c r="D319" t="s">
        <v>729</v>
      </c>
      <c r="E319" t="s">
        <v>178</v>
      </c>
      <c r="F319" t="s">
        <v>80</v>
      </c>
    </row>
    <row r="320" spans="1:6" x14ac:dyDescent="0.25">
      <c r="A320">
        <v>319</v>
      </c>
      <c r="B320">
        <v>80</v>
      </c>
      <c r="C320" t="s">
        <v>794</v>
      </c>
    </row>
    <row r="321" spans="1:6" x14ac:dyDescent="0.25">
      <c r="A321">
        <v>320</v>
      </c>
      <c r="B321">
        <v>80</v>
      </c>
      <c r="C321" t="s">
        <v>582</v>
      </c>
      <c r="D321" s="45">
        <v>46200</v>
      </c>
      <c r="E321" s="45">
        <v>56100</v>
      </c>
      <c r="F321" s="45">
        <v>57000</v>
      </c>
    </row>
    <row r="322" spans="1:6" x14ac:dyDescent="0.25">
      <c r="A322" s="28">
        <v>321</v>
      </c>
      <c r="B322" s="28">
        <v>81</v>
      </c>
      <c r="C322" s="28" t="s">
        <v>367</v>
      </c>
      <c r="D322" s="28" t="s">
        <v>663</v>
      </c>
      <c r="E322" s="49" t="s">
        <v>230</v>
      </c>
      <c r="F322" s="46"/>
    </row>
    <row r="323" spans="1:6" x14ac:dyDescent="0.25">
      <c r="A323">
        <v>322</v>
      </c>
      <c r="B323">
        <v>81</v>
      </c>
      <c r="C323" t="s">
        <v>249</v>
      </c>
      <c r="D323" t="s">
        <v>730</v>
      </c>
      <c r="E323" t="s">
        <v>304</v>
      </c>
      <c r="F323" t="s">
        <v>305</v>
      </c>
    </row>
    <row r="324" spans="1:6" x14ac:dyDescent="0.25">
      <c r="A324">
        <v>323</v>
      </c>
      <c r="B324">
        <v>81</v>
      </c>
      <c r="C324" t="s">
        <v>752</v>
      </c>
    </row>
    <row r="325" spans="1:6" x14ac:dyDescent="0.25">
      <c r="A325">
        <v>324</v>
      </c>
      <c r="B325">
        <v>81</v>
      </c>
      <c r="C325" t="s">
        <v>582</v>
      </c>
      <c r="D325" s="45">
        <v>35100</v>
      </c>
      <c r="E325" s="45">
        <v>0</v>
      </c>
      <c r="F325" s="45">
        <v>0</v>
      </c>
    </row>
    <row r="326" spans="1:6" x14ac:dyDescent="0.25">
      <c r="E326" s="46"/>
      <c r="F326" s="46"/>
    </row>
    <row r="327" spans="1:6" x14ac:dyDescent="0.25">
      <c r="E327" s="46"/>
      <c r="F327" s="46"/>
    </row>
    <row r="328" spans="1:6" x14ac:dyDescent="0.25">
      <c r="E328" s="46"/>
      <c r="F328" s="46"/>
    </row>
    <row r="329" spans="1:6" x14ac:dyDescent="0.25">
      <c r="E329" s="46"/>
      <c r="F329" s="46"/>
    </row>
    <row r="330" spans="1:6" x14ac:dyDescent="0.25">
      <c r="E330" s="46"/>
      <c r="F330" s="46"/>
    </row>
    <row r="331" spans="1:6" x14ac:dyDescent="0.25">
      <c r="E331" s="46"/>
      <c r="F331" s="46"/>
    </row>
    <row r="332" spans="1:6" x14ac:dyDescent="0.25">
      <c r="E332" s="46"/>
      <c r="F332" s="46"/>
    </row>
    <row r="347" spans="4:6" x14ac:dyDescent="0.25">
      <c r="D347" s="45"/>
      <c r="E347" s="45"/>
      <c r="F347" s="45"/>
    </row>
    <row r="348" spans="4:6" x14ac:dyDescent="0.25">
      <c r="D348" s="45"/>
      <c r="E348" s="45"/>
      <c r="F348" s="45"/>
    </row>
    <row r="349" spans="4:6" x14ac:dyDescent="0.25">
      <c r="D349" s="45"/>
      <c r="E349" s="45"/>
      <c r="F349" s="45"/>
    </row>
    <row r="350" spans="4:6" x14ac:dyDescent="0.25">
      <c r="D350" s="45"/>
      <c r="E350" s="45"/>
      <c r="F350" s="45"/>
    </row>
    <row r="351" spans="4:6" x14ac:dyDescent="0.25">
      <c r="D351" s="45"/>
      <c r="E351" s="45"/>
      <c r="F351" s="45"/>
    </row>
    <row r="352" spans="4:6" x14ac:dyDescent="0.25">
      <c r="D352" s="45"/>
      <c r="E352" s="45"/>
      <c r="F352" s="45"/>
    </row>
    <row r="353" spans="4:6" x14ac:dyDescent="0.25">
      <c r="D353" s="45"/>
      <c r="E353" s="45"/>
      <c r="F353" s="45"/>
    </row>
  </sheetData>
  <phoneticPr fontId="0" type="noConversion"/>
  <pageMargins left="0.75" right="0.75" top="1" bottom="1" header="0.5" footer="0.5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analysis</vt:lpstr>
      <vt:lpstr>map</vt:lpstr>
      <vt:lpstr>list of proposals</vt:lpstr>
      <vt:lpstr>data!Print_Area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Gollin</dc:creator>
  <cp:lastModifiedBy>Aniket Gupta</cp:lastModifiedBy>
  <cp:lastPrinted>2002-09-04T21:29:56Z</cp:lastPrinted>
  <dcterms:created xsi:type="dcterms:W3CDTF">2002-08-02T12:18:57Z</dcterms:created>
  <dcterms:modified xsi:type="dcterms:W3CDTF">2024-02-03T22:32:17Z</dcterms:modified>
</cp:coreProperties>
</file>