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<sst xmlns="http://schemas.openxmlformats.org/spreadsheetml/2006/main" count="29" uniqueCount="25">
  <si>
    <t xml:space="preserve">Arrhenius analysis for diazonium salts</t>
  </si>
  <si>
    <t xml:space="preserve">Substance</t>
  </si>
  <si>
    <t xml:space="preserve">T1</t>
  </si>
  <si>
    <t xml:space="preserve">T2</t>
  </si>
  <si>
    <t xml:space="preserve">T3</t>
  </si>
  <si>
    <t xml:space="preserve">1/(T1+273)</t>
  </si>
  <si>
    <t xml:space="preserve">1/(T2+273)</t>
  </si>
  <si>
    <t xml:space="preserve">1/(T3+273)</t>
  </si>
  <si>
    <t xml:space="preserve">-lnK25</t>
  </si>
  <si>
    <t xml:space="preserve">K25</t>
  </si>
  <si>
    <t xml:space="preserve">tg a</t>
  </si>
  <si>
    <t xml:space="preserve">Ea</t>
  </si>
  <si>
    <t xml:space="preserve">4-NO2C6H4N2+ BF4-</t>
  </si>
  <si>
    <t xml:space="preserve">p-NO2-Ph-N2+ BF4-</t>
  </si>
  <si>
    <t xml:space="preserve">4-NO2C6H4N2+ TsO-</t>
  </si>
  <si>
    <t xml:space="preserve">p-NO2-Ph-N2+ TsO-</t>
  </si>
  <si>
    <t xml:space="preserve">4-NO2C6H4N2+ TfO-</t>
  </si>
  <si>
    <t xml:space="preserve">p-NO2-Ph-N2+ TfO-</t>
  </si>
  <si>
    <t xml:space="preserve">4-CH3OC6H4N2+ TfO-</t>
  </si>
  <si>
    <t xml:space="preserve">p-CH3O-Ph-N2+ TfO-</t>
  </si>
  <si>
    <t xml:space="preserve">3-NO2C6H4N2+ TfO-</t>
  </si>
  <si>
    <t xml:space="preserve">m-NO2-Ph-N2+ TfO-</t>
  </si>
  <si>
    <t xml:space="preserve">2-NO2C6H4N2+ TfO-</t>
  </si>
  <si>
    <t xml:space="preserve">o-NO2-Ph-N2+ TfO-</t>
  </si>
  <si>
    <r>
      <rPr>
        <sz val="10"/>
        <rFont val="Arial"/>
        <family val="2"/>
      </rPr>
      <t xml:space="preserve">-ln</t>
    </r>
    <r>
      <rPr>
        <b val="true"/>
        <sz val="10"/>
        <rFont val="Arial"/>
        <family val="2"/>
      </rPr>
      <t xml:space="preserve">(</t>
    </r>
    <r>
      <rPr>
        <sz val="10"/>
        <rFont val="Arial"/>
        <family val="2"/>
      </rPr>
      <t xml:space="preserve">p</t>
    </r>
    <r>
      <rPr>
        <b val="true"/>
        <sz val="10"/>
        <rFont val="Arial"/>
        <family val="2"/>
      </rPr>
      <t xml:space="preserve">)</t>
    </r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</si>
</sst>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.0000000"/>
    <numFmt numFmtId="167" formatCode="0.00E+00"/>
    <numFmt numFmtId="168" formatCode="0.0000"/>
    <numFmt numFmtId="169" formatCode="0.000"/>
    <numFmt numFmtId="170" formatCode="0.0"/>
    <numFmt numFmtId="171" formatCode="0.000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Loma"/>
      <family val="0"/>
    </font>
    <font>
      <b val="true"/>
      <sz val="12"/>
      <name val="Loma"/>
      <family val="0"/>
    </font>
    <font>
      <sz val="10"/>
      <name val="Loma"/>
      <family val="0"/>
    </font>
    <font>
      <b val="true"/>
      <sz val="10"/>
      <color rgb="FF009900"/>
      <name val="Loma"/>
      <family val="0"/>
    </font>
    <font>
      <b val="true"/>
      <sz val="10"/>
      <color rgb="FFCC0000"/>
      <name val="Loma"/>
      <family val="0"/>
    </font>
    <font>
      <b val="true"/>
      <sz val="9"/>
      <name val="Arial"/>
      <family val="2"/>
    </font>
    <font>
      <sz val="9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6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7E0021"/>
      <rgbColor rgb="FF0099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70102270254588"/>
          <c:y val="0.0318682978402054"/>
          <c:w val="0.740879088996881"/>
          <c:h val="0.88068267633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4-NO2C6H4N2+ BF4-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004586"/>
                </a:solidFill>
              </a:ln>
            </c:spPr>
            <c:trendlineType val="linear"/>
            <c:forward val="3"/>
            <c:backward val="3"/>
            <c:dispRSqr val="0"/>
            <c:dispEq val="0"/>
          </c:trendline>
          <c:xVal>
            <c:numRef>
              <c:f>Лист1!$F$3:$H$3</c:f>
              <c:numCache>
                <c:formatCode>General</c:formatCode>
                <c:ptCount val="3"/>
                <c:pt idx="0">
                  <c:v>0.00287232514720666</c:v>
                </c:pt>
                <c:pt idx="1">
                  <c:v>0.00283165793572137</c:v>
                </c:pt>
                <c:pt idx="2">
                  <c:v>0.00279212620410443</c:v>
                </c:pt>
              </c:numCache>
            </c:numRef>
          </c:xVal>
          <c:yVal>
            <c:numRef>
              <c:f>Лист1!$F$4:$H$4</c:f>
              <c:numCache>
                <c:formatCode>General</c:formatCode>
                <c:ptCount val="3"/>
                <c:pt idx="0">
                  <c:v>3.98459369826298</c:v>
                </c:pt>
                <c:pt idx="1">
                  <c:v>3.36969871460278</c:v>
                </c:pt>
                <c:pt idx="2">
                  <c:v>2.62970123469123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Лист1!$A$5</c:f>
              <c:strCache>
                <c:ptCount val="1"/>
                <c:pt idx="0">
                  <c:v>4-NO2C6H4N2+ TsO-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ff420e"/>
                </a:solidFill>
              </a:ln>
            </c:spPr>
            <c:trendlineType val="linear"/>
            <c:forward val="3"/>
            <c:backward val="3"/>
            <c:dispRSqr val="0"/>
            <c:dispEq val="0"/>
          </c:trendline>
          <c:xVal>
            <c:numRef>
              <c:f>Лист1!$F$3:$H$3</c:f>
              <c:numCache>
                <c:formatCode>General</c:formatCode>
                <c:ptCount val="3"/>
                <c:pt idx="0">
                  <c:v>0.00287232514720666</c:v>
                </c:pt>
                <c:pt idx="1">
                  <c:v>0.00283165793572137</c:v>
                </c:pt>
                <c:pt idx="2">
                  <c:v>0.00279212620410443</c:v>
                </c:pt>
              </c:numCache>
            </c:numRef>
          </c:xVal>
          <c:yVal>
            <c:numRef>
              <c:f>Лист1!$F$5:$H$5</c:f>
              <c:numCache>
                <c:formatCode>General</c:formatCode>
                <c:ptCount val="3"/>
                <c:pt idx="0">
                  <c:v>3.54391368386375</c:v>
                </c:pt>
                <c:pt idx="1">
                  <c:v>2.92062480106719</c:v>
                </c:pt>
                <c:pt idx="2">
                  <c:v>2.2730262907525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Лист1!$A$6</c:f>
              <c:strCache>
                <c:ptCount val="1"/>
                <c:pt idx="0">
                  <c:v>4-NO2C6H4N2+ TfO-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ffd320"/>
                </a:solidFill>
              </a:ln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Лист1!$F$3:$H$3</c:f>
              <c:numCache>
                <c:formatCode>General</c:formatCode>
                <c:ptCount val="3"/>
                <c:pt idx="0">
                  <c:v>0.00287232514720666</c:v>
                </c:pt>
                <c:pt idx="1">
                  <c:v>0.00283165793572137</c:v>
                </c:pt>
                <c:pt idx="2">
                  <c:v>0.00279212620410443</c:v>
                </c:pt>
              </c:numCache>
            </c:numRef>
          </c:xVal>
          <c:yVal>
            <c:numRef>
              <c:f>Лист1!$F$6:$H$6</c:f>
              <c:numCache>
                <c:formatCode>General</c:formatCode>
                <c:ptCount val="3"/>
                <c:pt idx="0">
                  <c:v>3.45459815838927</c:v>
                </c:pt>
                <c:pt idx="1">
                  <c:v>2.7646205525906</c:v>
                </c:pt>
                <c:pt idx="2">
                  <c:v>1.78379129957888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Лист1!$A$7</c:f>
              <c:strCache>
                <c:ptCount val="1"/>
                <c:pt idx="0">
                  <c:v>4-CH3OC6H4N2+ TfO-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579d1c"/>
                </a:solidFill>
              </a:ln>
            </c:spPr>
            <c:trendlineType val="linear"/>
            <c:forward val="3"/>
            <c:backward val="3"/>
            <c:dispRSqr val="0"/>
            <c:dispEq val="0"/>
          </c:trendline>
          <c:xVal>
            <c:numRef>
              <c:f>Лист1!$F$3:$H$3</c:f>
              <c:numCache>
                <c:formatCode>General</c:formatCode>
                <c:ptCount val="3"/>
                <c:pt idx="0">
                  <c:v>0.00287232514720666</c:v>
                </c:pt>
                <c:pt idx="1">
                  <c:v>0.00283165793572137</c:v>
                </c:pt>
                <c:pt idx="2">
                  <c:v>0.00279212620410443</c:v>
                </c:pt>
              </c:numCache>
            </c:numRef>
          </c:xVal>
          <c:yVal>
            <c:numRef>
              <c:f>Лист1!$F$7:$H$7</c:f>
              <c:numCache>
                <c:formatCode>General</c:formatCode>
                <c:ptCount val="3"/>
                <c:pt idx="0">
                  <c:v>6.16581793425276</c:v>
                </c:pt>
                <c:pt idx="1">
                  <c:v>5.42615073805792</c:v>
                </c:pt>
                <c:pt idx="2">
                  <c:v>4.35831010805657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Лист1!$A$8</c:f>
              <c:strCache>
                <c:ptCount val="1"/>
                <c:pt idx="0">
                  <c:v>3-NO2C6H4N2+ TfO-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7e0021"/>
                </a:solidFill>
              </a:ln>
            </c:spPr>
            <c:trendlineType val="linear"/>
            <c:forward val="3"/>
            <c:backward val="3"/>
            <c:dispRSqr val="0"/>
            <c:dispEq val="0"/>
          </c:trendline>
          <c:xVal>
            <c:numRef>
              <c:f>Лист1!$F$3:$H$3</c:f>
              <c:numCache>
                <c:formatCode>General</c:formatCode>
                <c:ptCount val="3"/>
                <c:pt idx="0">
                  <c:v>0.00287232514720666</c:v>
                </c:pt>
                <c:pt idx="1">
                  <c:v>0.00283165793572137</c:v>
                </c:pt>
                <c:pt idx="2">
                  <c:v>0.00279212620410443</c:v>
                </c:pt>
              </c:numCache>
            </c:numRef>
          </c:xVal>
          <c:yVal>
            <c:numRef>
              <c:f>Лист1!$F$8:$H$8</c:f>
              <c:numCache>
                <c:formatCode>General</c:formatCode>
                <c:ptCount val="3"/>
                <c:pt idx="0">
                  <c:v>4.6972854748959</c:v>
                </c:pt>
                <c:pt idx="1">
                  <c:v>3.93324664187977</c:v>
                </c:pt>
                <c:pt idx="2">
                  <c:v>3.15590102570681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Лист1!$A$9</c:f>
              <c:strCache>
                <c:ptCount val="1"/>
                <c:pt idx="0">
                  <c:v>2-NO2C6H4N2+ TfO-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83caff"/>
                </a:solidFill>
              </a:ln>
            </c:spPr>
            <c:trendlineType val="linear"/>
            <c:forward val="3"/>
            <c:backward val="3"/>
            <c:dispRSqr val="0"/>
            <c:dispEq val="0"/>
          </c:trendline>
          <c:xVal>
            <c:numRef>
              <c:f>Лист1!$F$3:$H$3</c:f>
              <c:numCache>
                <c:formatCode>General</c:formatCode>
                <c:ptCount val="3"/>
                <c:pt idx="0">
                  <c:v>0.00287232514720666</c:v>
                </c:pt>
                <c:pt idx="1">
                  <c:v>0.00283165793572137</c:v>
                </c:pt>
                <c:pt idx="2">
                  <c:v>0.00279212620410443</c:v>
                </c:pt>
              </c:numCache>
            </c:numRef>
          </c:xVal>
          <c:yVal>
            <c:numRef>
              <c:f>Лист1!$F$9:$H$9</c:f>
              <c:numCache>
                <c:formatCode>General</c:formatCode>
                <c:ptCount val="3"/>
                <c:pt idx="0">
                  <c:v>8.30208181179929</c:v>
                </c:pt>
                <c:pt idx="1">
                  <c:v>7.53886706862263</c:v>
                </c:pt>
                <c:pt idx="2">
                  <c:v>7.22864948564003</c:v>
                </c:pt>
              </c:numCache>
            </c:numRef>
          </c:yVal>
          <c:smooth val="0"/>
        </c:ser>
        <c:axId val="65546928"/>
        <c:axId val="20902895"/>
      </c:scatterChart>
      <c:valAx>
        <c:axId val="655469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1/T</a:t>
                </a:r>
              </a:p>
            </c:rich>
          </c:tx>
          <c:overlay val="0"/>
        </c:title>
        <c:numFmt formatCode="0.0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902895"/>
        <c:crosses val="autoZero"/>
        <c:crossBetween val="midCat"/>
      </c:valAx>
      <c:valAx>
        <c:axId val="20902895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-ln(K)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5469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04163342278958"/>
          <c:y val="0.0551276242259477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33840</xdr:colOff>
      <xdr:row>9</xdr:row>
      <xdr:rowOff>93600</xdr:rowOff>
    </xdr:from>
    <xdr:to>
      <xdr:col>12</xdr:col>
      <xdr:colOff>199800</xdr:colOff>
      <xdr:row>39</xdr:row>
      <xdr:rowOff>146160</xdr:rowOff>
    </xdr:to>
    <xdr:graphicFrame>
      <xdr:nvGraphicFramePr>
        <xdr:cNvPr id="0" name=""/>
        <xdr:cNvGraphicFramePr/>
      </xdr:nvGraphicFramePr>
      <xdr:xfrm>
        <a:off x="33840" y="2004840"/>
        <a:ext cx="9926280" cy="476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RowHeight="12.8" outlineLevelRow="0" outlineLevelCol="0"/>
  <cols>
    <col collapsed="false" customWidth="true" hidden="false" outlineLevel="0" max="1" min="1" style="0" width="23.89"/>
    <col collapsed="false" customWidth="true" hidden="false" outlineLevel="0" max="3" min="2" style="0" width="9.86"/>
    <col collapsed="false" customWidth="true" hidden="false" outlineLevel="0" max="4" min="4" style="0" width="10"/>
    <col collapsed="false" customWidth="true" hidden="true" outlineLevel="0" max="5" min="5" style="0" width="20.14"/>
    <col collapsed="false" customWidth="true" hidden="false" outlineLevel="0" max="6" min="6" style="0" width="13.47"/>
    <col collapsed="false" customWidth="true" hidden="false" outlineLevel="0" max="7" min="7" style="0" width="13.75"/>
    <col collapsed="false" customWidth="true" hidden="false" outlineLevel="0" max="8" min="8" style="0" width="13.34"/>
    <col collapsed="false" customWidth="true" hidden="false" outlineLevel="0" max="9" min="9" style="0" width="9.03"/>
    <col collapsed="false" customWidth="true" hidden="false" outlineLevel="0" max="10" min="10" style="0" width="14.16"/>
    <col collapsed="false" customWidth="true" hidden="false" outlineLevel="0" max="11" min="11" style="1" width="9.44"/>
    <col collapsed="false" customWidth="false" hidden="false" outlineLevel="0" max="1025" min="12" style="0" width="11.52"/>
  </cols>
  <sheetData>
    <row r="1" customFormat="false" ht="20.95" hidden="false" customHeight="true" outlineLevel="0" collapsed="false">
      <c r="A1" s="2"/>
      <c r="B1" s="3"/>
      <c r="C1" s="4"/>
      <c r="D1" s="5" t="s">
        <v>0</v>
      </c>
      <c r="E1" s="5"/>
      <c r="F1" s="5"/>
      <c r="G1" s="5"/>
      <c r="H1" s="5"/>
      <c r="I1" s="5"/>
      <c r="J1" s="2"/>
      <c r="K1" s="6"/>
      <c r="L1" s="2"/>
    </row>
    <row r="2" customFormat="false" ht="12.8" hidden="false" customHeight="false" outlineLevel="0" collapsed="false">
      <c r="A2" s="7" t="s">
        <v>1</v>
      </c>
      <c r="B2" s="8" t="s">
        <v>2</v>
      </c>
      <c r="C2" s="8" t="s">
        <v>3</v>
      </c>
      <c r="D2" s="8" t="s">
        <v>4</v>
      </c>
      <c r="E2" s="8"/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9" t="s">
        <v>10</v>
      </c>
      <c r="L2" s="7" t="s">
        <v>11</v>
      </c>
    </row>
    <row r="3" customFormat="false" ht="12.8" hidden="false" customHeight="false" outlineLevel="0" collapsed="false">
      <c r="A3" s="7"/>
      <c r="B3" s="10" t="n">
        <v>75</v>
      </c>
      <c r="C3" s="10" t="n">
        <v>80</v>
      </c>
      <c r="D3" s="10" t="n">
        <v>85</v>
      </c>
      <c r="E3" s="11"/>
      <c r="F3" s="12" t="n">
        <f aca="false">1/(B3+273.15)</f>
        <v>0.00287232514720666</v>
      </c>
      <c r="G3" s="12" t="n">
        <f aca="false">1/(C3+273.15)</f>
        <v>0.00283165793572137</v>
      </c>
      <c r="H3" s="12" t="n">
        <f aca="false">1/(D3+273.15)</f>
        <v>0.00279212620410443</v>
      </c>
      <c r="I3" s="7"/>
      <c r="J3" s="7"/>
      <c r="K3" s="9"/>
      <c r="L3" s="7"/>
    </row>
    <row r="4" customFormat="false" ht="20.2" hidden="false" customHeight="true" outlineLevel="0" collapsed="false">
      <c r="A4" s="13" t="s">
        <v>12</v>
      </c>
      <c r="B4" s="14" t="n">
        <v>0.0186</v>
      </c>
      <c r="C4" s="14" t="n">
        <v>0.0344</v>
      </c>
      <c r="D4" s="14" t="n">
        <v>0.0721</v>
      </c>
      <c r="E4" s="15" t="s">
        <v>13</v>
      </c>
      <c r="F4" s="16" t="n">
        <f aca="false">-LN(B4)</f>
        <v>3.98459369826298</v>
      </c>
      <c r="G4" s="16" t="n">
        <f aca="false">-LN(C4)</f>
        <v>3.36969871460278</v>
      </c>
      <c r="H4" s="16" t="n">
        <f aca="false">-LN(D4)</f>
        <v>2.62970123469123</v>
      </c>
      <c r="I4" s="17" t="n">
        <v>12.1417</v>
      </c>
      <c r="J4" s="18" t="n">
        <f aca="false">EXP(-I4)</f>
        <v>5.33244873679574E-006</v>
      </c>
      <c r="K4" s="19" t="n">
        <v>16885.66</v>
      </c>
      <c r="L4" s="20" t="n">
        <f aca="false">K4*8.31/1000</f>
        <v>140.3198346</v>
      </c>
    </row>
    <row r="5" customFormat="false" ht="17.2" hidden="false" customHeight="true" outlineLevel="0" collapsed="false">
      <c r="A5" s="13" t="s">
        <v>14</v>
      </c>
      <c r="B5" s="14" t="n">
        <v>0.0289</v>
      </c>
      <c r="C5" s="14" t="n">
        <v>0.0539</v>
      </c>
      <c r="D5" s="14" t="n">
        <v>0.103</v>
      </c>
      <c r="E5" s="15" t="s">
        <v>15</v>
      </c>
      <c r="F5" s="16" t="n">
        <f aca="false">-LN(B5)</f>
        <v>3.54391368386375</v>
      </c>
      <c r="G5" s="16" t="n">
        <f aca="false">-LN(C5)</f>
        <v>2.92062480106719</v>
      </c>
      <c r="H5" s="16" t="n">
        <f aca="false">-LN(D5)</f>
        <v>2.2730262907525</v>
      </c>
      <c r="I5" s="17" t="n">
        <v>11.1826</v>
      </c>
      <c r="J5" s="18" t="n">
        <f aca="false">EXP(-I5)</f>
        <v>1.39142091354314E-005</v>
      </c>
      <c r="K5" s="19" t="n">
        <v>15844.1958</v>
      </c>
      <c r="L5" s="20" t="n">
        <f aca="false">K5*8.31/1000</f>
        <v>131.665267098</v>
      </c>
    </row>
    <row r="6" customFormat="false" ht="17.95" hidden="false" customHeight="true" outlineLevel="0" collapsed="false">
      <c r="A6" s="13" t="s">
        <v>16</v>
      </c>
      <c r="B6" s="14" t="n">
        <v>0.0316</v>
      </c>
      <c r="C6" s="14" t="n">
        <v>0.063</v>
      </c>
      <c r="D6" s="14" t="n">
        <v>0.168</v>
      </c>
      <c r="E6" s="15" t="s">
        <v>17</v>
      </c>
      <c r="F6" s="16" t="n">
        <f aca="false">-LN(B6)</f>
        <v>3.45459815838927</v>
      </c>
      <c r="G6" s="16" t="n">
        <f aca="false">-LN(C6)</f>
        <v>2.7646205525906</v>
      </c>
      <c r="H6" s="16" t="n">
        <f aca="false">-LN(D6)</f>
        <v>1.78379129957888</v>
      </c>
      <c r="I6" s="17" t="n">
        <v>13.5322</v>
      </c>
      <c r="J6" s="18" t="n">
        <f aca="false">EXP(-I6)</f>
        <v>1.32751736889837E-006</v>
      </c>
      <c r="K6" s="19" t="n">
        <v>20814.7713</v>
      </c>
      <c r="L6" s="20" t="n">
        <f aca="false">K6*8.31/1000</f>
        <v>172.970749503</v>
      </c>
    </row>
    <row r="7" customFormat="false" ht="16.45" hidden="false" customHeight="true" outlineLevel="0" collapsed="false">
      <c r="A7" s="13" t="s">
        <v>18</v>
      </c>
      <c r="B7" s="14" t="n">
        <v>0.0021</v>
      </c>
      <c r="C7" s="14" t="n">
        <v>0.0044</v>
      </c>
      <c r="D7" s="14" t="n">
        <v>0.0128</v>
      </c>
      <c r="E7" s="15" t="s">
        <v>19</v>
      </c>
      <c r="F7" s="16" t="n">
        <f aca="false">-LN(B7)</f>
        <v>6.16581793425276</v>
      </c>
      <c r="G7" s="16" t="n">
        <f aca="false">-LN(C7)</f>
        <v>5.42615073805792</v>
      </c>
      <c r="H7" s="16" t="n">
        <f aca="false">-LN(D7)</f>
        <v>4.35831010805657</v>
      </c>
      <c r="I7" s="17" t="n">
        <v>17.0698</v>
      </c>
      <c r="J7" s="18" t="n">
        <f aca="false">EXP(-I7)</f>
        <v>3.86082443146577E-008</v>
      </c>
      <c r="K7" s="19" t="n">
        <v>22516.99</v>
      </c>
      <c r="L7" s="20" t="n">
        <f aca="false">K7*8.31/1000</f>
        <v>187.1161869</v>
      </c>
    </row>
    <row r="8" customFormat="false" ht="16.45" hidden="false" customHeight="true" outlineLevel="0" collapsed="false">
      <c r="A8" s="13" t="s">
        <v>20</v>
      </c>
      <c r="B8" s="21" t="n">
        <v>0.00912</v>
      </c>
      <c r="C8" s="21" t="n">
        <v>0.01958</v>
      </c>
      <c r="D8" s="21" t="n">
        <v>0.0426</v>
      </c>
      <c r="E8" s="15" t="s">
        <v>21</v>
      </c>
      <c r="F8" s="16" t="n">
        <f aca="false">-LN(B8)</f>
        <v>4.6972854748959</v>
      </c>
      <c r="G8" s="16" t="n">
        <f aca="false">-LN(C8)</f>
        <v>3.93324664187977</v>
      </c>
      <c r="H8" s="16" t="n">
        <f aca="false">-LN(D8)</f>
        <v>3.15590102570681</v>
      </c>
      <c r="I8" s="17" t="n">
        <v>13.959932</v>
      </c>
      <c r="J8" s="18" t="n">
        <f aca="false">EXP(-I8)</f>
        <v>8.6552290344978E-007</v>
      </c>
      <c r="K8" s="19" t="n">
        <v>19217.4436</v>
      </c>
      <c r="L8" s="20" t="n">
        <f aca="false">K8*8.31/1000</f>
        <v>159.696956316</v>
      </c>
    </row>
    <row r="9" customFormat="false" ht="15.7" hidden="false" customHeight="true" outlineLevel="0" collapsed="false">
      <c r="A9" s="13" t="s">
        <v>22</v>
      </c>
      <c r="B9" s="21" t="n">
        <v>0.000248</v>
      </c>
      <c r="C9" s="21" t="n">
        <v>0.000532</v>
      </c>
      <c r="D9" s="21" t="n">
        <v>0.0007255</v>
      </c>
      <c r="E9" s="15" t="s">
        <v>23</v>
      </c>
      <c r="F9" s="16" t="n">
        <f aca="false">-LN(B9)</f>
        <v>8.30208181179929</v>
      </c>
      <c r="G9" s="16" t="n">
        <f aca="false">-LN(C9)</f>
        <v>7.53886706862263</v>
      </c>
      <c r="H9" s="16" t="n">
        <f aca="false">-LN(D9)</f>
        <v>7.22864948564003</v>
      </c>
      <c r="I9" s="22" t="n">
        <f aca="false">(13410.3806/298.15)-30.2888</f>
        <v>14.689836927721</v>
      </c>
      <c r="J9" s="18" t="n">
        <f aca="false">EXP(-I9)</f>
        <v>4.17142925144843E-007</v>
      </c>
      <c r="K9" s="19" t="n">
        <v>13410.3806</v>
      </c>
      <c r="L9" s="20" t="n">
        <f aca="false">K9*8.31/1000</f>
        <v>111.440262786</v>
      </c>
    </row>
    <row r="10" customFormat="false" ht="12.8" hidden="false" customHeight="false" outlineLevel="0" collapsed="false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4"/>
      <c r="L10" s="23"/>
    </row>
    <row r="12" customFormat="false" ht="12.8" hidden="true" customHeight="false" outlineLevel="0" collapsed="false">
      <c r="B12" s="0" t="n">
        <f aca="false">(13410.3806/298.15)-30.2888</f>
        <v>14.689836927721</v>
      </c>
      <c r="C12" s="0" t="n">
        <f aca="false">(7847.03570339262/(273.15+75))-14.6820184004207</f>
        <v>7.85721958146245</v>
      </c>
    </row>
  </sheetData>
  <mergeCells count="6">
    <mergeCell ref="D1:I1"/>
    <mergeCell ref="A2:A3"/>
    <mergeCell ref="I2:I3"/>
    <mergeCell ref="J2:J3"/>
    <mergeCell ref="K2:K3"/>
    <mergeCell ref="L2:L3"/>
  </mergeCells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21.95"/>
    <col collapsed="false" customWidth="true" hidden="false" outlineLevel="0" max="3" min="3" style="0" width="23.48"/>
    <col collapsed="false" customWidth="true" hidden="false" outlineLevel="0" max="4" min="4" style="0" width="19.17"/>
    <col collapsed="false" customWidth="true" hidden="false" outlineLevel="0" max="5" min="5" style="0" width="20.7"/>
    <col collapsed="false" customWidth="false" hidden="false" outlineLevel="0" max="1025" min="6" style="0" width="11.52"/>
  </cols>
  <sheetData>
    <row r="2" customFormat="false" ht="12.8" hidden="false" customHeight="false" outlineLevel="0" collapsed="false">
      <c r="A2" s="0" t="s">
        <v>24</v>
      </c>
      <c r="B2" s="0" t="s">
        <v>13</v>
      </c>
      <c r="C2" s="0" t="s">
        <v>15</v>
      </c>
      <c r="D2" s="0" t="s">
        <v>17</v>
      </c>
      <c r="E2" s="0" t="s">
        <v>19</v>
      </c>
    </row>
    <row r="3" customFormat="false" ht="12.8" hidden="false" customHeight="false" outlineLevel="0" collapsed="false">
      <c r="A3" s="0" t="n">
        <v>0.00287232514720666</v>
      </c>
      <c r="B3" s="0" t="n">
        <v>3.98459369826298</v>
      </c>
      <c r="C3" s="0" t="n">
        <v>3.54391368386375</v>
      </c>
      <c r="D3" s="0" t="n">
        <v>3.45459815838927</v>
      </c>
      <c r="E3" s="0" t="n">
        <v>6.16581793425276</v>
      </c>
    </row>
    <row r="4" customFormat="false" ht="12.8" hidden="false" customHeight="false" outlineLevel="0" collapsed="false">
      <c r="A4" s="0" t="n">
        <v>0.00283165793572137</v>
      </c>
      <c r="B4" s="0" t="n">
        <v>3.36969871460278</v>
      </c>
      <c r="C4" s="0" t="n">
        <v>2.92062480106719</v>
      </c>
      <c r="D4" s="0" t="n">
        <v>2.7646205525906</v>
      </c>
      <c r="E4" s="0" t="n">
        <v>5.42615073805792</v>
      </c>
    </row>
    <row r="5" customFormat="false" ht="12.8" hidden="false" customHeight="false" outlineLevel="0" collapsed="false">
      <c r="A5" s="0" t="n">
        <v>0.00279212620410443</v>
      </c>
      <c r="B5" s="0" t="n">
        <v>2.62970123469123</v>
      </c>
      <c r="C5" s="0" t="n">
        <v>2.2730262907525</v>
      </c>
      <c r="D5" s="0" t="n">
        <v>1.78379129957888</v>
      </c>
      <c r="E5" s="0" t="n">
        <v>4.35831010805657</v>
      </c>
    </row>
  </sheetData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2016-09-18T15:40:28Z</dcterms:created>
  <dc:creator/>
  <dc:description/>
  <dc:language>ru-RU</dc:language>
  <cp:lastModifiedBy>Александр Александрович Бондарев</cp:lastModifiedBy>
  <cp:lastPrinted>2017-01-24T01:56:16Z</cp:lastPrinted>
  <dcterms:modified xsi:type="dcterms:W3CDTF">2018-11-21T09:25:32Z</dcterms:modified>
  <cp:revision>21</cp:revision>
  <dc:subject/>
  <dc:title/>
</cp:coreProperties>
</file>