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2PhO2SOPh-v1-v4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<sst xmlns="http://schemas.openxmlformats.org/spreadsheetml/2006/main" count="33" uniqueCount="14">
  <si>
    <t xml:space="preserve"> v1</t>
  </si>
  <si>
    <t xml:space="preserve"> </t>
  </si>
  <si>
    <t xml:space="preserve"> v2</t>
  </si>
  <si>
    <t xml:space="preserve"> v3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</si>
  <si>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</si>
  <si>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</si>
  <si>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</si>
  <si>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</si>
  <si>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</si>
  <si>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</si>
  <si>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C(mg/mL)</t>
  </si>
  <si>
    <t xml:space="preserve">C(mol/L)</t>
  </si>
  <si>
    <t xml:space="preserve">x300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</si>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</sst>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33"/>
      <name val="Arial"/>
      <family val="2"/>
      <charset val="1"/>
    </font>
    <font>
      <sz val="10"/>
      <color rgb="FFF10D0C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'NO2PhO2SOPh-v1-v4'!$O$2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'NO2PhO2SOPh-v1-v4'!$N$3:$N$13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'NO2PhO2SOPh-v1-v4'!$O$3:$O$13</c:f>
              <c:numCache>
                <c:formatCode>General</c:formatCode>
                <c:ptCount val="11"/>
                <c:pt idx="0">
                  <c:v>10003.3333333333</c:v>
                </c:pt>
                <c:pt idx="1">
                  <c:v>6960.8</c:v>
                </c:pt>
                <c:pt idx="2">
                  <c:v>6573.2</c:v>
                </c:pt>
                <c:pt idx="3">
                  <c:v>5689</c:v>
                </c:pt>
                <c:pt idx="4">
                  <c:v>4696.93333333333</c:v>
                </c:pt>
                <c:pt idx="5">
                  <c:v>6498</c:v>
                </c:pt>
                <c:pt idx="6">
                  <c:v>6571.2</c:v>
                </c:pt>
                <c:pt idx="7">
                  <c:v>6824.96666666667</c:v>
                </c:pt>
                <c:pt idx="8">
                  <c:v>5644.73333333333</c:v>
                </c:pt>
                <c:pt idx="9">
                  <c:v>6221.46666666667</c:v>
                </c:pt>
                <c:pt idx="10">
                  <c:v>6632.6</c:v>
                </c:pt>
              </c:numCache>
            </c:numRef>
          </c:yVal>
          <c:smooth val="0"/>
        </c:ser>
        <c:axId val="26222117"/>
        <c:axId val="39140973"/>
      </c:scatterChart>
      <c:valAx>
        <c:axId val="262221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140973"/>
        <c:crosses val="autoZero"/>
        <c:crossBetween val="midCat"/>
      </c:valAx>
      <c:valAx>
        <c:axId val="3914097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2221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'NO2PhO2SOPh-v1-v4'!$N$4:$N$13</c:f>
              <c:numCache>
                <c:formatCode>General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900</c:v>
                </c:pt>
              </c:numCache>
            </c:numRef>
          </c:xVal>
          <c:yVal>
            <c:numRef>
              <c:f>'NO2PhO2SOPh-v1-v4'!$P$4:$P$13</c:f>
              <c:numCache>
                <c:formatCode>General</c:formatCode>
                <c:ptCount val="10"/>
                <c:pt idx="0">
                  <c:v>0.00781752252823799</c:v>
                </c:pt>
                <c:pt idx="1">
                  <c:v>0.0073929281641125</c:v>
                </c:pt>
                <c:pt idx="2">
                  <c:v>0.00641960850274953</c:v>
                </c:pt>
                <c:pt idx="3">
                  <c:v>0.00531972497873486</c:v>
                </c:pt>
                <c:pt idx="4">
                  <c:v>0.00731040441438736</c:v>
                </c:pt>
                <c:pt idx="5">
                  <c:v>0.00739073399899455</c:v>
                </c:pt>
                <c:pt idx="6">
                  <c:v>0.00766886839204601</c:v>
                </c:pt>
                <c:pt idx="7">
                  <c:v>0.00637070735820018</c:v>
                </c:pt>
                <c:pt idx="8">
                  <c:v>0.00700653051742664</c:v>
                </c:pt>
                <c:pt idx="9">
                  <c:v>0.0074580795355983</c:v>
                </c:pt>
              </c:numCache>
            </c:numRef>
          </c:yVal>
          <c:smooth val="0"/>
        </c:ser>
        <c:axId val="24777533"/>
        <c:axId val="91134850"/>
      </c:scatterChart>
      <c:valAx>
        <c:axId val="247775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134850"/>
        <c:crosses val="autoZero"/>
        <c:crossBetween val="midCat"/>
      </c:valAx>
      <c:valAx>
        <c:axId val="911348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7775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167400</xdr:colOff>
      <xdr:row>13</xdr:row>
      <xdr:rowOff>70560</xdr:rowOff>
    </xdr:from>
    <xdr:to>
      <xdr:col>13</xdr:col>
      <xdr:colOff>16560</xdr:colOff>
      <xdr:row>33</xdr:row>
      <xdr:rowOff>59040</xdr:rowOff>
    </xdr:to>
    <xdr:graphicFrame>
      <xdr:nvGraphicFramePr>
        <xdr:cNvPr id="0" name="Диаграмма 1"/>
        <xdr:cNvGraphicFramePr/>
      </xdr:nvGraphicFramePr>
      <xdr:xfrm>
        <a:off x="480240" y="2181600"/>
        <a:ext cx="575964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336240</xdr:colOff>
      <xdr:row>14</xdr:row>
      <xdr:rowOff>72720</xdr:rowOff>
    </xdr:from>
    <xdr:to>
      <xdr:col>20</xdr:col>
      <xdr:colOff>768240</xdr:colOff>
      <xdr:row>31</xdr:row>
      <xdr:rowOff>61200</xdr:rowOff>
    </xdr:to>
    <xdr:graphicFrame>
      <xdr:nvGraphicFramePr>
        <xdr:cNvPr id="1" name="Диаграмма 2"/>
        <xdr:cNvGraphicFramePr/>
      </xdr:nvGraphicFramePr>
      <xdr:xfrm>
        <a:off x="6559560" y="2345760"/>
        <a:ext cx="67086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RowHeight="12.75" outlineLevelRow="0" outlineLevelCol="0"/>
  <cols>
    <col collapsed="false" customWidth="true" hidden="false" outlineLevel="0" max="1" min="1" style="1" width="4.44"/>
    <col collapsed="false" customWidth="true" hidden="false" outlineLevel="0" max="3" min="2" style="0" width="7"/>
    <col collapsed="false" customWidth="true" hidden="false" outlineLevel="0" max="4" min="4" style="0" width="6.88"/>
    <col collapsed="false" customWidth="true" hidden="false" outlineLevel="0" max="5" min="5" style="2" width="7.93"/>
    <col collapsed="false" customWidth="true" hidden="false" outlineLevel="0" max="7" min="6" style="0" width="7"/>
    <col collapsed="false" customWidth="true" hidden="false" outlineLevel="0" max="8" min="8" style="0" width="6.01"/>
    <col collapsed="false" customWidth="true" hidden="false" outlineLevel="0" max="9" min="9" style="2" width="7"/>
    <col collapsed="false" customWidth="true" hidden="false" outlineLevel="0" max="11" min="10" style="0" width="7"/>
    <col collapsed="false" customWidth="true" hidden="false" outlineLevel="0" max="12" min="12" style="0" width="6.01"/>
    <col collapsed="false" customWidth="true" hidden="false" outlineLevel="0" max="13" min="13" style="2" width="7.93"/>
    <col collapsed="false" customWidth="true" hidden="false" outlineLevel="0" max="14" min="14" style="1" width="6.01"/>
    <col collapsed="false" customWidth="true" hidden="false" outlineLevel="0" max="15" min="15" style="3" width="10.39"/>
    <col collapsed="false" customWidth="true" hidden="false" outlineLevel="0" max="16" min="16" style="0" width="10.46"/>
    <col collapsed="false" customWidth="true" hidden="false" outlineLevel="0" max="17" min="17" style="0" width="18.89"/>
    <col collapsed="false" customWidth="true" hidden="false" outlineLevel="0" max="19" min="18" style="0" width="15.84"/>
    <col collapsed="false" customWidth="false" hidden="false" outlineLevel="0" max="1025" min="20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R1" s="0" t="s">
        <v>1</v>
      </c>
    </row>
    <row r="2" customFormat="false" ht="12.75" hidden="false" customHeight="false" outlineLevel="0" collapsed="false">
      <c r="A2" s="1" t="s">
        <v>4</v>
      </c>
      <c r="B2" s="0" t="s">
        <v>5</v>
      </c>
      <c r="C2" s="0" t="s">
        <v>6</v>
      </c>
      <c r="D2" s="0" t="s">
        <v>7</v>
      </c>
      <c r="E2" s="2" t="s">
        <v>8</v>
      </c>
      <c r="F2" s="0" t="s">
        <v>5</v>
      </c>
      <c r="G2" s="0" t="s">
        <v>6</v>
      </c>
      <c r="H2" s="0" t="s">
        <v>7</v>
      </c>
      <c r="I2" s="2" t="s">
        <v>8</v>
      </c>
      <c r="J2" s="0" t="s">
        <v>5</v>
      </c>
      <c r="K2" s="0" t="s">
        <v>6</v>
      </c>
      <c r="L2" s="0" t="s">
        <v>7</v>
      </c>
      <c r="M2" s="2" t="s">
        <v>8</v>
      </c>
      <c r="N2" s="1" t="s">
        <v>4</v>
      </c>
      <c r="O2" s="3" t="s">
        <v>9</v>
      </c>
      <c r="P2" s="0" t="s">
        <v>10</v>
      </c>
      <c r="Q2" s="0" t="s">
        <v>11</v>
      </c>
      <c r="R2" s="0" t="s">
        <v>12</v>
      </c>
    </row>
    <row r="3" customFormat="false" ht="12.75" hidden="false" customHeight="false" outlineLevel="0" collapsed="false">
      <c r="A3" s="1" t="n">
        <v>30</v>
      </c>
      <c r="B3" s="0" t="n">
        <v>1767.8</v>
      </c>
      <c r="C3" s="0" t="n">
        <v>9147.4</v>
      </c>
      <c r="D3" s="0" t="n">
        <v>0</v>
      </c>
      <c r="E3" s="2" t="n">
        <v>10915.1</v>
      </c>
      <c r="F3" s="0" t="n">
        <v>0</v>
      </c>
      <c r="G3" s="0" t="n">
        <v>7717.5</v>
      </c>
      <c r="H3" s="0" t="n">
        <v>819.9</v>
      </c>
      <c r="I3" s="2" t="n">
        <v>8537.4</v>
      </c>
      <c r="J3" s="0" t="n">
        <v>1321.9</v>
      </c>
      <c r="K3" s="0" t="n">
        <v>9235.6</v>
      </c>
      <c r="L3" s="0" t="n">
        <v>0</v>
      </c>
      <c r="M3" s="2" t="n">
        <v>10557.5</v>
      </c>
      <c r="N3" s="1" t="n">
        <f aca="false">A3</f>
        <v>30</v>
      </c>
      <c r="O3" s="4" t="n">
        <f aca="false">(E3+I3+M3)/3</f>
        <v>10003.3333333333</v>
      </c>
      <c r="P3" s="0" t="n">
        <f aca="false">-0.0000000000042039607*O3*O3+0.0000011523411*O3</f>
        <v>0.0111065757562426</v>
      </c>
      <c r="Q3" s="0" t="n">
        <f aca="false">P3/279.0201</f>
        <v>3.98056475366564E-005</v>
      </c>
      <c r="R3" s="0" t="n">
        <f aca="false">Q3*300</f>
        <v>0.0119416942609969</v>
      </c>
    </row>
    <row r="4" customFormat="false" ht="12.8" hidden="false" customHeight="false" outlineLevel="0" collapsed="false">
      <c r="A4" s="1" t="n">
        <v>60</v>
      </c>
      <c r="B4" s="0" t="n">
        <v>1040.1</v>
      </c>
      <c r="C4" s="0" t="n">
        <v>7563.1</v>
      </c>
      <c r="D4" s="0" t="n">
        <v>1196.7</v>
      </c>
      <c r="E4" s="2" t="n">
        <v>9800</v>
      </c>
      <c r="F4" s="0" t="n">
        <v>843.1</v>
      </c>
      <c r="G4" s="0" t="n">
        <v>4919.1</v>
      </c>
      <c r="H4" s="0" t="n">
        <v>0</v>
      </c>
      <c r="I4" s="2" t="n">
        <v>5762.2</v>
      </c>
      <c r="J4" s="0" t="n">
        <v>1007</v>
      </c>
      <c r="K4" s="0" t="n">
        <v>4313.2</v>
      </c>
      <c r="L4" s="0" t="n">
        <v>0</v>
      </c>
      <c r="M4" s="2" t="n">
        <v>5320.2</v>
      </c>
      <c r="N4" s="1" t="n">
        <f aca="false">A4</f>
        <v>60</v>
      </c>
      <c r="O4" s="4" t="n">
        <f aca="false">(E4+I4+M4)/3</f>
        <v>6960.8</v>
      </c>
      <c r="P4" s="0" t="n">
        <f aca="false">-0.0000000000042039607*O4*O4+0.0000011523411*O4</f>
        <v>0.00781752252823799</v>
      </c>
      <c r="Q4" s="0" t="n">
        <f aca="false">P4/279.0201</f>
        <v>2.80177755231182E-005</v>
      </c>
      <c r="R4" s="0" t="n">
        <f aca="false">Q4*300</f>
        <v>0.00840533265693546</v>
      </c>
    </row>
    <row r="5" customFormat="false" ht="12.8" hidden="false" customHeight="false" outlineLevel="0" collapsed="false">
      <c r="A5" s="1" t="n">
        <v>90</v>
      </c>
      <c r="B5" s="0" t="n">
        <v>1788.9</v>
      </c>
      <c r="C5" s="0" t="n">
        <v>4957.5</v>
      </c>
      <c r="D5" s="0" t="n">
        <v>939.5</v>
      </c>
      <c r="E5" s="2" t="n">
        <v>7685.8</v>
      </c>
      <c r="F5" s="0" t="n">
        <v>1884.4</v>
      </c>
      <c r="G5" s="0" t="n">
        <v>4005.9</v>
      </c>
      <c r="H5" s="0" t="n">
        <v>0</v>
      </c>
      <c r="I5" s="2" t="n">
        <v>5890.3</v>
      </c>
      <c r="J5" s="0" t="n">
        <v>2089.2</v>
      </c>
      <c r="K5" s="0" t="n">
        <v>4054.3</v>
      </c>
      <c r="L5" s="0" t="n">
        <v>0</v>
      </c>
      <c r="M5" s="2" t="n">
        <v>6143.5</v>
      </c>
      <c r="N5" s="1" t="n">
        <f aca="false">A5</f>
        <v>90</v>
      </c>
      <c r="O5" s="4" t="n">
        <f aca="false">(E5+I5+M5)/3</f>
        <v>6573.2</v>
      </c>
      <c r="P5" s="0" t="n">
        <f aca="false">-0.0000000000042039607*O5*O5+0.0000011523411*O5</f>
        <v>0.0073929281641125</v>
      </c>
      <c r="Q5" s="0" t="n">
        <f aca="false">P5/279.0201</f>
        <v>2.64960415543988E-005</v>
      </c>
      <c r="R5" s="0" t="n">
        <f aca="false">Q5*300</f>
        <v>0.00794881246631963</v>
      </c>
    </row>
    <row r="6" customFormat="false" ht="12.8" hidden="false" customHeight="false" outlineLevel="0" collapsed="false">
      <c r="A6" s="1" t="n">
        <v>120</v>
      </c>
      <c r="B6" s="0" t="n">
        <v>1059.4</v>
      </c>
      <c r="C6" s="0" t="n">
        <v>5223.4</v>
      </c>
      <c r="D6" s="0" t="n">
        <v>0</v>
      </c>
      <c r="E6" s="2" t="n">
        <v>6282.8</v>
      </c>
      <c r="F6" s="0" t="n">
        <v>977.4</v>
      </c>
      <c r="G6" s="0" t="n">
        <v>4203.4</v>
      </c>
      <c r="H6" s="0" t="n">
        <v>0</v>
      </c>
      <c r="I6" s="2" t="n">
        <v>5180.8</v>
      </c>
      <c r="J6" s="0" t="n">
        <v>1137.9</v>
      </c>
      <c r="K6" s="0" t="n">
        <v>4465.5</v>
      </c>
      <c r="L6" s="0" t="n">
        <v>0</v>
      </c>
      <c r="M6" s="2" t="n">
        <v>5603.4</v>
      </c>
      <c r="N6" s="1" t="n">
        <f aca="false">A6</f>
        <v>120</v>
      </c>
      <c r="O6" s="4" t="n">
        <f aca="false">(E6+I6+M6)/3</f>
        <v>5689</v>
      </c>
      <c r="P6" s="0" t="n">
        <f aca="false">-0.0000000000042039607*O6*O6+0.0000011523411*O6</f>
        <v>0.00641960850274953</v>
      </c>
      <c r="Q6" s="0" t="n">
        <f aca="false">P6/279.0201</f>
        <v>2.30076919288235E-005</v>
      </c>
      <c r="R6" s="0" t="n">
        <f aca="false">Q6*300</f>
        <v>0.00690230757864706</v>
      </c>
    </row>
    <row r="7" customFormat="false" ht="12.8" hidden="false" customHeight="false" outlineLevel="0" collapsed="false">
      <c r="A7" s="1" t="n">
        <v>150</v>
      </c>
      <c r="B7" s="0" t="n">
        <v>820</v>
      </c>
      <c r="C7" s="0" t="n">
        <v>3891.2</v>
      </c>
      <c r="D7" s="0" t="n">
        <v>0</v>
      </c>
      <c r="E7" s="2" t="n">
        <v>4711.2</v>
      </c>
      <c r="F7" s="0" t="n">
        <v>1100.9</v>
      </c>
      <c r="G7" s="0" t="n">
        <v>3583.1</v>
      </c>
      <c r="H7" s="0" t="n">
        <v>0</v>
      </c>
      <c r="I7" s="2" t="n">
        <v>4684</v>
      </c>
      <c r="J7" s="0" t="n">
        <v>1275.2</v>
      </c>
      <c r="K7" s="0" t="n">
        <v>3420.3</v>
      </c>
      <c r="L7" s="0" t="n">
        <v>0</v>
      </c>
      <c r="M7" s="2" t="n">
        <v>4695.6</v>
      </c>
      <c r="N7" s="1" t="n">
        <f aca="false">A7</f>
        <v>150</v>
      </c>
      <c r="O7" s="4" t="n">
        <f aca="false">(E7+I7+M7)/3</f>
        <v>4696.93333333333</v>
      </c>
      <c r="P7" s="0" t="n">
        <f aca="false">-0.0000000000042039607*O7*O7+0.0000011523411*O7</f>
        <v>0.00531972497873486</v>
      </c>
      <c r="Q7" s="0" t="n">
        <f aca="false">P7/279.0201</f>
        <v>1.90657410657327E-005</v>
      </c>
      <c r="R7" s="0" t="n">
        <f aca="false">Q7*300</f>
        <v>0.00571972231971983</v>
      </c>
    </row>
    <row r="8" customFormat="false" ht="12.8" hidden="false" customHeight="false" outlineLevel="0" collapsed="false">
      <c r="A8" s="1" t="n">
        <v>180</v>
      </c>
      <c r="B8" s="0" t="n">
        <v>2004.7</v>
      </c>
      <c r="C8" s="0" t="n">
        <v>5588.8</v>
      </c>
      <c r="D8" s="0" t="n">
        <v>0</v>
      </c>
      <c r="E8" s="2" t="n">
        <v>7593.5</v>
      </c>
      <c r="F8" s="0" t="n">
        <v>1129.4</v>
      </c>
      <c r="G8" s="0" t="n">
        <v>4846.6</v>
      </c>
      <c r="H8" s="0" t="n">
        <v>0</v>
      </c>
      <c r="I8" s="2" t="n">
        <v>5976</v>
      </c>
      <c r="J8" s="0" t="n">
        <v>968.3</v>
      </c>
      <c r="K8" s="0" t="n">
        <v>4711.1</v>
      </c>
      <c r="L8" s="0" t="n">
        <v>245.1</v>
      </c>
      <c r="M8" s="2" t="n">
        <v>5924.5</v>
      </c>
      <c r="N8" s="1" t="n">
        <f aca="false">A8</f>
        <v>180</v>
      </c>
      <c r="O8" s="4" t="n">
        <f aca="false">(E8+I8+M8)/3</f>
        <v>6498</v>
      </c>
      <c r="P8" s="0" t="n">
        <f aca="false">-0.0000000000042039607*O8*O8+0.0000011523411*O8</f>
        <v>0.00731040441438736</v>
      </c>
      <c r="Q8" s="0" t="n">
        <f aca="false">P8/279.0201</f>
        <v>2.62002788128431E-005</v>
      </c>
      <c r="R8" s="0" t="n">
        <f aca="false">Q8*300</f>
        <v>0.00786008364385292</v>
      </c>
    </row>
    <row r="9" customFormat="false" ht="12.8" hidden="false" customHeight="false" outlineLevel="0" collapsed="false">
      <c r="A9" s="1" t="n">
        <v>240</v>
      </c>
      <c r="B9" s="0" t="n">
        <v>1867.4</v>
      </c>
      <c r="C9" s="0" t="n">
        <v>4893.3</v>
      </c>
      <c r="D9" s="0" t="n">
        <v>0</v>
      </c>
      <c r="E9" s="2" t="n">
        <v>6760.7</v>
      </c>
      <c r="F9" s="0" t="n">
        <v>2342.3</v>
      </c>
      <c r="G9" s="0" t="n">
        <v>4422.6</v>
      </c>
      <c r="H9" s="0" t="n">
        <v>0</v>
      </c>
      <c r="I9" s="2" t="n">
        <v>6764.9</v>
      </c>
      <c r="J9" s="0" t="n">
        <v>1192.8</v>
      </c>
      <c r="K9" s="0" t="n">
        <v>4995.1</v>
      </c>
      <c r="L9" s="0" t="n">
        <v>0</v>
      </c>
      <c r="M9" s="2" t="n">
        <v>6188</v>
      </c>
      <c r="N9" s="1" t="n">
        <f aca="false">A9</f>
        <v>240</v>
      </c>
      <c r="O9" s="4" t="n">
        <f aca="false">(E9+I9+M9)/3</f>
        <v>6571.2</v>
      </c>
      <c r="P9" s="0" t="n">
        <f aca="false">-0.0000000000042039607*O9*O9+0.0000011523411*O9</f>
        <v>0.00739073399899455</v>
      </c>
      <c r="Q9" s="0" t="n">
        <f aca="false">P9/279.0201</f>
        <v>2.64881777298286E-005</v>
      </c>
      <c r="R9" s="0" t="n">
        <f aca="false">Q9*300</f>
        <v>0.00794645331894858</v>
      </c>
    </row>
    <row r="10" customFormat="false" ht="12.8" hidden="false" customHeight="false" outlineLevel="0" collapsed="false">
      <c r="A10" s="1" t="n">
        <v>300</v>
      </c>
      <c r="B10" s="0" t="n">
        <v>2359.1</v>
      </c>
      <c r="C10" s="0" t="n">
        <v>5290.2</v>
      </c>
      <c r="D10" s="0" t="n">
        <v>0</v>
      </c>
      <c r="E10" s="2" t="n">
        <v>7649.3</v>
      </c>
      <c r="F10" s="0" t="n">
        <v>1886.7</v>
      </c>
      <c r="G10" s="0" t="n">
        <v>4104.4</v>
      </c>
      <c r="H10" s="0" t="n">
        <v>0</v>
      </c>
      <c r="I10" s="2" t="n">
        <v>5991</v>
      </c>
      <c r="J10" s="0" t="n">
        <v>2189.3</v>
      </c>
      <c r="K10" s="0" t="n">
        <v>4645.4</v>
      </c>
      <c r="L10" s="0" t="n">
        <v>0</v>
      </c>
      <c r="M10" s="2" t="n">
        <v>6834.6</v>
      </c>
      <c r="N10" s="1" t="n">
        <f aca="false">A10</f>
        <v>300</v>
      </c>
      <c r="O10" s="4" t="n">
        <f aca="false">(E10+I10+M10)/3</f>
        <v>6824.96666666667</v>
      </c>
      <c r="P10" s="0" t="n">
        <f aca="false">-0.0000000000042039607*O10*O10+0.0000011523411*O10</f>
        <v>0.00766886839204601</v>
      </c>
      <c r="Q10" s="0" t="n">
        <f aca="false">P10/279.0201</f>
        <v>2.74850033816417E-005</v>
      </c>
      <c r="R10" s="0" t="n">
        <f aca="false">Q10*300</f>
        <v>0.00824550101449252</v>
      </c>
    </row>
    <row r="11" customFormat="false" ht="12.8" hidden="false" customHeight="false" outlineLevel="0" collapsed="false">
      <c r="A11" s="1" t="n">
        <v>450</v>
      </c>
      <c r="B11" s="0" t="n">
        <v>2051.3</v>
      </c>
      <c r="C11" s="0" t="n">
        <v>3850.3</v>
      </c>
      <c r="D11" s="0" t="n">
        <v>0</v>
      </c>
      <c r="E11" s="2" t="n">
        <v>5901.6</v>
      </c>
      <c r="F11" s="0" t="n">
        <v>1216.9</v>
      </c>
      <c r="G11" s="0" t="n">
        <v>4112.6</v>
      </c>
      <c r="H11" s="0" t="n">
        <v>0</v>
      </c>
      <c r="I11" s="2" t="n">
        <v>5329.5</v>
      </c>
      <c r="J11" s="0" t="n">
        <v>1100.5</v>
      </c>
      <c r="K11" s="0" t="n">
        <v>4602.7</v>
      </c>
      <c r="L11" s="0" t="n">
        <v>0</v>
      </c>
      <c r="M11" s="2" t="n">
        <v>5703.1</v>
      </c>
      <c r="N11" s="1" t="n">
        <f aca="false">A11</f>
        <v>450</v>
      </c>
      <c r="O11" s="4" t="n">
        <f aca="false">(E11+I11+M11)/3</f>
        <v>5644.73333333333</v>
      </c>
      <c r="P11" s="0" t="n">
        <f aca="false">-0.0000000000042039607*O11*O11+0.0000011523411*O11</f>
        <v>0.00637070735820018</v>
      </c>
      <c r="Q11" s="0" t="n">
        <f aca="false">P11/279.0201</f>
        <v>2.2832431635571E-005</v>
      </c>
      <c r="R11" s="0" t="n">
        <f aca="false">Q11*300</f>
        <v>0.00684972949067129</v>
      </c>
    </row>
    <row r="12" customFormat="false" ht="12.8" hidden="false" customHeight="false" outlineLevel="0" collapsed="false">
      <c r="A12" s="1" t="n">
        <v>600</v>
      </c>
      <c r="B12" s="0" t="n">
        <v>2061.8</v>
      </c>
      <c r="C12" s="0" t="n">
        <v>4261.5</v>
      </c>
      <c r="D12" s="0" t="n">
        <v>0</v>
      </c>
      <c r="E12" s="2" t="n">
        <v>6323.3</v>
      </c>
      <c r="F12" s="0" t="n">
        <v>2197.2</v>
      </c>
      <c r="G12" s="0" t="n">
        <v>3898.1</v>
      </c>
      <c r="H12" s="0" t="n">
        <v>0</v>
      </c>
      <c r="I12" s="2" t="n">
        <v>6095.2</v>
      </c>
      <c r="J12" s="0" t="n">
        <v>2605.1</v>
      </c>
      <c r="K12" s="0" t="n">
        <v>3640.8</v>
      </c>
      <c r="L12" s="0" t="n">
        <v>0</v>
      </c>
      <c r="M12" s="2" t="n">
        <v>6245.9</v>
      </c>
      <c r="N12" s="1" t="n">
        <f aca="false">A12</f>
        <v>600</v>
      </c>
      <c r="O12" s="4" t="n">
        <f aca="false">(E12+I12+M12)/3</f>
        <v>6221.46666666667</v>
      </c>
      <c r="P12" s="0" t="n">
        <f aca="false">-0.0000000000042039607*O12*O12+0.0000011523411*O12</f>
        <v>0.00700653051742664</v>
      </c>
      <c r="Q12" s="0" t="n">
        <f aca="false">P12/279.0201</f>
        <v>2.51112035205587E-005</v>
      </c>
      <c r="R12" s="0" t="n">
        <f aca="false">Q12*300</f>
        <v>0.00753336105616761</v>
      </c>
    </row>
    <row r="13" customFormat="false" ht="12.8" hidden="false" customHeight="false" outlineLevel="0" collapsed="false">
      <c r="A13" s="1" t="n">
        <v>900</v>
      </c>
      <c r="B13" s="0" t="n">
        <v>2242.2</v>
      </c>
      <c r="C13" s="0" t="n">
        <v>4635.1</v>
      </c>
      <c r="D13" s="0" t="n">
        <v>0</v>
      </c>
      <c r="E13" s="2" t="n">
        <v>6877.3</v>
      </c>
      <c r="F13" s="0" t="n">
        <v>1488.1</v>
      </c>
      <c r="G13" s="0" t="n">
        <v>5079.4</v>
      </c>
      <c r="H13" s="0" t="n">
        <v>0</v>
      </c>
      <c r="I13" s="2" t="n">
        <v>6567.4</v>
      </c>
      <c r="J13" s="0" t="n">
        <v>2116.5</v>
      </c>
      <c r="K13" s="0" t="n">
        <v>4336.6</v>
      </c>
      <c r="L13" s="0" t="n">
        <v>0</v>
      </c>
      <c r="M13" s="2" t="n">
        <v>6453.1</v>
      </c>
      <c r="N13" s="1" t="n">
        <f aca="false">A13</f>
        <v>900</v>
      </c>
      <c r="O13" s="4" t="n">
        <f aca="false">(E13+I13+M13)/3</f>
        <v>6632.6</v>
      </c>
      <c r="P13" s="0" t="n">
        <f aca="false">-0.0000000000042039607*O13*O13+0.0000011523411*O13</f>
        <v>0.0074580795355983</v>
      </c>
      <c r="Q13" s="0" t="n">
        <f aca="false">P13/279.0201</f>
        <v>2.67295421928323E-005</v>
      </c>
      <c r="R13" s="0" t="n">
        <f aca="false">Q13*300</f>
        <v>0.0080188626578497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0" t="s">
        <v>13</v>
      </c>
    </row>
    <row r="2" customFormat="false" ht="12.8" hidden="false" customHeight="false" outlineLevel="0" collapsed="false">
      <c r="A2" s="0" t="n">
        <v>30</v>
      </c>
      <c r="B2" s="0" t="n">
        <f aca="false">'NO2PhO2SOPh-v1-v4'!Q3</f>
        <v>3.98056475366564E-005</v>
      </c>
    </row>
    <row r="3" customFormat="false" ht="12.8" hidden="false" customHeight="false" outlineLevel="0" collapsed="false">
      <c r="A3" s="0" t="n">
        <v>60</v>
      </c>
      <c r="B3" s="0" t="n">
        <f aca="false">'NO2PhO2SOPh-v1-v4'!Q4</f>
        <v>2.80177755231182E-005</v>
      </c>
    </row>
    <row r="4" customFormat="false" ht="12.8" hidden="false" customHeight="false" outlineLevel="0" collapsed="false">
      <c r="A4" s="0" t="n">
        <v>90</v>
      </c>
      <c r="B4" s="0" t="n">
        <f aca="false">'NO2PhO2SOPh-v1-v4'!Q5</f>
        <v>2.64960415543988E-005</v>
      </c>
    </row>
    <row r="5" customFormat="false" ht="12.8" hidden="false" customHeight="false" outlineLevel="0" collapsed="false">
      <c r="A5" s="0" t="n">
        <v>120</v>
      </c>
      <c r="B5" s="0" t="n">
        <f aca="false">'NO2PhO2SOPh-v1-v4'!Q6</f>
        <v>2.30076919288235E-005</v>
      </c>
    </row>
    <row r="6" customFormat="false" ht="12.8" hidden="false" customHeight="false" outlineLevel="0" collapsed="false">
      <c r="A6" s="0" t="n">
        <v>150</v>
      </c>
      <c r="B6" s="0" t="n">
        <f aca="false">'NO2PhO2SOPh-v1-v4'!Q7</f>
        <v>1.90657410657327E-005</v>
      </c>
    </row>
    <row r="7" customFormat="false" ht="12.8" hidden="false" customHeight="false" outlineLevel="0" collapsed="false">
      <c r="A7" s="0" t="n">
        <v>180</v>
      </c>
      <c r="B7" s="0" t="n">
        <f aca="false">'NO2PhO2SOPh-v1-v4'!Q8</f>
        <v>2.62002788128431E-005</v>
      </c>
    </row>
    <row r="8" customFormat="false" ht="12.8" hidden="false" customHeight="false" outlineLevel="0" collapsed="false">
      <c r="A8" s="0" t="n">
        <v>240</v>
      </c>
      <c r="B8" s="0" t="n">
        <f aca="false">'NO2PhO2SOPh-v1-v4'!Q9</f>
        <v>2.64881777298286E-005</v>
      </c>
    </row>
    <row r="9" customFormat="false" ht="12.8" hidden="false" customHeight="false" outlineLevel="0" collapsed="false">
      <c r="A9" s="0" t="n">
        <v>300</v>
      </c>
      <c r="B9" s="0" t="n">
        <f aca="false">'NO2PhO2SOPh-v1-v4'!Q10</f>
        <v>2.74850033816417E-005</v>
      </c>
    </row>
    <row r="10" customFormat="false" ht="12.8" hidden="false" customHeight="false" outlineLevel="0" collapsed="false">
      <c r="A10" s="0" t="n">
        <v>450</v>
      </c>
      <c r="B10" s="0" t="n">
        <f aca="false">'NO2PhO2SOPh-v1-v4'!Q11</f>
        <v>2.2832431635571E-005</v>
      </c>
    </row>
    <row r="11" customFormat="false" ht="12.8" hidden="false" customHeight="false" outlineLevel="0" collapsed="false">
      <c r="A11" s="0" t="n">
        <v>600</v>
      </c>
      <c r="B11" s="0" t="n">
        <f aca="false">'NO2PhO2SOPh-v1-v4'!Q12</f>
        <v>2.51112035205587E-005</v>
      </c>
    </row>
    <row r="12" customFormat="false" ht="12.8" hidden="false" customHeight="false" outlineLevel="0" collapsed="false">
      <c r="A12" s="0" t="n">
        <v>900</v>
      </c>
      <c r="B12" s="0" t="n">
        <f aca="false">'NO2PhO2SOPh-v1-v4'!Q13</f>
        <v>2.67295421928323E-005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2021-03-17T07:37:09Z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