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2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<sst xmlns="http://schemas.openxmlformats.org/spreadsheetml/2006/main" count="49" uniqueCount="17">
  <si>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</si>
  <si>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</si>
  <si>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</si>
  <si>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</si>
  <si>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</si>
  <si>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</si>
  <si>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</si>
  <si>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</si>
  <si>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</si>
  <si>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</si>
  <si>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</si>
  <si>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</si>
  <si>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Average-1-2</t>
  </si>
  <si>
    <t xml:space="preserve">С(mg/mL)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</si>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</sst>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26475.88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26567.32</c:v>
                </c:pt>
                <c:pt idx="7">
                  <c:v>25911.68</c:v>
                </c:pt>
                <c:pt idx="8">
                  <c:v>30518.38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</c:ser>
        <c:axId val="348235"/>
        <c:axId val="86415813"/>
      </c:scatterChart>
      <c:valAx>
        <c:axId val="3482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415813"/>
        <c:crosses val="autoZero"/>
        <c:crossBetween val="midCat"/>
      </c:valAx>
      <c:valAx>
        <c:axId val="8641581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61854.9</c:v>
                </c:pt>
                <c:pt idx="3">
                  <c:v>62439.2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60432.9</c:v>
                </c:pt>
                <c:pt idx="8">
                  <c:v>68383.35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</c:ser>
        <c:axId val="8037236"/>
        <c:axId val="40450258"/>
      </c:scatterChart>
      <c:valAx>
        <c:axId val="80372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50258"/>
        <c:crosses val="autoZero"/>
        <c:crossBetween val="midCat"/>
      </c:valAx>
      <c:valAx>
        <c:axId val="4045025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37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'NO2PhO2SOPh-v1-v5'!$Z$3:$Z$13</c:f>
              <c:numCache>
                <c:formatCode>General</c:formatCode>
                <c:ptCount val="11"/>
                <c:pt idx="0">
                  <c:v>0.0115247697263782</c:v>
                </c:pt>
                <c:pt idx="1">
                  <c:v>0.0280871936822597</c:v>
                </c:pt>
                <c:pt idx="2">
                  <c:v>0.0275623850105367</c:v>
                </c:pt>
                <c:pt idx="3">
                  <c:v>0.0303997502853868</c:v>
                </c:pt>
                <c:pt idx="4">
                  <c:v>0.0280134464093674</c:v>
                </c:pt>
                <c:pt idx="5">
                  <c:v>0.0267615034936215</c:v>
                </c:pt>
                <c:pt idx="6">
                  <c:v>0.0276473647353819</c:v>
                </c:pt>
                <c:pt idx="7">
                  <c:v>0.027036490886248</c:v>
                </c:pt>
                <c:pt idx="8">
                  <c:v>0.0312521343213849</c:v>
                </c:pt>
                <c:pt idx="9">
                  <c:v>0.0236165756605178</c:v>
                </c:pt>
                <c:pt idx="10">
                  <c:v>0.020157283240514</c:v>
                </c:pt>
              </c:numCache>
            </c:numRef>
          </c:yVal>
          <c:smooth val="0"/>
        </c:ser>
        <c:axId val="17655976"/>
        <c:axId val="33822500"/>
      </c:scatterChart>
      <c:valAx>
        <c:axId val="17655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22500"/>
        <c:crosses val="autoZero"/>
        <c:crossBetween val="midCat"/>
      </c:valAx>
      <c:valAx>
        <c:axId val="33822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мг/мл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655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14</xdr:row>
      <xdr:rowOff>89280</xdr:rowOff>
    </xdr:from>
    <xdr:to>
      <xdr:col>12</xdr:col>
      <xdr:colOff>255960</xdr:colOff>
      <xdr:row>34</xdr:row>
      <xdr:rowOff>76680</xdr:rowOff>
    </xdr:to>
    <xdr:graphicFrame>
      <xdr:nvGraphicFramePr>
        <xdr:cNvPr id="0" name="Диаграмма 1"/>
        <xdr:cNvGraphicFramePr/>
      </xdr:nvGraphicFramePr>
      <xdr:xfrm>
        <a:off x="137520" y="2363040"/>
        <a:ext cx="575964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96480</xdr:rowOff>
    </xdr:from>
    <xdr:to>
      <xdr:col>23</xdr:col>
      <xdr:colOff>435240</xdr:colOff>
      <xdr:row>34</xdr:row>
      <xdr:rowOff>82440</xdr:rowOff>
    </xdr:to>
    <xdr:graphicFrame>
      <xdr:nvGraphicFramePr>
        <xdr:cNvPr id="1" name="Диаграмма 2"/>
        <xdr:cNvGraphicFramePr/>
      </xdr:nvGraphicFramePr>
      <xdr:xfrm>
        <a:off x="6103080" y="2370240"/>
        <a:ext cx="5758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102240</xdr:colOff>
      <xdr:row>15</xdr:row>
      <xdr:rowOff>52200</xdr:rowOff>
    </xdr:from>
    <xdr:to>
      <xdr:col>29</xdr:col>
      <xdr:colOff>552960</xdr:colOff>
      <xdr:row>32</xdr:row>
      <xdr:rowOff>41400</xdr:rowOff>
    </xdr:to>
    <xdr:graphicFrame>
      <xdr:nvGraphicFramePr>
        <xdr:cNvPr id="2" name="Диаграмма 3"/>
        <xdr:cNvGraphicFramePr/>
      </xdr:nvGraphicFramePr>
      <xdr:xfrm>
        <a:off x="12342240" y="2487960"/>
        <a:ext cx="4518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2" activeCellId="0" sqref="AB2"/>
    </sheetView>
  </sheetViews>
  <sheetFormatPr defaultRowHeight="12.75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6.01"/>
    <col collapsed="false" customWidth="true" hidden="false" outlineLevel="0" max="3" min="3" style="0" width="7.67"/>
    <col collapsed="false" customWidth="true" hidden="false" outlineLevel="0" max="4" min="4" style="0" width="7"/>
    <col collapsed="false" customWidth="true" hidden="false" outlineLevel="0" max="5" min="5" style="2" width="7.93"/>
    <col collapsed="false" customWidth="true" hidden="false" outlineLevel="0" max="6" min="6" style="0" width="6.01"/>
    <col collapsed="false" customWidth="true" hidden="false" outlineLevel="0" max="7" min="7" style="0" width="7.93"/>
    <col collapsed="false" customWidth="true" hidden="false" outlineLevel="0" max="8" min="8" style="0" width="6.01"/>
    <col collapsed="false" customWidth="true" hidden="false" outlineLevel="0" max="9" min="9" style="2" width="7.93"/>
    <col collapsed="false" customWidth="true" hidden="false" outlineLevel="0" max="10" min="10" style="0" width="6.01"/>
    <col collapsed="false" customWidth="true" hidden="false" outlineLevel="0" max="11" min="11" style="0" width="7"/>
    <col collapsed="false" customWidth="true" hidden="false" outlineLevel="0" max="12" min="12" style="0" width="6.01"/>
    <col collapsed="false" customWidth="true" hidden="false" outlineLevel="0" max="13" min="13" style="2" width="7"/>
    <col collapsed="false" customWidth="true" hidden="false" outlineLevel="0" max="14" min="14" style="0" width="6.01"/>
    <col collapsed="false" customWidth="true" hidden="false" outlineLevel="0" max="15" min="15" style="0" width="7.93"/>
    <col collapsed="false" customWidth="true" hidden="false" outlineLevel="0" max="16" min="16" style="0" width="7"/>
    <col collapsed="false" customWidth="true" hidden="false" outlineLevel="0" max="17" min="17" style="2" width="7.93"/>
    <col collapsed="false" customWidth="true" hidden="false" outlineLevel="0" max="18" min="18" style="0" width="6.88"/>
    <col collapsed="false" customWidth="true" hidden="false" outlineLevel="0" max="19" min="19" style="0" width="7.93"/>
    <col collapsed="false" customWidth="true" hidden="false" outlineLevel="0" max="20" min="20" style="0" width="7"/>
    <col collapsed="false" customWidth="true" hidden="false" outlineLevel="0" max="21" min="21" style="2" width="7.93"/>
    <col collapsed="false" customWidth="true" hidden="false" outlineLevel="0" max="22" min="22" style="1" width="4.86"/>
    <col collapsed="false" customWidth="false" hidden="false" outlineLevel="0" max="24" min="23" style="3" width="11.53"/>
    <col collapsed="false" customWidth="false" hidden="false" outlineLevel="0" max="1025" min="25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3" t="s">
        <v>12</v>
      </c>
      <c r="Z2" s="0" t="s">
        <v>13</v>
      </c>
      <c r="AA2" s="0" t="s">
        <v>14</v>
      </c>
      <c r="AB2" s="0" t="s">
        <v>15</v>
      </c>
    </row>
    <row r="3" customFormat="false" ht="12.8" hidden="false" customHeight="false" outlineLevel="0" collapsed="false">
      <c r="A3" s="1" t="n">
        <v>30</v>
      </c>
      <c r="B3" s="0" t="n">
        <v>0</v>
      </c>
      <c r="C3" s="0" t="n">
        <v>11140.5</v>
      </c>
      <c r="D3" s="0" t="n">
        <v>2392.6</v>
      </c>
      <c r="E3" s="2" t="n">
        <v>13533.1</v>
      </c>
      <c r="F3" s="0" t="n">
        <v>0</v>
      </c>
      <c r="G3" s="0" t="n">
        <v>9732.4</v>
      </c>
      <c r="H3" s="0" t="n">
        <v>0</v>
      </c>
      <c r="I3" s="2" t="n">
        <v>9732.4</v>
      </c>
      <c r="J3" s="0" t="n">
        <v>0</v>
      </c>
      <c r="K3" s="0" t="n">
        <v>7642.6</v>
      </c>
      <c r="L3" s="0" t="n">
        <v>0</v>
      </c>
      <c r="M3" s="2" t="n">
        <v>7642.6</v>
      </c>
      <c r="N3" s="0" t="n">
        <v>771.4</v>
      </c>
      <c r="O3" s="0" t="n">
        <v>7444.1</v>
      </c>
      <c r="P3" s="0" t="n">
        <v>0</v>
      </c>
      <c r="Q3" s="2" t="n">
        <v>8215.5</v>
      </c>
      <c r="R3" s="0" t="n">
        <v>0</v>
      </c>
      <c r="S3" s="0" t="n">
        <v>12060.7</v>
      </c>
      <c r="T3" s="0" t="n">
        <v>792.8</v>
      </c>
      <c r="U3" s="2" t="n">
        <v>12853.5</v>
      </c>
      <c r="V3" s="1" t="n">
        <f aca="false">A3</f>
        <v>30</v>
      </c>
      <c r="W3" s="3" t="n">
        <f aca="false">(E3+I3+M3+Q3+U3)/5</f>
        <v>10395.42</v>
      </c>
      <c r="X3" s="3" t="n">
        <f aca="false">(Q3+U3)/2</f>
        <v>10534.5</v>
      </c>
      <c r="Z3" s="0" t="n">
        <f aca="false">-0.0000000000042039607*W3*W3+0.0000011523411*W3</f>
        <v>0.0115247697263782</v>
      </c>
      <c r="AA3" s="0" t="n">
        <f aca="false">Z3/279.0201</f>
        <v>4.13044426777073E-005</v>
      </c>
      <c r="AB3" s="0" t="n">
        <f aca="false">AA3*300</f>
        <v>0.0123913328033122</v>
      </c>
    </row>
    <row r="4" customFormat="false" ht="12.8" hidden="false" customHeight="false" outlineLevel="0" collapsed="false">
      <c r="A4" s="1" t="n">
        <v>60</v>
      </c>
      <c r="B4" s="0" t="n">
        <v>0</v>
      </c>
      <c r="C4" s="0" t="n">
        <v>13136.8</v>
      </c>
      <c r="D4" s="0" t="n">
        <v>1090.2</v>
      </c>
      <c r="E4" s="2" t="n">
        <v>14227.1</v>
      </c>
      <c r="F4" s="0" t="n">
        <v>0</v>
      </c>
      <c r="G4" s="0" t="n">
        <v>10824.9</v>
      </c>
      <c r="H4" s="0" t="n">
        <v>0</v>
      </c>
      <c r="I4" s="2" t="n">
        <v>10824.9</v>
      </c>
      <c r="J4" s="0" t="n">
        <v>0</v>
      </c>
      <c r="K4" s="0" t="n">
        <v>6600.5</v>
      </c>
      <c r="L4" s="0" t="n">
        <v>0</v>
      </c>
      <c r="M4" s="2" t="n">
        <v>6600.5</v>
      </c>
      <c r="N4" s="0" t="n">
        <v>0</v>
      </c>
      <c r="O4" s="0" t="n">
        <v>43679.2</v>
      </c>
      <c r="P4" s="0" t="n">
        <v>4140.3</v>
      </c>
      <c r="Q4" s="2" t="n">
        <v>47819.5</v>
      </c>
      <c r="R4" s="0" t="n">
        <v>550.5</v>
      </c>
      <c r="S4" s="0" t="n">
        <v>51173.9</v>
      </c>
      <c r="T4" s="0" t="n">
        <v>4012.6</v>
      </c>
      <c r="U4" s="2" t="n">
        <v>55737</v>
      </c>
      <c r="V4" s="1" t="n">
        <f aca="false">A4</f>
        <v>60</v>
      </c>
      <c r="W4" s="3" t="n">
        <f aca="false">(E4+I4+M4+Q4+U4)/5</f>
        <v>27041.8</v>
      </c>
      <c r="X4" s="3" t="n">
        <f aca="false">(Q4+U4)/2</f>
        <v>51778.25</v>
      </c>
      <c r="Z4" s="0" t="n">
        <f aca="false">-0.0000000000042039607*W4*W4+0.0000011523411*W4</f>
        <v>0.0280871936822597</v>
      </c>
      <c r="AA4" s="0" t="n">
        <f aca="false">Z4/279.0201</f>
        <v>0.000100663692982189</v>
      </c>
      <c r="AB4" s="0" t="n">
        <f aca="false">AA4*300</f>
        <v>0.0301991078946567</v>
      </c>
    </row>
    <row r="5" customFormat="false" ht="12.8" hidden="false" customHeight="false" outlineLevel="0" collapsed="false">
      <c r="A5" s="1" t="n">
        <v>120</v>
      </c>
      <c r="B5" s="0" t="n">
        <v>0</v>
      </c>
      <c r="C5" s="0" t="n">
        <v>5041.7</v>
      </c>
      <c r="D5" s="0" t="n">
        <v>0</v>
      </c>
      <c r="E5" s="2" t="n">
        <v>5041.7</v>
      </c>
      <c r="F5" s="0" t="n">
        <v>0</v>
      </c>
      <c r="G5" s="0" t="n">
        <v>1326.5</v>
      </c>
      <c r="H5" s="0" t="n">
        <v>0</v>
      </c>
      <c r="I5" s="2" t="n">
        <v>1326.5</v>
      </c>
      <c r="J5" s="0" t="n">
        <v>0</v>
      </c>
      <c r="K5" s="0" t="n">
        <v>2301.4</v>
      </c>
      <c r="L5" s="0" t="n">
        <v>0</v>
      </c>
      <c r="M5" s="2" t="n">
        <v>2301.4</v>
      </c>
      <c r="N5" s="0" t="n">
        <v>0</v>
      </c>
      <c r="O5" s="0" t="n">
        <v>62359.6</v>
      </c>
      <c r="P5" s="0" t="n">
        <v>3845.3</v>
      </c>
      <c r="Q5" s="2" t="n">
        <v>66204.9</v>
      </c>
      <c r="R5" s="0" t="n">
        <v>0</v>
      </c>
      <c r="S5" s="0" t="n">
        <v>53923.5</v>
      </c>
      <c r="T5" s="0" t="n">
        <v>3581.5</v>
      </c>
      <c r="U5" s="2" t="n">
        <v>57504.9</v>
      </c>
      <c r="V5" s="1" t="n">
        <f aca="false">A5</f>
        <v>120</v>
      </c>
      <c r="W5" s="3" t="n">
        <f aca="false">(E5+I5+M5+Q5+U5)/5</f>
        <v>26475.88</v>
      </c>
      <c r="X5" s="3" t="n">
        <f aca="false">(Q5+U5)/2</f>
        <v>61854.9</v>
      </c>
      <c r="Z5" s="0" t="n">
        <f aca="false">-0.0000000000042039607*W5*W5+0.0000011523411*W5</f>
        <v>0.0275623850105367</v>
      </c>
      <c r="AA5" s="0" t="n">
        <f aca="false">Z5/279.0201</f>
        <v>9.87827938221538E-005</v>
      </c>
      <c r="AB5" s="0" t="n">
        <f aca="false">AA5*300</f>
        <v>0.0296348381466461</v>
      </c>
    </row>
    <row r="6" customFormat="false" ht="12.8" hidden="false" customHeight="false" outlineLevel="0" collapsed="false">
      <c r="A6" s="1" t="n">
        <v>150</v>
      </c>
      <c r="B6" s="0" t="n">
        <v>0</v>
      </c>
      <c r="C6" s="0" t="n">
        <v>9427.5</v>
      </c>
      <c r="D6" s="0" t="n">
        <v>0</v>
      </c>
      <c r="E6" s="2" t="n">
        <v>9427.5</v>
      </c>
      <c r="F6" s="0" t="n">
        <v>0</v>
      </c>
      <c r="G6" s="0" t="n">
        <v>7105.3</v>
      </c>
      <c r="H6" s="0" t="n">
        <v>0</v>
      </c>
      <c r="I6" s="2" t="n">
        <v>7105.3</v>
      </c>
      <c r="J6" s="0" t="n">
        <v>0</v>
      </c>
      <c r="K6" s="0" t="n">
        <v>6443.8</v>
      </c>
      <c r="L6" s="0" t="n">
        <v>0</v>
      </c>
      <c r="M6" s="2" t="n">
        <v>6443.8</v>
      </c>
      <c r="N6" s="0" t="n">
        <v>0</v>
      </c>
      <c r="O6" s="0" t="n">
        <v>66021.9</v>
      </c>
      <c r="P6" s="0" t="n">
        <v>6512.1</v>
      </c>
      <c r="Q6" s="2" t="n">
        <v>72534</v>
      </c>
      <c r="R6" s="0" t="n">
        <v>567.7</v>
      </c>
      <c r="S6" s="0" t="n">
        <v>48639.2</v>
      </c>
      <c r="T6" s="0" t="n">
        <v>3137.6</v>
      </c>
      <c r="U6" s="2" t="n">
        <v>52344.4</v>
      </c>
      <c r="V6" s="1" t="n">
        <f aca="false">A6</f>
        <v>150</v>
      </c>
      <c r="W6" s="3" t="n">
        <f aca="false">(E6+I6+M6+Q6+U6)/5</f>
        <v>29571</v>
      </c>
      <c r="X6" s="3" t="n">
        <f aca="false">(Q6+U6)/2</f>
        <v>62439.2</v>
      </c>
      <c r="Z6" s="0" t="n">
        <f aca="false">-0.0000000000042039607*W6*W6+0.0000011523411*W6</f>
        <v>0.0303997502853868</v>
      </c>
      <c r="AA6" s="0" t="n">
        <f aca="false">Z6/279.0201</f>
        <v>0.000108951829224442</v>
      </c>
      <c r="AB6" s="0" t="n">
        <f aca="false">AA6*300</f>
        <v>0.0326855487673327</v>
      </c>
    </row>
    <row r="7" customFormat="false" ht="12.8" hidden="false" customHeight="false" outlineLevel="0" collapsed="false">
      <c r="A7" s="1" t="n">
        <v>180</v>
      </c>
      <c r="B7" s="0" t="n">
        <v>0</v>
      </c>
      <c r="C7" s="0" t="n">
        <v>6245.2</v>
      </c>
      <c r="D7" s="0" t="n">
        <v>0</v>
      </c>
      <c r="E7" s="2" t="n">
        <v>6245.2</v>
      </c>
      <c r="F7" s="0" t="n">
        <v>0</v>
      </c>
      <c r="G7" s="0" t="n">
        <v>2965.8</v>
      </c>
      <c r="H7" s="0" t="n">
        <v>0</v>
      </c>
      <c r="I7" s="2" t="n">
        <v>2965.8</v>
      </c>
      <c r="J7" s="0" t="n">
        <v>0</v>
      </c>
      <c r="K7" s="0" t="n">
        <v>3150</v>
      </c>
      <c r="L7" s="0" t="n">
        <v>0</v>
      </c>
      <c r="M7" s="2" t="n">
        <v>3150</v>
      </c>
      <c r="N7" s="0" t="n">
        <v>0</v>
      </c>
      <c r="O7" s="0" t="n">
        <v>56471.4</v>
      </c>
      <c r="P7" s="0" t="n">
        <v>4722</v>
      </c>
      <c r="Q7" s="2" t="n">
        <v>61193.4</v>
      </c>
      <c r="R7" s="0" t="n">
        <v>638.7</v>
      </c>
      <c r="S7" s="0" t="n">
        <v>57447.7</v>
      </c>
      <c r="T7" s="0" t="n">
        <v>3169.8</v>
      </c>
      <c r="U7" s="2" t="n">
        <v>61256.1</v>
      </c>
      <c r="V7" s="1" t="n">
        <f aca="false">A7</f>
        <v>180</v>
      </c>
      <c r="W7" s="3" t="n">
        <f aca="false">(E7+I7+M7+Q7+U7)/5</f>
        <v>26962.1</v>
      </c>
      <c r="X7" s="3" t="n">
        <f aca="false">(Q7+U7)/2</f>
        <v>61224.75</v>
      </c>
      <c r="Z7" s="0" t="n">
        <f aca="false">-0.0000000000042039607*W7*W7+0.0000011523411*W7</f>
        <v>0.0280134464093674</v>
      </c>
      <c r="AA7" s="0" t="n">
        <f aca="false">Z7/279.0201</f>
        <v>0.000100399384880757</v>
      </c>
      <c r="AB7" s="0" t="n">
        <f aca="false">AA7*300</f>
        <v>0.0301198154642272</v>
      </c>
    </row>
    <row r="8" customFormat="false" ht="12.8" hidden="false" customHeight="false" outlineLevel="0" collapsed="false">
      <c r="A8" s="1" t="n">
        <v>240</v>
      </c>
      <c r="B8" s="0" t="n">
        <v>0</v>
      </c>
      <c r="C8" s="0" t="n">
        <v>4267.5</v>
      </c>
      <c r="D8" s="0" t="n">
        <v>0</v>
      </c>
      <c r="E8" s="2" t="n">
        <v>4267.5</v>
      </c>
      <c r="F8" s="0" t="n">
        <v>0</v>
      </c>
      <c r="G8" s="0" t="n">
        <v>3282.3</v>
      </c>
      <c r="H8" s="0" t="n">
        <v>0</v>
      </c>
      <c r="I8" s="2" t="n">
        <v>3282.3</v>
      </c>
      <c r="J8" s="0" t="n">
        <v>0</v>
      </c>
      <c r="K8" s="0" t="n">
        <v>1048.1</v>
      </c>
      <c r="L8" s="0" t="n">
        <v>0</v>
      </c>
      <c r="M8" s="2" t="n">
        <v>1048.1</v>
      </c>
      <c r="N8" s="0" t="n">
        <v>0</v>
      </c>
      <c r="O8" s="0" t="n">
        <v>55838.7</v>
      </c>
      <c r="P8" s="0" t="n">
        <v>4020.9</v>
      </c>
      <c r="Q8" s="2" t="n">
        <v>59859.6</v>
      </c>
      <c r="R8" s="0" t="n">
        <v>0</v>
      </c>
      <c r="S8" s="0" t="n">
        <v>55422.9</v>
      </c>
      <c r="T8" s="0" t="n">
        <v>4208.6</v>
      </c>
      <c r="U8" s="2" t="n">
        <v>59631.5</v>
      </c>
      <c r="V8" s="1" t="n">
        <f aca="false">A8</f>
        <v>240</v>
      </c>
      <c r="W8" s="3" t="n">
        <f aca="false">(E8+I8+M8+Q8+U8)/5</f>
        <v>25617.8</v>
      </c>
      <c r="X8" s="3" t="n">
        <f aca="false">(Q8+U8)/2</f>
        <v>59745.55</v>
      </c>
      <c r="Z8" s="0" t="n">
        <f aca="false">-0.0000000000042039607*W8*W8+0.0000011523411*W8</f>
        <v>0.0267615034936215</v>
      </c>
      <c r="AA8" s="0" t="n">
        <f aca="false">Z8/279.0201</f>
        <v>9.59124575384409E-005</v>
      </c>
      <c r="AB8" s="0" t="n">
        <f aca="false">AA8*300</f>
        <v>0.0287737372615323</v>
      </c>
    </row>
    <row r="9" customFormat="false" ht="12.8" hidden="false" customHeight="false" outlineLevel="0" collapsed="false">
      <c r="A9" s="1" t="n">
        <v>300</v>
      </c>
      <c r="B9" s="0" t="n">
        <v>0</v>
      </c>
      <c r="C9" s="0" t="n">
        <v>5693.4</v>
      </c>
      <c r="D9" s="0" t="n">
        <v>0</v>
      </c>
      <c r="E9" s="2" t="n">
        <v>5693.4</v>
      </c>
      <c r="F9" s="0" t="n">
        <v>0</v>
      </c>
      <c r="G9" s="0" t="n">
        <v>2620.5</v>
      </c>
      <c r="H9" s="0" t="n">
        <v>0</v>
      </c>
      <c r="I9" s="2" t="n">
        <v>2620.5</v>
      </c>
      <c r="J9" s="0" t="n">
        <v>0</v>
      </c>
      <c r="K9" s="0" t="n">
        <v>0</v>
      </c>
      <c r="L9" s="0" t="n">
        <v>0</v>
      </c>
      <c r="M9" s="2" t="n">
        <v>0</v>
      </c>
      <c r="N9" s="0" t="n">
        <v>0</v>
      </c>
      <c r="O9" s="0" t="n">
        <v>59890.8</v>
      </c>
      <c r="P9" s="0" t="n">
        <v>3694.4</v>
      </c>
      <c r="Q9" s="2" t="n">
        <v>63585.2</v>
      </c>
      <c r="R9" s="0" t="n">
        <v>0</v>
      </c>
      <c r="S9" s="0" t="n">
        <v>57328.3</v>
      </c>
      <c r="T9" s="0" t="n">
        <v>3609.2</v>
      </c>
      <c r="U9" s="2" t="n">
        <v>60937.5</v>
      </c>
      <c r="V9" s="1" t="n">
        <f aca="false">A9</f>
        <v>300</v>
      </c>
      <c r="W9" s="3" t="n">
        <f aca="false">(E9+I9+M9+Q9+U9)/5</f>
        <v>26567.32</v>
      </c>
      <c r="X9" s="3" t="n">
        <f aca="false">(Q9+U9)/2</f>
        <v>62261.35</v>
      </c>
      <c r="Z9" s="0" t="n">
        <f aca="false">-0.0000000000042039607*W9*W9+0.0000011523411*W9</f>
        <v>0.0276473647353819</v>
      </c>
      <c r="AA9" s="0" t="n">
        <f aca="false">Z9/279.0201</f>
        <v>9.90873587077846E-005</v>
      </c>
      <c r="AB9" s="0" t="n">
        <f aca="false">AA9*300</f>
        <v>0.0297262076123354</v>
      </c>
    </row>
    <row r="10" customFormat="false" ht="12.8" hidden="false" customHeight="false" outlineLevel="0" collapsed="false">
      <c r="A10" s="1" t="n">
        <v>450</v>
      </c>
      <c r="B10" s="0" t="n">
        <v>0</v>
      </c>
      <c r="C10" s="0" t="n">
        <v>2986.3</v>
      </c>
      <c r="D10" s="0" t="n">
        <v>0</v>
      </c>
      <c r="E10" s="2" t="n">
        <v>2986.3</v>
      </c>
      <c r="F10" s="0" t="n">
        <v>0</v>
      </c>
      <c r="G10" s="0" t="n">
        <v>2486.8</v>
      </c>
      <c r="H10" s="0" t="n">
        <v>0</v>
      </c>
      <c r="I10" s="2" t="n">
        <v>2486.8</v>
      </c>
      <c r="J10" s="0" t="n">
        <v>0</v>
      </c>
      <c r="K10" s="0" t="n">
        <v>3219.5</v>
      </c>
      <c r="L10" s="0" t="n">
        <v>0</v>
      </c>
      <c r="M10" s="2" t="n">
        <v>3219.5</v>
      </c>
      <c r="N10" s="0" t="n">
        <v>0</v>
      </c>
      <c r="O10" s="0" t="n">
        <v>63211.2</v>
      </c>
      <c r="P10" s="0" t="n">
        <v>3806</v>
      </c>
      <c r="Q10" s="2" t="n">
        <v>67017.2</v>
      </c>
      <c r="R10" s="0" t="n">
        <v>0</v>
      </c>
      <c r="S10" s="0" t="n">
        <v>52227.9</v>
      </c>
      <c r="T10" s="0" t="n">
        <v>1620.7</v>
      </c>
      <c r="U10" s="2" t="n">
        <v>53848.6</v>
      </c>
      <c r="V10" s="1" t="n">
        <f aca="false">A10</f>
        <v>450</v>
      </c>
      <c r="W10" s="3" t="n">
        <f aca="false">(E10+I10+M10+Q10+U10)/5</f>
        <v>25911.68</v>
      </c>
      <c r="X10" s="3" t="n">
        <f aca="false">(Q10+U10)/2</f>
        <v>60432.9</v>
      </c>
      <c r="Z10" s="0" t="n">
        <f aca="false">-0.0000000000042039607*W10*W10+0.0000011523411*W10</f>
        <v>0.027036490886248</v>
      </c>
      <c r="AA10" s="0" t="n">
        <f aca="false">Z10/279.0201</f>
        <v>9.68980044313941E-005</v>
      </c>
      <c r="AB10" s="0" t="n">
        <f aca="false">AA10*300</f>
        <v>0.0290694013294182</v>
      </c>
    </row>
    <row r="11" customFormat="false" ht="12.8" hidden="false" customHeight="false" outlineLevel="0" collapsed="false">
      <c r="A11" s="1" t="n">
        <v>600</v>
      </c>
      <c r="B11" s="0" t="n">
        <v>0</v>
      </c>
      <c r="C11" s="0" t="n">
        <v>7059.7</v>
      </c>
      <c r="D11" s="0" t="n">
        <v>0</v>
      </c>
      <c r="E11" s="2" t="n">
        <v>7059.7</v>
      </c>
      <c r="F11" s="0" t="n">
        <v>0</v>
      </c>
      <c r="G11" s="0" t="n">
        <v>5709.6</v>
      </c>
      <c r="H11" s="0" t="n">
        <v>0</v>
      </c>
      <c r="I11" s="2" t="n">
        <v>5709.6</v>
      </c>
      <c r="J11" s="0" t="n">
        <v>0</v>
      </c>
      <c r="K11" s="0" t="n">
        <v>3055.9</v>
      </c>
      <c r="L11" s="0" t="n">
        <v>0</v>
      </c>
      <c r="M11" s="2" t="n">
        <v>3055.9</v>
      </c>
      <c r="N11" s="0" t="n">
        <v>0</v>
      </c>
      <c r="O11" s="0" t="n">
        <v>63258.1</v>
      </c>
      <c r="P11" s="0" t="n">
        <v>4686.6</v>
      </c>
      <c r="Q11" s="2" t="n">
        <v>67944.7</v>
      </c>
      <c r="R11" s="0" t="n">
        <v>521.1</v>
      </c>
      <c r="S11" s="0" t="n">
        <v>64958.8</v>
      </c>
      <c r="T11" s="0" t="n">
        <v>3342.2</v>
      </c>
      <c r="U11" s="2" t="n">
        <v>68822</v>
      </c>
      <c r="V11" s="1" t="n">
        <f aca="false">A11</f>
        <v>600</v>
      </c>
      <c r="W11" s="3" t="n">
        <f aca="false">(E11+I11+M11+Q11+U11)/5</f>
        <v>30518.38</v>
      </c>
      <c r="X11" s="3" t="n">
        <f aca="false">(Q11+U11)/2</f>
        <v>68383.35</v>
      </c>
      <c r="Z11" s="0" t="n">
        <f aca="false">-0.0000000000042039607*W11*W11+0.0000011523411*W11</f>
        <v>0.0312521343213849</v>
      </c>
      <c r="AA11" s="0" t="n">
        <f aca="false">Z11/279.0201</f>
        <v>0.000112006749052792</v>
      </c>
      <c r="AB11" s="0" t="n">
        <f aca="false">AA11*300</f>
        <v>0.0336020247158375</v>
      </c>
    </row>
    <row r="12" customFormat="false" ht="12.8" hidden="false" customHeight="false" outlineLevel="0" collapsed="false">
      <c r="A12" s="1" t="n">
        <v>750</v>
      </c>
      <c r="B12" s="0" t="n">
        <v>0</v>
      </c>
      <c r="C12" s="0" t="n">
        <v>3278</v>
      </c>
      <c r="D12" s="0" t="n">
        <v>0</v>
      </c>
      <c r="E12" s="2" t="n">
        <v>3278</v>
      </c>
      <c r="F12" s="0" t="n">
        <v>0</v>
      </c>
      <c r="G12" s="0" t="n">
        <v>5674.6</v>
      </c>
      <c r="H12" s="0" t="n">
        <v>0</v>
      </c>
      <c r="I12" s="2" t="n">
        <v>5674.6</v>
      </c>
      <c r="J12" s="0" t="n">
        <v>0</v>
      </c>
      <c r="K12" s="0" t="n">
        <v>4163</v>
      </c>
      <c r="L12" s="0" t="n">
        <v>0</v>
      </c>
      <c r="M12" s="2" t="n">
        <v>4163</v>
      </c>
      <c r="N12" s="0" t="n">
        <v>0</v>
      </c>
      <c r="O12" s="0" t="n">
        <v>32025.5</v>
      </c>
      <c r="P12" s="0" t="n">
        <v>0</v>
      </c>
      <c r="Q12" s="2" t="n">
        <v>32025.5</v>
      </c>
      <c r="R12" s="0" t="n">
        <v>565.6</v>
      </c>
      <c r="S12" s="0" t="n">
        <v>62190.2</v>
      </c>
      <c r="T12" s="0" t="n">
        <v>3654.7</v>
      </c>
      <c r="U12" s="2" t="n">
        <v>66410.5</v>
      </c>
      <c r="V12" s="1" t="n">
        <f aca="false">A12</f>
        <v>750</v>
      </c>
      <c r="W12" s="3" t="n">
        <f aca="false">(E12+I12+M12+Q12+U12)/5</f>
        <v>22310.32</v>
      </c>
      <c r="X12" s="3" t="n">
        <f aca="false">(Q12+U12)/2</f>
        <v>49218</v>
      </c>
      <c r="Z12" s="0" t="n">
        <f aca="false">-0.0000000000042039607*W12*W12+0.0000011523411*W12</f>
        <v>0.0236165756605178</v>
      </c>
      <c r="AA12" s="0" t="n">
        <f aca="false">Z12/279.0201</f>
        <v>8.46411267880622E-005</v>
      </c>
      <c r="AB12" s="0" t="n">
        <f aca="false">AA12*300</f>
        <v>0.0253923380364186</v>
      </c>
    </row>
    <row r="13" customFormat="false" ht="12.8" hidden="false" customHeight="false" outlineLevel="0" collapsed="false">
      <c r="A13" s="1" t="n">
        <v>900</v>
      </c>
      <c r="B13" s="0" t="n">
        <v>0</v>
      </c>
      <c r="C13" s="0" t="n">
        <v>0</v>
      </c>
      <c r="D13" s="0" t="n">
        <v>0</v>
      </c>
      <c r="E13" s="2" t="n">
        <v>0</v>
      </c>
      <c r="F13" s="0" t="n">
        <v>0</v>
      </c>
      <c r="G13" s="0" t="n">
        <v>0</v>
      </c>
      <c r="H13" s="0" t="n">
        <v>0</v>
      </c>
      <c r="I13" s="2" t="n">
        <v>0</v>
      </c>
      <c r="J13" s="0" t="n">
        <v>0</v>
      </c>
      <c r="K13" s="0" t="n">
        <v>0</v>
      </c>
      <c r="L13" s="0" t="n">
        <v>0</v>
      </c>
      <c r="M13" s="2" t="n">
        <v>0</v>
      </c>
      <c r="N13" s="0" t="n">
        <v>0</v>
      </c>
      <c r="O13" s="0" t="n">
        <v>42468.2</v>
      </c>
      <c r="P13" s="0" t="n">
        <v>3179.6</v>
      </c>
      <c r="Q13" s="2" t="n">
        <v>45647.8</v>
      </c>
      <c r="R13" s="0" t="n">
        <v>1197.3</v>
      </c>
      <c r="S13" s="0" t="n">
        <v>44184.6</v>
      </c>
      <c r="T13" s="0" t="n">
        <v>2865.4</v>
      </c>
      <c r="U13" s="2" t="n">
        <v>48247.2</v>
      </c>
      <c r="V13" s="1" t="n">
        <f aca="false">A13</f>
        <v>900</v>
      </c>
      <c r="W13" s="3" t="n">
        <f aca="false">(E13+I13+M13+Q13+U13)/5</f>
        <v>18779</v>
      </c>
      <c r="X13" s="3" t="n">
        <f aca="false">(Q13+U13)/2</f>
        <v>46947.5</v>
      </c>
      <c r="Z13" s="0" t="n">
        <f aca="false">-0.0000000000042039607*W13*W13+0.0000011523411*W13</f>
        <v>0.020157283240514</v>
      </c>
      <c r="AA13" s="0" t="n">
        <f aca="false">Z13/279.0201</f>
        <v>7.22431224148871E-005</v>
      </c>
      <c r="AB13" s="0" t="n">
        <f aca="false">AA13*300</f>
        <v>0.0216729367244661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4" t="s">
        <v>16</v>
      </c>
    </row>
    <row r="2" customFormat="false" ht="12.8" hidden="false" customHeight="false" outlineLevel="0" collapsed="false">
      <c r="A2" s="0" t="n">
        <v>30</v>
      </c>
      <c r="B2" s="0" t="n">
        <f aca="false">'NO2PhO2SOPh-v1-v5'!AA3</f>
        <v>4.13044426777073E-005</v>
      </c>
    </row>
    <row r="3" customFormat="false" ht="12.8" hidden="false" customHeight="false" outlineLevel="0" collapsed="false">
      <c r="A3" s="0" t="n">
        <v>60</v>
      </c>
      <c r="B3" s="0" t="n">
        <f aca="false">'NO2PhO2SOPh-v1-v5'!AA4</f>
        <v>0.000100663692982189</v>
      </c>
    </row>
    <row r="4" customFormat="false" ht="12.8" hidden="false" customHeight="false" outlineLevel="0" collapsed="false">
      <c r="A4" s="0" t="n">
        <v>120</v>
      </c>
      <c r="B4" s="0" t="n">
        <f aca="false">'NO2PhO2SOPh-v1-v5'!AA5</f>
        <v>9.87827938221538E-005</v>
      </c>
    </row>
    <row r="5" customFormat="false" ht="12.8" hidden="false" customHeight="false" outlineLevel="0" collapsed="false">
      <c r="A5" s="0" t="n">
        <v>150</v>
      </c>
      <c r="B5" s="0" t="n">
        <f aca="false">'NO2PhO2SOPh-v1-v5'!AA6</f>
        <v>0.000108951829224442</v>
      </c>
    </row>
    <row r="6" customFormat="false" ht="12.8" hidden="false" customHeight="false" outlineLevel="0" collapsed="false">
      <c r="A6" s="0" t="n">
        <v>180</v>
      </c>
      <c r="B6" s="0" t="n">
        <f aca="false">'NO2PhO2SOPh-v1-v5'!AA7</f>
        <v>0.000100399384880757</v>
      </c>
    </row>
    <row r="7" customFormat="false" ht="12.8" hidden="false" customHeight="false" outlineLevel="0" collapsed="false">
      <c r="A7" s="0" t="n">
        <v>240</v>
      </c>
      <c r="B7" s="0" t="n">
        <f aca="false">'NO2PhO2SOPh-v1-v5'!AA8</f>
        <v>9.59124575384409E-005</v>
      </c>
    </row>
    <row r="8" customFormat="false" ht="12.8" hidden="false" customHeight="false" outlineLevel="0" collapsed="false">
      <c r="A8" s="0" t="n">
        <v>300</v>
      </c>
      <c r="B8" s="0" t="n">
        <f aca="false">'NO2PhO2SOPh-v1-v5'!AA9</f>
        <v>9.90873587077846E-005</v>
      </c>
    </row>
    <row r="9" customFormat="false" ht="12.8" hidden="false" customHeight="false" outlineLevel="0" collapsed="false">
      <c r="A9" s="0" t="n">
        <v>450</v>
      </c>
      <c r="B9" s="0" t="n">
        <f aca="false">'NO2PhO2SOPh-v1-v5'!AA10</f>
        <v>9.68980044313941E-005</v>
      </c>
    </row>
    <row r="10" customFormat="false" ht="12.8" hidden="false" customHeight="false" outlineLevel="0" collapsed="false">
      <c r="A10" s="0" t="n">
        <v>600</v>
      </c>
      <c r="B10" s="0" t="n">
        <f aca="false">'NO2PhO2SOPh-v1-v5'!AA11</f>
        <v>0.000112006749052792</v>
      </c>
    </row>
    <row r="11" customFormat="false" ht="12.8" hidden="false" customHeight="false" outlineLevel="0" collapsed="false">
      <c r="A11" s="0" t="n">
        <v>750</v>
      </c>
      <c r="B11" s="0" t="n">
        <f aca="false">'NO2PhO2SOPh-v1-v5'!AA12</f>
        <v>8.46411267880622E-005</v>
      </c>
    </row>
    <row r="12" customFormat="false" ht="12.8" hidden="false" customHeight="false" outlineLevel="0" collapsed="false">
      <c r="A12" s="0" t="n">
        <v>900</v>
      </c>
      <c r="B12" s="0" t="n">
        <f aca="false">'NO2PhO2SOPh-v1-v5'!AA13</f>
        <v>7.22431224148871E-005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2021-03-17T07:37:03Z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