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u6416\Documents\4. Technology and Software_Local\Python\Arable and UAV\"/>
    </mc:Choice>
  </mc:AlternateContent>
  <xr:revisionPtr revIDLastSave="0" documentId="13_ncr:1_{84B8C9F7-4F12-4673-A567-72AE8D29B75B}" xr6:coauthVersionLast="45" xr6:coauthVersionMax="45" xr10:uidLastSave="{00000000-0000-0000-0000-000000000000}"/>
  <bookViews>
    <workbookView xWindow="45570" yWindow="-4305" windowWidth="25440" windowHeight="15390" xr2:uid="{D109AB23-6CFC-C941-AA62-5CF61D8A8DF0}"/>
  </bookViews>
  <sheets>
    <sheet name="Rachael raw data" sheetId="1" r:id="rId1"/>
    <sheet name="python_biological" sheetId="3" r:id="rId2"/>
    <sheet name="CIMIS 226 hourly report_812" sheetId="2" r:id="rId3"/>
    <sheet name="BioToNancy" sheetId="4" r:id="rId4"/>
    <sheet name="solid" sheetId="5" r:id="rId5"/>
  </sheets>
  <definedNames>
    <definedName name="_xlnm.Print_Area" localSheetId="0">'Rachael raw data'!$A$1:$E$67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15" i="5" l="1"/>
  <c r="P17" i="5"/>
  <c r="P18" i="5"/>
  <c r="P19" i="5"/>
  <c r="P20" i="5"/>
  <c r="P21" i="5"/>
  <c r="P16" i="5"/>
  <c r="P14" i="5" l="1"/>
  <c r="V25" i="5"/>
  <c r="V24" i="5"/>
  <c r="V23" i="5"/>
  <c r="V22" i="5"/>
  <c r="V21" i="5"/>
  <c r="V20" i="5"/>
  <c r="V19" i="5"/>
  <c r="V18" i="5"/>
  <c r="V17" i="5"/>
  <c r="V16" i="5"/>
  <c r="V15" i="5"/>
  <c r="V14" i="5"/>
  <c r="V13" i="5"/>
  <c r="V12" i="5"/>
  <c r="N13" i="5"/>
  <c r="P13" i="5" s="1"/>
  <c r="Q13" i="5" s="1"/>
  <c r="N12" i="5"/>
  <c r="P12" i="5" s="1"/>
  <c r="Q12" i="5" s="1"/>
  <c r="H37" i="5" l="1"/>
  <c r="G37" i="5"/>
  <c r="F37" i="5"/>
  <c r="C37" i="5"/>
  <c r="D23" i="1"/>
  <c r="C23" i="1"/>
  <c r="E37" i="1"/>
  <c r="D37" i="1"/>
  <c r="C37" i="1"/>
  <c r="B37" i="1"/>
  <c r="E36" i="1"/>
  <c r="D36" i="1"/>
  <c r="C36" i="1"/>
  <c r="B36" i="1"/>
  <c r="E47" i="1"/>
  <c r="D47" i="1"/>
  <c r="C47" i="1"/>
  <c r="B47" i="1"/>
  <c r="E46" i="1"/>
  <c r="D46" i="1"/>
  <c r="C46" i="1"/>
  <c r="B46" i="1"/>
  <c r="E58" i="1"/>
  <c r="D58" i="1"/>
  <c r="C58" i="1"/>
  <c r="B58" i="1"/>
  <c r="E57" i="1"/>
  <c r="D57" i="1"/>
  <c r="C57" i="1"/>
  <c r="B57" i="1"/>
  <c r="B69" i="1"/>
  <c r="B68" i="1"/>
  <c r="C68" i="1"/>
  <c r="D68" i="1"/>
  <c r="C69" i="1"/>
  <c r="D69" i="1"/>
  <c r="E68" i="1"/>
  <c r="E23" i="1"/>
  <c r="E69" i="1"/>
  <c r="E31" i="1"/>
  <c r="E16" i="1" l="1"/>
  <c r="E24" i="1" s="1"/>
  <c r="E17" i="1"/>
  <c r="E18" i="1"/>
  <c r="E19" i="1"/>
  <c r="E20" i="1"/>
  <c r="E21" i="1"/>
  <c r="E22" i="1"/>
  <c r="E65" i="1"/>
  <c r="E64" i="1"/>
  <c r="E63" i="1"/>
  <c r="E54" i="1"/>
  <c r="E53" i="1"/>
  <c r="E52" i="1"/>
  <c r="E43" i="1"/>
  <c r="E42" i="1"/>
  <c r="E41" i="1"/>
  <c r="E32" i="1"/>
  <c r="E33" i="1"/>
  <c r="E38" i="1" l="1"/>
  <c r="E25" i="1"/>
  <c r="E48" i="1" l="1"/>
  <c r="E3" i="3"/>
  <c r="E4" i="3"/>
  <c r="E7" i="3"/>
  <c r="E8" i="3"/>
  <c r="E9" i="3"/>
  <c r="E12" i="3"/>
  <c r="E13" i="3"/>
  <c r="E14" i="3"/>
  <c r="E17" i="3"/>
  <c r="E18" i="3"/>
  <c r="E19" i="3"/>
  <c r="E22" i="3"/>
  <c r="E23" i="3"/>
  <c r="E24" i="3"/>
  <c r="E25" i="3"/>
  <c r="E26" i="3"/>
  <c r="E27" i="3"/>
  <c r="E28" i="3"/>
  <c r="E29" i="3"/>
  <c r="E30" i="3"/>
  <c r="E31" i="3"/>
  <c r="E2" i="3"/>
  <c r="E59" i="1" l="1"/>
  <c r="C38" i="1"/>
  <c r="C24" i="1"/>
  <c r="D24" i="1"/>
  <c r="B24" i="1"/>
  <c r="B23" i="1"/>
  <c r="F3" i="1"/>
  <c r="C25" i="1" l="1"/>
  <c r="D25" i="1"/>
  <c r="B25" i="1"/>
  <c r="D38" i="1"/>
  <c r="B38" i="1"/>
  <c r="E70" i="1" l="1"/>
  <c r="C48" i="1"/>
  <c r="B48" i="1"/>
  <c r="D48" i="1"/>
  <c r="C59" i="1" l="1"/>
  <c r="B59" i="1"/>
  <c r="D59" i="1"/>
  <c r="B70" i="1" l="1"/>
  <c r="D70" i="1"/>
  <c r="C70" i="1"/>
</calcChain>
</file>

<file path=xl/sharedStrings.xml><?xml version="1.0" encoding="utf-8"?>
<sst xmlns="http://schemas.openxmlformats.org/spreadsheetml/2006/main" count="410" uniqueCount="180">
  <si>
    <t>Summer worm counts, Chamberlain Farms, Yolo County, CA</t>
  </si>
  <si>
    <t>Predators</t>
  </si>
  <si>
    <t>Sweep #</t>
  </si>
  <si>
    <t>Total number insects per 10 sweeps</t>
  </si>
  <si>
    <t>.</t>
  </si>
  <si>
    <t>Pre-treatment count, 8/11/21</t>
  </si>
  <si>
    <t>4-day Post Treatment count, 8/16/21</t>
  </si>
  <si>
    <t>5 GPA</t>
  </si>
  <si>
    <t>Summer worms/10 sweeps</t>
  </si>
  <si>
    <t>2 GPA</t>
  </si>
  <si>
    <t>Grower Standard</t>
  </si>
  <si>
    <t>Control</t>
  </si>
  <si>
    <t>Parasitoid wasps</t>
  </si>
  <si>
    <t>Predators: mostly collops, minute pirate bugs, and a few lacewings and big-eyed bugs</t>
  </si>
  <si>
    <t>California Irrigation Management Information System (CIMIS)</t>
  </si>
  <si>
    <t>CIMIS Hourly Report</t>
  </si>
  <si>
    <t>Thursday, August 12, 2021 - Thursday, August 12, 2021</t>
  </si>
  <si>
    <t>Printed on Tuesday, September 7, 2021</t>
  </si>
  <si>
    <t>Woodland - Sacramento Valley - Station 226</t>
  </si>
  <si>
    <t>Date</t>
  </si>
  <si>
    <t>Hour</t>
  </si>
  <si>
    <t>(PST)</t>
  </si>
  <si>
    <t>ETo</t>
  </si>
  <si>
    <t>(mm)</t>
  </si>
  <si>
    <t>Precip</t>
  </si>
  <si>
    <t>Sol Rad</t>
  </si>
  <si>
    <t>(W/m²)</t>
  </si>
  <si>
    <t>Vap Pres</t>
  </si>
  <si>
    <t>(kPa)</t>
  </si>
  <si>
    <t>Air Temp</t>
  </si>
  <si>
    <t>(°C)</t>
  </si>
  <si>
    <t>Rel Hum</t>
  </si>
  <si>
    <t>(%)</t>
  </si>
  <si>
    <t>Dew Point</t>
  </si>
  <si>
    <t>Wind Speed</t>
  </si>
  <si>
    <t>(m/s)</t>
  </si>
  <si>
    <t>Wind Dir</t>
  </si>
  <si>
    <t>(0-360)</t>
  </si>
  <si>
    <t>Soil Temp</t>
  </si>
  <si>
    <t>Y</t>
  </si>
  <si>
    <t>R</t>
  </si>
  <si>
    <t>Tots/Avgs</t>
  </si>
  <si>
    <t>Flag Legend</t>
  </si>
  <si>
    <t>A - Historical Average</t>
  </si>
  <si>
    <t>I - Ignore</t>
  </si>
  <si>
    <t>R - Far out of normal range</t>
  </si>
  <si>
    <t>C or N - Not Collected</t>
  </si>
  <si>
    <t>M - Missing Data</t>
  </si>
  <si>
    <t>S - Not in service</t>
  </si>
  <si>
    <t>H - Hourly Missing or Flagged Data</t>
  </si>
  <si>
    <t>Q - Related Sensor Missing</t>
  </si>
  <si>
    <t>Y - Moderately out of range</t>
  </si>
  <si>
    <t>Conversion Factors</t>
  </si>
  <si>
    <t>Ly/day/2.065=W/sq.m</t>
  </si>
  <si>
    <t>inches * 25.4 = mm</t>
  </si>
  <si>
    <t>(F-32) * 5/9 = c</t>
  </si>
  <si>
    <t>mph * 0.447 = m/s</t>
  </si>
  <si>
    <t>mBars * 0.1 = kPa</t>
  </si>
  <si>
    <t>--</t>
  </si>
  <si>
    <r>
      <t xml:space="preserve">Rendered in </t>
    </r>
    <r>
      <rPr>
        <sz val="12"/>
        <color rgb="FFFF0000"/>
        <rFont val="Calibri"/>
        <family val="2"/>
        <scheme val="minor"/>
      </rPr>
      <t>METRIC</t>
    </r>
    <r>
      <rPr>
        <sz val="12"/>
        <color theme="1"/>
        <rFont val="Calibri"/>
        <family val="2"/>
        <scheme val="minor"/>
      </rPr>
      <t xml:space="preserve"> Units.</t>
    </r>
  </si>
  <si>
    <t>https://cimis.water.ca.gov/UserControls/Reports/HourlyReportViewer.aspx</t>
  </si>
  <si>
    <t>Trtmnt</t>
  </si>
  <si>
    <t>5GPA</t>
  </si>
  <si>
    <t>2GPA</t>
  </si>
  <si>
    <t>exp_unit</t>
  </si>
  <si>
    <t>reps</t>
  </si>
  <si>
    <t>trtment</t>
  </si>
  <si>
    <t>armyworm</t>
  </si>
  <si>
    <t>ne</t>
  </si>
  <si>
    <t>dat</t>
  </si>
  <si>
    <t>date</t>
  </si>
  <si>
    <t>MEAN</t>
  </si>
  <si>
    <t>STD</t>
  </si>
  <si>
    <t>CV</t>
  </si>
  <si>
    <t>Pre-treatment count</t>
  </si>
  <si>
    <t>4-day post-treatment count</t>
  </si>
  <si>
    <t xml:space="preserve">Predators consume many hosts, parasitoids generally consume one host. These data include both predators and parasitoid wasps, which I think is really interesting because chlorantraniliprole doesn’t negatively affect parasitoid wasps, which are key for controlling so many insect pests. </t>
  </si>
  <si>
    <t>Summer worms, 73% armyworms (mostly western yellow striped armyworms and a few beet armyworms), 27% alfalfa caterpillar (Colias eurytheme)</t>
  </si>
  <si>
    <r>
      <t xml:space="preserve">(beet, </t>
    </r>
    <r>
      <rPr>
        <i/>
        <sz val="12"/>
        <color theme="1"/>
        <rFont val="Calibri"/>
        <family val="2"/>
        <scheme val="minor"/>
      </rPr>
      <t>Spodopera exigua</t>
    </r>
    <r>
      <rPr>
        <sz val="12"/>
        <color theme="1"/>
        <rFont val="Calibri"/>
        <family val="2"/>
        <scheme val="minor"/>
      </rPr>
      <t xml:space="preserve">) and (western yellowstriped, </t>
    </r>
    <r>
      <rPr>
        <i/>
        <sz val="12"/>
        <color theme="1"/>
        <rFont val="Calibri"/>
        <family val="2"/>
        <scheme val="minor"/>
      </rPr>
      <t>S. praefica</t>
    </r>
    <r>
      <rPr>
        <sz val="12"/>
        <color theme="1"/>
        <rFont val="Calibri"/>
        <family val="2"/>
        <scheme val="minor"/>
      </rPr>
      <t>)</t>
    </r>
  </si>
  <si>
    <t>questions</t>
  </si>
  <si>
    <t>NE</t>
  </si>
  <si>
    <t xml:space="preserve">any difference on column D or E, between 5gpa,2gpa, grower standard, control, respectively </t>
  </si>
  <si>
    <t>ALL - 4-day Post Treatment count, 8/16/21</t>
  </si>
  <si>
    <t>description</t>
  </si>
  <si>
    <t>FMC</t>
  </si>
  <si>
    <t>UAS Aerial Application Order Form</t>
  </si>
  <si>
    <t xml:space="preserve">33961 Road 29 </t>
  </si>
  <si>
    <t>Woodland,, Ca 95695</t>
  </si>
  <si>
    <t>Post Treatment Information</t>
  </si>
  <si>
    <t>Order Date:  8/11/2021</t>
  </si>
  <si>
    <t>ORDER #</t>
  </si>
  <si>
    <t xml:space="preserve"> LEAT-FMC-001</t>
  </si>
  <si>
    <t>Site ID</t>
  </si>
  <si>
    <t>Habitat</t>
  </si>
  <si>
    <t>Ordered Acreage</t>
  </si>
  <si>
    <t>Material</t>
  </si>
  <si>
    <t>Rate oz/Acre</t>
  </si>
  <si>
    <t>Total (oz)</t>
  </si>
  <si>
    <t>Treated Acreage</t>
  </si>
  <si>
    <t>Total oz</t>
  </si>
  <si>
    <t>Rate / Acre</t>
  </si>
  <si>
    <t xml:space="preserve">Alfalfa </t>
  </si>
  <si>
    <t>Prevathon</t>
  </si>
  <si>
    <t>1.38oz/Acre product- 5Gal/Acre water</t>
  </si>
  <si>
    <t>5.382oz product- 19Gal Water</t>
  </si>
  <si>
    <t>1.38</t>
  </si>
  <si>
    <t>1.38oz/Acre product- 2Gal/Acre water</t>
  </si>
  <si>
    <t>6.624oz product- 9.6Gal Water</t>
  </si>
  <si>
    <t>2.07oz product- 3Gal Water</t>
  </si>
  <si>
    <t>TOTALS:</t>
  </si>
  <si>
    <t>Treat By Date:        8/12/2021</t>
  </si>
  <si>
    <t>Date Treated:</t>
  </si>
  <si>
    <t>Notes:The top picture was sprayed at 5 gallons of water/acre. The middle and bottom picture were sprayed at 2 gallons of water/acre.</t>
  </si>
  <si>
    <t>the control was on the far north edge, which was 0.71 acres (26-ft by 1,200 ft). They sprayed half the check at 2gpa (the whole check is 52-ft wide)</t>
  </si>
  <si>
    <t>7</t>
  </si>
  <si>
    <t>sorties</t>
  </si>
  <si>
    <t>4</t>
  </si>
  <si>
    <t>3.9</t>
  </si>
  <si>
    <t>ac</t>
  </si>
  <si>
    <t>4.8</t>
  </si>
  <si>
    <t>ft2</t>
  </si>
  <si>
    <t>1200</t>
  </si>
  <si>
    <t>ft-length</t>
  </si>
  <si>
    <t>ft_width</t>
  </si>
  <si>
    <t>5.48</t>
  </si>
  <si>
    <t>4.84</t>
  </si>
  <si>
    <t>swath_m</t>
  </si>
  <si>
    <t>AR</t>
  </si>
  <si>
    <t>sortie</t>
  </si>
  <si>
    <t>timestamp</t>
  </si>
  <si>
    <t>duration</t>
  </si>
  <si>
    <t>s1</t>
  </si>
  <si>
    <t>s2</t>
  </si>
  <si>
    <t>15:28:48</t>
  </si>
  <si>
    <t>15:39:53</t>
  </si>
  <si>
    <t>s3</t>
  </si>
  <si>
    <t>15:39:54</t>
  </si>
  <si>
    <t>15:48:14</t>
  </si>
  <si>
    <t>s4</t>
  </si>
  <si>
    <t>15:48:15</t>
  </si>
  <si>
    <t>15:56:21</t>
  </si>
  <si>
    <t>s5</t>
  </si>
  <si>
    <t>15:56:22</t>
  </si>
  <si>
    <t>16:03:01</t>
  </si>
  <si>
    <t>s6</t>
  </si>
  <si>
    <t>16:03:02</t>
  </si>
  <si>
    <t>16:11:07</t>
  </si>
  <si>
    <t>s7</t>
  </si>
  <si>
    <t>16:11:08</t>
  </si>
  <si>
    <t>16:18:25</t>
  </si>
  <si>
    <t>s8</t>
  </si>
  <si>
    <t>16:18:26</t>
  </si>
  <si>
    <t>17:19:05</t>
  </si>
  <si>
    <t>s9</t>
  </si>
  <si>
    <t>17:19:06</t>
  </si>
  <si>
    <t>17:26:58</t>
  </si>
  <si>
    <t>s10</t>
  </si>
  <si>
    <t>17:26:59</t>
  </si>
  <si>
    <t>17:34:20</t>
  </si>
  <si>
    <t>s11</t>
  </si>
  <si>
    <t>17:34:21</t>
  </si>
  <si>
    <t>17:42:26</t>
  </si>
  <si>
    <t>s12</t>
  </si>
  <si>
    <t>17:42:27</t>
  </si>
  <si>
    <t>17:56:31</t>
  </si>
  <si>
    <t>s13</t>
  </si>
  <si>
    <t>17:56:32</t>
  </si>
  <si>
    <t>18:05:44</t>
  </si>
  <si>
    <t>s14</t>
  </si>
  <si>
    <t>18:05:45</t>
  </si>
  <si>
    <t>18:12:40</t>
  </si>
  <si>
    <t>1</t>
  </si>
  <si>
    <t>2</t>
  </si>
  <si>
    <t>3</t>
  </si>
  <si>
    <t>5</t>
  </si>
  <si>
    <t>6</t>
  </si>
  <si>
    <t>8</t>
  </si>
  <si>
    <t>9</t>
  </si>
  <si>
    <t>10</t>
  </si>
  <si>
    <t>biological performance looks great, thanks, Xuan; just wish we had higher numbers of summer worm pests in control. I suspect there was swath displacement from the highly concentrated Vantacor application. For the natural enemies, there were equal numbers of predators and parasitoids post treatment (50:50 ratio); I find this really interesting because parasitoid wasps provide excellent control of pests, as they tend to be host specific; unlike predators that are generalists. We didn’t have any parasitoid wasp efficacy in our study last year, only predators (numbers were too low). This year they were very numerous. Rachael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</si>
</sst>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[h]:mm:ss;@"/>
    <numFmt numFmtId="166" formatCode="0.0000"/>
  </numFmts>
  <fonts count="1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3.5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8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theme="1"/>
      <name val="Arial"/>
      <family val="2"/>
    </font>
    <font>
      <sz val="12"/>
      <name val="Arial"/>
      <family val="2"/>
    </font>
    <font>
      <sz val="10"/>
      <name val="Arial"/>
      <family val="2"/>
    </font>
    <font>
      <b/>
      <sz val="16"/>
      <name val="Arial"/>
      <family val="2"/>
    </font>
    <font>
      <b/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</fills>
  <borders count="3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9" fillId="0" borderId="0"/>
    <xf numFmtId="0" fontId="11" fillId="0" borderId="0"/>
  </cellStyleXfs>
  <cellXfs count="94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0" fillId="0" borderId="0" xfId="0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2" borderId="0" xfId="0" applyFill="1"/>
    <xf numFmtId="0" fontId="0" fillId="2" borderId="0" xfId="0" applyFill="1" applyAlignment="1">
      <alignment vertical="center" wrapText="1"/>
    </xf>
    <xf numFmtId="0" fontId="0" fillId="0" borderId="0" xfId="0" applyBorder="1"/>
    <xf numFmtId="14" fontId="0" fillId="0" borderId="0" xfId="0" applyNumberFormat="1" applyBorder="1"/>
    <xf numFmtId="0" fontId="0" fillId="0" borderId="0" xfId="0" applyFill="1" applyBorder="1"/>
    <xf numFmtId="0" fontId="0" fillId="0" borderId="0" xfId="0" applyBorder="1" applyAlignment="1">
      <alignment horizontal="center" vertical="center" wrapText="1"/>
    </xf>
    <xf numFmtId="1" fontId="5" fillId="0" borderId="0" xfId="0" applyNumberFormat="1" applyFont="1" applyBorder="1"/>
    <xf numFmtId="9" fontId="5" fillId="0" borderId="0" xfId="1" applyFont="1" applyBorder="1"/>
    <xf numFmtId="0" fontId="6" fillId="0" borderId="0" xfId="0" applyFont="1" applyBorder="1"/>
    <xf numFmtId="0" fontId="0" fillId="0" borderId="0" xfId="0" applyAlignment="1">
      <alignment horizontal="center" vertical="center"/>
    </xf>
    <xf numFmtId="0" fontId="10" fillId="0" borderId="0" xfId="2" applyFont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5" fillId="0" borderId="0" xfId="0" applyFont="1" applyBorder="1"/>
    <xf numFmtId="49" fontId="10" fillId="0" borderId="0" xfId="3" applyNumberFormat="1" applyFont="1"/>
    <xf numFmtId="0" fontId="11" fillId="0" borderId="0" xfId="3"/>
    <xf numFmtId="49" fontId="10" fillId="0" borderId="5" xfId="3" applyNumberFormat="1" applyFont="1" applyBorder="1"/>
    <xf numFmtId="49" fontId="10" fillId="0" borderId="6" xfId="3" applyNumberFormat="1" applyFont="1" applyBorder="1" applyAlignment="1">
      <alignment horizontal="center" wrapText="1"/>
    </xf>
    <xf numFmtId="14" fontId="10" fillId="0" borderId="7" xfId="3" applyNumberFormat="1" applyFont="1" applyBorder="1" applyAlignment="1">
      <alignment horizontal="center" wrapText="1"/>
    </xf>
    <xf numFmtId="164" fontId="10" fillId="0" borderId="0" xfId="3" applyNumberFormat="1" applyFont="1" applyAlignment="1">
      <alignment horizontal="center"/>
    </xf>
    <xf numFmtId="49" fontId="10" fillId="0" borderId="0" xfId="3" applyNumberFormat="1" applyFont="1" applyAlignment="1">
      <alignment horizontal="center"/>
    </xf>
    <xf numFmtId="49" fontId="10" fillId="0" borderId="5" xfId="3" applyNumberFormat="1" applyFont="1" applyBorder="1" applyAlignment="1">
      <alignment horizontal="center"/>
    </xf>
    <xf numFmtId="49" fontId="13" fillId="0" borderId="8" xfId="3" applyNumberFormat="1" applyFont="1" applyBorder="1" applyAlignment="1">
      <alignment horizontal="center"/>
    </xf>
    <xf numFmtId="164" fontId="13" fillId="0" borderId="8" xfId="3" applyNumberFormat="1" applyFont="1" applyBorder="1" applyAlignment="1">
      <alignment horizontal="center" wrapText="1"/>
    </xf>
    <xf numFmtId="49" fontId="13" fillId="0" borderId="9" xfId="3" applyNumberFormat="1" applyFont="1" applyBorder="1" applyAlignment="1">
      <alignment horizontal="center"/>
    </xf>
    <xf numFmtId="49" fontId="13" fillId="0" borderId="9" xfId="3" applyNumberFormat="1" applyFont="1" applyBorder="1" applyAlignment="1">
      <alignment horizontal="center" wrapText="1"/>
    </xf>
    <xf numFmtId="49" fontId="13" fillId="0" borderId="10" xfId="3" applyNumberFormat="1" applyFont="1" applyBorder="1" applyAlignment="1">
      <alignment horizontal="center"/>
    </xf>
    <xf numFmtId="164" fontId="13" fillId="0" borderId="11" xfId="3" applyNumberFormat="1" applyFont="1" applyBorder="1" applyAlignment="1">
      <alignment horizontal="center" wrapText="1"/>
    </xf>
    <xf numFmtId="49" fontId="13" fillId="0" borderId="12" xfId="3" applyNumberFormat="1" applyFont="1" applyBorder="1" applyAlignment="1">
      <alignment horizontal="center"/>
    </xf>
    <xf numFmtId="49" fontId="13" fillId="0" borderId="13" xfId="3" applyNumberFormat="1" applyFont="1" applyBorder="1"/>
    <xf numFmtId="49" fontId="10" fillId="0" borderId="14" xfId="3" applyNumberFormat="1" applyFont="1" applyBorder="1" applyAlignment="1">
      <alignment horizontal="center"/>
    </xf>
    <xf numFmtId="164" fontId="10" fillId="0" borderId="15" xfId="3" applyNumberFormat="1" applyFont="1" applyBorder="1" applyAlignment="1">
      <alignment horizontal="center"/>
    </xf>
    <xf numFmtId="164" fontId="10" fillId="0" borderId="16" xfId="3" applyNumberFormat="1" applyFont="1" applyBorder="1" applyAlignment="1">
      <alignment horizontal="center"/>
    </xf>
    <xf numFmtId="49" fontId="10" fillId="0" borderId="16" xfId="3" applyNumberFormat="1" applyFont="1" applyBorder="1" applyAlignment="1">
      <alignment horizontal="center"/>
    </xf>
    <xf numFmtId="164" fontId="10" fillId="0" borderId="17" xfId="3" applyNumberFormat="1" applyFont="1" applyBorder="1" applyAlignment="1">
      <alignment horizontal="center"/>
    </xf>
    <xf numFmtId="2" fontId="10" fillId="0" borderId="18" xfId="3" applyNumberFormat="1" applyFont="1" applyBorder="1" applyAlignment="1">
      <alignment horizontal="center"/>
    </xf>
    <xf numFmtId="0" fontId="10" fillId="0" borderId="17" xfId="3" applyFont="1" applyBorder="1" applyAlignment="1">
      <alignment horizontal="center"/>
    </xf>
    <xf numFmtId="49" fontId="10" fillId="0" borderId="19" xfId="3" applyNumberFormat="1" applyFont="1" applyBorder="1" applyAlignment="1">
      <alignment horizontal="center"/>
    </xf>
    <xf numFmtId="164" fontId="10" fillId="0" borderId="14" xfId="3" applyNumberFormat="1" applyFont="1" applyBorder="1" applyAlignment="1">
      <alignment horizontal="center"/>
    </xf>
    <xf numFmtId="49" fontId="10" fillId="0" borderId="9" xfId="3" applyNumberFormat="1" applyFont="1" applyBorder="1" applyAlignment="1">
      <alignment horizontal="center"/>
    </xf>
    <xf numFmtId="164" fontId="10" fillId="0" borderId="9" xfId="3" applyNumberFormat="1" applyFont="1" applyBorder="1" applyAlignment="1">
      <alignment horizontal="center"/>
    </xf>
    <xf numFmtId="49" fontId="13" fillId="0" borderId="5" xfId="3" applyNumberFormat="1" applyFont="1" applyBorder="1" applyAlignment="1">
      <alignment horizontal="left"/>
    </xf>
    <xf numFmtId="49" fontId="10" fillId="0" borderId="20" xfId="3" applyNumberFormat="1" applyFont="1" applyBorder="1" applyAlignment="1">
      <alignment horizontal="center"/>
    </xf>
    <xf numFmtId="164" fontId="10" fillId="0" borderId="21" xfId="3" applyNumberFormat="1" applyFont="1" applyBorder="1" applyAlignment="1">
      <alignment horizontal="center"/>
    </xf>
    <xf numFmtId="164" fontId="10" fillId="3" borderId="12" xfId="3" applyNumberFormat="1" applyFont="1" applyFill="1" applyBorder="1" applyAlignment="1">
      <alignment horizontal="center"/>
    </xf>
    <xf numFmtId="0" fontId="11" fillId="3" borderId="20" xfId="3" applyFill="1" applyBorder="1" applyAlignment="1">
      <alignment horizontal="center"/>
    </xf>
    <xf numFmtId="0" fontId="10" fillId="0" borderId="12" xfId="3" applyFont="1" applyBorder="1" applyAlignment="1">
      <alignment horizontal="center"/>
    </xf>
    <xf numFmtId="0" fontId="10" fillId="0" borderId="22" xfId="3" applyFont="1" applyBorder="1" applyAlignment="1">
      <alignment horizontal="center"/>
    </xf>
    <xf numFmtId="0" fontId="10" fillId="3" borderId="13" xfId="3" applyFont="1" applyFill="1" applyBorder="1" applyAlignment="1">
      <alignment horizontal="center"/>
    </xf>
    <xf numFmtId="164" fontId="10" fillId="0" borderId="24" xfId="3" applyNumberFormat="1" applyFont="1" applyBorder="1" applyAlignment="1">
      <alignment horizontal="center"/>
    </xf>
    <xf numFmtId="49" fontId="10" fillId="0" borderId="24" xfId="3" applyNumberFormat="1" applyFont="1" applyBorder="1"/>
    <xf numFmtId="49" fontId="13" fillId="0" borderId="24" xfId="3" applyNumberFormat="1" applyFont="1" applyBorder="1" applyAlignment="1">
      <alignment horizontal="left"/>
    </xf>
    <xf numFmtId="15" fontId="13" fillId="0" borderId="25" xfId="3" applyNumberFormat="1" applyFont="1" applyBorder="1"/>
    <xf numFmtId="49" fontId="10" fillId="0" borderId="0" xfId="3" applyNumberFormat="1" applyFont="1" applyAlignment="1">
      <alignment horizontal="center" vertical="center"/>
    </xf>
    <xf numFmtId="2" fontId="10" fillId="0" borderId="0" xfId="3" applyNumberFormat="1" applyFont="1" applyAlignment="1">
      <alignment horizontal="center" vertical="center"/>
    </xf>
    <xf numFmtId="1" fontId="10" fillId="0" borderId="0" xfId="3" applyNumberFormat="1" applyFon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21" fontId="0" fillId="0" borderId="0" xfId="0" applyNumberFormat="1"/>
    <xf numFmtId="166" fontId="0" fillId="0" borderId="0" xfId="0" applyNumberFormat="1" applyAlignment="1">
      <alignment horizontal="center" vertical="center"/>
    </xf>
    <xf numFmtId="165" fontId="0" fillId="2" borderId="0" xfId="0" applyNumberFormat="1" applyFill="1" applyAlignment="1">
      <alignment horizontal="center" vertical="center"/>
    </xf>
    <xf numFmtId="166" fontId="0" fillId="2" borderId="0" xfId="0" applyNumberFormat="1" applyFill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49" fontId="10" fillId="0" borderId="6" xfId="3" applyNumberFormat="1" applyFont="1" applyBorder="1" applyAlignment="1">
      <alignment horizontal="right"/>
    </xf>
    <xf numFmtId="0" fontId="11" fillId="0" borderId="7" xfId="3" applyBorder="1" applyAlignment="1">
      <alignment horizontal="right"/>
    </xf>
    <xf numFmtId="164" fontId="13" fillId="0" borderId="23" xfId="3" applyNumberFormat="1" applyFont="1" applyBorder="1" applyAlignment="1">
      <alignment horizontal="left"/>
    </xf>
    <xf numFmtId="0" fontId="11" fillId="0" borderId="9" xfId="3" applyBorder="1"/>
    <xf numFmtId="49" fontId="13" fillId="0" borderId="5" xfId="3" applyNumberFormat="1" applyFont="1" applyBorder="1" applyAlignment="1">
      <alignment horizontal="right"/>
    </xf>
    <xf numFmtId="49" fontId="13" fillId="0" borderId="20" xfId="3" applyNumberFormat="1" applyFont="1" applyBorder="1" applyAlignment="1">
      <alignment horizontal="right"/>
    </xf>
    <xf numFmtId="49" fontId="13" fillId="0" borderId="26" xfId="3" applyNumberFormat="1" applyFont="1" applyBorder="1" applyAlignment="1">
      <alignment vertical="top"/>
    </xf>
    <xf numFmtId="0" fontId="11" fillId="0" borderId="27" xfId="3" applyBorder="1" applyAlignment="1">
      <alignment vertical="top"/>
    </xf>
    <xf numFmtId="0" fontId="11" fillId="0" borderId="28" xfId="3" applyBorder="1" applyAlignment="1">
      <alignment vertical="top"/>
    </xf>
    <xf numFmtId="0" fontId="11" fillId="0" borderId="29" xfId="3" applyBorder="1" applyAlignment="1">
      <alignment vertical="top"/>
    </xf>
    <xf numFmtId="0" fontId="11" fillId="0" borderId="0" xfId="3" applyAlignment="1">
      <alignment vertical="top"/>
    </xf>
    <xf numFmtId="0" fontId="11" fillId="0" borderId="30" xfId="3" applyBorder="1" applyAlignment="1">
      <alignment vertical="top"/>
    </xf>
    <xf numFmtId="0" fontId="11" fillId="0" borderId="31" xfId="3" applyBorder="1" applyAlignment="1">
      <alignment vertical="top"/>
    </xf>
    <xf numFmtId="0" fontId="11" fillId="0" borderId="24" xfId="3" applyBorder="1" applyAlignment="1">
      <alignment vertical="top"/>
    </xf>
    <xf numFmtId="0" fontId="11" fillId="0" borderId="32" xfId="3" applyBorder="1" applyAlignment="1">
      <alignment vertical="top"/>
    </xf>
    <xf numFmtId="49" fontId="12" fillId="0" borderId="0" xfId="3" applyNumberFormat="1" applyFont="1" applyAlignment="1">
      <alignment horizontal="center"/>
    </xf>
    <xf numFmtId="49" fontId="10" fillId="0" borderId="0" xfId="3" applyNumberFormat="1" applyFont="1" applyAlignment="1">
      <alignment horizontal="center"/>
    </xf>
    <xf numFmtId="49" fontId="10" fillId="0" borderId="5" xfId="3" applyNumberFormat="1" applyFont="1" applyBorder="1" applyAlignment="1">
      <alignment horizontal="center"/>
    </xf>
    <xf numFmtId="49" fontId="10" fillId="0" borderId="6" xfId="3" applyNumberFormat="1" applyFont="1" applyBorder="1" applyAlignment="1">
      <alignment horizontal="center"/>
    </xf>
    <xf numFmtId="49" fontId="10" fillId="0" borderId="7" xfId="3" applyNumberFormat="1" applyFont="1" applyBorder="1" applyAlignment="1">
      <alignment horizontal="center"/>
    </xf>
  </cellXfs>
  <cellStyles count="4">
    <cellStyle name="Normal" xfId="0" builtinId="0"/>
    <cellStyle name="Normal 2" xfId="2" xr:uid="{E318E66B-97CE-42A2-BB72-CC6DF49B3ACA}"/>
    <cellStyle name="Normal 3" xfId="3" xr:uid="{78608EBC-D406-4ECA-BCAC-604AE9CE5552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</xdr:colOff>
      <xdr:row>72</xdr:row>
      <xdr:rowOff>152400</xdr:rowOff>
    </xdr:from>
    <xdr:to>
      <xdr:col>10</xdr:col>
      <xdr:colOff>44625</xdr:colOff>
      <xdr:row>84</xdr:row>
      <xdr:rowOff>89246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0799483-3209-4FBC-AB35-BA5AF2C88C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" y="15019020"/>
          <a:ext cx="8761905" cy="231428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85</xdr:row>
      <xdr:rowOff>0</xdr:rowOff>
    </xdr:from>
    <xdr:to>
      <xdr:col>10</xdr:col>
      <xdr:colOff>84624</xdr:colOff>
      <xdr:row>99</xdr:row>
      <xdr:rowOff>150129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7BD3F2F-CAFC-4D01-83C9-AA0AB6FBCF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7442180"/>
          <a:ext cx="8809524" cy="292380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102</xdr:row>
      <xdr:rowOff>0</xdr:rowOff>
    </xdr:from>
    <xdr:to>
      <xdr:col>10</xdr:col>
      <xdr:colOff>131191</xdr:colOff>
      <xdr:row>107</xdr:row>
      <xdr:rowOff>42203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ECC799E-BFBD-4362-ABEF-9653B8585C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20912667"/>
          <a:ext cx="8809524" cy="10476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29</xdr:row>
      <xdr:rowOff>57150</xdr:rowOff>
    </xdr:from>
    <xdr:to>
      <xdr:col>7</xdr:col>
      <xdr:colOff>95250</xdr:colOff>
      <xdr:row>35</xdr:row>
      <xdr:rowOff>104775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D873E94A-A22B-468D-99FA-F1BD94E7BB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175" y="6829425"/>
          <a:ext cx="10125075" cy="1419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171450</xdr:colOff>
      <xdr:row>20</xdr:row>
      <xdr:rowOff>85725</xdr:rowOff>
    </xdr:from>
    <xdr:to>
      <xdr:col>7</xdr:col>
      <xdr:colOff>28575</xdr:colOff>
      <xdr:row>29</xdr:row>
      <xdr:rowOff>0</xdr:rowOff>
    </xdr:to>
    <xdr:pic>
      <xdr:nvPicPr>
        <xdr:cNvPr id="3" name="Picture 4">
          <a:extLst>
            <a:ext uri="{FF2B5EF4-FFF2-40B4-BE49-F238E27FC236}">
              <a16:creationId xmlns:a16="http://schemas.microsoft.com/office/drawing/2014/main" id="{B6C143DD-3259-4C33-B160-057AA3737A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4800600"/>
          <a:ext cx="10144125" cy="1971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171450</xdr:colOff>
      <xdr:row>11</xdr:row>
      <xdr:rowOff>171450</xdr:rowOff>
    </xdr:from>
    <xdr:to>
      <xdr:col>6</xdr:col>
      <xdr:colOff>590550</xdr:colOff>
      <xdr:row>19</xdr:row>
      <xdr:rowOff>152400</xdr:rowOff>
    </xdr:to>
    <xdr:pic>
      <xdr:nvPicPr>
        <xdr:cNvPr id="4" name="Picture 6">
          <a:extLst>
            <a:ext uri="{FF2B5EF4-FFF2-40B4-BE49-F238E27FC236}">
              <a16:creationId xmlns:a16="http://schemas.microsoft.com/office/drawing/2014/main" id="{A7F5A4CC-B715-464F-BEFE-C011EB2C4A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2828925"/>
          <a:ext cx="9991725" cy="1809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30B43-3918-1C41-828A-B0C515BF91E9}">
  <dimension ref="A1:L102"/>
  <sheetViews>
    <sheetView tabSelected="1" topLeftCell="A92" zoomScale="90" zoomScaleNormal="90" workbookViewId="0">
      <selection activeCell="A103" sqref="A103"/>
    </sheetView>
  </sheetViews>
  <sheetFormatPr defaultColWidth="10.875" defaultRowHeight="15.75" x14ac:dyDescent="0.25"/>
  <cols>
    <col min="1" max="1" width="10.875" style="11"/>
    <col min="2" max="2" width="16.375" style="11" customWidth="1"/>
    <col min="3" max="16384" width="10.875" style="11"/>
  </cols>
  <sheetData>
    <row r="1" spans="1:12" x14ac:dyDescent="0.25">
      <c r="A1" s="11" t="s">
        <v>0</v>
      </c>
    </row>
    <row r="2" spans="1:12" x14ac:dyDescent="0.25">
      <c r="A2" s="11" t="s">
        <v>76</v>
      </c>
    </row>
    <row r="3" spans="1:12" x14ac:dyDescent="0.25">
      <c r="A3" s="12">
        <v>44419</v>
      </c>
      <c r="F3" s="11">
        <f>32/44</f>
        <v>0.72727272727272729</v>
      </c>
    </row>
    <row r="4" spans="1:12" x14ac:dyDescent="0.25">
      <c r="A4" s="12"/>
    </row>
    <row r="5" spans="1:12" x14ac:dyDescent="0.25">
      <c r="A5" s="11" t="s">
        <v>3</v>
      </c>
    </row>
    <row r="7" spans="1:12" x14ac:dyDescent="0.25">
      <c r="A7" s="11" t="s">
        <v>77</v>
      </c>
    </row>
    <row r="8" spans="1:12" x14ac:dyDescent="0.25">
      <c r="A8" t="s">
        <v>78</v>
      </c>
    </row>
    <row r="9" spans="1:12" x14ac:dyDescent="0.25">
      <c r="A9" s="11" t="s">
        <v>13</v>
      </c>
    </row>
    <row r="11" spans="1:12" x14ac:dyDescent="0.25">
      <c r="A11" s="11" t="s">
        <v>5</v>
      </c>
      <c r="H11" s="11" t="s">
        <v>82</v>
      </c>
    </row>
    <row r="12" spans="1:12" ht="47.25" x14ac:dyDescent="0.25">
      <c r="A12" s="14" t="s">
        <v>2</v>
      </c>
      <c r="B12" s="4" t="s">
        <v>8</v>
      </c>
      <c r="C12" s="14" t="s">
        <v>1</v>
      </c>
      <c r="D12" s="14" t="s">
        <v>12</v>
      </c>
      <c r="E12" s="14" t="s">
        <v>80</v>
      </c>
      <c r="H12" s="11" t="s">
        <v>65</v>
      </c>
      <c r="I12" t="s">
        <v>61</v>
      </c>
      <c r="J12" s="14" t="s">
        <v>8</v>
      </c>
      <c r="K12" s="14" t="s">
        <v>1</v>
      </c>
      <c r="L12" s="14" t="s">
        <v>12</v>
      </c>
    </row>
    <row r="13" spans="1:12" x14ac:dyDescent="0.25">
      <c r="A13" s="11">
        <v>1</v>
      </c>
      <c r="B13" s="11">
        <v>76</v>
      </c>
      <c r="C13" s="11">
        <v>4</v>
      </c>
      <c r="D13" s="11" t="s">
        <v>4</v>
      </c>
      <c r="E13" s="11">
        <v>4</v>
      </c>
      <c r="H13" s="11">
        <v>1</v>
      </c>
      <c r="I13" s="11" t="s">
        <v>62</v>
      </c>
      <c r="J13" s="11">
        <v>0</v>
      </c>
      <c r="K13" s="11">
        <v>19</v>
      </c>
      <c r="L13" s="11">
        <v>28</v>
      </c>
    </row>
    <row r="14" spans="1:12" x14ac:dyDescent="0.25">
      <c r="A14" s="11">
        <v>2</v>
      </c>
      <c r="B14" s="11">
        <v>50</v>
      </c>
      <c r="C14" s="11">
        <v>2</v>
      </c>
      <c r="D14" s="11" t="s">
        <v>4</v>
      </c>
      <c r="E14" s="11">
        <v>2</v>
      </c>
      <c r="H14" s="11">
        <v>2</v>
      </c>
      <c r="I14" s="11" t="s">
        <v>62</v>
      </c>
      <c r="J14" s="11">
        <v>3</v>
      </c>
      <c r="K14" s="11">
        <v>6</v>
      </c>
      <c r="L14" s="11">
        <v>15</v>
      </c>
    </row>
    <row r="15" spans="1:12" x14ac:dyDescent="0.25">
      <c r="A15" s="11">
        <v>3</v>
      </c>
      <c r="B15" s="11">
        <v>90</v>
      </c>
      <c r="C15" s="11">
        <v>3</v>
      </c>
      <c r="D15" s="11" t="s">
        <v>4</v>
      </c>
      <c r="E15" s="11">
        <v>3</v>
      </c>
      <c r="H15" s="11">
        <v>3</v>
      </c>
      <c r="I15" s="11" t="s">
        <v>62</v>
      </c>
      <c r="J15" s="11">
        <v>0</v>
      </c>
      <c r="K15" s="11">
        <v>5</v>
      </c>
      <c r="L15" s="11">
        <v>6</v>
      </c>
    </row>
    <row r="16" spans="1:12" x14ac:dyDescent="0.25">
      <c r="A16" s="11">
        <v>4</v>
      </c>
      <c r="B16" s="11">
        <v>22</v>
      </c>
      <c r="C16" s="11">
        <v>2</v>
      </c>
      <c r="D16" s="11">
        <v>4</v>
      </c>
      <c r="E16" s="11">
        <f t="shared" ref="E16:E22" si="0">D16+C16</f>
        <v>6</v>
      </c>
      <c r="H16" s="13">
        <v>4</v>
      </c>
      <c r="I16" s="11" t="s">
        <v>62</v>
      </c>
      <c r="J16" s="11">
        <v>0</v>
      </c>
      <c r="K16" s="17">
        <v>0</v>
      </c>
      <c r="L16" s="17">
        <v>0</v>
      </c>
    </row>
    <row r="17" spans="1:12" x14ac:dyDescent="0.25">
      <c r="A17" s="11">
        <v>5</v>
      </c>
      <c r="B17" s="11">
        <v>44</v>
      </c>
      <c r="C17" s="11">
        <v>5</v>
      </c>
      <c r="D17" s="11">
        <v>1</v>
      </c>
      <c r="E17" s="11">
        <f t="shared" si="0"/>
        <v>6</v>
      </c>
      <c r="H17" s="13">
        <v>5</v>
      </c>
      <c r="I17" s="11" t="s">
        <v>62</v>
      </c>
      <c r="J17" s="11">
        <v>0</v>
      </c>
      <c r="K17" s="17">
        <v>0</v>
      </c>
      <c r="L17" s="17">
        <v>0</v>
      </c>
    </row>
    <row r="18" spans="1:12" x14ac:dyDescent="0.25">
      <c r="A18" s="11">
        <v>6</v>
      </c>
      <c r="B18" s="11">
        <v>45</v>
      </c>
      <c r="C18" s="11">
        <v>1</v>
      </c>
      <c r="D18" s="11">
        <v>10</v>
      </c>
      <c r="E18" s="11">
        <f t="shared" si="0"/>
        <v>11</v>
      </c>
      <c r="H18" s="11">
        <v>1</v>
      </c>
      <c r="I18" s="11" t="s">
        <v>63</v>
      </c>
      <c r="J18" s="11">
        <v>0</v>
      </c>
      <c r="K18" s="11">
        <v>7</v>
      </c>
      <c r="L18" s="11">
        <v>2</v>
      </c>
    </row>
    <row r="19" spans="1:12" x14ac:dyDescent="0.25">
      <c r="A19" s="11">
        <v>7</v>
      </c>
      <c r="B19" s="11">
        <v>14</v>
      </c>
      <c r="C19" s="11">
        <v>3</v>
      </c>
      <c r="D19" s="11">
        <v>14</v>
      </c>
      <c r="E19" s="11">
        <f t="shared" si="0"/>
        <v>17</v>
      </c>
      <c r="H19" s="11">
        <v>2</v>
      </c>
      <c r="I19" s="11" t="s">
        <v>63</v>
      </c>
      <c r="J19" s="11">
        <v>0</v>
      </c>
      <c r="K19" s="11">
        <v>5</v>
      </c>
      <c r="L19" s="11">
        <v>14</v>
      </c>
    </row>
    <row r="20" spans="1:12" x14ac:dyDescent="0.25">
      <c r="A20" s="11">
        <v>8</v>
      </c>
      <c r="B20" s="11">
        <v>12</v>
      </c>
      <c r="C20" s="11">
        <v>5</v>
      </c>
      <c r="D20" s="11">
        <v>25</v>
      </c>
      <c r="E20" s="11">
        <f t="shared" si="0"/>
        <v>30</v>
      </c>
      <c r="H20" s="11">
        <v>3</v>
      </c>
      <c r="I20" s="11" t="s">
        <v>63</v>
      </c>
      <c r="J20" s="11">
        <v>2</v>
      </c>
      <c r="K20" s="11">
        <v>7</v>
      </c>
      <c r="L20" s="11">
        <v>2</v>
      </c>
    </row>
    <row r="21" spans="1:12" x14ac:dyDescent="0.25">
      <c r="A21" s="11">
        <v>9</v>
      </c>
      <c r="B21" s="11">
        <v>53</v>
      </c>
      <c r="C21" s="11">
        <v>7</v>
      </c>
      <c r="D21" s="11">
        <v>30</v>
      </c>
      <c r="E21" s="11">
        <f t="shared" si="0"/>
        <v>37</v>
      </c>
      <c r="H21" s="13">
        <v>4</v>
      </c>
      <c r="I21" s="11" t="s">
        <v>63</v>
      </c>
      <c r="J21" s="11">
        <v>2</v>
      </c>
      <c r="K21" s="17">
        <v>0</v>
      </c>
      <c r="L21" s="17">
        <v>0</v>
      </c>
    </row>
    <row r="22" spans="1:12" x14ac:dyDescent="0.25">
      <c r="A22" s="11">
        <v>10</v>
      </c>
      <c r="B22" s="11">
        <v>135</v>
      </c>
      <c r="C22" s="11">
        <v>6</v>
      </c>
      <c r="D22" s="11">
        <v>3</v>
      </c>
      <c r="E22" s="11">
        <f t="shared" si="0"/>
        <v>9</v>
      </c>
      <c r="H22" s="13">
        <v>5</v>
      </c>
      <c r="I22" s="11" t="s">
        <v>63</v>
      </c>
      <c r="J22" s="11">
        <v>0</v>
      </c>
      <c r="K22" s="17">
        <v>0</v>
      </c>
      <c r="L22" s="17">
        <v>0</v>
      </c>
    </row>
    <row r="23" spans="1:12" x14ac:dyDescent="0.25">
      <c r="A23" s="11" t="s">
        <v>71</v>
      </c>
      <c r="B23" s="15">
        <f>AVERAGE(B13:B22)</f>
        <v>54.1</v>
      </c>
      <c r="C23" s="15">
        <f>AVERAGE(C13:C22)</f>
        <v>3.8</v>
      </c>
      <c r="D23" s="15">
        <f>AVERAGE(D16:D22)</f>
        <v>12.428571428571429</v>
      </c>
      <c r="E23" s="15">
        <f>AVERAGE(E13:E22)</f>
        <v>12.5</v>
      </c>
      <c r="H23" s="11">
        <v>1</v>
      </c>
      <c r="I23" s="11" t="s">
        <v>10</v>
      </c>
      <c r="J23" s="11">
        <v>1</v>
      </c>
      <c r="K23" s="11">
        <v>14</v>
      </c>
      <c r="L23" s="11">
        <v>6</v>
      </c>
    </row>
    <row r="24" spans="1:12" x14ac:dyDescent="0.25">
      <c r="A24" s="11" t="s">
        <v>72</v>
      </c>
      <c r="B24" s="15">
        <f>STDEV(B13:B22)</f>
        <v>37.898841964131599</v>
      </c>
      <c r="C24" s="15">
        <f t="shared" ref="C24:D24" si="1">STDEV(C13:C22)</f>
        <v>1.9321835661585915</v>
      </c>
      <c r="D24" s="15">
        <f t="shared" si="1"/>
        <v>11.296860077873305</v>
      </c>
      <c r="E24" s="15">
        <f t="shared" ref="E24" si="2">STDEV(E13:E22)</f>
        <v>12.011568497818168</v>
      </c>
      <c r="H24" s="11">
        <v>2</v>
      </c>
      <c r="I24" s="11" t="s">
        <v>10</v>
      </c>
      <c r="J24" s="11">
        <v>0</v>
      </c>
      <c r="K24" s="11">
        <v>5</v>
      </c>
      <c r="L24" s="11">
        <v>1</v>
      </c>
    </row>
    <row r="25" spans="1:12" x14ac:dyDescent="0.25">
      <c r="A25" s="11" t="s">
        <v>73</v>
      </c>
      <c r="B25" s="16">
        <f>B24/B23</f>
        <v>0.70053312318173011</v>
      </c>
      <c r="C25" s="16">
        <f t="shared" ref="C25:D25" si="3">C24/C23</f>
        <v>0.50846935951541883</v>
      </c>
      <c r="D25" s="16">
        <f t="shared" si="3"/>
        <v>0.90894276488635783</v>
      </c>
      <c r="E25" s="16">
        <f t="shared" ref="E25" si="4">E24/E23</f>
        <v>0.9609254798254534</v>
      </c>
      <c r="H25" s="11">
        <v>3</v>
      </c>
      <c r="I25" s="11" t="s">
        <v>10</v>
      </c>
      <c r="J25" s="11">
        <v>1</v>
      </c>
      <c r="K25" s="11">
        <v>7</v>
      </c>
      <c r="L25" s="11">
        <v>6</v>
      </c>
    </row>
    <row r="26" spans="1:12" x14ac:dyDescent="0.25">
      <c r="B26" s="15"/>
      <c r="C26" s="15"/>
      <c r="D26" s="15"/>
      <c r="H26" s="13">
        <v>4</v>
      </c>
      <c r="I26" s="11" t="s">
        <v>10</v>
      </c>
      <c r="J26" s="11">
        <v>0</v>
      </c>
      <c r="K26" s="11">
        <v>0</v>
      </c>
      <c r="L26" s="11">
        <v>0</v>
      </c>
    </row>
    <row r="27" spans="1:12" x14ac:dyDescent="0.25">
      <c r="A27" s="11" t="s">
        <v>6</v>
      </c>
      <c r="H27" s="13">
        <v>5</v>
      </c>
      <c r="I27" s="11" t="s">
        <v>10</v>
      </c>
      <c r="J27" s="11">
        <v>0</v>
      </c>
      <c r="K27" s="11">
        <v>0</v>
      </c>
      <c r="L27" s="11">
        <v>0</v>
      </c>
    </row>
    <row r="28" spans="1:12" x14ac:dyDescent="0.25">
      <c r="H28" s="11">
        <v>1</v>
      </c>
      <c r="I28" s="11" t="s">
        <v>11</v>
      </c>
      <c r="J28" s="11">
        <v>9</v>
      </c>
      <c r="K28" s="11">
        <v>12</v>
      </c>
      <c r="L28" s="11">
        <v>8</v>
      </c>
    </row>
    <row r="29" spans="1:12" x14ac:dyDescent="0.25">
      <c r="A29" s="22" t="s">
        <v>7</v>
      </c>
      <c r="H29" s="11">
        <v>2</v>
      </c>
      <c r="I29" s="11" t="s">
        <v>11</v>
      </c>
      <c r="J29" s="11">
        <v>21</v>
      </c>
      <c r="K29" s="11">
        <v>12</v>
      </c>
      <c r="L29" s="11">
        <v>16</v>
      </c>
    </row>
    <row r="30" spans="1:12" x14ac:dyDescent="0.25">
      <c r="A30" s="11" t="s">
        <v>2</v>
      </c>
      <c r="B30" s="11" t="s">
        <v>8</v>
      </c>
      <c r="C30" s="20" t="s">
        <v>1</v>
      </c>
      <c r="D30" s="20" t="s">
        <v>12</v>
      </c>
      <c r="E30" s="21" t="s">
        <v>80</v>
      </c>
      <c r="H30" s="11">
        <v>3</v>
      </c>
      <c r="I30" s="11" t="s">
        <v>11</v>
      </c>
      <c r="J30" s="11">
        <v>15</v>
      </c>
      <c r="K30" s="11">
        <v>8</v>
      </c>
      <c r="L30" s="11">
        <v>9</v>
      </c>
    </row>
    <row r="31" spans="1:12" x14ac:dyDescent="0.25">
      <c r="A31" s="11">
        <v>1</v>
      </c>
      <c r="B31" s="11">
        <v>0</v>
      </c>
      <c r="C31" s="11">
        <v>19</v>
      </c>
      <c r="D31" s="11">
        <v>28</v>
      </c>
      <c r="E31" s="11">
        <f>D31+C31</f>
        <v>47</v>
      </c>
      <c r="H31" s="13">
        <v>4</v>
      </c>
      <c r="I31" s="11" t="s">
        <v>11</v>
      </c>
      <c r="J31" s="11">
        <v>13</v>
      </c>
      <c r="K31" s="17">
        <v>0</v>
      </c>
      <c r="L31" s="17">
        <v>0</v>
      </c>
    </row>
    <row r="32" spans="1:12" x14ac:dyDescent="0.25">
      <c r="A32" s="11">
        <v>2</v>
      </c>
      <c r="B32" s="11">
        <v>3</v>
      </c>
      <c r="C32" s="11">
        <v>6</v>
      </c>
      <c r="D32" s="11">
        <v>15</v>
      </c>
      <c r="E32" s="11">
        <f t="shared" ref="E32:E33" si="5">D32+C32</f>
        <v>21</v>
      </c>
      <c r="H32" s="13">
        <v>5</v>
      </c>
      <c r="I32" s="11" t="s">
        <v>11</v>
      </c>
      <c r="J32" s="11">
        <v>11</v>
      </c>
      <c r="K32" s="17">
        <v>0</v>
      </c>
      <c r="L32" s="17">
        <v>0</v>
      </c>
    </row>
    <row r="33" spans="1:5" x14ac:dyDescent="0.25">
      <c r="A33" s="11">
        <v>3</v>
      </c>
      <c r="B33" s="11">
        <v>0</v>
      </c>
      <c r="C33" s="11">
        <v>5</v>
      </c>
      <c r="D33" s="11">
        <v>6</v>
      </c>
      <c r="E33" s="11">
        <f t="shared" si="5"/>
        <v>11</v>
      </c>
    </row>
    <row r="34" spans="1:5" x14ac:dyDescent="0.25">
      <c r="A34" s="11">
        <v>4</v>
      </c>
      <c r="B34" s="11">
        <v>0</v>
      </c>
      <c r="C34" s="11" t="s">
        <v>4</v>
      </c>
      <c r="D34" s="11" t="s">
        <v>4</v>
      </c>
      <c r="E34" s="11" t="s">
        <v>4</v>
      </c>
    </row>
    <row r="35" spans="1:5" x14ac:dyDescent="0.25">
      <c r="A35" s="11">
        <v>5</v>
      </c>
      <c r="B35" s="11">
        <v>0</v>
      </c>
      <c r="C35" s="11" t="s">
        <v>4</v>
      </c>
      <c r="D35" s="11" t="s">
        <v>4</v>
      </c>
      <c r="E35" s="11" t="s">
        <v>4</v>
      </c>
    </row>
    <row r="36" spans="1:5" x14ac:dyDescent="0.25">
      <c r="A36" s="11" t="s">
        <v>71</v>
      </c>
      <c r="B36" s="15">
        <f>AVERAGE(B31:B35)</f>
        <v>0.6</v>
      </c>
      <c r="C36" s="15">
        <f t="shared" ref="C36:D36" si="6">AVERAGE(C31:C33)</f>
        <v>10</v>
      </c>
      <c r="D36" s="15">
        <f t="shared" si="6"/>
        <v>16.333333333333332</v>
      </c>
      <c r="E36" s="15">
        <f>AVERAGE(E31:E33)</f>
        <v>26.333333333333332</v>
      </c>
    </row>
    <row r="37" spans="1:5" x14ac:dyDescent="0.25">
      <c r="A37" s="11" t="s">
        <v>72</v>
      </c>
      <c r="B37" s="15">
        <f>STDEV(B31:B35)</f>
        <v>1.3416407864998738</v>
      </c>
      <c r="C37" s="15">
        <f t="shared" ref="C37:D37" si="7">STDEV(C31:C33)</f>
        <v>7.810249675906654</v>
      </c>
      <c r="D37" s="15">
        <f t="shared" si="7"/>
        <v>11.060440015358038</v>
      </c>
      <c r="E37" s="15">
        <f>STDEV(E31:E33)</f>
        <v>18.583146486355137</v>
      </c>
    </row>
    <row r="38" spans="1:5" x14ac:dyDescent="0.25">
      <c r="A38" s="11" t="s">
        <v>73</v>
      </c>
      <c r="B38" s="16">
        <f>B37/B36</f>
        <v>2.2360679774997898</v>
      </c>
      <c r="C38" s="16">
        <f t="shared" ref="C38" si="8">C37/C36</f>
        <v>0.78102496759066542</v>
      </c>
      <c r="D38" s="16">
        <f t="shared" ref="D38:E38" si="9">D37/D36</f>
        <v>0.67716979685865542</v>
      </c>
      <c r="E38" s="16">
        <f t="shared" si="9"/>
        <v>0.70568910707677734</v>
      </c>
    </row>
    <row r="40" spans="1:5" x14ac:dyDescent="0.25">
      <c r="A40" s="22" t="s">
        <v>9</v>
      </c>
    </row>
    <row r="41" spans="1:5" x14ac:dyDescent="0.25">
      <c r="A41" s="11">
        <v>1</v>
      </c>
      <c r="B41" s="11">
        <v>0</v>
      </c>
      <c r="C41" s="11">
        <v>7</v>
      </c>
      <c r="D41" s="11">
        <v>2</v>
      </c>
      <c r="E41" s="11">
        <f>D41+C41</f>
        <v>9</v>
      </c>
    </row>
    <row r="42" spans="1:5" x14ac:dyDescent="0.25">
      <c r="A42" s="11">
        <v>2</v>
      </c>
      <c r="B42" s="11">
        <v>0</v>
      </c>
      <c r="C42" s="11">
        <v>5</v>
      </c>
      <c r="D42" s="11">
        <v>14</v>
      </c>
      <c r="E42" s="11">
        <f t="shared" ref="E42:E43" si="10">D42+C42</f>
        <v>19</v>
      </c>
    </row>
    <row r="43" spans="1:5" x14ac:dyDescent="0.25">
      <c r="A43" s="11">
        <v>3</v>
      </c>
      <c r="B43" s="11">
        <v>2</v>
      </c>
      <c r="C43" s="11">
        <v>7</v>
      </c>
      <c r="D43" s="11">
        <v>2</v>
      </c>
      <c r="E43" s="11">
        <f t="shared" si="10"/>
        <v>9</v>
      </c>
    </row>
    <row r="44" spans="1:5" x14ac:dyDescent="0.25">
      <c r="A44" s="11">
        <v>4</v>
      </c>
      <c r="B44" s="11">
        <v>2</v>
      </c>
      <c r="C44" s="11" t="s">
        <v>4</v>
      </c>
      <c r="D44" s="11" t="s">
        <v>4</v>
      </c>
      <c r="E44" s="11" t="s">
        <v>4</v>
      </c>
    </row>
    <row r="45" spans="1:5" x14ac:dyDescent="0.25">
      <c r="A45" s="11">
        <v>5</v>
      </c>
      <c r="B45" s="11">
        <v>0</v>
      </c>
      <c r="C45" s="11" t="s">
        <v>4</v>
      </c>
      <c r="D45" s="11" t="s">
        <v>4</v>
      </c>
      <c r="E45" s="11" t="s">
        <v>4</v>
      </c>
    </row>
    <row r="46" spans="1:5" x14ac:dyDescent="0.25">
      <c r="A46" s="11" t="s">
        <v>71</v>
      </c>
      <c r="B46" s="15">
        <f>AVERAGE(B41:B45)</f>
        <v>0.8</v>
      </c>
      <c r="C46" s="15">
        <f t="shared" ref="C46:D46" si="11">AVERAGE(C41:C43)</f>
        <v>6.333333333333333</v>
      </c>
      <c r="D46" s="15">
        <f t="shared" si="11"/>
        <v>6</v>
      </c>
      <c r="E46" s="15">
        <f>AVERAGE(E41:E43)</f>
        <v>12.333333333333334</v>
      </c>
    </row>
    <row r="47" spans="1:5" x14ac:dyDescent="0.25">
      <c r="A47" s="11" t="s">
        <v>72</v>
      </c>
      <c r="B47" s="15">
        <f>STDEV(B41:B45)</f>
        <v>1.0954451150103321</v>
      </c>
      <c r="C47" s="15">
        <f t="shared" ref="C47:D47" si="12">STDEV(C41:C43)</f>
        <v>1.1547005383792526</v>
      </c>
      <c r="D47" s="15">
        <f t="shared" si="12"/>
        <v>6.9282032302755088</v>
      </c>
      <c r="E47" s="15">
        <f>STDEV(E41:E43)</f>
        <v>5.7735026918962582</v>
      </c>
    </row>
    <row r="48" spans="1:5" x14ac:dyDescent="0.25">
      <c r="A48" s="11" t="s">
        <v>73</v>
      </c>
      <c r="B48" s="16">
        <f>B47/B46</f>
        <v>1.3693063937629151</v>
      </c>
      <c r="C48" s="16">
        <f t="shared" ref="C48" si="13">C47/C46</f>
        <v>0.18232113763882937</v>
      </c>
      <c r="D48" s="16">
        <f t="shared" ref="D48:E48" si="14">D47/D46</f>
        <v>1.1547005383792515</v>
      </c>
      <c r="E48" s="16">
        <f t="shared" si="14"/>
        <v>0.46812183988348038</v>
      </c>
    </row>
    <row r="51" spans="1:5" x14ac:dyDescent="0.25">
      <c r="A51" s="22" t="s">
        <v>10</v>
      </c>
    </row>
    <row r="52" spans="1:5" x14ac:dyDescent="0.25">
      <c r="A52" s="11">
        <v>1</v>
      </c>
      <c r="B52" s="11">
        <v>1</v>
      </c>
      <c r="C52" s="11">
        <v>14</v>
      </c>
      <c r="D52" s="11">
        <v>6</v>
      </c>
      <c r="E52" s="11">
        <f>D52+C52</f>
        <v>20</v>
      </c>
    </row>
    <row r="53" spans="1:5" x14ac:dyDescent="0.25">
      <c r="A53" s="11">
        <v>2</v>
      </c>
      <c r="B53" s="11">
        <v>0</v>
      </c>
      <c r="C53" s="11">
        <v>5</v>
      </c>
      <c r="D53" s="11">
        <v>1</v>
      </c>
      <c r="E53" s="11">
        <f t="shared" ref="E53:E54" si="15">D53+C53</f>
        <v>6</v>
      </c>
    </row>
    <row r="54" spans="1:5" x14ac:dyDescent="0.25">
      <c r="A54" s="11">
        <v>3</v>
      </c>
      <c r="B54" s="11">
        <v>1</v>
      </c>
      <c r="C54" s="11">
        <v>7</v>
      </c>
      <c r="D54" s="11">
        <v>6</v>
      </c>
      <c r="E54" s="11">
        <f t="shared" si="15"/>
        <v>13</v>
      </c>
    </row>
    <row r="55" spans="1:5" x14ac:dyDescent="0.25">
      <c r="A55" s="11">
        <v>4</v>
      </c>
      <c r="B55" s="11">
        <v>0</v>
      </c>
      <c r="C55" s="11" t="s">
        <v>4</v>
      </c>
      <c r="D55" s="11" t="s">
        <v>4</v>
      </c>
      <c r="E55" s="11" t="s">
        <v>4</v>
      </c>
    </row>
    <row r="56" spans="1:5" x14ac:dyDescent="0.25">
      <c r="A56" s="11">
        <v>5</v>
      </c>
      <c r="B56" s="11">
        <v>0</v>
      </c>
      <c r="C56" s="11" t="s">
        <v>4</v>
      </c>
      <c r="D56" s="11" t="s">
        <v>4</v>
      </c>
      <c r="E56" s="11" t="s">
        <v>4</v>
      </c>
    </row>
    <row r="57" spans="1:5" x14ac:dyDescent="0.25">
      <c r="A57" s="11" t="s">
        <v>71</v>
      </c>
      <c r="B57" s="15">
        <f>AVERAGE(B52:B56)</f>
        <v>0.4</v>
      </c>
      <c r="C57" s="15">
        <f t="shared" ref="C57:D57" si="16">AVERAGE(C52:C54)</f>
        <v>8.6666666666666661</v>
      </c>
      <c r="D57" s="15">
        <f t="shared" si="16"/>
        <v>4.333333333333333</v>
      </c>
      <c r="E57" s="15">
        <f>AVERAGE(E52:E54)</f>
        <v>13</v>
      </c>
    </row>
    <row r="58" spans="1:5" x14ac:dyDescent="0.25">
      <c r="A58" s="11" t="s">
        <v>72</v>
      </c>
      <c r="B58" s="15">
        <f>STDEV(B52:B56)</f>
        <v>0.54772255750516607</v>
      </c>
      <c r="C58" s="15">
        <f t="shared" ref="C58:D58" si="17">STDEV(C52:C54)</f>
        <v>4.7258156262526079</v>
      </c>
      <c r="D58" s="15">
        <f t="shared" si="17"/>
        <v>2.8867513459481287</v>
      </c>
      <c r="E58" s="15">
        <f>STDEV(E52:E54)</f>
        <v>7</v>
      </c>
    </row>
    <row r="59" spans="1:5" x14ac:dyDescent="0.25">
      <c r="A59" s="11" t="s">
        <v>73</v>
      </c>
      <c r="B59" s="16">
        <f>B58/B57</f>
        <v>1.3693063937629151</v>
      </c>
      <c r="C59" s="16">
        <f t="shared" ref="C59" si="18">C58/C57</f>
        <v>0.54528641841376246</v>
      </c>
      <c r="D59" s="16">
        <f t="shared" ref="D59:E59" si="19">D58/D57</f>
        <v>0.66617338752649125</v>
      </c>
      <c r="E59" s="16">
        <f t="shared" si="19"/>
        <v>0.53846153846153844</v>
      </c>
    </row>
    <row r="62" spans="1:5" x14ac:dyDescent="0.25">
      <c r="A62" s="22" t="s">
        <v>11</v>
      </c>
    </row>
    <row r="63" spans="1:5" x14ac:dyDescent="0.25">
      <c r="A63" s="11">
        <v>1</v>
      </c>
      <c r="B63" s="11">
        <v>9</v>
      </c>
      <c r="C63" s="11">
        <v>12</v>
      </c>
      <c r="D63" s="11">
        <v>8</v>
      </c>
      <c r="E63" s="11">
        <f>D63+C63</f>
        <v>20</v>
      </c>
    </row>
    <row r="64" spans="1:5" x14ac:dyDescent="0.25">
      <c r="A64" s="11">
        <v>2</v>
      </c>
      <c r="B64" s="11">
        <v>21</v>
      </c>
      <c r="C64" s="11">
        <v>12</v>
      </c>
      <c r="D64" s="11">
        <v>16</v>
      </c>
      <c r="E64" s="11">
        <f t="shared" ref="E64:E65" si="20">D64+C64</f>
        <v>28</v>
      </c>
    </row>
    <row r="65" spans="1:5" x14ac:dyDescent="0.25">
      <c r="A65" s="11">
        <v>3</v>
      </c>
      <c r="B65" s="11">
        <v>15</v>
      </c>
      <c r="C65" s="11">
        <v>8</v>
      </c>
      <c r="D65" s="11">
        <v>9</v>
      </c>
      <c r="E65" s="11">
        <f t="shared" si="20"/>
        <v>17</v>
      </c>
    </row>
    <row r="66" spans="1:5" x14ac:dyDescent="0.25">
      <c r="A66" s="11">
        <v>4</v>
      </c>
      <c r="B66" s="11">
        <v>13</v>
      </c>
      <c r="C66" s="11" t="s">
        <v>4</v>
      </c>
      <c r="D66" s="11" t="s">
        <v>4</v>
      </c>
      <c r="E66" s="11" t="s">
        <v>4</v>
      </c>
    </row>
    <row r="67" spans="1:5" x14ac:dyDescent="0.25">
      <c r="A67" s="11">
        <v>5</v>
      </c>
      <c r="B67" s="11">
        <v>11</v>
      </c>
      <c r="C67" s="11" t="s">
        <v>4</v>
      </c>
      <c r="D67" s="11" t="s">
        <v>4</v>
      </c>
      <c r="E67" s="11" t="s">
        <v>4</v>
      </c>
    </row>
    <row r="68" spans="1:5" x14ac:dyDescent="0.25">
      <c r="A68" s="11" t="s">
        <v>71</v>
      </c>
      <c r="B68" s="15">
        <f>AVERAGE(B63:B67)</f>
        <v>13.8</v>
      </c>
      <c r="C68" s="15">
        <f t="shared" ref="C68:D68" si="21">AVERAGE(C63:C65)</f>
        <v>10.666666666666666</v>
      </c>
      <c r="D68" s="15">
        <f t="shared" si="21"/>
        <v>11</v>
      </c>
      <c r="E68" s="15">
        <f>AVERAGE(E63:E65)</f>
        <v>21.666666666666668</v>
      </c>
    </row>
    <row r="69" spans="1:5" x14ac:dyDescent="0.25">
      <c r="A69" s="11" t="s">
        <v>72</v>
      </c>
      <c r="B69" s="15">
        <f>STDEV(B63:B67)</f>
        <v>4.604345773288534</v>
      </c>
      <c r="C69" s="15">
        <f t="shared" ref="C69:D69" si="22">STDEV(C63:C65)</f>
        <v>2.3094010767585051</v>
      </c>
      <c r="D69" s="15">
        <f t="shared" si="22"/>
        <v>4.358898943540674</v>
      </c>
      <c r="E69" s="15">
        <f>STDEV(E63:E65)</f>
        <v>5.6862407030773303</v>
      </c>
    </row>
    <row r="70" spans="1:5" x14ac:dyDescent="0.25">
      <c r="A70" s="11" t="s">
        <v>73</v>
      </c>
      <c r="B70" s="16">
        <f>B69/B68</f>
        <v>0.33364824444119812</v>
      </c>
      <c r="C70" s="16">
        <f t="shared" ref="C70" si="23">C69/C68</f>
        <v>0.21650635094610987</v>
      </c>
      <c r="D70" s="16">
        <f t="shared" ref="D70:E70" si="24">D69/D68</f>
        <v>0.39626354032187944</v>
      </c>
      <c r="E70" s="16">
        <f t="shared" si="24"/>
        <v>0.2624418786035691</v>
      </c>
    </row>
    <row r="102" spans="1:1" x14ac:dyDescent="0.25">
      <c r="A102" t="s">
        <v>179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6AB4E-734F-4F23-857F-81794F745D08}">
  <dimension ref="A1:I31"/>
  <sheetViews>
    <sheetView workbookViewId="0">
      <selection activeCell="E20" sqref="E20:G21"/>
    </sheetView>
  </sheetViews>
  <sheetFormatPr defaultRowHeight="15.75" x14ac:dyDescent="0.25"/>
  <cols>
    <col min="3" max="3" width="16.625" customWidth="1"/>
    <col min="4" max="4" width="11.375" customWidth="1"/>
    <col min="8" max="8" width="27.125" customWidth="1"/>
    <col min="9" max="9" width="9.625" customWidth="1"/>
  </cols>
  <sheetData>
    <row r="1" spans="1:9" ht="31.5" x14ac:dyDescent="0.25">
      <c r="A1" s="18" t="s">
        <v>64</v>
      </c>
      <c r="B1" s="18" t="s">
        <v>65</v>
      </c>
      <c r="C1" s="18" t="s">
        <v>66</v>
      </c>
      <c r="D1" s="18" t="s">
        <v>67</v>
      </c>
      <c r="E1" s="18" t="s">
        <v>68</v>
      </c>
      <c r="F1" s="14" t="s">
        <v>12</v>
      </c>
      <c r="G1" s="14" t="s">
        <v>1</v>
      </c>
      <c r="H1" s="4" t="s">
        <v>83</v>
      </c>
      <c r="I1" s="4" t="s">
        <v>70</v>
      </c>
    </row>
    <row r="2" spans="1:9" x14ac:dyDescent="0.25">
      <c r="A2">
        <v>1</v>
      </c>
      <c r="B2" s="11">
        <v>1</v>
      </c>
      <c r="C2" s="11" t="s">
        <v>62</v>
      </c>
      <c r="D2" s="11">
        <v>0</v>
      </c>
      <c r="E2" s="11">
        <f>F2+G2</f>
        <v>47</v>
      </c>
      <c r="F2" s="11">
        <v>28</v>
      </c>
      <c r="G2" s="11">
        <v>19</v>
      </c>
      <c r="H2" t="s">
        <v>75</v>
      </c>
      <c r="I2">
        <v>20210812</v>
      </c>
    </row>
    <row r="3" spans="1:9" x14ac:dyDescent="0.25">
      <c r="A3">
        <v>2</v>
      </c>
      <c r="B3" s="11">
        <v>2</v>
      </c>
      <c r="C3" s="11" t="s">
        <v>62</v>
      </c>
      <c r="D3" s="11">
        <v>3</v>
      </c>
      <c r="E3" s="11">
        <f t="shared" ref="E3:E31" si="0">F3+G3</f>
        <v>21</v>
      </c>
      <c r="F3" s="11">
        <v>15</v>
      </c>
      <c r="G3" s="11">
        <v>6</v>
      </c>
      <c r="H3" t="s">
        <v>75</v>
      </c>
      <c r="I3">
        <v>20210812</v>
      </c>
    </row>
    <row r="4" spans="1:9" x14ac:dyDescent="0.25">
      <c r="A4">
        <v>3</v>
      </c>
      <c r="B4" s="11">
        <v>3</v>
      </c>
      <c r="C4" s="11" t="s">
        <v>62</v>
      </c>
      <c r="D4" s="11">
        <v>0</v>
      </c>
      <c r="E4" s="11">
        <f t="shared" si="0"/>
        <v>11</v>
      </c>
      <c r="F4" s="11">
        <v>6</v>
      </c>
      <c r="G4" s="11">
        <v>5</v>
      </c>
      <c r="H4" t="s">
        <v>75</v>
      </c>
      <c r="I4">
        <v>20210812</v>
      </c>
    </row>
    <row r="5" spans="1:9" x14ac:dyDescent="0.25">
      <c r="A5">
        <v>4</v>
      </c>
      <c r="B5" s="13">
        <v>4</v>
      </c>
      <c r="C5" s="11" t="s">
        <v>62</v>
      </c>
      <c r="D5" s="11">
        <v>0</v>
      </c>
      <c r="E5" s="17"/>
      <c r="F5" s="17"/>
      <c r="G5" s="17"/>
      <c r="H5" t="s">
        <v>75</v>
      </c>
      <c r="I5">
        <v>20210812</v>
      </c>
    </row>
    <row r="6" spans="1:9" x14ac:dyDescent="0.25">
      <c r="A6">
        <v>5</v>
      </c>
      <c r="B6" s="13">
        <v>5</v>
      </c>
      <c r="C6" s="11" t="s">
        <v>62</v>
      </c>
      <c r="D6" s="11">
        <v>0</v>
      </c>
      <c r="E6" s="17"/>
      <c r="F6" s="17"/>
      <c r="G6" s="17"/>
      <c r="H6" t="s">
        <v>75</v>
      </c>
      <c r="I6">
        <v>20210812</v>
      </c>
    </row>
    <row r="7" spans="1:9" x14ac:dyDescent="0.25">
      <c r="A7">
        <v>6</v>
      </c>
      <c r="B7" s="11">
        <v>1</v>
      </c>
      <c r="C7" s="11" t="s">
        <v>63</v>
      </c>
      <c r="D7" s="11">
        <v>0</v>
      </c>
      <c r="E7" s="11">
        <f t="shared" si="0"/>
        <v>9</v>
      </c>
      <c r="F7" s="11">
        <v>2</v>
      </c>
      <c r="G7" s="11">
        <v>7</v>
      </c>
      <c r="H7" t="s">
        <v>75</v>
      </c>
      <c r="I7">
        <v>20210812</v>
      </c>
    </row>
    <row r="8" spans="1:9" x14ac:dyDescent="0.25">
      <c r="A8">
        <v>7</v>
      </c>
      <c r="B8" s="11">
        <v>2</v>
      </c>
      <c r="C8" s="11" t="s">
        <v>63</v>
      </c>
      <c r="D8" s="11">
        <v>0</v>
      </c>
      <c r="E8" s="11">
        <f t="shared" si="0"/>
        <v>19</v>
      </c>
      <c r="F8" s="11">
        <v>14</v>
      </c>
      <c r="G8" s="11">
        <v>5</v>
      </c>
      <c r="H8" t="s">
        <v>75</v>
      </c>
      <c r="I8">
        <v>20210812</v>
      </c>
    </row>
    <row r="9" spans="1:9" x14ac:dyDescent="0.25">
      <c r="A9">
        <v>8</v>
      </c>
      <c r="B9" s="11">
        <v>3</v>
      </c>
      <c r="C9" s="11" t="s">
        <v>63</v>
      </c>
      <c r="D9" s="11">
        <v>2</v>
      </c>
      <c r="E9" s="11">
        <f t="shared" si="0"/>
        <v>9</v>
      </c>
      <c r="F9" s="11">
        <v>2</v>
      </c>
      <c r="G9" s="11">
        <v>7</v>
      </c>
      <c r="H9" t="s">
        <v>75</v>
      </c>
      <c r="I9">
        <v>20210812</v>
      </c>
    </row>
    <row r="10" spans="1:9" x14ac:dyDescent="0.25">
      <c r="A10">
        <v>9</v>
      </c>
      <c r="B10" s="13">
        <v>4</v>
      </c>
      <c r="C10" s="11" t="s">
        <v>63</v>
      </c>
      <c r="D10" s="11">
        <v>2</v>
      </c>
      <c r="E10" s="17"/>
      <c r="F10" s="17"/>
      <c r="G10" s="17"/>
      <c r="H10" t="s">
        <v>75</v>
      </c>
      <c r="I10">
        <v>20210812</v>
      </c>
    </row>
    <row r="11" spans="1:9" x14ac:dyDescent="0.25">
      <c r="A11">
        <v>10</v>
      </c>
      <c r="B11" s="13">
        <v>5</v>
      </c>
      <c r="C11" s="11" t="s">
        <v>63</v>
      </c>
      <c r="D11" s="11">
        <v>0</v>
      </c>
      <c r="E11" s="17"/>
      <c r="F11" s="17"/>
      <c r="G11" s="17"/>
      <c r="H11" t="s">
        <v>75</v>
      </c>
      <c r="I11">
        <v>20210812</v>
      </c>
    </row>
    <row r="12" spans="1:9" x14ac:dyDescent="0.25">
      <c r="A12">
        <v>11</v>
      </c>
      <c r="B12" s="11">
        <v>1</v>
      </c>
      <c r="C12" s="11" t="s">
        <v>10</v>
      </c>
      <c r="D12" s="11">
        <v>1</v>
      </c>
      <c r="E12" s="11">
        <f t="shared" si="0"/>
        <v>20</v>
      </c>
      <c r="F12" s="11">
        <v>6</v>
      </c>
      <c r="G12" s="11">
        <v>14</v>
      </c>
      <c r="H12" t="s">
        <v>75</v>
      </c>
      <c r="I12">
        <v>20210812</v>
      </c>
    </row>
    <row r="13" spans="1:9" x14ac:dyDescent="0.25">
      <c r="A13">
        <v>12</v>
      </c>
      <c r="B13" s="11">
        <v>2</v>
      </c>
      <c r="C13" s="11" t="s">
        <v>10</v>
      </c>
      <c r="D13" s="11">
        <v>0</v>
      </c>
      <c r="E13" s="11">
        <f t="shared" si="0"/>
        <v>6</v>
      </c>
      <c r="F13" s="11">
        <v>1</v>
      </c>
      <c r="G13" s="11">
        <v>5</v>
      </c>
      <c r="H13" t="s">
        <v>75</v>
      </c>
      <c r="I13">
        <v>20210812</v>
      </c>
    </row>
    <row r="14" spans="1:9" x14ac:dyDescent="0.25">
      <c r="A14">
        <v>13</v>
      </c>
      <c r="B14" s="11">
        <v>3</v>
      </c>
      <c r="C14" s="11" t="s">
        <v>10</v>
      </c>
      <c r="D14" s="11">
        <v>1</v>
      </c>
      <c r="E14" s="11">
        <f t="shared" si="0"/>
        <v>13</v>
      </c>
      <c r="F14" s="11">
        <v>6</v>
      </c>
      <c r="G14" s="11">
        <v>7</v>
      </c>
      <c r="H14" t="s">
        <v>75</v>
      </c>
      <c r="I14">
        <v>20210812</v>
      </c>
    </row>
    <row r="15" spans="1:9" x14ac:dyDescent="0.25">
      <c r="A15">
        <v>14</v>
      </c>
      <c r="B15" s="13">
        <v>4</v>
      </c>
      <c r="C15" s="11" t="s">
        <v>10</v>
      </c>
      <c r="D15" s="11">
        <v>0</v>
      </c>
      <c r="E15" s="17"/>
      <c r="F15" s="11"/>
      <c r="G15" s="11"/>
      <c r="H15" t="s">
        <v>75</v>
      </c>
      <c r="I15">
        <v>20210812</v>
      </c>
    </row>
    <row r="16" spans="1:9" x14ac:dyDescent="0.25">
      <c r="A16">
        <v>15</v>
      </c>
      <c r="B16" s="13">
        <v>5</v>
      </c>
      <c r="C16" s="11" t="s">
        <v>10</v>
      </c>
      <c r="D16" s="11">
        <v>0</v>
      </c>
      <c r="E16" s="17"/>
      <c r="F16" s="11"/>
      <c r="G16" s="11"/>
      <c r="H16" t="s">
        <v>75</v>
      </c>
      <c r="I16">
        <v>20210812</v>
      </c>
    </row>
    <row r="17" spans="1:9" x14ac:dyDescent="0.25">
      <c r="A17">
        <v>16</v>
      </c>
      <c r="B17" s="11">
        <v>1</v>
      </c>
      <c r="C17" s="11" t="s">
        <v>11</v>
      </c>
      <c r="D17" s="11">
        <v>9</v>
      </c>
      <c r="E17" s="11">
        <f t="shared" si="0"/>
        <v>20</v>
      </c>
      <c r="F17" s="11">
        <v>8</v>
      </c>
      <c r="G17" s="11">
        <v>12</v>
      </c>
      <c r="H17" t="s">
        <v>75</v>
      </c>
      <c r="I17">
        <v>20210812</v>
      </c>
    </row>
    <row r="18" spans="1:9" x14ac:dyDescent="0.25">
      <c r="A18">
        <v>17</v>
      </c>
      <c r="B18" s="11">
        <v>2</v>
      </c>
      <c r="C18" s="11" t="s">
        <v>11</v>
      </c>
      <c r="D18" s="11">
        <v>21</v>
      </c>
      <c r="E18" s="11">
        <f t="shared" si="0"/>
        <v>28</v>
      </c>
      <c r="F18" s="11">
        <v>16</v>
      </c>
      <c r="G18" s="11">
        <v>12</v>
      </c>
      <c r="H18" t="s">
        <v>75</v>
      </c>
      <c r="I18">
        <v>20210812</v>
      </c>
    </row>
    <row r="19" spans="1:9" x14ac:dyDescent="0.25">
      <c r="A19">
        <v>18</v>
      </c>
      <c r="B19" s="11">
        <v>3</v>
      </c>
      <c r="C19" s="11" t="s">
        <v>11</v>
      </c>
      <c r="D19" s="11">
        <v>15</v>
      </c>
      <c r="E19" s="11">
        <f t="shared" si="0"/>
        <v>17</v>
      </c>
      <c r="F19" s="11">
        <v>9</v>
      </c>
      <c r="G19" s="11">
        <v>8</v>
      </c>
      <c r="H19" t="s">
        <v>75</v>
      </c>
      <c r="I19">
        <v>20210812</v>
      </c>
    </row>
    <row r="20" spans="1:9" x14ac:dyDescent="0.25">
      <c r="A20">
        <v>19</v>
      </c>
      <c r="B20" s="13">
        <v>4</v>
      </c>
      <c r="C20" s="11" t="s">
        <v>11</v>
      </c>
      <c r="D20" s="11">
        <v>13</v>
      </c>
      <c r="E20" s="17"/>
      <c r="F20" s="17"/>
      <c r="G20" s="17"/>
      <c r="H20" t="s">
        <v>75</v>
      </c>
      <c r="I20">
        <v>20210812</v>
      </c>
    </row>
    <row r="21" spans="1:9" x14ac:dyDescent="0.25">
      <c r="A21">
        <v>20</v>
      </c>
      <c r="B21" s="13">
        <v>5</v>
      </c>
      <c r="C21" s="11" t="s">
        <v>11</v>
      </c>
      <c r="D21" s="11">
        <v>11</v>
      </c>
      <c r="E21" s="17"/>
      <c r="F21" s="17"/>
      <c r="G21" s="17"/>
      <c r="H21" t="s">
        <v>75</v>
      </c>
      <c r="I21">
        <v>20210812</v>
      </c>
    </row>
    <row r="22" spans="1:9" x14ac:dyDescent="0.25">
      <c r="A22">
        <v>21</v>
      </c>
      <c r="B22" s="11">
        <v>1</v>
      </c>
      <c r="C22" s="11" t="s">
        <v>11</v>
      </c>
      <c r="D22" s="11">
        <v>76</v>
      </c>
      <c r="E22" s="11">
        <f t="shared" si="0"/>
        <v>4</v>
      </c>
      <c r="F22" s="11">
        <v>0</v>
      </c>
      <c r="G22" s="11">
        <v>4</v>
      </c>
      <c r="H22" t="s">
        <v>74</v>
      </c>
      <c r="I22">
        <v>20210812</v>
      </c>
    </row>
    <row r="23" spans="1:9" x14ac:dyDescent="0.25">
      <c r="A23">
        <v>22</v>
      </c>
      <c r="B23" s="11">
        <v>2</v>
      </c>
      <c r="C23" s="11" t="s">
        <v>11</v>
      </c>
      <c r="D23" s="11">
        <v>50</v>
      </c>
      <c r="E23" s="11">
        <f t="shared" si="0"/>
        <v>2</v>
      </c>
      <c r="F23" s="11">
        <v>0</v>
      </c>
      <c r="G23" s="11">
        <v>2</v>
      </c>
      <c r="H23" t="s">
        <v>74</v>
      </c>
      <c r="I23">
        <v>20210812</v>
      </c>
    </row>
    <row r="24" spans="1:9" x14ac:dyDescent="0.25">
      <c r="A24">
        <v>23</v>
      </c>
      <c r="B24" s="11">
        <v>3</v>
      </c>
      <c r="C24" s="11" t="s">
        <v>11</v>
      </c>
      <c r="D24" s="11">
        <v>90</v>
      </c>
      <c r="E24" s="11">
        <f t="shared" si="0"/>
        <v>3</v>
      </c>
      <c r="F24" s="11">
        <v>0</v>
      </c>
      <c r="G24" s="11">
        <v>3</v>
      </c>
      <c r="H24" t="s">
        <v>74</v>
      </c>
      <c r="I24">
        <v>20210812</v>
      </c>
    </row>
    <row r="25" spans="1:9" x14ac:dyDescent="0.25">
      <c r="A25">
        <v>24</v>
      </c>
      <c r="B25" s="11">
        <v>4</v>
      </c>
      <c r="C25" s="11" t="s">
        <v>11</v>
      </c>
      <c r="D25" s="11">
        <v>22</v>
      </c>
      <c r="E25" s="11">
        <f t="shared" si="0"/>
        <v>6</v>
      </c>
      <c r="F25" s="11">
        <v>4</v>
      </c>
      <c r="G25" s="11">
        <v>2</v>
      </c>
      <c r="H25" t="s">
        <v>74</v>
      </c>
      <c r="I25">
        <v>20210812</v>
      </c>
    </row>
    <row r="26" spans="1:9" x14ac:dyDescent="0.25">
      <c r="A26">
        <v>25</v>
      </c>
      <c r="B26" s="11">
        <v>5</v>
      </c>
      <c r="C26" s="11" t="s">
        <v>11</v>
      </c>
      <c r="D26" s="11">
        <v>44</v>
      </c>
      <c r="E26" s="11">
        <f t="shared" si="0"/>
        <v>6</v>
      </c>
      <c r="F26" s="11">
        <v>1</v>
      </c>
      <c r="G26" s="11">
        <v>5</v>
      </c>
      <c r="H26" t="s">
        <v>74</v>
      </c>
      <c r="I26">
        <v>20210812</v>
      </c>
    </row>
    <row r="27" spans="1:9" x14ac:dyDescent="0.25">
      <c r="A27">
        <v>26</v>
      </c>
      <c r="B27" s="11">
        <v>6</v>
      </c>
      <c r="C27" s="11" t="s">
        <v>11</v>
      </c>
      <c r="D27" s="11">
        <v>45</v>
      </c>
      <c r="E27" s="11">
        <f t="shared" si="0"/>
        <v>11</v>
      </c>
      <c r="F27" s="11">
        <v>10</v>
      </c>
      <c r="G27" s="11">
        <v>1</v>
      </c>
      <c r="H27" t="s">
        <v>74</v>
      </c>
      <c r="I27">
        <v>20210812</v>
      </c>
    </row>
    <row r="28" spans="1:9" x14ac:dyDescent="0.25">
      <c r="A28">
        <v>27</v>
      </c>
      <c r="B28" s="11">
        <v>7</v>
      </c>
      <c r="C28" s="11" t="s">
        <v>11</v>
      </c>
      <c r="D28" s="11">
        <v>14</v>
      </c>
      <c r="E28" s="11">
        <f t="shared" si="0"/>
        <v>17</v>
      </c>
      <c r="F28" s="11">
        <v>14</v>
      </c>
      <c r="G28" s="11">
        <v>3</v>
      </c>
      <c r="H28" t="s">
        <v>74</v>
      </c>
      <c r="I28">
        <v>20210812</v>
      </c>
    </row>
    <row r="29" spans="1:9" x14ac:dyDescent="0.25">
      <c r="A29">
        <v>28</v>
      </c>
      <c r="B29" s="11">
        <v>8</v>
      </c>
      <c r="C29" s="11" t="s">
        <v>11</v>
      </c>
      <c r="D29" s="11">
        <v>12</v>
      </c>
      <c r="E29" s="11">
        <f t="shared" si="0"/>
        <v>30</v>
      </c>
      <c r="F29" s="11">
        <v>25</v>
      </c>
      <c r="G29" s="11">
        <v>5</v>
      </c>
      <c r="H29" t="s">
        <v>74</v>
      </c>
      <c r="I29">
        <v>20210812</v>
      </c>
    </row>
    <row r="30" spans="1:9" x14ac:dyDescent="0.25">
      <c r="A30">
        <v>29</v>
      </c>
      <c r="B30" s="11">
        <v>9</v>
      </c>
      <c r="C30" s="11" t="s">
        <v>11</v>
      </c>
      <c r="D30" s="11">
        <v>53</v>
      </c>
      <c r="E30" s="11">
        <f t="shared" si="0"/>
        <v>37</v>
      </c>
      <c r="F30" s="11">
        <v>30</v>
      </c>
      <c r="G30" s="11">
        <v>7</v>
      </c>
      <c r="H30" t="s">
        <v>74</v>
      </c>
      <c r="I30">
        <v>20210812</v>
      </c>
    </row>
    <row r="31" spans="1:9" x14ac:dyDescent="0.25">
      <c r="A31">
        <v>30</v>
      </c>
      <c r="B31" s="11">
        <v>10</v>
      </c>
      <c r="C31" s="11" t="s">
        <v>11</v>
      </c>
      <c r="D31" s="11">
        <v>135</v>
      </c>
      <c r="E31" s="11">
        <f t="shared" si="0"/>
        <v>9</v>
      </c>
      <c r="F31" s="11">
        <v>3</v>
      </c>
      <c r="G31" s="11">
        <v>6</v>
      </c>
      <c r="H31" t="s">
        <v>74</v>
      </c>
      <c r="I31">
        <v>20210812</v>
      </c>
    </row>
  </sheetData>
  <phoneticPr fontId="7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C8B14-874F-444C-BF3F-2DC5D5076E64}">
  <dimension ref="B2:W47"/>
  <sheetViews>
    <sheetView topLeftCell="A16" workbookViewId="0">
      <selection activeCell="E29" sqref="E29"/>
    </sheetView>
  </sheetViews>
  <sheetFormatPr defaultRowHeight="15.75" x14ac:dyDescent="0.25"/>
  <cols>
    <col min="2" max="2" width="17.5" customWidth="1"/>
  </cols>
  <sheetData>
    <row r="2" spans="2:23" ht="18" x14ac:dyDescent="0.25">
      <c r="B2" s="1" t="s">
        <v>14</v>
      </c>
    </row>
    <row r="3" spans="2:23" x14ac:dyDescent="0.25">
      <c r="B3" t="s">
        <v>60</v>
      </c>
    </row>
    <row r="4" spans="2:23" ht="31.5" x14ac:dyDescent="0.25">
      <c r="B4" s="2" t="s">
        <v>15</v>
      </c>
    </row>
    <row r="6" spans="2:23" x14ac:dyDescent="0.25">
      <c r="B6" t="s">
        <v>59</v>
      </c>
    </row>
    <row r="7" spans="2:23" x14ac:dyDescent="0.25">
      <c r="B7" s="9" t="s">
        <v>16</v>
      </c>
      <c r="C7" s="9"/>
      <c r="D7" s="9"/>
      <c r="E7" s="9"/>
    </row>
    <row r="8" spans="2:23" x14ac:dyDescent="0.25">
      <c r="B8" t="s">
        <v>17</v>
      </c>
    </row>
    <row r="10" spans="2:23" ht="23.25" x14ac:dyDescent="0.25">
      <c r="B10" s="3" t="s">
        <v>18</v>
      </c>
    </row>
    <row r="12" spans="2:23" ht="15.75" customHeight="1" x14ac:dyDescent="0.25">
      <c r="B12" s="70" t="s">
        <v>19</v>
      </c>
      <c r="C12" s="5" t="s">
        <v>20</v>
      </c>
      <c r="D12" s="70" t="s">
        <v>22</v>
      </c>
      <c r="E12" s="70"/>
      <c r="F12" s="70" t="s">
        <v>24</v>
      </c>
      <c r="G12" s="70"/>
      <c r="H12" s="70" t="s">
        <v>25</v>
      </c>
      <c r="I12" s="70"/>
      <c r="J12" s="70" t="s">
        <v>27</v>
      </c>
      <c r="K12" s="70"/>
      <c r="L12" s="70" t="s">
        <v>29</v>
      </c>
      <c r="M12" s="70"/>
      <c r="N12" s="70" t="s">
        <v>31</v>
      </c>
      <c r="O12" s="70"/>
      <c r="P12" s="70" t="s">
        <v>33</v>
      </c>
      <c r="Q12" s="70"/>
      <c r="R12" s="70" t="s">
        <v>34</v>
      </c>
      <c r="S12" s="70"/>
      <c r="T12" s="70" t="s">
        <v>36</v>
      </c>
      <c r="U12" s="70"/>
      <c r="V12" s="70" t="s">
        <v>38</v>
      </c>
      <c r="W12" s="70"/>
    </row>
    <row r="13" spans="2:23" ht="15.75" customHeight="1" x14ac:dyDescent="0.25">
      <c r="B13" s="70"/>
      <c r="C13" s="5" t="s">
        <v>21</v>
      </c>
      <c r="D13" s="70" t="s">
        <v>23</v>
      </c>
      <c r="E13" s="70"/>
      <c r="F13" s="70" t="s">
        <v>23</v>
      </c>
      <c r="G13" s="70"/>
      <c r="H13" s="70" t="s">
        <v>26</v>
      </c>
      <c r="I13" s="70"/>
      <c r="J13" s="70" t="s">
        <v>28</v>
      </c>
      <c r="K13" s="70"/>
      <c r="L13" s="70" t="s">
        <v>30</v>
      </c>
      <c r="M13" s="70"/>
      <c r="N13" s="70" t="s">
        <v>32</v>
      </c>
      <c r="O13" s="70"/>
      <c r="P13" s="70" t="s">
        <v>30</v>
      </c>
      <c r="Q13" s="70"/>
      <c r="R13" s="70" t="s">
        <v>35</v>
      </c>
      <c r="S13" s="70"/>
      <c r="T13" s="70" t="s">
        <v>37</v>
      </c>
      <c r="U13" s="70"/>
      <c r="V13" s="70" t="s">
        <v>30</v>
      </c>
      <c r="W13" s="70"/>
    </row>
    <row r="14" spans="2:23" x14ac:dyDescent="0.25">
      <c r="B14" s="6">
        <v>44420</v>
      </c>
      <c r="C14" s="7">
        <v>100</v>
      </c>
      <c r="D14" s="7">
        <v>0.05</v>
      </c>
      <c r="E14" s="7"/>
      <c r="F14" s="7">
        <v>0</v>
      </c>
      <c r="G14" s="7"/>
      <c r="H14" s="7">
        <v>0</v>
      </c>
      <c r="I14" s="7"/>
      <c r="J14" s="7">
        <v>1.3</v>
      </c>
      <c r="K14" s="7"/>
      <c r="L14" s="7">
        <v>19.100000000000001</v>
      </c>
      <c r="M14" s="7"/>
      <c r="N14" s="7">
        <v>60</v>
      </c>
      <c r="O14" s="7"/>
      <c r="P14" s="7">
        <v>11.1</v>
      </c>
      <c r="Q14" s="7"/>
      <c r="R14" s="7">
        <v>3.1</v>
      </c>
      <c r="S14" s="7"/>
      <c r="T14" s="7">
        <v>142</v>
      </c>
      <c r="U14" s="7"/>
      <c r="V14" s="7">
        <v>28.1</v>
      </c>
      <c r="W14" s="7" t="s">
        <v>39</v>
      </c>
    </row>
    <row r="15" spans="2:23" x14ac:dyDescent="0.25">
      <c r="B15" s="7"/>
      <c r="C15" s="7">
        <v>200</v>
      </c>
      <c r="D15" s="7">
        <v>0.03</v>
      </c>
      <c r="E15" s="7"/>
      <c r="F15" s="7">
        <v>0</v>
      </c>
      <c r="G15" s="7"/>
      <c r="H15" s="7">
        <v>0</v>
      </c>
      <c r="I15" s="7"/>
      <c r="J15" s="7">
        <v>1.3</v>
      </c>
      <c r="K15" s="7"/>
      <c r="L15" s="7">
        <v>18.7</v>
      </c>
      <c r="M15" s="7"/>
      <c r="N15" s="7">
        <v>60</v>
      </c>
      <c r="O15" s="7"/>
      <c r="P15" s="7">
        <v>10.8</v>
      </c>
      <c r="Q15" s="7"/>
      <c r="R15" s="7">
        <v>1.7</v>
      </c>
      <c r="S15" s="7"/>
      <c r="T15" s="7">
        <v>133</v>
      </c>
      <c r="U15" s="7"/>
      <c r="V15" s="7">
        <v>27.6</v>
      </c>
      <c r="W15" s="7" t="s">
        <v>39</v>
      </c>
    </row>
    <row r="16" spans="2:23" x14ac:dyDescent="0.25">
      <c r="B16" s="7"/>
      <c r="C16" s="7">
        <v>300</v>
      </c>
      <c r="D16" s="7">
        <v>0.02</v>
      </c>
      <c r="E16" s="7"/>
      <c r="F16" s="7">
        <v>0</v>
      </c>
      <c r="G16" s="7"/>
      <c r="H16" s="7">
        <v>0</v>
      </c>
      <c r="I16" s="7"/>
      <c r="J16" s="7">
        <v>1.3</v>
      </c>
      <c r="K16" s="7"/>
      <c r="L16" s="7">
        <v>18.399999999999999</v>
      </c>
      <c r="M16" s="7"/>
      <c r="N16" s="7">
        <v>61</v>
      </c>
      <c r="O16" s="7"/>
      <c r="P16" s="7">
        <v>10.7</v>
      </c>
      <c r="Q16" s="7"/>
      <c r="R16" s="7">
        <v>0.8</v>
      </c>
      <c r="S16" s="7"/>
      <c r="T16" s="7">
        <v>121</v>
      </c>
      <c r="U16" s="7"/>
      <c r="V16" s="7">
        <v>27.1</v>
      </c>
      <c r="W16" s="7" t="s">
        <v>39</v>
      </c>
    </row>
    <row r="17" spans="2:23" x14ac:dyDescent="0.25">
      <c r="B17" s="7"/>
      <c r="C17" s="7">
        <v>400</v>
      </c>
      <c r="D17" s="7">
        <v>0.02</v>
      </c>
      <c r="E17" s="7"/>
      <c r="F17" s="7">
        <v>0</v>
      </c>
      <c r="G17" s="7"/>
      <c r="H17" s="7">
        <v>0</v>
      </c>
      <c r="I17" s="7"/>
      <c r="J17" s="7">
        <v>1.3</v>
      </c>
      <c r="K17" s="7"/>
      <c r="L17" s="7">
        <v>17.8</v>
      </c>
      <c r="M17" s="7"/>
      <c r="N17" s="7">
        <v>63</v>
      </c>
      <c r="O17" s="7"/>
      <c r="P17" s="7">
        <v>10.8</v>
      </c>
      <c r="Q17" s="7"/>
      <c r="R17" s="7">
        <v>0.8</v>
      </c>
      <c r="S17" s="7"/>
      <c r="T17" s="7">
        <v>119</v>
      </c>
      <c r="U17" s="7"/>
      <c r="V17" s="7">
        <v>26.7</v>
      </c>
      <c r="W17" s="7" t="s">
        <v>39</v>
      </c>
    </row>
    <row r="18" spans="2:23" x14ac:dyDescent="0.25">
      <c r="B18" s="7"/>
      <c r="C18" s="7">
        <v>500</v>
      </c>
      <c r="D18" s="7">
        <v>0.02</v>
      </c>
      <c r="E18" s="7"/>
      <c r="F18" s="7">
        <v>0</v>
      </c>
      <c r="G18" s="7"/>
      <c r="H18" s="7">
        <v>0</v>
      </c>
      <c r="I18" s="7"/>
      <c r="J18" s="7">
        <v>1.3</v>
      </c>
      <c r="K18" s="7"/>
      <c r="L18" s="7">
        <v>17.5</v>
      </c>
      <c r="M18" s="7"/>
      <c r="N18" s="7">
        <v>66</v>
      </c>
      <c r="O18" s="7"/>
      <c r="P18" s="7">
        <v>11.1</v>
      </c>
      <c r="Q18" s="7"/>
      <c r="R18" s="7">
        <v>1.1000000000000001</v>
      </c>
      <c r="S18" s="7"/>
      <c r="T18" s="7">
        <v>61</v>
      </c>
      <c r="U18" s="7"/>
      <c r="V18" s="7">
        <v>26.3</v>
      </c>
      <c r="W18" s="7" t="s">
        <v>39</v>
      </c>
    </row>
    <row r="19" spans="2:23" x14ac:dyDescent="0.25">
      <c r="B19" s="7"/>
      <c r="C19" s="7">
        <v>600</v>
      </c>
      <c r="D19" s="7">
        <v>0.02</v>
      </c>
      <c r="E19" s="7"/>
      <c r="F19" s="7">
        <v>0</v>
      </c>
      <c r="G19" s="7"/>
      <c r="H19" s="7">
        <v>13</v>
      </c>
      <c r="I19" s="7"/>
      <c r="J19" s="7">
        <v>1.4</v>
      </c>
      <c r="K19" s="7"/>
      <c r="L19" s="7">
        <v>17</v>
      </c>
      <c r="M19" s="7"/>
      <c r="N19" s="7">
        <v>70</v>
      </c>
      <c r="O19" s="7"/>
      <c r="P19" s="7">
        <v>11.5</v>
      </c>
      <c r="Q19" s="7"/>
      <c r="R19" s="7">
        <v>0.6</v>
      </c>
      <c r="S19" s="7"/>
      <c r="T19" s="7">
        <v>104</v>
      </c>
      <c r="U19" s="7"/>
      <c r="V19" s="7">
        <v>25.9</v>
      </c>
      <c r="W19" s="7" t="s">
        <v>39</v>
      </c>
    </row>
    <row r="20" spans="2:23" x14ac:dyDescent="0.25">
      <c r="B20" s="7"/>
      <c r="C20" s="7">
        <v>700</v>
      </c>
      <c r="D20" s="7">
        <v>0.08</v>
      </c>
      <c r="E20" s="7"/>
      <c r="F20" s="7">
        <v>0</v>
      </c>
      <c r="G20" s="7"/>
      <c r="H20" s="7">
        <v>95</v>
      </c>
      <c r="I20" s="7"/>
      <c r="J20" s="7">
        <v>1.4</v>
      </c>
      <c r="K20" s="7"/>
      <c r="L20" s="7">
        <v>17.7</v>
      </c>
      <c r="M20" s="7"/>
      <c r="N20" s="7">
        <v>70</v>
      </c>
      <c r="O20" s="7"/>
      <c r="P20" s="7">
        <v>12.2</v>
      </c>
      <c r="Q20" s="7"/>
      <c r="R20" s="7">
        <v>1.2</v>
      </c>
      <c r="S20" s="7"/>
      <c r="T20" s="7">
        <v>355</v>
      </c>
      <c r="U20" s="7"/>
      <c r="V20" s="7">
        <v>25.5</v>
      </c>
      <c r="W20" s="7" t="s">
        <v>39</v>
      </c>
    </row>
    <row r="21" spans="2:23" x14ac:dyDescent="0.25">
      <c r="B21" s="7"/>
      <c r="C21" s="10">
        <v>800</v>
      </c>
      <c r="D21" s="7">
        <v>0.15</v>
      </c>
      <c r="E21" s="7"/>
      <c r="F21" s="7">
        <v>0</v>
      </c>
      <c r="G21" s="7"/>
      <c r="H21" s="7">
        <v>214</v>
      </c>
      <c r="I21" s="7"/>
      <c r="J21" s="7">
        <v>1.5</v>
      </c>
      <c r="K21" s="7"/>
      <c r="L21" s="10">
        <v>18.899999999999999</v>
      </c>
      <c r="M21" s="7"/>
      <c r="N21" s="10">
        <v>67</v>
      </c>
      <c r="O21" s="7"/>
      <c r="P21" s="7">
        <v>12.6</v>
      </c>
      <c r="Q21" s="7"/>
      <c r="R21" s="10">
        <v>2</v>
      </c>
      <c r="S21" s="10"/>
      <c r="T21" s="10">
        <v>9</v>
      </c>
      <c r="U21" s="7"/>
      <c r="V21" s="7">
        <v>25.3</v>
      </c>
      <c r="W21" s="7" t="s">
        <v>39</v>
      </c>
    </row>
    <row r="22" spans="2:23" x14ac:dyDescent="0.25">
      <c r="B22" s="7"/>
      <c r="C22" s="10">
        <v>900</v>
      </c>
      <c r="D22" s="7">
        <v>0.28000000000000003</v>
      </c>
      <c r="E22" s="7"/>
      <c r="F22" s="7">
        <v>0</v>
      </c>
      <c r="G22" s="7"/>
      <c r="H22" s="7">
        <v>371</v>
      </c>
      <c r="I22" s="7"/>
      <c r="J22" s="7">
        <v>1.5</v>
      </c>
      <c r="K22" s="7"/>
      <c r="L22" s="10">
        <v>20.9</v>
      </c>
      <c r="M22" s="7"/>
      <c r="N22" s="10">
        <v>60</v>
      </c>
      <c r="O22" s="7"/>
      <c r="P22" s="7">
        <v>12.9</v>
      </c>
      <c r="Q22" s="7"/>
      <c r="R22" s="10">
        <v>3.1</v>
      </c>
      <c r="S22" s="10"/>
      <c r="T22" s="10">
        <v>8</v>
      </c>
      <c r="U22" s="7"/>
      <c r="V22" s="7">
        <v>25.2</v>
      </c>
      <c r="W22" s="7" t="s">
        <v>39</v>
      </c>
    </row>
    <row r="23" spans="2:23" x14ac:dyDescent="0.25">
      <c r="B23" s="7"/>
      <c r="C23" s="10">
        <v>1000</v>
      </c>
      <c r="D23" s="7">
        <v>0.43</v>
      </c>
      <c r="E23" s="7"/>
      <c r="F23" s="7">
        <v>0</v>
      </c>
      <c r="G23" s="7"/>
      <c r="H23" s="7">
        <v>576</v>
      </c>
      <c r="I23" s="7"/>
      <c r="J23" s="7">
        <v>1.5</v>
      </c>
      <c r="K23" s="7"/>
      <c r="L23" s="10">
        <v>24.1</v>
      </c>
      <c r="M23" s="7"/>
      <c r="N23" s="10">
        <v>51</v>
      </c>
      <c r="O23" s="7"/>
      <c r="P23" s="7">
        <v>13.2</v>
      </c>
      <c r="Q23" s="7"/>
      <c r="R23" s="10">
        <v>1.7</v>
      </c>
      <c r="S23" s="10"/>
      <c r="T23" s="10">
        <v>16</v>
      </c>
      <c r="U23" s="7"/>
      <c r="V23" s="7">
        <v>25.3</v>
      </c>
      <c r="W23" s="7" t="s">
        <v>39</v>
      </c>
    </row>
    <row r="24" spans="2:23" x14ac:dyDescent="0.25">
      <c r="B24" s="7"/>
      <c r="C24" s="10">
        <v>1100</v>
      </c>
      <c r="D24" s="7">
        <v>0.45</v>
      </c>
      <c r="E24" s="7"/>
      <c r="F24" s="7">
        <v>0</v>
      </c>
      <c r="G24" s="7"/>
      <c r="H24" s="7">
        <v>596</v>
      </c>
      <c r="I24" s="7"/>
      <c r="J24" s="7">
        <v>1.5</v>
      </c>
      <c r="K24" s="7"/>
      <c r="L24" s="10">
        <v>26.6</v>
      </c>
      <c r="M24" s="7"/>
      <c r="N24" s="10">
        <v>44</v>
      </c>
      <c r="O24" s="7"/>
      <c r="P24" s="7">
        <v>13.5</v>
      </c>
      <c r="Q24" s="7"/>
      <c r="R24" s="10">
        <v>1.4</v>
      </c>
      <c r="S24" s="10"/>
      <c r="T24" s="10">
        <v>22</v>
      </c>
      <c r="U24" s="7"/>
      <c r="V24" s="7">
        <v>25.6</v>
      </c>
      <c r="W24" s="7" t="s">
        <v>39</v>
      </c>
    </row>
    <row r="25" spans="2:23" x14ac:dyDescent="0.25">
      <c r="B25" s="7"/>
      <c r="C25" s="10">
        <v>1200</v>
      </c>
      <c r="D25" s="7">
        <v>0.62</v>
      </c>
      <c r="E25" s="7"/>
      <c r="F25" s="7">
        <v>0</v>
      </c>
      <c r="G25" s="7"/>
      <c r="H25" s="7">
        <v>766</v>
      </c>
      <c r="I25" s="7"/>
      <c r="J25" s="7">
        <v>1.5</v>
      </c>
      <c r="K25" s="7"/>
      <c r="L25" s="10">
        <v>28.9</v>
      </c>
      <c r="M25" s="7"/>
      <c r="N25" s="10">
        <v>39</v>
      </c>
      <c r="O25" s="7"/>
      <c r="P25" s="7">
        <v>13.4</v>
      </c>
      <c r="Q25" s="7"/>
      <c r="R25" s="10">
        <v>1.7</v>
      </c>
      <c r="S25" s="10"/>
      <c r="T25" s="10">
        <v>27</v>
      </c>
      <c r="U25" s="7"/>
      <c r="V25" s="7">
        <v>26.3</v>
      </c>
      <c r="W25" s="7" t="s">
        <v>39</v>
      </c>
    </row>
    <row r="26" spans="2:23" x14ac:dyDescent="0.25">
      <c r="B26" s="7"/>
      <c r="C26" s="7">
        <v>1300</v>
      </c>
      <c r="D26" s="7">
        <v>0.54</v>
      </c>
      <c r="E26" s="7"/>
      <c r="F26" s="7">
        <v>0</v>
      </c>
      <c r="G26" s="7"/>
      <c r="H26" s="7">
        <v>627</v>
      </c>
      <c r="I26" s="7"/>
      <c r="J26" s="7">
        <v>1.6</v>
      </c>
      <c r="K26" s="7"/>
      <c r="L26" s="7">
        <v>30.8</v>
      </c>
      <c r="M26" s="7"/>
      <c r="N26" s="7">
        <v>36</v>
      </c>
      <c r="O26" s="7"/>
      <c r="P26" s="7">
        <v>13.8</v>
      </c>
      <c r="Q26" s="7"/>
      <c r="R26" s="7">
        <v>2.2000000000000002</v>
      </c>
      <c r="S26" s="7"/>
      <c r="T26" s="7">
        <v>25</v>
      </c>
      <c r="U26" s="7"/>
      <c r="V26" s="7">
        <v>27.1</v>
      </c>
      <c r="W26" s="7" t="s">
        <v>39</v>
      </c>
    </row>
    <row r="27" spans="2:23" x14ac:dyDescent="0.25">
      <c r="B27" s="7"/>
      <c r="C27" s="7">
        <v>1400</v>
      </c>
      <c r="D27" s="7">
        <v>0.67</v>
      </c>
      <c r="E27" s="7"/>
      <c r="F27" s="7">
        <v>0</v>
      </c>
      <c r="G27" s="7"/>
      <c r="H27" s="7">
        <v>751</v>
      </c>
      <c r="I27" s="7"/>
      <c r="J27" s="7">
        <v>1.6</v>
      </c>
      <c r="K27" s="7"/>
      <c r="L27" s="7">
        <v>33.200000000000003</v>
      </c>
      <c r="M27" s="7"/>
      <c r="N27" s="7">
        <v>31</v>
      </c>
      <c r="O27" s="7"/>
      <c r="P27" s="7">
        <v>13.9</v>
      </c>
      <c r="Q27" s="7"/>
      <c r="R27" s="7">
        <v>2.2999999999999998</v>
      </c>
      <c r="S27" s="7"/>
      <c r="T27" s="7">
        <v>26</v>
      </c>
      <c r="U27" s="7"/>
      <c r="V27" s="7">
        <v>28</v>
      </c>
      <c r="W27" s="7" t="s">
        <v>39</v>
      </c>
    </row>
    <row r="28" spans="2:23" x14ac:dyDescent="0.25">
      <c r="B28" s="7"/>
      <c r="C28" s="7">
        <v>1500</v>
      </c>
      <c r="D28" s="7">
        <v>0.52</v>
      </c>
      <c r="E28" s="7"/>
      <c r="F28" s="7">
        <v>0</v>
      </c>
      <c r="G28" s="7"/>
      <c r="H28" s="7">
        <v>541</v>
      </c>
      <c r="I28" s="7"/>
      <c r="J28" s="7">
        <v>1.5</v>
      </c>
      <c r="K28" s="7"/>
      <c r="L28" s="7">
        <v>34.700000000000003</v>
      </c>
      <c r="M28" s="7"/>
      <c r="N28" s="7">
        <v>28</v>
      </c>
      <c r="O28" s="7"/>
      <c r="P28" s="7">
        <v>13.3</v>
      </c>
      <c r="Q28" s="7"/>
      <c r="R28" s="7">
        <v>2.6</v>
      </c>
      <c r="S28" s="7"/>
      <c r="T28" s="7">
        <v>26</v>
      </c>
      <c r="U28" s="7"/>
      <c r="V28" s="7">
        <v>28.8</v>
      </c>
      <c r="W28" s="7" t="s">
        <v>39</v>
      </c>
    </row>
    <row r="29" spans="2:23" x14ac:dyDescent="0.25">
      <c r="B29" s="7"/>
      <c r="C29" s="7">
        <v>1600</v>
      </c>
      <c r="D29" s="7">
        <v>0.54</v>
      </c>
      <c r="E29" s="7"/>
      <c r="F29" s="7">
        <v>0</v>
      </c>
      <c r="G29" s="7"/>
      <c r="H29" s="7">
        <v>495</v>
      </c>
      <c r="I29" s="7"/>
      <c r="J29" s="7">
        <v>1.6</v>
      </c>
      <c r="K29" s="7"/>
      <c r="L29" s="7">
        <v>34.700000000000003</v>
      </c>
      <c r="M29" s="7"/>
      <c r="N29" s="7">
        <v>28</v>
      </c>
      <c r="O29" s="7"/>
      <c r="P29" s="7">
        <v>13.8</v>
      </c>
      <c r="Q29" s="7"/>
      <c r="R29" s="7">
        <v>3.9</v>
      </c>
      <c r="S29" s="7"/>
      <c r="T29" s="7">
        <v>26</v>
      </c>
      <c r="U29" s="7"/>
      <c r="V29" s="7">
        <v>29.6</v>
      </c>
      <c r="W29" s="7" t="s">
        <v>40</v>
      </c>
    </row>
    <row r="30" spans="2:23" x14ac:dyDescent="0.25">
      <c r="B30" s="7"/>
      <c r="C30" s="7">
        <v>1700</v>
      </c>
      <c r="D30" s="7">
        <v>0.38</v>
      </c>
      <c r="E30" s="7"/>
      <c r="F30" s="7">
        <v>0</v>
      </c>
      <c r="G30" s="7"/>
      <c r="H30" s="7">
        <v>305</v>
      </c>
      <c r="I30" s="7"/>
      <c r="J30" s="7">
        <v>1.7</v>
      </c>
      <c r="K30" s="7"/>
      <c r="L30" s="7">
        <v>33.299999999999997</v>
      </c>
      <c r="M30" s="7"/>
      <c r="N30" s="7">
        <v>33</v>
      </c>
      <c r="O30" s="7"/>
      <c r="P30" s="7">
        <v>14.7</v>
      </c>
      <c r="Q30" s="7"/>
      <c r="R30" s="7">
        <v>4.0999999999999996</v>
      </c>
      <c r="S30" s="7"/>
      <c r="T30" s="7">
        <v>25</v>
      </c>
      <c r="U30" s="7"/>
      <c r="V30" s="7">
        <v>30</v>
      </c>
      <c r="W30" s="7" t="s">
        <v>40</v>
      </c>
    </row>
    <row r="31" spans="2:23" x14ac:dyDescent="0.25">
      <c r="B31" s="7"/>
      <c r="C31" s="7">
        <v>1800</v>
      </c>
      <c r="D31" s="7">
        <v>0.27</v>
      </c>
      <c r="E31" s="7"/>
      <c r="F31" s="7">
        <v>0</v>
      </c>
      <c r="G31" s="7"/>
      <c r="H31" s="7">
        <v>147</v>
      </c>
      <c r="I31" s="7"/>
      <c r="J31" s="7">
        <v>1.7</v>
      </c>
      <c r="K31" s="7"/>
      <c r="L31" s="7">
        <v>30.7</v>
      </c>
      <c r="M31" s="7"/>
      <c r="N31" s="7">
        <v>38</v>
      </c>
      <c r="O31" s="7"/>
      <c r="P31" s="7">
        <v>14.7</v>
      </c>
      <c r="Q31" s="7"/>
      <c r="R31" s="7">
        <v>4.7</v>
      </c>
      <c r="S31" s="7"/>
      <c r="T31" s="7">
        <v>24</v>
      </c>
      <c r="U31" s="7"/>
      <c r="V31" s="7">
        <v>30.2</v>
      </c>
      <c r="W31" s="7" t="s">
        <v>40</v>
      </c>
    </row>
    <row r="32" spans="2:23" x14ac:dyDescent="0.25">
      <c r="B32" s="7"/>
      <c r="C32" s="7">
        <v>1900</v>
      </c>
      <c r="D32" s="7">
        <v>0.15</v>
      </c>
      <c r="E32" s="7"/>
      <c r="F32" s="7">
        <v>0</v>
      </c>
      <c r="G32" s="7"/>
      <c r="H32" s="7">
        <v>36</v>
      </c>
      <c r="I32" s="7"/>
      <c r="J32" s="7">
        <v>1.5</v>
      </c>
      <c r="K32" s="7"/>
      <c r="L32" s="7">
        <v>27.3</v>
      </c>
      <c r="M32" s="7"/>
      <c r="N32" s="7">
        <v>41</v>
      </c>
      <c r="O32" s="7"/>
      <c r="P32" s="7">
        <v>13.1</v>
      </c>
      <c r="Q32" s="7"/>
      <c r="R32" s="7">
        <v>3.9</v>
      </c>
      <c r="S32" s="7"/>
      <c r="T32" s="7">
        <v>14</v>
      </c>
      <c r="U32" s="7"/>
      <c r="V32" s="7">
        <v>30.2</v>
      </c>
      <c r="W32" s="7" t="s">
        <v>40</v>
      </c>
    </row>
    <row r="33" spans="2:23" x14ac:dyDescent="0.25">
      <c r="B33" s="7"/>
      <c r="C33" s="7">
        <v>2000</v>
      </c>
      <c r="D33" s="7">
        <v>0.08</v>
      </c>
      <c r="E33" s="7"/>
      <c r="F33" s="7">
        <v>0</v>
      </c>
      <c r="G33" s="7"/>
      <c r="H33" s="7">
        <v>0</v>
      </c>
      <c r="I33" s="7"/>
      <c r="J33" s="7">
        <v>1.4</v>
      </c>
      <c r="K33" s="7"/>
      <c r="L33" s="7">
        <v>24.9</v>
      </c>
      <c r="M33" s="7"/>
      <c r="N33" s="7">
        <v>46</v>
      </c>
      <c r="O33" s="7"/>
      <c r="P33" s="7">
        <v>12.5</v>
      </c>
      <c r="Q33" s="7"/>
      <c r="R33" s="7">
        <v>2.7</v>
      </c>
      <c r="S33" s="7"/>
      <c r="T33" s="7">
        <v>56</v>
      </c>
      <c r="U33" s="7"/>
      <c r="V33" s="7">
        <v>29.8</v>
      </c>
      <c r="W33" s="7" t="s">
        <v>39</v>
      </c>
    </row>
    <row r="34" spans="2:23" x14ac:dyDescent="0.25">
      <c r="B34" s="7"/>
      <c r="C34" s="7">
        <v>2100</v>
      </c>
      <c r="D34" s="7">
        <v>0.06</v>
      </c>
      <c r="E34" s="7"/>
      <c r="F34" s="7">
        <v>0</v>
      </c>
      <c r="G34" s="7"/>
      <c r="H34" s="7">
        <v>0</v>
      </c>
      <c r="I34" s="7"/>
      <c r="J34" s="7">
        <v>1.4</v>
      </c>
      <c r="K34" s="7"/>
      <c r="L34" s="7">
        <v>23.4</v>
      </c>
      <c r="M34" s="7"/>
      <c r="N34" s="7">
        <v>50</v>
      </c>
      <c r="O34" s="7"/>
      <c r="P34" s="7">
        <v>12.3</v>
      </c>
      <c r="Q34" s="7"/>
      <c r="R34" s="7">
        <v>2.2999999999999998</v>
      </c>
      <c r="S34" s="7"/>
      <c r="T34" s="7">
        <v>52</v>
      </c>
      <c r="U34" s="7"/>
      <c r="V34" s="7">
        <v>29.3</v>
      </c>
      <c r="W34" s="7" t="s">
        <v>39</v>
      </c>
    </row>
    <row r="35" spans="2:23" x14ac:dyDescent="0.25">
      <c r="B35" s="7"/>
      <c r="C35" s="7">
        <v>2200</v>
      </c>
      <c r="D35" s="7">
        <v>0.09</v>
      </c>
      <c r="E35" s="7"/>
      <c r="F35" s="7">
        <v>0</v>
      </c>
      <c r="G35" s="7"/>
      <c r="H35" s="7">
        <v>0</v>
      </c>
      <c r="I35" s="7"/>
      <c r="J35" s="7">
        <v>1.3</v>
      </c>
      <c r="K35" s="7"/>
      <c r="L35" s="7">
        <v>21</v>
      </c>
      <c r="M35" s="7"/>
      <c r="N35" s="7">
        <v>50</v>
      </c>
      <c r="O35" s="7"/>
      <c r="P35" s="7">
        <v>10.3</v>
      </c>
      <c r="Q35" s="7"/>
      <c r="R35" s="7">
        <v>4.3</v>
      </c>
      <c r="S35" s="7"/>
      <c r="T35" s="7">
        <v>134</v>
      </c>
      <c r="U35" s="7"/>
      <c r="V35" s="7">
        <v>28.8</v>
      </c>
      <c r="W35" s="7" t="s">
        <v>39</v>
      </c>
    </row>
    <row r="36" spans="2:23" x14ac:dyDescent="0.25">
      <c r="B36" s="7"/>
      <c r="C36" s="7">
        <v>2300</v>
      </c>
      <c r="D36" s="7">
        <v>0.05</v>
      </c>
      <c r="E36" s="7"/>
      <c r="F36" s="7">
        <v>0</v>
      </c>
      <c r="G36" s="7"/>
      <c r="H36" s="7">
        <v>0</v>
      </c>
      <c r="I36" s="7"/>
      <c r="J36" s="7">
        <v>1.3</v>
      </c>
      <c r="K36" s="7"/>
      <c r="L36" s="7">
        <v>20</v>
      </c>
      <c r="M36" s="7"/>
      <c r="N36" s="7">
        <v>57</v>
      </c>
      <c r="O36" s="7"/>
      <c r="P36" s="7">
        <v>11.2</v>
      </c>
      <c r="Q36" s="7"/>
      <c r="R36" s="7">
        <v>2.9</v>
      </c>
      <c r="S36" s="7"/>
      <c r="T36" s="7">
        <v>163</v>
      </c>
      <c r="U36" s="7"/>
      <c r="V36" s="7">
        <v>28.2</v>
      </c>
      <c r="W36" s="7" t="s">
        <v>39</v>
      </c>
    </row>
    <row r="37" spans="2:23" x14ac:dyDescent="0.25">
      <c r="B37" s="7"/>
      <c r="C37" s="7">
        <v>2400</v>
      </c>
      <c r="D37" s="7">
        <v>0.02</v>
      </c>
      <c r="E37" s="7"/>
      <c r="F37" s="7">
        <v>0</v>
      </c>
      <c r="G37" s="7"/>
      <c r="H37" s="7">
        <v>0</v>
      </c>
      <c r="I37" s="7"/>
      <c r="J37" s="7">
        <v>1.4</v>
      </c>
      <c r="K37" s="7"/>
      <c r="L37" s="7">
        <v>18.2</v>
      </c>
      <c r="M37" s="7"/>
      <c r="N37" s="7">
        <v>66</v>
      </c>
      <c r="O37" s="7"/>
      <c r="P37" s="7">
        <v>11.7</v>
      </c>
      <c r="Q37" s="7"/>
      <c r="R37" s="7">
        <v>1</v>
      </c>
      <c r="S37" s="7"/>
      <c r="T37" s="7">
        <v>158</v>
      </c>
      <c r="U37" s="7"/>
      <c r="V37" s="7">
        <v>27.7</v>
      </c>
      <c r="W37" s="7" t="s">
        <v>39</v>
      </c>
    </row>
    <row r="38" spans="2:23" x14ac:dyDescent="0.25">
      <c r="B38" s="7" t="s">
        <v>41</v>
      </c>
      <c r="C38" s="7"/>
      <c r="D38" s="7">
        <v>5.54</v>
      </c>
      <c r="E38" s="7"/>
      <c r="F38" s="7">
        <v>0</v>
      </c>
      <c r="G38" s="7"/>
      <c r="H38" s="7">
        <v>231</v>
      </c>
      <c r="I38" s="7"/>
      <c r="J38" s="7">
        <v>1.5</v>
      </c>
      <c r="K38" s="7"/>
      <c r="L38" s="7">
        <v>24.1</v>
      </c>
      <c r="M38" s="7"/>
      <c r="N38" s="7">
        <v>51</v>
      </c>
      <c r="O38" s="7"/>
      <c r="P38" s="7">
        <v>12.5</v>
      </c>
      <c r="Q38" s="7"/>
      <c r="R38" s="7">
        <v>2.2999999999999998</v>
      </c>
      <c r="S38" s="7"/>
      <c r="T38" s="7">
        <v>76.900000000000006</v>
      </c>
      <c r="U38" s="7"/>
      <c r="V38" s="7">
        <v>27.6</v>
      </c>
      <c r="W38" s="7"/>
    </row>
    <row r="41" spans="2:23" ht="15.75" customHeight="1" x14ac:dyDescent="0.25">
      <c r="B41" s="71" t="s">
        <v>42</v>
      </c>
      <c r="C41" s="72"/>
      <c r="D41" s="73"/>
    </row>
    <row r="42" spans="2:23" ht="63" x14ac:dyDescent="0.25">
      <c r="B42" s="8" t="s">
        <v>43</v>
      </c>
      <c r="C42" s="8" t="s">
        <v>44</v>
      </c>
      <c r="D42" s="8" t="s">
        <v>45</v>
      </c>
    </row>
    <row r="43" spans="2:23" ht="47.25" x14ac:dyDescent="0.25">
      <c r="B43" s="8" t="s">
        <v>46</v>
      </c>
      <c r="C43" s="8" t="s">
        <v>47</v>
      </c>
      <c r="D43" s="8" t="s">
        <v>48</v>
      </c>
    </row>
    <row r="44" spans="2:23" ht="63" x14ac:dyDescent="0.25">
      <c r="B44" s="8" t="s">
        <v>49</v>
      </c>
      <c r="C44" s="8" t="s">
        <v>50</v>
      </c>
      <c r="D44" s="8" t="s">
        <v>51</v>
      </c>
    </row>
    <row r="45" spans="2:23" ht="15.75" customHeight="1" x14ac:dyDescent="0.25">
      <c r="B45" s="71" t="s">
        <v>52</v>
      </c>
      <c r="C45" s="72"/>
      <c r="D45" s="73"/>
    </row>
    <row r="46" spans="2:23" ht="47.25" x14ac:dyDescent="0.25">
      <c r="B46" s="8" t="s">
        <v>53</v>
      </c>
      <c r="C46" s="8" t="s">
        <v>54</v>
      </c>
      <c r="D46" s="8" t="s">
        <v>55</v>
      </c>
    </row>
    <row r="47" spans="2:23" ht="31.5" x14ac:dyDescent="0.25">
      <c r="B47" s="8" t="s">
        <v>56</v>
      </c>
      <c r="C47" s="8" t="s">
        <v>57</v>
      </c>
      <c r="D47" s="8" t="s">
        <v>58</v>
      </c>
    </row>
  </sheetData>
  <mergeCells count="23">
    <mergeCell ref="V12:W12"/>
    <mergeCell ref="V13:W13"/>
    <mergeCell ref="B41:D41"/>
    <mergeCell ref="B45:D45"/>
    <mergeCell ref="P12:Q12"/>
    <mergeCell ref="P13:Q13"/>
    <mergeCell ref="R12:S12"/>
    <mergeCell ref="R13:S13"/>
    <mergeCell ref="T12:U12"/>
    <mergeCell ref="T13:U13"/>
    <mergeCell ref="J12:K12"/>
    <mergeCell ref="J13:K13"/>
    <mergeCell ref="L12:M12"/>
    <mergeCell ref="L13:M13"/>
    <mergeCell ref="N12:O12"/>
    <mergeCell ref="N13:O13"/>
    <mergeCell ref="H12:I12"/>
    <mergeCell ref="H13:I13"/>
    <mergeCell ref="B12:B13"/>
    <mergeCell ref="D12:E12"/>
    <mergeCell ref="D13:E13"/>
    <mergeCell ref="F12:G12"/>
    <mergeCell ref="F13:G1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5DEBF-41CC-4CE2-8456-A9412DF38929}">
  <dimension ref="A1:J22"/>
  <sheetViews>
    <sheetView workbookViewId="0">
      <selection activeCell="F29" sqref="F29"/>
    </sheetView>
  </sheetViews>
  <sheetFormatPr defaultRowHeight="15.75" x14ac:dyDescent="0.25"/>
  <cols>
    <col min="3" max="3" width="16.625" customWidth="1"/>
    <col min="4" max="4" width="11.375" customWidth="1"/>
    <col min="6" max="6" width="27.125" customWidth="1"/>
    <col min="7" max="7" width="9.625" customWidth="1"/>
  </cols>
  <sheetData>
    <row r="1" spans="1:10" x14ac:dyDescent="0.25">
      <c r="A1" s="18" t="s">
        <v>64</v>
      </c>
      <c r="B1" s="18" t="s">
        <v>65</v>
      </c>
      <c r="C1" s="18" t="s">
        <v>66</v>
      </c>
      <c r="D1" s="18" t="s">
        <v>67</v>
      </c>
      <c r="E1" s="18" t="s">
        <v>68</v>
      </c>
      <c r="F1" s="4" t="s">
        <v>69</v>
      </c>
      <c r="G1" s="4" t="s">
        <v>70</v>
      </c>
      <c r="J1" s="19" t="s">
        <v>79</v>
      </c>
    </row>
    <row r="2" spans="1:10" x14ac:dyDescent="0.25">
      <c r="A2">
        <v>1</v>
      </c>
      <c r="B2" s="11">
        <v>1</v>
      </c>
      <c r="C2" s="11" t="s">
        <v>62</v>
      </c>
      <c r="D2" s="11">
        <v>0</v>
      </c>
      <c r="E2" s="11">
        <v>47</v>
      </c>
      <c r="F2" t="s">
        <v>75</v>
      </c>
      <c r="G2">
        <v>20210812</v>
      </c>
      <c r="J2" t="s">
        <v>81</v>
      </c>
    </row>
    <row r="3" spans="1:10" x14ac:dyDescent="0.25">
      <c r="A3">
        <v>2</v>
      </c>
      <c r="B3" s="11">
        <v>2</v>
      </c>
      <c r="C3" s="11" t="s">
        <v>62</v>
      </c>
      <c r="D3" s="11">
        <v>3</v>
      </c>
      <c r="E3" s="11">
        <v>21</v>
      </c>
      <c r="F3" t="s">
        <v>75</v>
      </c>
      <c r="G3">
        <v>20210812</v>
      </c>
    </row>
    <row r="4" spans="1:10" x14ac:dyDescent="0.25">
      <c r="A4">
        <v>3</v>
      </c>
      <c r="B4" s="11">
        <v>3</v>
      </c>
      <c r="C4" s="11" t="s">
        <v>62</v>
      </c>
      <c r="D4" s="11">
        <v>0</v>
      </c>
      <c r="E4" s="11">
        <v>11</v>
      </c>
      <c r="F4" t="s">
        <v>75</v>
      </c>
      <c r="G4">
        <v>20210812</v>
      </c>
    </row>
    <row r="5" spans="1:10" x14ac:dyDescent="0.25">
      <c r="A5">
        <v>4</v>
      </c>
      <c r="B5" s="13">
        <v>4</v>
      </c>
      <c r="C5" s="11" t="s">
        <v>62</v>
      </c>
      <c r="D5" s="11">
        <v>0</v>
      </c>
      <c r="E5" s="17">
        <v>0</v>
      </c>
      <c r="F5" t="s">
        <v>75</v>
      </c>
      <c r="G5">
        <v>20210812</v>
      </c>
    </row>
    <row r="6" spans="1:10" x14ac:dyDescent="0.25">
      <c r="A6">
        <v>5</v>
      </c>
      <c r="B6" s="13">
        <v>5</v>
      </c>
      <c r="C6" s="11" t="s">
        <v>62</v>
      </c>
      <c r="D6" s="11">
        <v>0</v>
      </c>
      <c r="E6" s="17">
        <v>0</v>
      </c>
      <c r="F6" t="s">
        <v>75</v>
      </c>
      <c r="G6">
        <v>20210812</v>
      </c>
    </row>
    <row r="7" spans="1:10" x14ac:dyDescent="0.25">
      <c r="A7">
        <v>6</v>
      </c>
      <c r="B7" s="11">
        <v>1</v>
      </c>
      <c r="C7" s="11" t="s">
        <v>63</v>
      </c>
      <c r="D7" s="11">
        <v>0</v>
      </c>
      <c r="E7" s="11">
        <v>9</v>
      </c>
      <c r="F7" t="s">
        <v>75</v>
      </c>
      <c r="G7">
        <v>20210812</v>
      </c>
    </row>
    <row r="8" spans="1:10" x14ac:dyDescent="0.25">
      <c r="A8">
        <v>7</v>
      </c>
      <c r="B8" s="11">
        <v>2</v>
      </c>
      <c r="C8" s="11" t="s">
        <v>63</v>
      </c>
      <c r="D8" s="11">
        <v>0</v>
      </c>
      <c r="E8" s="11">
        <v>19</v>
      </c>
      <c r="F8" t="s">
        <v>75</v>
      </c>
      <c r="G8">
        <v>20210812</v>
      </c>
    </row>
    <row r="9" spans="1:10" x14ac:dyDescent="0.25">
      <c r="A9">
        <v>8</v>
      </c>
      <c r="B9" s="11">
        <v>3</v>
      </c>
      <c r="C9" s="11" t="s">
        <v>63</v>
      </c>
      <c r="D9" s="11">
        <v>2</v>
      </c>
      <c r="E9" s="11">
        <v>9</v>
      </c>
      <c r="F9" t="s">
        <v>75</v>
      </c>
      <c r="G9">
        <v>20210812</v>
      </c>
    </row>
    <row r="10" spans="1:10" x14ac:dyDescent="0.25">
      <c r="A10">
        <v>9</v>
      </c>
      <c r="B10" s="13">
        <v>4</v>
      </c>
      <c r="C10" s="11" t="s">
        <v>63</v>
      </c>
      <c r="D10" s="11">
        <v>2</v>
      </c>
      <c r="E10" s="17">
        <v>0</v>
      </c>
      <c r="F10" t="s">
        <v>75</v>
      </c>
      <c r="G10">
        <v>20210812</v>
      </c>
    </row>
    <row r="11" spans="1:10" x14ac:dyDescent="0.25">
      <c r="A11">
        <v>10</v>
      </c>
      <c r="B11" s="13">
        <v>5</v>
      </c>
      <c r="C11" s="11" t="s">
        <v>63</v>
      </c>
      <c r="D11" s="11">
        <v>0</v>
      </c>
      <c r="E11" s="17">
        <v>0</v>
      </c>
      <c r="F11" t="s">
        <v>75</v>
      </c>
      <c r="G11">
        <v>20210812</v>
      </c>
    </row>
    <row r="12" spans="1:10" x14ac:dyDescent="0.25">
      <c r="A12">
        <v>11</v>
      </c>
      <c r="B12" s="11">
        <v>1</v>
      </c>
      <c r="C12" s="11" t="s">
        <v>10</v>
      </c>
      <c r="D12" s="11">
        <v>1</v>
      </c>
      <c r="E12" s="11">
        <v>20</v>
      </c>
      <c r="F12" t="s">
        <v>75</v>
      </c>
      <c r="G12">
        <v>20210812</v>
      </c>
    </row>
    <row r="13" spans="1:10" x14ac:dyDescent="0.25">
      <c r="A13">
        <v>12</v>
      </c>
      <c r="B13" s="11">
        <v>2</v>
      </c>
      <c r="C13" s="11" t="s">
        <v>10</v>
      </c>
      <c r="D13" s="11">
        <v>0</v>
      </c>
      <c r="E13" s="11">
        <v>6</v>
      </c>
      <c r="F13" t="s">
        <v>75</v>
      </c>
      <c r="G13">
        <v>20210812</v>
      </c>
    </row>
    <row r="14" spans="1:10" x14ac:dyDescent="0.25">
      <c r="A14">
        <v>13</v>
      </c>
      <c r="B14" s="11">
        <v>3</v>
      </c>
      <c r="C14" s="11" t="s">
        <v>10</v>
      </c>
      <c r="D14" s="11">
        <v>1</v>
      </c>
      <c r="E14" s="11">
        <v>13</v>
      </c>
      <c r="F14" t="s">
        <v>75</v>
      </c>
      <c r="G14">
        <v>20210812</v>
      </c>
    </row>
    <row r="15" spans="1:10" x14ac:dyDescent="0.25">
      <c r="A15">
        <v>14</v>
      </c>
      <c r="B15" s="13">
        <v>4</v>
      </c>
      <c r="C15" s="11" t="s">
        <v>10</v>
      </c>
      <c r="D15" s="11">
        <v>0</v>
      </c>
      <c r="E15" s="17">
        <v>0</v>
      </c>
      <c r="F15" t="s">
        <v>75</v>
      </c>
      <c r="G15">
        <v>20210812</v>
      </c>
    </row>
    <row r="16" spans="1:10" x14ac:dyDescent="0.25">
      <c r="A16">
        <v>15</v>
      </c>
      <c r="B16" s="13">
        <v>5</v>
      </c>
      <c r="C16" s="11" t="s">
        <v>10</v>
      </c>
      <c r="D16" s="11">
        <v>0</v>
      </c>
      <c r="E16" s="17">
        <v>0</v>
      </c>
      <c r="F16" t="s">
        <v>75</v>
      </c>
      <c r="G16">
        <v>20210812</v>
      </c>
    </row>
    <row r="17" spans="1:7" x14ac:dyDescent="0.25">
      <c r="A17">
        <v>16</v>
      </c>
      <c r="B17" s="11">
        <v>1</v>
      </c>
      <c r="C17" s="11" t="s">
        <v>11</v>
      </c>
      <c r="D17" s="11">
        <v>9</v>
      </c>
      <c r="E17" s="11">
        <v>20</v>
      </c>
      <c r="F17" t="s">
        <v>75</v>
      </c>
      <c r="G17">
        <v>20210812</v>
      </c>
    </row>
    <row r="18" spans="1:7" x14ac:dyDescent="0.25">
      <c r="A18">
        <v>17</v>
      </c>
      <c r="B18" s="11">
        <v>2</v>
      </c>
      <c r="C18" s="11" t="s">
        <v>11</v>
      </c>
      <c r="D18" s="11">
        <v>21</v>
      </c>
      <c r="E18" s="11">
        <v>28</v>
      </c>
      <c r="F18" t="s">
        <v>75</v>
      </c>
      <c r="G18">
        <v>20210812</v>
      </c>
    </row>
    <row r="19" spans="1:7" x14ac:dyDescent="0.25">
      <c r="A19">
        <v>18</v>
      </c>
      <c r="B19" s="11">
        <v>3</v>
      </c>
      <c r="C19" s="11" t="s">
        <v>11</v>
      </c>
      <c r="D19" s="11">
        <v>15</v>
      </c>
      <c r="E19" s="11">
        <v>17</v>
      </c>
      <c r="F19" t="s">
        <v>75</v>
      </c>
      <c r="G19">
        <v>20210812</v>
      </c>
    </row>
    <row r="20" spans="1:7" x14ac:dyDescent="0.25">
      <c r="A20">
        <v>19</v>
      </c>
      <c r="B20" s="13">
        <v>4</v>
      </c>
      <c r="C20" s="11" t="s">
        <v>11</v>
      </c>
      <c r="D20" s="11">
        <v>13</v>
      </c>
      <c r="E20" s="17">
        <v>0</v>
      </c>
      <c r="F20" t="s">
        <v>75</v>
      </c>
      <c r="G20">
        <v>20210812</v>
      </c>
    </row>
    <row r="21" spans="1:7" x14ac:dyDescent="0.25">
      <c r="A21">
        <v>20</v>
      </c>
      <c r="B21" s="13">
        <v>5</v>
      </c>
      <c r="C21" s="11" t="s">
        <v>11</v>
      </c>
      <c r="D21" s="11">
        <v>11</v>
      </c>
      <c r="E21" s="17">
        <v>0</v>
      </c>
      <c r="F21" t="s">
        <v>75</v>
      </c>
      <c r="G21">
        <v>20210812</v>
      </c>
    </row>
    <row r="22" spans="1:7" x14ac:dyDescent="0.25">
      <c r="B22" s="11"/>
      <c r="C22" s="11"/>
      <c r="D22" s="11"/>
      <c r="E22" s="11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7EF3A-1905-4DE3-92E4-78EBD23A0BCE}">
  <sheetPr>
    <pageSetUpPr fitToPage="1"/>
  </sheetPr>
  <dimension ref="A1:X48"/>
  <sheetViews>
    <sheetView showGridLines="0" topLeftCell="A40" zoomScale="79" zoomScaleNormal="90" workbookViewId="0">
      <selection activeCell="L20" sqref="L20"/>
    </sheetView>
  </sheetViews>
  <sheetFormatPr defaultColWidth="10" defaultRowHeight="15" x14ac:dyDescent="0.2"/>
  <cols>
    <col min="1" max="1" width="9" style="23" customWidth="1"/>
    <col min="2" max="2" width="15.625" style="29" customWidth="1"/>
    <col min="3" max="3" width="9.625" style="28" customWidth="1"/>
    <col min="4" max="4" width="14.875" style="28" customWidth="1"/>
    <col min="5" max="5" width="38.875" style="29" customWidth="1"/>
    <col min="6" max="6" width="37.625" style="29" customWidth="1"/>
    <col min="7" max="7" width="9.375" style="29" customWidth="1"/>
    <col min="8" max="8" width="9.125" style="23" customWidth="1"/>
    <col min="9" max="9" width="12.75" style="23" customWidth="1"/>
    <col min="10" max="10" width="8.625" style="62" customWidth="1"/>
    <col min="11" max="13" width="6.625" style="62" customWidth="1"/>
    <col min="14" max="14" width="8.625" style="63" customWidth="1"/>
    <col min="15" max="15" width="7.875" style="62" customWidth="1"/>
    <col min="16" max="16" width="8.625" style="63" customWidth="1"/>
    <col min="17" max="17" width="6.625" style="63" customWidth="1"/>
    <col min="18" max="252" width="10" style="23"/>
    <col min="253" max="253" width="9" style="23" customWidth="1"/>
    <col min="254" max="254" width="15.625" style="23" customWidth="1"/>
    <col min="255" max="255" width="9.625" style="23" customWidth="1"/>
    <col min="256" max="256" width="14.875" style="23" customWidth="1"/>
    <col min="257" max="257" width="38.875" style="23" customWidth="1"/>
    <col min="258" max="258" width="37.625" style="23" customWidth="1"/>
    <col min="259" max="259" width="9.375" style="23" customWidth="1"/>
    <col min="260" max="260" width="9.125" style="23" customWidth="1"/>
    <col min="261" max="261" width="12.75" style="23" customWidth="1"/>
    <col min="262" max="508" width="10" style="23"/>
    <col min="509" max="509" width="9" style="23" customWidth="1"/>
    <col min="510" max="510" width="15.625" style="23" customWidth="1"/>
    <col min="511" max="511" width="9.625" style="23" customWidth="1"/>
    <col min="512" max="512" width="14.875" style="23" customWidth="1"/>
    <col min="513" max="513" width="38.875" style="23" customWidth="1"/>
    <col min="514" max="514" width="37.625" style="23" customWidth="1"/>
    <col min="515" max="515" width="9.375" style="23" customWidth="1"/>
    <col min="516" max="516" width="9.125" style="23" customWidth="1"/>
    <col min="517" max="517" width="12.75" style="23" customWidth="1"/>
    <col min="518" max="764" width="10" style="23"/>
    <col min="765" max="765" width="9" style="23" customWidth="1"/>
    <col min="766" max="766" width="15.625" style="23" customWidth="1"/>
    <col min="767" max="767" width="9.625" style="23" customWidth="1"/>
    <col min="768" max="768" width="14.875" style="23" customWidth="1"/>
    <col min="769" max="769" width="38.875" style="23" customWidth="1"/>
    <col min="770" max="770" width="37.625" style="23" customWidth="1"/>
    <col min="771" max="771" width="9.375" style="23" customWidth="1"/>
    <col min="772" max="772" width="9.125" style="23" customWidth="1"/>
    <col min="773" max="773" width="12.75" style="23" customWidth="1"/>
    <col min="774" max="1020" width="10" style="23"/>
    <col min="1021" max="1021" width="9" style="23" customWidth="1"/>
    <col min="1022" max="1022" width="15.625" style="23" customWidth="1"/>
    <col min="1023" max="1023" width="9.625" style="23" customWidth="1"/>
    <col min="1024" max="1024" width="14.875" style="23" customWidth="1"/>
    <col min="1025" max="1025" width="38.875" style="23" customWidth="1"/>
    <col min="1026" max="1026" width="37.625" style="23" customWidth="1"/>
    <col min="1027" max="1027" width="9.375" style="23" customWidth="1"/>
    <col min="1028" max="1028" width="9.125" style="23" customWidth="1"/>
    <col min="1029" max="1029" width="12.75" style="23" customWidth="1"/>
    <col min="1030" max="1276" width="10" style="23"/>
    <col min="1277" max="1277" width="9" style="23" customWidth="1"/>
    <col min="1278" max="1278" width="15.625" style="23" customWidth="1"/>
    <col min="1279" max="1279" width="9.625" style="23" customWidth="1"/>
    <col min="1280" max="1280" width="14.875" style="23" customWidth="1"/>
    <col min="1281" max="1281" width="38.875" style="23" customWidth="1"/>
    <col min="1282" max="1282" width="37.625" style="23" customWidth="1"/>
    <col min="1283" max="1283" width="9.375" style="23" customWidth="1"/>
    <col min="1284" max="1284" width="9.125" style="23" customWidth="1"/>
    <col min="1285" max="1285" width="12.75" style="23" customWidth="1"/>
    <col min="1286" max="1532" width="10" style="23"/>
    <col min="1533" max="1533" width="9" style="23" customWidth="1"/>
    <col min="1534" max="1534" width="15.625" style="23" customWidth="1"/>
    <col min="1535" max="1535" width="9.625" style="23" customWidth="1"/>
    <col min="1536" max="1536" width="14.875" style="23" customWidth="1"/>
    <col min="1537" max="1537" width="38.875" style="23" customWidth="1"/>
    <col min="1538" max="1538" width="37.625" style="23" customWidth="1"/>
    <col min="1539" max="1539" width="9.375" style="23" customWidth="1"/>
    <col min="1540" max="1540" width="9.125" style="23" customWidth="1"/>
    <col min="1541" max="1541" width="12.75" style="23" customWidth="1"/>
    <col min="1542" max="1788" width="10" style="23"/>
    <col min="1789" max="1789" width="9" style="23" customWidth="1"/>
    <col min="1790" max="1790" width="15.625" style="23" customWidth="1"/>
    <col min="1791" max="1791" width="9.625" style="23" customWidth="1"/>
    <col min="1792" max="1792" width="14.875" style="23" customWidth="1"/>
    <col min="1793" max="1793" width="38.875" style="23" customWidth="1"/>
    <col min="1794" max="1794" width="37.625" style="23" customWidth="1"/>
    <col min="1795" max="1795" width="9.375" style="23" customWidth="1"/>
    <col min="1796" max="1796" width="9.125" style="23" customWidth="1"/>
    <col min="1797" max="1797" width="12.75" style="23" customWidth="1"/>
    <col min="1798" max="2044" width="10" style="23"/>
    <col min="2045" max="2045" width="9" style="23" customWidth="1"/>
    <col min="2046" max="2046" width="15.625" style="23" customWidth="1"/>
    <col min="2047" max="2047" width="9.625" style="23" customWidth="1"/>
    <col min="2048" max="2048" width="14.875" style="23" customWidth="1"/>
    <col min="2049" max="2049" width="38.875" style="23" customWidth="1"/>
    <col min="2050" max="2050" width="37.625" style="23" customWidth="1"/>
    <col min="2051" max="2051" width="9.375" style="23" customWidth="1"/>
    <col min="2052" max="2052" width="9.125" style="23" customWidth="1"/>
    <col min="2053" max="2053" width="12.75" style="23" customWidth="1"/>
    <col min="2054" max="2300" width="10" style="23"/>
    <col min="2301" max="2301" width="9" style="23" customWidth="1"/>
    <col min="2302" max="2302" width="15.625" style="23" customWidth="1"/>
    <col min="2303" max="2303" width="9.625" style="23" customWidth="1"/>
    <col min="2304" max="2304" width="14.875" style="23" customWidth="1"/>
    <col min="2305" max="2305" width="38.875" style="23" customWidth="1"/>
    <col min="2306" max="2306" width="37.625" style="23" customWidth="1"/>
    <col min="2307" max="2307" width="9.375" style="23" customWidth="1"/>
    <col min="2308" max="2308" width="9.125" style="23" customWidth="1"/>
    <col min="2309" max="2309" width="12.75" style="23" customWidth="1"/>
    <col min="2310" max="2556" width="10" style="23"/>
    <col min="2557" max="2557" width="9" style="23" customWidth="1"/>
    <col min="2558" max="2558" width="15.625" style="23" customWidth="1"/>
    <col min="2559" max="2559" width="9.625" style="23" customWidth="1"/>
    <col min="2560" max="2560" width="14.875" style="23" customWidth="1"/>
    <col min="2561" max="2561" width="38.875" style="23" customWidth="1"/>
    <col min="2562" max="2562" width="37.625" style="23" customWidth="1"/>
    <col min="2563" max="2563" width="9.375" style="23" customWidth="1"/>
    <col min="2564" max="2564" width="9.125" style="23" customWidth="1"/>
    <col min="2565" max="2565" width="12.75" style="23" customWidth="1"/>
    <col min="2566" max="2812" width="10" style="23"/>
    <col min="2813" max="2813" width="9" style="23" customWidth="1"/>
    <col min="2814" max="2814" width="15.625" style="23" customWidth="1"/>
    <col min="2815" max="2815" width="9.625" style="23" customWidth="1"/>
    <col min="2816" max="2816" width="14.875" style="23" customWidth="1"/>
    <col min="2817" max="2817" width="38.875" style="23" customWidth="1"/>
    <col min="2818" max="2818" width="37.625" style="23" customWidth="1"/>
    <col min="2819" max="2819" width="9.375" style="23" customWidth="1"/>
    <col min="2820" max="2820" width="9.125" style="23" customWidth="1"/>
    <col min="2821" max="2821" width="12.75" style="23" customWidth="1"/>
    <col min="2822" max="3068" width="10" style="23"/>
    <col min="3069" max="3069" width="9" style="23" customWidth="1"/>
    <col min="3070" max="3070" width="15.625" style="23" customWidth="1"/>
    <col min="3071" max="3071" width="9.625" style="23" customWidth="1"/>
    <col min="3072" max="3072" width="14.875" style="23" customWidth="1"/>
    <col min="3073" max="3073" width="38.875" style="23" customWidth="1"/>
    <col min="3074" max="3074" width="37.625" style="23" customWidth="1"/>
    <col min="3075" max="3075" width="9.375" style="23" customWidth="1"/>
    <col min="3076" max="3076" width="9.125" style="23" customWidth="1"/>
    <col min="3077" max="3077" width="12.75" style="23" customWidth="1"/>
    <col min="3078" max="3324" width="10" style="23"/>
    <col min="3325" max="3325" width="9" style="23" customWidth="1"/>
    <col min="3326" max="3326" width="15.625" style="23" customWidth="1"/>
    <col min="3327" max="3327" width="9.625" style="23" customWidth="1"/>
    <col min="3328" max="3328" width="14.875" style="23" customWidth="1"/>
    <col min="3329" max="3329" width="38.875" style="23" customWidth="1"/>
    <col min="3330" max="3330" width="37.625" style="23" customWidth="1"/>
    <col min="3331" max="3331" width="9.375" style="23" customWidth="1"/>
    <col min="3332" max="3332" width="9.125" style="23" customWidth="1"/>
    <col min="3333" max="3333" width="12.75" style="23" customWidth="1"/>
    <col min="3334" max="3580" width="10" style="23"/>
    <col min="3581" max="3581" width="9" style="23" customWidth="1"/>
    <col min="3582" max="3582" width="15.625" style="23" customWidth="1"/>
    <col min="3583" max="3583" width="9.625" style="23" customWidth="1"/>
    <col min="3584" max="3584" width="14.875" style="23" customWidth="1"/>
    <col min="3585" max="3585" width="38.875" style="23" customWidth="1"/>
    <col min="3586" max="3586" width="37.625" style="23" customWidth="1"/>
    <col min="3587" max="3587" width="9.375" style="23" customWidth="1"/>
    <col min="3588" max="3588" width="9.125" style="23" customWidth="1"/>
    <col min="3589" max="3589" width="12.75" style="23" customWidth="1"/>
    <col min="3590" max="3836" width="10" style="23"/>
    <col min="3837" max="3837" width="9" style="23" customWidth="1"/>
    <col min="3838" max="3838" width="15.625" style="23" customWidth="1"/>
    <col min="3839" max="3839" width="9.625" style="23" customWidth="1"/>
    <col min="3840" max="3840" width="14.875" style="23" customWidth="1"/>
    <col min="3841" max="3841" width="38.875" style="23" customWidth="1"/>
    <col min="3842" max="3842" width="37.625" style="23" customWidth="1"/>
    <col min="3843" max="3843" width="9.375" style="23" customWidth="1"/>
    <col min="3844" max="3844" width="9.125" style="23" customWidth="1"/>
    <col min="3845" max="3845" width="12.75" style="23" customWidth="1"/>
    <col min="3846" max="4092" width="10" style="23"/>
    <col min="4093" max="4093" width="9" style="23" customWidth="1"/>
    <col min="4094" max="4094" width="15.625" style="23" customWidth="1"/>
    <col min="4095" max="4095" width="9.625" style="23" customWidth="1"/>
    <col min="4096" max="4096" width="14.875" style="23" customWidth="1"/>
    <col min="4097" max="4097" width="38.875" style="23" customWidth="1"/>
    <col min="4098" max="4098" width="37.625" style="23" customWidth="1"/>
    <col min="4099" max="4099" width="9.375" style="23" customWidth="1"/>
    <col min="4100" max="4100" width="9.125" style="23" customWidth="1"/>
    <col min="4101" max="4101" width="12.75" style="23" customWidth="1"/>
    <col min="4102" max="4348" width="10" style="23"/>
    <col min="4349" max="4349" width="9" style="23" customWidth="1"/>
    <col min="4350" max="4350" width="15.625" style="23" customWidth="1"/>
    <col min="4351" max="4351" width="9.625" style="23" customWidth="1"/>
    <col min="4352" max="4352" width="14.875" style="23" customWidth="1"/>
    <col min="4353" max="4353" width="38.875" style="23" customWidth="1"/>
    <col min="4354" max="4354" width="37.625" style="23" customWidth="1"/>
    <col min="4355" max="4355" width="9.375" style="23" customWidth="1"/>
    <col min="4356" max="4356" width="9.125" style="23" customWidth="1"/>
    <col min="4357" max="4357" width="12.75" style="23" customWidth="1"/>
    <col min="4358" max="4604" width="10" style="23"/>
    <col min="4605" max="4605" width="9" style="23" customWidth="1"/>
    <col min="4606" max="4606" width="15.625" style="23" customWidth="1"/>
    <col min="4607" max="4607" width="9.625" style="23" customWidth="1"/>
    <col min="4608" max="4608" width="14.875" style="23" customWidth="1"/>
    <col min="4609" max="4609" width="38.875" style="23" customWidth="1"/>
    <col min="4610" max="4610" width="37.625" style="23" customWidth="1"/>
    <col min="4611" max="4611" width="9.375" style="23" customWidth="1"/>
    <col min="4612" max="4612" width="9.125" style="23" customWidth="1"/>
    <col min="4613" max="4613" width="12.75" style="23" customWidth="1"/>
    <col min="4614" max="4860" width="10" style="23"/>
    <col min="4861" max="4861" width="9" style="23" customWidth="1"/>
    <col min="4862" max="4862" width="15.625" style="23" customWidth="1"/>
    <col min="4863" max="4863" width="9.625" style="23" customWidth="1"/>
    <col min="4864" max="4864" width="14.875" style="23" customWidth="1"/>
    <col min="4865" max="4865" width="38.875" style="23" customWidth="1"/>
    <col min="4866" max="4866" width="37.625" style="23" customWidth="1"/>
    <col min="4867" max="4867" width="9.375" style="23" customWidth="1"/>
    <col min="4868" max="4868" width="9.125" style="23" customWidth="1"/>
    <col min="4869" max="4869" width="12.75" style="23" customWidth="1"/>
    <col min="4870" max="5116" width="10" style="23"/>
    <col min="5117" max="5117" width="9" style="23" customWidth="1"/>
    <col min="5118" max="5118" width="15.625" style="23" customWidth="1"/>
    <col min="5119" max="5119" width="9.625" style="23" customWidth="1"/>
    <col min="5120" max="5120" width="14.875" style="23" customWidth="1"/>
    <col min="5121" max="5121" width="38.875" style="23" customWidth="1"/>
    <col min="5122" max="5122" width="37.625" style="23" customWidth="1"/>
    <col min="5123" max="5123" width="9.375" style="23" customWidth="1"/>
    <col min="5124" max="5124" width="9.125" style="23" customWidth="1"/>
    <col min="5125" max="5125" width="12.75" style="23" customWidth="1"/>
    <col min="5126" max="5372" width="10" style="23"/>
    <col min="5373" max="5373" width="9" style="23" customWidth="1"/>
    <col min="5374" max="5374" width="15.625" style="23" customWidth="1"/>
    <col min="5375" max="5375" width="9.625" style="23" customWidth="1"/>
    <col min="5376" max="5376" width="14.875" style="23" customWidth="1"/>
    <col min="5377" max="5377" width="38.875" style="23" customWidth="1"/>
    <col min="5378" max="5378" width="37.625" style="23" customWidth="1"/>
    <col min="5379" max="5379" width="9.375" style="23" customWidth="1"/>
    <col min="5380" max="5380" width="9.125" style="23" customWidth="1"/>
    <col min="5381" max="5381" width="12.75" style="23" customWidth="1"/>
    <col min="5382" max="5628" width="10" style="23"/>
    <col min="5629" max="5629" width="9" style="23" customWidth="1"/>
    <col min="5630" max="5630" width="15.625" style="23" customWidth="1"/>
    <col min="5631" max="5631" width="9.625" style="23" customWidth="1"/>
    <col min="5632" max="5632" width="14.875" style="23" customWidth="1"/>
    <col min="5633" max="5633" width="38.875" style="23" customWidth="1"/>
    <col min="5634" max="5634" width="37.625" style="23" customWidth="1"/>
    <col min="5635" max="5635" width="9.375" style="23" customWidth="1"/>
    <col min="5636" max="5636" width="9.125" style="23" customWidth="1"/>
    <col min="5637" max="5637" width="12.75" style="23" customWidth="1"/>
    <col min="5638" max="5884" width="10" style="23"/>
    <col min="5885" max="5885" width="9" style="23" customWidth="1"/>
    <col min="5886" max="5886" width="15.625" style="23" customWidth="1"/>
    <col min="5887" max="5887" width="9.625" style="23" customWidth="1"/>
    <col min="5888" max="5888" width="14.875" style="23" customWidth="1"/>
    <col min="5889" max="5889" width="38.875" style="23" customWidth="1"/>
    <col min="5890" max="5890" width="37.625" style="23" customWidth="1"/>
    <col min="5891" max="5891" width="9.375" style="23" customWidth="1"/>
    <col min="5892" max="5892" width="9.125" style="23" customWidth="1"/>
    <col min="5893" max="5893" width="12.75" style="23" customWidth="1"/>
    <col min="5894" max="6140" width="10" style="23"/>
    <col min="6141" max="6141" width="9" style="23" customWidth="1"/>
    <col min="6142" max="6142" width="15.625" style="23" customWidth="1"/>
    <col min="6143" max="6143" width="9.625" style="23" customWidth="1"/>
    <col min="6144" max="6144" width="14.875" style="23" customWidth="1"/>
    <col min="6145" max="6145" width="38.875" style="23" customWidth="1"/>
    <col min="6146" max="6146" width="37.625" style="23" customWidth="1"/>
    <col min="6147" max="6147" width="9.375" style="23" customWidth="1"/>
    <col min="6148" max="6148" width="9.125" style="23" customWidth="1"/>
    <col min="6149" max="6149" width="12.75" style="23" customWidth="1"/>
    <col min="6150" max="6396" width="10" style="23"/>
    <col min="6397" max="6397" width="9" style="23" customWidth="1"/>
    <col min="6398" max="6398" width="15.625" style="23" customWidth="1"/>
    <col min="6399" max="6399" width="9.625" style="23" customWidth="1"/>
    <col min="6400" max="6400" width="14.875" style="23" customWidth="1"/>
    <col min="6401" max="6401" width="38.875" style="23" customWidth="1"/>
    <col min="6402" max="6402" width="37.625" style="23" customWidth="1"/>
    <col min="6403" max="6403" width="9.375" style="23" customWidth="1"/>
    <col min="6404" max="6404" width="9.125" style="23" customWidth="1"/>
    <col min="6405" max="6405" width="12.75" style="23" customWidth="1"/>
    <col min="6406" max="6652" width="10" style="23"/>
    <col min="6653" max="6653" width="9" style="23" customWidth="1"/>
    <col min="6654" max="6654" width="15.625" style="23" customWidth="1"/>
    <col min="6655" max="6655" width="9.625" style="23" customWidth="1"/>
    <col min="6656" max="6656" width="14.875" style="23" customWidth="1"/>
    <col min="6657" max="6657" width="38.875" style="23" customWidth="1"/>
    <col min="6658" max="6658" width="37.625" style="23" customWidth="1"/>
    <col min="6659" max="6659" width="9.375" style="23" customWidth="1"/>
    <col min="6660" max="6660" width="9.125" style="23" customWidth="1"/>
    <col min="6661" max="6661" width="12.75" style="23" customWidth="1"/>
    <col min="6662" max="6908" width="10" style="23"/>
    <col min="6909" max="6909" width="9" style="23" customWidth="1"/>
    <col min="6910" max="6910" width="15.625" style="23" customWidth="1"/>
    <col min="6911" max="6911" width="9.625" style="23" customWidth="1"/>
    <col min="6912" max="6912" width="14.875" style="23" customWidth="1"/>
    <col min="6913" max="6913" width="38.875" style="23" customWidth="1"/>
    <col min="6914" max="6914" width="37.625" style="23" customWidth="1"/>
    <col min="6915" max="6915" width="9.375" style="23" customWidth="1"/>
    <col min="6916" max="6916" width="9.125" style="23" customWidth="1"/>
    <col min="6917" max="6917" width="12.75" style="23" customWidth="1"/>
    <col min="6918" max="7164" width="10" style="23"/>
    <col min="7165" max="7165" width="9" style="23" customWidth="1"/>
    <col min="7166" max="7166" width="15.625" style="23" customWidth="1"/>
    <col min="7167" max="7167" width="9.625" style="23" customWidth="1"/>
    <col min="7168" max="7168" width="14.875" style="23" customWidth="1"/>
    <col min="7169" max="7169" width="38.875" style="23" customWidth="1"/>
    <col min="7170" max="7170" width="37.625" style="23" customWidth="1"/>
    <col min="7171" max="7171" width="9.375" style="23" customWidth="1"/>
    <col min="7172" max="7172" width="9.125" style="23" customWidth="1"/>
    <col min="7173" max="7173" width="12.75" style="23" customWidth="1"/>
    <col min="7174" max="7420" width="10" style="23"/>
    <col min="7421" max="7421" width="9" style="23" customWidth="1"/>
    <col min="7422" max="7422" width="15.625" style="23" customWidth="1"/>
    <col min="7423" max="7423" width="9.625" style="23" customWidth="1"/>
    <col min="7424" max="7424" width="14.875" style="23" customWidth="1"/>
    <col min="7425" max="7425" width="38.875" style="23" customWidth="1"/>
    <col min="7426" max="7426" width="37.625" style="23" customWidth="1"/>
    <col min="7427" max="7427" width="9.375" style="23" customWidth="1"/>
    <col min="7428" max="7428" width="9.125" style="23" customWidth="1"/>
    <col min="7429" max="7429" width="12.75" style="23" customWidth="1"/>
    <col min="7430" max="7676" width="10" style="23"/>
    <col min="7677" max="7677" width="9" style="23" customWidth="1"/>
    <col min="7678" max="7678" width="15.625" style="23" customWidth="1"/>
    <col min="7679" max="7679" width="9.625" style="23" customWidth="1"/>
    <col min="7680" max="7680" width="14.875" style="23" customWidth="1"/>
    <col min="7681" max="7681" width="38.875" style="23" customWidth="1"/>
    <col min="7682" max="7682" width="37.625" style="23" customWidth="1"/>
    <col min="7683" max="7683" width="9.375" style="23" customWidth="1"/>
    <col min="7684" max="7684" width="9.125" style="23" customWidth="1"/>
    <col min="7685" max="7685" width="12.75" style="23" customWidth="1"/>
    <col min="7686" max="7932" width="10" style="23"/>
    <col min="7933" max="7933" width="9" style="23" customWidth="1"/>
    <col min="7934" max="7934" width="15.625" style="23" customWidth="1"/>
    <col min="7935" max="7935" width="9.625" style="23" customWidth="1"/>
    <col min="7936" max="7936" width="14.875" style="23" customWidth="1"/>
    <col min="7937" max="7937" width="38.875" style="23" customWidth="1"/>
    <col min="7938" max="7938" width="37.625" style="23" customWidth="1"/>
    <col min="7939" max="7939" width="9.375" style="23" customWidth="1"/>
    <col min="7940" max="7940" width="9.125" style="23" customWidth="1"/>
    <col min="7941" max="7941" width="12.75" style="23" customWidth="1"/>
    <col min="7942" max="8188" width="10" style="23"/>
    <col min="8189" max="8189" width="9" style="23" customWidth="1"/>
    <col min="8190" max="8190" width="15.625" style="23" customWidth="1"/>
    <col min="8191" max="8191" width="9.625" style="23" customWidth="1"/>
    <col min="8192" max="8192" width="14.875" style="23" customWidth="1"/>
    <col min="8193" max="8193" width="38.875" style="23" customWidth="1"/>
    <col min="8194" max="8194" width="37.625" style="23" customWidth="1"/>
    <col min="8195" max="8195" width="9.375" style="23" customWidth="1"/>
    <col min="8196" max="8196" width="9.125" style="23" customWidth="1"/>
    <col min="8197" max="8197" width="12.75" style="23" customWidth="1"/>
    <col min="8198" max="8444" width="10" style="23"/>
    <col min="8445" max="8445" width="9" style="23" customWidth="1"/>
    <col min="8446" max="8446" width="15.625" style="23" customWidth="1"/>
    <col min="8447" max="8447" width="9.625" style="23" customWidth="1"/>
    <col min="8448" max="8448" width="14.875" style="23" customWidth="1"/>
    <col min="8449" max="8449" width="38.875" style="23" customWidth="1"/>
    <col min="8450" max="8450" width="37.625" style="23" customWidth="1"/>
    <col min="8451" max="8451" width="9.375" style="23" customWidth="1"/>
    <col min="8452" max="8452" width="9.125" style="23" customWidth="1"/>
    <col min="8453" max="8453" width="12.75" style="23" customWidth="1"/>
    <col min="8454" max="8700" width="10" style="23"/>
    <col min="8701" max="8701" width="9" style="23" customWidth="1"/>
    <col min="8702" max="8702" width="15.625" style="23" customWidth="1"/>
    <col min="8703" max="8703" width="9.625" style="23" customWidth="1"/>
    <col min="8704" max="8704" width="14.875" style="23" customWidth="1"/>
    <col min="8705" max="8705" width="38.875" style="23" customWidth="1"/>
    <col min="8706" max="8706" width="37.625" style="23" customWidth="1"/>
    <col min="8707" max="8707" width="9.375" style="23" customWidth="1"/>
    <col min="8708" max="8708" width="9.125" style="23" customWidth="1"/>
    <col min="8709" max="8709" width="12.75" style="23" customWidth="1"/>
    <col min="8710" max="8956" width="10" style="23"/>
    <col min="8957" max="8957" width="9" style="23" customWidth="1"/>
    <col min="8958" max="8958" width="15.625" style="23" customWidth="1"/>
    <col min="8959" max="8959" width="9.625" style="23" customWidth="1"/>
    <col min="8960" max="8960" width="14.875" style="23" customWidth="1"/>
    <col min="8961" max="8961" width="38.875" style="23" customWidth="1"/>
    <col min="8962" max="8962" width="37.625" style="23" customWidth="1"/>
    <col min="8963" max="8963" width="9.375" style="23" customWidth="1"/>
    <col min="8964" max="8964" width="9.125" style="23" customWidth="1"/>
    <col min="8965" max="8965" width="12.75" style="23" customWidth="1"/>
    <col min="8966" max="9212" width="10" style="23"/>
    <col min="9213" max="9213" width="9" style="23" customWidth="1"/>
    <col min="9214" max="9214" width="15.625" style="23" customWidth="1"/>
    <col min="9215" max="9215" width="9.625" style="23" customWidth="1"/>
    <col min="9216" max="9216" width="14.875" style="23" customWidth="1"/>
    <col min="9217" max="9217" width="38.875" style="23" customWidth="1"/>
    <col min="9218" max="9218" width="37.625" style="23" customWidth="1"/>
    <col min="9219" max="9219" width="9.375" style="23" customWidth="1"/>
    <col min="9220" max="9220" width="9.125" style="23" customWidth="1"/>
    <col min="9221" max="9221" width="12.75" style="23" customWidth="1"/>
    <col min="9222" max="9468" width="10" style="23"/>
    <col min="9469" max="9469" width="9" style="23" customWidth="1"/>
    <col min="9470" max="9470" width="15.625" style="23" customWidth="1"/>
    <col min="9471" max="9471" width="9.625" style="23" customWidth="1"/>
    <col min="9472" max="9472" width="14.875" style="23" customWidth="1"/>
    <col min="9473" max="9473" width="38.875" style="23" customWidth="1"/>
    <col min="9474" max="9474" width="37.625" style="23" customWidth="1"/>
    <col min="9475" max="9475" width="9.375" style="23" customWidth="1"/>
    <col min="9476" max="9476" width="9.125" style="23" customWidth="1"/>
    <col min="9477" max="9477" width="12.75" style="23" customWidth="1"/>
    <col min="9478" max="9724" width="10" style="23"/>
    <col min="9725" max="9725" width="9" style="23" customWidth="1"/>
    <col min="9726" max="9726" width="15.625" style="23" customWidth="1"/>
    <col min="9727" max="9727" width="9.625" style="23" customWidth="1"/>
    <col min="9728" max="9728" width="14.875" style="23" customWidth="1"/>
    <col min="9729" max="9729" width="38.875" style="23" customWidth="1"/>
    <col min="9730" max="9730" width="37.625" style="23" customWidth="1"/>
    <col min="9731" max="9731" width="9.375" style="23" customWidth="1"/>
    <col min="9732" max="9732" width="9.125" style="23" customWidth="1"/>
    <col min="9733" max="9733" width="12.75" style="23" customWidth="1"/>
    <col min="9734" max="9980" width="10" style="23"/>
    <col min="9981" max="9981" width="9" style="23" customWidth="1"/>
    <col min="9982" max="9982" width="15.625" style="23" customWidth="1"/>
    <col min="9983" max="9983" width="9.625" style="23" customWidth="1"/>
    <col min="9984" max="9984" width="14.875" style="23" customWidth="1"/>
    <col min="9985" max="9985" width="38.875" style="23" customWidth="1"/>
    <col min="9986" max="9986" width="37.625" style="23" customWidth="1"/>
    <col min="9987" max="9987" width="9.375" style="23" customWidth="1"/>
    <col min="9988" max="9988" width="9.125" style="23" customWidth="1"/>
    <col min="9989" max="9989" width="12.75" style="23" customWidth="1"/>
    <col min="9990" max="10236" width="10" style="23"/>
    <col min="10237" max="10237" width="9" style="23" customWidth="1"/>
    <col min="10238" max="10238" width="15.625" style="23" customWidth="1"/>
    <col min="10239" max="10239" width="9.625" style="23" customWidth="1"/>
    <col min="10240" max="10240" width="14.875" style="23" customWidth="1"/>
    <col min="10241" max="10241" width="38.875" style="23" customWidth="1"/>
    <col min="10242" max="10242" width="37.625" style="23" customWidth="1"/>
    <col min="10243" max="10243" width="9.375" style="23" customWidth="1"/>
    <col min="10244" max="10244" width="9.125" style="23" customWidth="1"/>
    <col min="10245" max="10245" width="12.75" style="23" customWidth="1"/>
    <col min="10246" max="10492" width="10" style="23"/>
    <col min="10493" max="10493" width="9" style="23" customWidth="1"/>
    <col min="10494" max="10494" width="15.625" style="23" customWidth="1"/>
    <col min="10495" max="10495" width="9.625" style="23" customWidth="1"/>
    <col min="10496" max="10496" width="14.875" style="23" customWidth="1"/>
    <col min="10497" max="10497" width="38.875" style="23" customWidth="1"/>
    <col min="10498" max="10498" width="37.625" style="23" customWidth="1"/>
    <col min="10499" max="10499" width="9.375" style="23" customWidth="1"/>
    <col min="10500" max="10500" width="9.125" style="23" customWidth="1"/>
    <col min="10501" max="10501" width="12.75" style="23" customWidth="1"/>
    <col min="10502" max="10748" width="10" style="23"/>
    <col min="10749" max="10749" width="9" style="23" customWidth="1"/>
    <col min="10750" max="10750" width="15.625" style="23" customWidth="1"/>
    <col min="10751" max="10751" width="9.625" style="23" customWidth="1"/>
    <col min="10752" max="10752" width="14.875" style="23" customWidth="1"/>
    <col min="10753" max="10753" width="38.875" style="23" customWidth="1"/>
    <col min="10754" max="10754" width="37.625" style="23" customWidth="1"/>
    <col min="10755" max="10755" width="9.375" style="23" customWidth="1"/>
    <col min="10756" max="10756" width="9.125" style="23" customWidth="1"/>
    <col min="10757" max="10757" width="12.75" style="23" customWidth="1"/>
    <col min="10758" max="11004" width="10" style="23"/>
    <col min="11005" max="11005" width="9" style="23" customWidth="1"/>
    <col min="11006" max="11006" width="15.625" style="23" customWidth="1"/>
    <col min="11007" max="11007" width="9.625" style="23" customWidth="1"/>
    <col min="11008" max="11008" width="14.875" style="23" customWidth="1"/>
    <col min="11009" max="11009" width="38.875" style="23" customWidth="1"/>
    <col min="11010" max="11010" width="37.625" style="23" customWidth="1"/>
    <col min="11011" max="11011" width="9.375" style="23" customWidth="1"/>
    <col min="11012" max="11012" width="9.125" style="23" customWidth="1"/>
    <col min="11013" max="11013" width="12.75" style="23" customWidth="1"/>
    <col min="11014" max="11260" width="10" style="23"/>
    <col min="11261" max="11261" width="9" style="23" customWidth="1"/>
    <col min="11262" max="11262" width="15.625" style="23" customWidth="1"/>
    <col min="11263" max="11263" width="9.625" style="23" customWidth="1"/>
    <col min="11264" max="11264" width="14.875" style="23" customWidth="1"/>
    <col min="11265" max="11265" width="38.875" style="23" customWidth="1"/>
    <col min="11266" max="11266" width="37.625" style="23" customWidth="1"/>
    <col min="11267" max="11267" width="9.375" style="23" customWidth="1"/>
    <col min="11268" max="11268" width="9.125" style="23" customWidth="1"/>
    <col min="11269" max="11269" width="12.75" style="23" customWidth="1"/>
    <col min="11270" max="11516" width="10" style="23"/>
    <col min="11517" max="11517" width="9" style="23" customWidth="1"/>
    <col min="11518" max="11518" width="15.625" style="23" customWidth="1"/>
    <col min="11519" max="11519" width="9.625" style="23" customWidth="1"/>
    <col min="11520" max="11520" width="14.875" style="23" customWidth="1"/>
    <col min="11521" max="11521" width="38.875" style="23" customWidth="1"/>
    <col min="11522" max="11522" width="37.625" style="23" customWidth="1"/>
    <col min="11523" max="11523" width="9.375" style="23" customWidth="1"/>
    <col min="11524" max="11524" width="9.125" style="23" customWidth="1"/>
    <col min="11525" max="11525" width="12.75" style="23" customWidth="1"/>
    <col min="11526" max="11772" width="10" style="23"/>
    <col min="11773" max="11773" width="9" style="23" customWidth="1"/>
    <col min="11774" max="11774" width="15.625" style="23" customWidth="1"/>
    <col min="11775" max="11775" width="9.625" style="23" customWidth="1"/>
    <col min="11776" max="11776" width="14.875" style="23" customWidth="1"/>
    <col min="11777" max="11777" width="38.875" style="23" customWidth="1"/>
    <col min="11778" max="11778" width="37.625" style="23" customWidth="1"/>
    <col min="11779" max="11779" width="9.375" style="23" customWidth="1"/>
    <col min="11780" max="11780" width="9.125" style="23" customWidth="1"/>
    <col min="11781" max="11781" width="12.75" style="23" customWidth="1"/>
    <col min="11782" max="12028" width="10" style="23"/>
    <col min="12029" max="12029" width="9" style="23" customWidth="1"/>
    <col min="12030" max="12030" width="15.625" style="23" customWidth="1"/>
    <col min="12031" max="12031" width="9.625" style="23" customWidth="1"/>
    <col min="12032" max="12032" width="14.875" style="23" customWidth="1"/>
    <col min="12033" max="12033" width="38.875" style="23" customWidth="1"/>
    <col min="12034" max="12034" width="37.625" style="23" customWidth="1"/>
    <col min="12035" max="12035" width="9.375" style="23" customWidth="1"/>
    <col min="12036" max="12036" width="9.125" style="23" customWidth="1"/>
    <col min="12037" max="12037" width="12.75" style="23" customWidth="1"/>
    <col min="12038" max="12284" width="10" style="23"/>
    <col min="12285" max="12285" width="9" style="23" customWidth="1"/>
    <col min="12286" max="12286" width="15.625" style="23" customWidth="1"/>
    <col min="12287" max="12287" width="9.625" style="23" customWidth="1"/>
    <col min="12288" max="12288" width="14.875" style="23" customWidth="1"/>
    <col min="12289" max="12289" width="38.875" style="23" customWidth="1"/>
    <col min="12290" max="12290" width="37.625" style="23" customWidth="1"/>
    <col min="12291" max="12291" width="9.375" style="23" customWidth="1"/>
    <col min="12292" max="12292" width="9.125" style="23" customWidth="1"/>
    <col min="12293" max="12293" width="12.75" style="23" customWidth="1"/>
    <col min="12294" max="12540" width="10" style="23"/>
    <col min="12541" max="12541" width="9" style="23" customWidth="1"/>
    <col min="12542" max="12542" width="15.625" style="23" customWidth="1"/>
    <col min="12543" max="12543" width="9.625" style="23" customWidth="1"/>
    <col min="12544" max="12544" width="14.875" style="23" customWidth="1"/>
    <col min="12545" max="12545" width="38.875" style="23" customWidth="1"/>
    <col min="12546" max="12546" width="37.625" style="23" customWidth="1"/>
    <col min="12547" max="12547" width="9.375" style="23" customWidth="1"/>
    <col min="12548" max="12548" width="9.125" style="23" customWidth="1"/>
    <col min="12549" max="12549" width="12.75" style="23" customWidth="1"/>
    <col min="12550" max="12796" width="10" style="23"/>
    <col min="12797" max="12797" width="9" style="23" customWidth="1"/>
    <col min="12798" max="12798" width="15.625" style="23" customWidth="1"/>
    <col min="12799" max="12799" width="9.625" style="23" customWidth="1"/>
    <col min="12800" max="12800" width="14.875" style="23" customWidth="1"/>
    <col min="12801" max="12801" width="38.875" style="23" customWidth="1"/>
    <col min="12802" max="12802" width="37.625" style="23" customWidth="1"/>
    <col min="12803" max="12803" width="9.375" style="23" customWidth="1"/>
    <col min="12804" max="12804" width="9.125" style="23" customWidth="1"/>
    <col min="12805" max="12805" width="12.75" style="23" customWidth="1"/>
    <col min="12806" max="13052" width="10" style="23"/>
    <col min="13053" max="13053" width="9" style="23" customWidth="1"/>
    <col min="13054" max="13054" width="15.625" style="23" customWidth="1"/>
    <col min="13055" max="13055" width="9.625" style="23" customWidth="1"/>
    <col min="13056" max="13056" width="14.875" style="23" customWidth="1"/>
    <col min="13057" max="13057" width="38.875" style="23" customWidth="1"/>
    <col min="13058" max="13058" width="37.625" style="23" customWidth="1"/>
    <col min="13059" max="13059" width="9.375" style="23" customWidth="1"/>
    <col min="13060" max="13060" width="9.125" style="23" customWidth="1"/>
    <col min="13061" max="13061" width="12.75" style="23" customWidth="1"/>
    <col min="13062" max="13308" width="10" style="23"/>
    <col min="13309" max="13309" width="9" style="23" customWidth="1"/>
    <col min="13310" max="13310" width="15.625" style="23" customWidth="1"/>
    <col min="13311" max="13311" width="9.625" style="23" customWidth="1"/>
    <col min="13312" max="13312" width="14.875" style="23" customWidth="1"/>
    <col min="13313" max="13313" width="38.875" style="23" customWidth="1"/>
    <col min="13314" max="13314" width="37.625" style="23" customWidth="1"/>
    <col min="13315" max="13315" width="9.375" style="23" customWidth="1"/>
    <col min="13316" max="13316" width="9.125" style="23" customWidth="1"/>
    <col min="13317" max="13317" width="12.75" style="23" customWidth="1"/>
    <col min="13318" max="13564" width="10" style="23"/>
    <col min="13565" max="13565" width="9" style="23" customWidth="1"/>
    <col min="13566" max="13566" width="15.625" style="23" customWidth="1"/>
    <col min="13567" max="13567" width="9.625" style="23" customWidth="1"/>
    <col min="13568" max="13568" width="14.875" style="23" customWidth="1"/>
    <col min="13569" max="13569" width="38.875" style="23" customWidth="1"/>
    <col min="13570" max="13570" width="37.625" style="23" customWidth="1"/>
    <col min="13571" max="13571" width="9.375" style="23" customWidth="1"/>
    <col min="13572" max="13572" width="9.125" style="23" customWidth="1"/>
    <col min="13573" max="13573" width="12.75" style="23" customWidth="1"/>
    <col min="13574" max="13820" width="10" style="23"/>
    <col min="13821" max="13821" width="9" style="23" customWidth="1"/>
    <col min="13822" max="13822" width="15.625" style="23" customWidth="1"/>
    <col min="13823" max="13823" width="9.625" style="23" customWidth="1"/>
    <col min="13824" max="13824" width="14.875" style="23" customWidth="1"/>
    <col min="13825" max="13825" width="38.875" style="23" customWidth="1"/>
    <col min="13826" max="13826" width="37.625" style="23" customWidth="1"/>
    <col min="13827" max="13827" width="9.375" style="23" customWidth="1"/>
    <col min="13828" max="13828" width="9.125" style="23" customWidth="1"/>
    <col min="13829" max="13829" width="12.75" style="23" customWidth="1"/>
    <col min="13830" max="14076" width="10" style="23"/>
    <col min="14077" max="14077" width="9" style="23" customWidth="1"/>
    <col min="14078" max="14078" width="15.625" style="23" customWidth="1"/>
    <col min="14079" max="14079" width="9.625" style="23" customWidth="1"/>
    <col min="14080" max="14080" width="14.875" style="23" customWidth="1"/>
    <col min="14081" max="14081" width="38.875" style="23" customWidth="1"/>
    <col min="14082" max="14082" width="37.625" style="23" customWidth="1"/>
    <col min="14083" max="14083" width="9.375" style="23" customWidth="1"/>
    <col min="14084" max="14084" width="9.125" style="23" customWidth="1"/>
    <col min="14085" max="14085" width="12.75" style="23" customWidth="1"/>
    <col min="14086" max="14332" width="10" style="23"/>
    <col min="14333" max="14333" width="9" style="23" customWidth="1"/>
    <col min="14334" max="14334" width="15.625" style="23" customWidth="1"/>
    <col min="14335" max="14335" width="9.625" style="23" customWidth="1"/>
    <col min="14336" max="14336" width="14.875" style="23" customWidth="1"/>
    <col min="14337" max="14337" width="38.875" style="23" customWidth="1"/>
    <col min="14338" max="14338" width="37.625" style="23" customWidth="1"/>
    <col min="14339" max="14339" width="9.375" style="23" customWidth="1"/>
    <col min="14340" max="14340" width="9.125" style="23" customWidth="1"/>
    <col min="14341" max="14341" width="12.75" style="23" customWidth="1"/>
    <col min="14342" max="14588" width="10" style="23"/>
    <col min="14589" max="14589" width="9" style="23" customWidth="1"/>
    <col min="14590" max="14590" width="15.625" style="23" customWidth="1"/>
    <col min="14591" max="14591" width="9.625" style="23" customWidth="1"/>
    <col min="14592" max="14592" width="14.875" style="23" customWidth="1"/>
    <col min="14593" max="14593" width="38.875" style="23" customWidth="1"/>
    <col min="14594" max="14594" width="37.625" style="23" customWidth="1"/>
    <col min="14595" max="14595" width="9.375" style="23" customWidth="1"/>
    <col min="14596" max="14596" width="9.125" style="23" customWidth="1"/>
    <col min="14597" max="14597" width="12.75" style="23" customWidth="1"/>
    <col min="14598" max="14844" width="10" style="23"/>
    <col min="14845" max="14845" width="9" style="23" customWidth="1"/>
    <col min="14846" max="14846" width="15.625" style="23" customWidth="1"/>
    <col min="14847" max="14847" width="9.625" style="23" customWidth="1"/>
    <col min="14848" max="14848" width="14.875" style="23" customWidth="1"/>
    <col min="14849" max="14849" width="38.875" style="23" customWidth="1"/>
    <col min="14850" max="14850" width="37.625" style="23" customWidth="1"/>
    <col min="14851" max="14851" width="9.375" style="23" customWidth="1"/>
    <col min="14852" max="14852" width="9.125" style="23" customWidth="1"/>
    <col min="14853" max="14853" width="12.75" style="23" customWidth="1"/>
    <col min="14854" max="15100" width="10" style="23"/>
    <col min="15101" max="15101" width="9" style="23" customWidth="1"/>
    <col min="15102" max="15102" width="15.625" style="23" customWidth="1"/>
    <col min="15103" max="15103" width="9.625" style="23" customWidth="1"/>
    <col min="15104" max="15104" width="14.875" style="23" customWidth="1"/>
    <col min="15105" max="15105" width="38.875" style="23" customWidth="1"/>
    <col min="15106" max="15106" width="37.625" style="23" customWidth="1"/>
    <col min="15107" max="15107" width="9.375" style="23" customWidth="1"/>
    <col min="15108" max="15108" width="9.125" style="23" customWidth="1"/>
    <col min="15109" max="15109" width="12.75" style="23" customWidth="1"/>
    <col min="15110" max="15356" width="10" style="23"/>
    <col min="15357" max="15357" width="9" style="23" customWidth="1"/>
    <col min="15358" max="15358" width="15.625" style="23" customWidth="1"/>
    <col min="15359" max="15359" width="9.625" style="23" customWidth="1"/>
    <col min="15360" max="15360" width="14.875" style="23" customWidth="1"/>
    <col min="15361" max="15361" width="38.875" style="23" customWidth="1"/>
    <col min="15362" max="15362" width="37.625" style="23" customWidth="1"/>
    <col min="15363" max="15363" width="9.375" style="23" customWidth="1"/>
    <col min="15364" max="15364" width="9.125" style="23" customWidth="1"/>
    <col min="15365" max="15365" width="12.75" style="23" customWidth="1"/>
    <col min="15366" max="15612" width="10" style="23"/>
    <col min="15613" max="15613" width="9" style="23" customWidth="1"/>
    <col min="15614" max="15614" width="15.625" style="23" customWidth="1"/>
    <col min="15615" max="15615" width="9.625" style="23" customWidth="1"/>
    <col min="15616" max="15616" width="14.875" style="23" customWidth="1"/>
    <col min="15617" max="15617" width="38.875" style="23" customWidth="1"/>
    <col min="15618" max="15618" width="37.625" style="23" customWidth="1"/>
    <col min="15619" max="15619" width="9.375" style="23" customWidth="1"/>
    <col min="15620" max="15620" width="9.125" style="23" customWidth="1"/>
    <col min="15621" max="15621" width="12.75" style="23" customWidth="1"/>
    <col min="15622" max="15868" width="10" style="23"/>
    <col min="15869" max="15869" width="9" style="23" customWidth="1"/>
    <col min="15870" max="15870" width="15.625" style="23" customWidth="1"/>
    <col min="15871" max="15871" width="9.625" style="23" customWidth="1"/>
    <col min="15872" max="15872" width="14.875" style="23" customWidth="1"/>
    <col min="15873" max="15873" width="38.875" style="23" customWidth="1"/>
    <col min="15874" max="15874" width="37.625" style="23" customWidth="1"/>
    <col min="15875" max="15875" width="9.375" style="23" customWidth="1"/>
    <col min="15876" max="15876" width="9.125" style="23" customWidth="1"/>
    <col min="15877" max="15877" width="12.75" style="23" customWidth="1"/>
    <col min="15878" max="16124" width="10" style="23"/>
    <col min="16125" max="16125" width="9" style="23" customWidth="1"/>
    <col min="16126" max="16126" width="15.625" style="23" customWidth="1"/>
    <col min="16127" max="16127" width="9.625" style="23" customWidth="1"/>
    <col min="16128" max="16128" width="14.875" style="23" customWidth="1"/>
    <col min="16129" max="16129" width="38.875" style="23" customWidth="1"/>
    <col min="16130" max="16130" width="37.625" style="23" customWidth="1"/>
    <col min="16131" max="16131" width="9.375" style="23" customWidth="1"/>
    <col min="16132" max="16132" width="9.125" style="23" customWidth="1"/>
    <col min="16133" max="16133" width="12.75" style="23" customWidth="1"/>
    <col min="16134" max="16384" width="10" style="23"/>
  </cols>
  <sheetData>
    <row r="1" spans="1:24" ht="20.25" x14ac:dyDescent="0.3">
      <c r="B1" s="89" t="s">
        <v>84</v>
      </c>
      <c r="C1" s="89"/>
      <c r="D1" s="89"/>
      <c r="E1" s="89"/>
      <c r="F1" s="89"/>
      <c r="G1" s="89"/>
      <c r="H1" s="89"/>
      <c r="I1" s="24"/>
    </row>
    <row r="2" spans="1:24" ht="20.25" x14ac:dyDescent="0.3">
      <c r="A2" s="24"/>
      <c r="B2" s="89" t="s">
        <v>85</v>
      </c>
      <c r="C2" s="89"/>
      <c r="D2" s="89"/>
      <c r="E2" s="89"/>
      <c r="F2" s="89"/>
      <c r="G2" s="89"/>
      <c r="H2" s="89"/>
      <c r="I2" s="24"/>
    </row>
    <row r="3" spans="1:24" x14ac:dyDescent="0.2">
      <c r="A3" s="24"/>
      <c r="B3" s="90" t="s">
        <v>86</v>
      </c>
      <c r="C3" s="90"/>
      <c r="D3" s="90"/>
      <c r="E3" s="90"/>
      <c r="F3" s="90"/>
      <c r="G3" s="90"/>
      <c r="H3" s="90"/>
      <c r="I3" s="24"/>
    </row>
    <row r="4" spans="1:24" x14ac:dyDescent="0.2">
      <c r="A4" s="24"/>
      <c r="B4" s="90" t="s">
        <v>87</v>
      </c>
      <c r="C4" s="90"/>
      <c r="D4" s="90"/>
      <c r="E4" s="90"/>
      <c r="F4" s="90"/>
      <c r="G4" s="90"/>
      <c r="H4" s="90"/>
      <c r="I4" s="24"/>
    </row>
    <row r="5" spans="1:24" ht="15.75" thickBot="1" x14ac:dyDescent="0.25">
      <c r="A5" s="24"/>
      <c r="B5" s="90"/>
      <c r="C5" s="90"/>
      <c r="D5" s="90"/>
      <c r="E5" s="90"/>
      <c r="F5" s="90"/>
      <c r="G5" s="90"/>
      <c r="H5" s="90"/>
      <c r="I5" s="24"/>
    </row>
    <row r="6" spans="1:24" ht="15.75" thickBot="1" x14ac:dyDescent="0.25">
      <c r="B6" s="23"/>
      <c r="C6" s="23"/>
      <c r="D6" s="23"/>
      <c r="E6" s="23"/>
      <c r="F6" s="23"/>
      <c r="G6" s="91" t="s">
        <v>88</v>
      </c>
      <c r="H6" s="92"/>
      <c r="I6" s="93"/>
    </row>
    <row r="7" spans="1:24" ht="15.75" thickBot="1" x14ac:dyDescent="0.25">
      <c r="A7" s="25" t="s">
        <v>89</v>
      </c>
      <c r="B7" s="26"/>
      <c r="C7" s="27"/>
      <c r="G7" s="30" t="s">
        <v>90</v>
      </c>
      <c r="H7" s="74" t="s">
        <v>91</v>
      </c>
      <c r="I7" s="75"/>
    </row>
    <row r="8" spans="1:24" ht="34.5" customHeight="1" thickBot="1" x14ac:dyDescent="0.3">
      <c r="A8" s="31" t="s">
        <v>92</v>
      </c>
      <c r="B8" s="31" t="s">
        <v>93</v>
      </c>
      <c r="C8" s="32" t="s">
        <v>94</v>
      </c>
      <c r="D8" s="33" t="s">
        <v>95</v>
      </c>
      <c r="E8" s="34" t="s">
        <v>96</v>
      </c>
      <c r="F8" s="35" t="s">
        <v>97</v>
      </c>
      <c r="G8" s="36" t="s">
        <v>98</v>
      </c>
      <c r="H8" s="37" t="s">
        <v>99</v>
      </c>
      <c r="I8" s="38" t="s">
        <v>100</v>
      </c>
    </row>
    <row r="9" spans="1:24" ht="18" customHeight="1" x14ac:dyDescent="0.2">
      <c r="A9" s="39"/>
      <c r="B9" s="39" t="s">
        <v>101</v>
      </c>
      <c r="C9" s="40">
        <v>3.94</v>
      </c>
      <c r="D9" s="41" t="s">
        <v>102</v>
      </c>
      <c r="E9" s="42" t="s">
        <v>103</v>
      </c>
      <c r="F9" s="43" t="s">
        <v>104</v>
      </c>
      <c r="G9" s="44">
        <v>3.9</v>
      </c>
      <c r="H9" s="45">
        <v>5.3819999999999997</v>
      </c>
      <c r="I9" s="46" t="s">
        <v>105</v>
      </c>
    </row>
    <row r="10" spans="1:24" ht="18" customHeight="1" x14ac:dyDescent="0.2">
      <c r="A10" s="39"/>
      <c r="B10" s="39" t="s">
        <v>101</v>
      </c>
      <c r="C10" s="40">
        <v>4.8099999999999996</v>
      </c>
      <c r="D10" s="41" t="s">
        <v>102</v>
      </c>
      <c r="E10" s="42" t="s">
        <v>106</v>
      </c>
      <c r="F10" s="43" t="s">
        <v>107</v>
      </c>
      <c r="G10" s="44">
        <v>4.8</v>
      </c>
      <c r="H10" s="45">
        <v>6.6239999999999997</v>
      </c>
      <c r="I10" s="46" t="s">
        <v>105</v>
      </c>
    </row>
    <row r="11" spans="1:24" ht="18" customHeight="1" x14ac:dyDescent="0.25">
      <c r="A11" s="39"/>
      <c r="B11" s="39" t="s">
        <v>101</v>
      </c>
      <c r="C11" s="40">
        <v>1.49</v>
      </c>
      <c r="D11" s="28" t="s">
        <v>102</v>
      </c>
      <c r="E11" s="39" t="s">
        <v>106</v>
      </c>
      <c r="F11" s="43" t="s">
        <v>108</v>
      </c>
      <c r="G11" s="44">
        <v>1.5</v>
      </c>
      <c r="H11" s="45">
        <v>2.0699999999999998</v>
      </c>
      <c r="I11" s="46" t="s">
        <v>105</v>
      </c>
      <c r="K11" s="62" t="s">
        <v>126</v>
      </c>
      <c r="L11" s="62" t="s">
        <v>115</v>
      </c>
      <c r="M11" s="62" t="s">
        <v>118</v>
      </c>
      <c r="N11" s="62" t="s">
        <v>120</v>
      </c>
      <c r="O11" s="62" t="s">
        <v>122</v>
      </c>
      <c r="P11" s="63" t="s">
        <v>123</v>
      </c>
      <c r="Q11" s="63" t="s">
        <v>127</v>
      </c>
      <c r="S11" t="s">
        <v>128</v>
      </c>
      <c r="T11" s="65" t="s">
        <v>129</v>
      </c>
      <c r="U11" t="s">
        <v>129</v>
      </c>
      <c r="V11" t="s">
        <v>130</v>
      </c>
    </row>
    <row r="12" spans="1:24" ht="18" customHeight="1" x14ac:dyDescent="0.25">
      <c r="A12" s="39"/>
      <c r="B12" s="39"/>
      <c r="C12" s="40"/>
      <c r="D12" s="47"/>
      <c r="E12" s="39"/>
      <c r="F12" s="43"/>
      <c r="G12" s="44"/>
      <c r="H12" s="45"/>
      <c r="I12" s="46"/>
      <c r="J12" s="62" t="s">
        <v>62</v>
      </c>
      <c r="K12" s="62" t="s">
        <v>125</v>
      </c>
      <c r="L12" s="62" t="s">
        <v>114</v>
      </c>
      <c r="M12" s="62" t="s">
        <v>117</v>
      </c>
      <c r="N12" s="64">
        <f>M12*43560</f>
        <v>169884</v>
      </c>
      <c r="O12" s="64" t="s">
        <v>121</v>
      </c>
      <c r="P12" s="63">
        <f>N12/O12</f>
        <v>141.57</v>
      </c>
      <c r="Q12" s="63">
        <f>O12/P12</f>
        <v>8.4763721127357492</v>
      </c>
      <c r="S12" t="s">
        <v>131</v>
      </c>
      <c r="T12" s="65">
        <v>0.58218749999999997</v>
      </c>
      <c r="U12" s="66">
        <v>0.64498842592592587</v>
      </c>
      <c r="V12" s="67" t="str">
        <f>TEXT(U12-T12, "mm:ss")</f>
        <v>30:26</v>
      </c>
      <c r="W12" s="23" t="s">
        <v>171</v>
      </c>
      <c r="X12" s="23" t="s">
        <v>62</v>
      </c>
    </row>
    <row r="13" spans="1:24" ht="18" customHeight="1" x14ac:dyDescent="0.25">
      <c r="A13" s="39"/>
      <c r="B13" s="39"/>
      <c r="C13" s="40"/>
      <c r="D13" s="47"/>
      <c r="E13" s="39"/>
      <c r="F13" s="43"/>
      <c r="G13" s="44"/>
      <c r="H13" s="45"/>
      <c r="I13" s="46"/>
      <c r="J13" s="62" t="s">
        <v>63</v>
      </c>
      <c r="K13" s="62" t="s">
        <v>124</v>
      </c>
      <c r="L13" s="62" t="s">
        <v>116</v>
      </c>
      <c r="M13" s="62" t="s">
        <v>119</v>
      </c>
      <c r="N13" s="64">
        <f>M13*43560</f>
        <v>209088</v>
      </c>
      <c r="O13" s="64">
        <v>1200</v>
      </c>
      <c r="P13" s="63">
        <f>N13/O13</f>
        <v>174.24</v>
      </c>
      <c r="Q13" s="63">
        <f>O12/P13</f>
        <v>6.887052341597796</v>
      </c>
      <c r="S13" t="s">
        <v>132</v>
      </c>
      <c r="T13" s="65" t="s">
        <v>133</v>
      </c>
      <c r="U13" t="s">
        <v>134</v>
      </c>
      <c r="V13" s="67" t="str">
        <f>TEXT(U13-T13, "mm:ss")</f>
        <v>11:05</v>
      </c>
      <c r="W13" s="23" t="s">
        <v>172</v>
      </c>
      <c r="X13" s="23" t="s">
        <v>62</v>
      </c>
    </row>
    <row r="14" spans="1:24" ht="18" customHeight="1" x14ac:dyDescent="0.25">
      <c r="A14" s="39"/>
      <c r="B14" s="39"/>
      <c r="C14" s="40"/>
      <c r="D14" s="47"/>
      <c r="E14" s="39"/>
      <c r="F14" s="43"/>
      <c r="G14" s="44"/>
      <c r="H14" s="45"/>
      <c r="I14" s="46"/>
      <c r="N14" s="63">
        <v>141</v>
      </c>
      <c r="P14" s="63">
        <f>AVERAGE(P16:P20)</f>
        <v>987</v>
      </c>
      <c r="S14" t="s">
        <v>135</v>
      </c>
      <c r="T14" s="65" t="s">
        <v>136</v>
      </c>
      <c r="U14" t="s">
        <v>137</v>
      </c>
      <c r="V14" s="67" t="str">
        <f t="shared" ref="V14:V25" si="0">TEXT(U14-T14, "mm:ss")</f>
        <v>08:20</v>
      </c>
      <c r="W14" s="23" t="s">
        <v>173</v>
      </c>
      <c r="X14" s="23" t="s">
        <v>62</v>
      </c>
    </row>
    <row r="15" spans="1:24" ht="18" customHeight="1" x14ac:dyDescent="0.25">
      <c r="A15" s="39"/>
      <c r="B15" s="39"/>
      <c r="C15" s="40"/>
      <c r="D15" s="47"/>
      <c r="E15" s="39"/>
      <c r="F15" s="43"/>
      <c r="G15" s="44"/>
      <c r="H15" s="45"/>
      <c r="I15" s="46"/>
      <c r="P15" s="63">
        <f>STDEV(P16:P21)</f>
        <v>263.78684576756285</v>
      </c>
      <c r="S15" t="s">
        <v>138</v>
      </c>
      <c r="T15" s="65" t="s">
        <v>139</v>
      </c>
      <c r="U15" t="s">
        <v>140</v>
      </c>
      <c r="V15" s="67" t="str">
        <f t="shared" si="0"/>
        <v>08:06</v>
      </c>
      <c r="W15" s="23" t="s">
        <v>116</v>
      </c>
      <c r="X15" s="23" t="s">
        <v>62</v>
      </c>
    </row>
    <row r="16" spans="1:24" ht="18" customHeight="1" x14ac:dyDescent="0.25">
      <c r="A16" s="39"/>
      <c r="B16" s="39"/>
      <c r="C16" s="40"/>
      <c r="D16" s="47"/>
      <c r="E16" s="39"/>
      <c r="F16" s="43"/>
      <c r="G16" s="44"/>
      <c r="H16" s="45"/>
      <c r="I16" s="46"/>
      <c r="O16" s="62" t="s">
        <v>174</v>
      </c>
      <c r="P16" s="63">
        <f t="shared" ref="P16:P21" si="1">$N$14*O16</f>
        <v>705</v>
      </c>
      <c r="S16" t="s">
        <v>141</v>
      </c>
      <c r="T16" s="65" t="s">
        <v>142</v>
      </c>
      <c r="U16" t="s">
        <v>143</v>
      </c>
      <c r="V16" s="67" t="str">
        <f t="shared" si="0"/>
        <v>06:39</v>
      </c>
      <c r="W16" s="23" t="s">
        <v>174</v>
      </c>
      <c r="X16" s="23" t="s">
        <v>62</v>
      </c>
    </row>
    <row r="17" spans="1:24" ht="18" customHeight="1" x14ac:dyDescent="0.25">
      <c r="A17" s="39"/>
      <c r="B17" s="39"/>
      <c r="C17" s="40"/>
      <c r="D17" s="47"/>
      <c r="E17" s="39"/>
      <c r="F17" s="43"/>
      <c r="G17" s="44"/>
      <c r="H17" s="45"/>
      <c r="I17" s="46"/>
      <c r="O17" s="62" t="s">
        <v>175</v>
      </c>
      <c r="P17" s="63">
        <f t="shared" si="1"/>
        <v>846</v>
      </c>
      <c r="S17" t="s">
        <v>144</v>
      </c>
      <c r="T17" s="65" t="s">
        <v>145</v>
      </c>
      <c r="U17" t="s">
        <v>146</v>
      </c>
      <c r="V17" s="67" t="str">
        <f t="shared" si="0"/>
        <v>08:05</v>
      </c>
      <c r="W17" s="23" t="s">
        <v>175</v>
      </c>
      <c r="X17" s="23" t="s">
        <v>62</v>
      </c>
    </row>
    <row r="18" spans="1:24" ht="18" customHeight="1" x14ac:dyDescent="0.25">
      <c r="A18" s="39"/>
      <c r="B18" s="39"/>
      <c r="C18" s="40"/>
      <c r="D18" s="47"/>
      <c r="E18" s="39"/>
      <c r="F18" s="43"/>
      <c r="G18" s="44"/>
      <c r="H18" s="45"/>
      <c r="I18" s="46"/>
      <c r="O18" s="62" t="s">
        <v>114</v>
      </c>
      <c r="P18" s="63">
        <f t="shared" si="1"/>
        <v>987</v>
      </c>
      <c r="S18" t="s">
        <v>147</v>
      </c>
      <c r="T18" s="65" t="s">
        <v>148</v>
      </c>
      <c r="U18" t="s">
        <v>149</v>
      </c>
      <c r="V18" s="67" t="str">
        <f t="shared" si="0"/>
        <v>07:17</v>
      </c>
      <c r="W18" s="23" t="s">
        <v>114</v>
      </c>
      <c r="X18" s="23" t="s">
        <v>62</v>
      </c>
    </row>
    <row r="19" spans="1:24" ht="18" customHeight="1" x14ac:dyDescent="0.25">
      <c r="A19" s="39"/>
      <c r="B19" s="39"/>
      <c r="C19" s="40"/>
      <c r="D19" s="47"/>
      <c r="E19" s="39"/>
      <c r="F19" s="43"/>
      <c r="G19" s="44"/>
      <c r="H19" s="45"/>
      <c r="I19" s="46"/>
      <c r="O19" s="62" t="s">
        <v>176</v>
      </c>
      <c r="P19" s="63">
        <f t="shared" si="1"/>
        <v>1128</v>
      </c>
      <c r="S19" s="9" t="s">
        <v>150</v>
      </c>
      <c r="T19" s="68" t="s">
        <v>151</v>
      </c>
      <c r="U19" s="9" t="s">
        <v>152</v>
      </c>
      <c r="V19" s="69" t="str">
        <f t="shared" si="0"/>
        <v>00:39</v>
      </c>
    </row>
    <row r="20" spans="1:24" ht="18" customHeight="1" x14ac:dyDescent="0.25">
      <c r="A20" s="39"/>
      <c r="B20" s="39"/>
      <c r="C20" s="40"/>
      <c r="D20" s="47"/>
      <c r="E20" s="39"/>
      <c r="F20" s="43"/>
      <c r="G20" s="44"/>
      <c r="H20" s="45"/>
      <c r="I20" s="46"/>
      <c r="O20" s="62" t="s">
        <v>177</v>
      </c>
      <c r="P20" s="63">
        <f t="shared" si="1"/>
        <v>1269</v>
      </c>
      <c r="S20" t="s">
        <v>153</v>
      </c>
      <c r="T20" s="65" t="s">
        <v>154</v>
      </c>
      <c r="U20" t="s">
        <v>155</v>
      </c>
      <c r="V20" s="67" t="str">
        <f t="shared" si="0"/>
        <v>07:52</v>
      </c>
      <c r="W20" s="23" t="s">
        <v>171</v>
      </c>
      <c r="X20" s="23" t="s">
        <v>63</v>
      </c>
    </row>
    <row r="21" spans="1:24" ht="18" customHeight="1" x14ac:dyDescent="0.25">
      <c r="A21" s="39"/>
      <c r="B21" s="39"/>
      <c r="C21" s="40"/>
      <c r="D21" s="47"/>
      <c r="E21" s="39"/>
      <c r="F21" s="43"/>
      <c r="G21" s="44"/>
      <c r="H21" s="45"/>
      <c r="I21" s="46"/>
      <c r="O21" s="62" t="s">
        <v>178</v>
      </c>
      <c r="P21" s="63">
        <f t="shared" si="1"/>
        <v>1410</v>
      </c>
      <c r="S21" t="s">
        <v>156</v>
      </c>
      <c r="T21" s="65" t="s">
        <v>157</v>
      </c>
      <c r="U21" t="s">
        <v>158</v>
      </c>
      <c r="V21" s="67" t="str">
        <f t="shared" si="0"/>
        <v>07:21</v>
      </c>
      <c r="W21" s="23" t="s">
        <v>172</v>
      </c>
      <c r="X21" s="23" t="s">
        <v>63</v>
      </c>
    </row>
    <row r="22" spans="1:24" ht="18" customHeight="1" x14ac:dyDescent="0.25">
      <c r="A22" s="39"/>
      <c r="B22" s="39"/>
      <c r="C22" s="40"/>
      <c r="D22" s="47"/>
      <c r="E22" s="39"/>
      <c r="F22" s="43"/>
      <c r="G22" s="44"/>
      <c r="H22" s="45"/>
      <c r="I22" s="46"/>
      <c r="S22" t="s">
        <v>159</v>
      </c>
      <c r="T22" s="65" t="s">
        <v>160</v>
      </c>
      <c r="U22" t="s">
        <v>161</v>
      </c>
      <c r="V22" s="67" t="str">
        <f t="shared" si="0"/>
        <v>08:05</v>
      </c>
      <c r="W22" s="23" t="s">
        <v>173</v>
      </c>
      <c r="X22" s="23" t="s">
        <v>63</v>
      </c>
    </row>
    <row r="23" spans="1:24" ht="18" customHeight="1" x14ac:dyDescent="0.25">
      <c r="A23" s="39"/>
      <c r="B23" s="39"/>
      <c r="C23" s="40"/>
      <c r="D23" s="47"/>
      <c r="E23" s="39"/>
      <c r="F23" s="43"/>
      <c r="G23" s="44"/>
      <c r="H23" s="45"/>
      <c r="I23" s="46"/>
      <c r="S23" t="s">
        <v>162</v>
      </c>
      <c r="T23" s="65" t="s">
        <v>163</v>
      </c>
      <c r="U23" t="s">
        <v>164</v>
      </c>
      <c r="V23" s="67" t="str">
        <f t="shared" si="0"/>
        <v>14:04</v>
      </c>
      <c r="W23" s="23" t="s">
        <v>116</v>
      </c>
      <c r="X23" s="23" t="s">
        <v>63</v>
      </c>
    </row>
    <row r="24" spans="1:24" ht="18" customHeight="1" x14ac:dyDescent="0.25">
      <c r="A24" s="39"/>
      <c r="B24" s="39"/>
      <c r="C24" s="40"/>
      <c r="D24" s="47"/>
      <c r="E24" s="39"/>
      <c r="F24" s="43"/>
      <c r="G24" s="44"/>
      <c r="H24" s="45"/>
      <c r="I24" s="46"/>
      <c r="S24" t="s">
        <v>165</v>
      </c>
      <c r="T24" s="65" t="s">
        <v>166</v>
      </c>
      <c r="U24" t="s">
        <v>167</v>
      </c>
      <c r="V24" s="67" t="str">
        <f t="shared" si="0"/>
        <v>09:12</v>
      </c>
      <c r="W24" s="23" t="s">
        <v>171</v>
      </c>
      <c r="X24" s="23" t="s">
        <v>63</v>
      </c>
    </row>
    <row r="25" spans="1:24" ht="18" customHeight="1" x14ac:dyDescent="0.25">
      <c r="A25" s="39"/>
      <c r="B25" s="39"/>
      <c r="C25" s="40"/>
      <c r="D25" s="47"/>
      <c r="E25" s="39"/>
      <c r="F25" s="43"/>
      <c r="G25" s="44"/>
      <c r="H25" s="45"/>
      <c r="I25" s="46"/>
      <c r="S25" t="s">
        <v>168</v>
      </c>
      <c r="T25" s="65" t="s">
        <v>169</v>
      </c>
      <c r="U25" t="s">
        <v>170</v>
      </c>
      <c r="V25" s="67" t="str">
        <f t="shared" si="0"/>
        <v>06:55</v>
      </c>
      <c r="W25" s="23" t="s">
        <v>172</v>
      </c>
      <c r="X25" s="23" t="s">
        <v>63</v>
      </c>
    </row>
    <row r="26" spans="1:24" ht="18" customHeight="1" x14ac:dyDescent="0.2">
      <c r="A26" s="39"/>
      <c r="B26" s="39"/>
      <c r="C26" s="40"/>
      <c r="D26" s="47"/>
      <c r="E26" s="39"/>
      <c r="F26" s="43"/>
      <c r="G26" s="44"/>
      <c r="H26" s="45"/>
      <c r="I26" s="46"/>
    </row>
    <row r="27" spans="1:24" ht="18" customHeight="1" x14ac:dyDescent="0.2">
      <c r="A27" s="39"/>
      <c r="B27" s="39"/>
      <c r="C27" s="40"/>
      <c r="D27" s="47"/>
      <c r="E27" s="39"/>
      <c r="F27" s="43"/>
      <c r="G27" s="44"/>
      <c r="H27" s="45"/>
      <c r="I27" s="46"/>
    </row>
    <row r="28" spans="1:24" ht="18" customHeight="1" x14ac:dyDescent="0.2">
      <c r="A28" s="39"/>
      <c r="B28" s="39"/>
      <c r="C28" s="40"/>
      <c r="D28" s="47"/>
      <c r="E28" s="39"/>
      <c r="F28" s="43"/>
      <c r="G28" s="44"/>
      <c r="H28" s="45"/>
      <c r="I28" s="46"/>
    </row>
    <row r="29" spans="1:24" ht="18" customHeight="1" x14ac:dyDescent="0.2">
      <c r="A29" s="39"/>
      <c r="B29" s="39"/>
      <c r="C29" s="40"/>
      <c r="D29" s="47"/>
      <c r="E29" s="39"/>
      <c r="F29" s="43"/>
      <c r="G29" s="44"/>
      <c r="H29" s="45"/>
      <c r="I29" s="46"/>
    </row>
    <row r="30" spans="1:24" ht="18" customHeight="1" x14ac:dyDescent="0.2">
      <c r="A30" s="39"/>
      <c r="B30" s="39"/>
      <c r="C30" s="40"/>
      <c r="D30" s="47"/>
      <c r="E30" s="39"/>
      <c r="F30" s="43"/>
      <c r="G30" s="44"/>
      <c r="H30" s="45"/>
      <c r="I30" s="46"/>
    </row>
    <row r="31" spans="1:24" ht="18" customHeight="1" x14ac:dyDescent="0.2">
      <c r="A31" s="39"/>
      <c r="B31" s="39"/>
      <c r="C31" s="40"/>
      <c r="D31" s="47"/>
      <c r="E31" s="39"/>
      <c r="F31" s="43"/>
      <c r="G31" s="44"/>
      <c r="H31" s="45"/>
      <c r="I31" s="46"/>
    </row>
    <row r="32" spans="1:24" ht="18" customHeight="1" x14ac:dyDescent="0.2">
      <c r="A32" s="39"/>
      <c r="B32" s="39"/>
      <c r="C32" s="40"/>
      <c r="D32" s="47"/>
      <c r="E32" s="39"/>
      <c r="F32" s="43"/>
      <c r="G32" s="44"/>
      <c r="H32" s="45"/>
      <c r="I32" s="46"/>
    </row>
    <row r="33" spans="1:9" ht="18" customHeight="1" x14ac:dyDescent="0.2">
      <c r="A33" s="39"/>
      <c r="B33" s="39"/>
      <c r="C33" s="40"/>
      <c r="D33" s="47"/>
      <c r="E33" s="39"/>
      <c r="F33" s="43"/>
      <c r="G33" s="44"/>
      <c r="H33" s="45"/>
      <c r="I33" s="46"/>
    </row>
    <row r="34" spans="1:9" ht="18" customHeight="1" x14ac:dyDescent="0.2">
      <c r="A34" s="39"/>
      <c r="B34" s="39"/>
      <c r="C34" s="40"/>
      <c r="D34" s="47"/>
      <c r="E34" s="39"/>
      <c r="F34" s="43"/>
      <c r="G34" s="44"/>
      <c r="H34" s="45"/>
      <c r="I34" s="46"/>
    </row>
    <row r="35" spans="1:9" ht="18" customHeight="1" x14ac:dyDescent="0.2">
      <c r="A35" s="39"/>
      <c r="B35" s="39"/>
      <c r="C35" s="40"/>
      <c r="D35" s="47"/>
      <c r="E35" s="39"/>
      <c r="F35" s="43"/>
      <c r="G35" s="44"/>
      <c r="H35" s="45"/>
      <c r="I35" s="46"/>
    </row>
    <row r="36" spans="1:9" ht="18" customHeight="1" thickBot="1" x14ac:dyDescent="0.25">
      <c r="A36" s="48"/>
      <c r="B36" s="48"/>
      <c r="C36" s="40"/>
      <c r="D36" s="49"/>
      <c r="E36" s="48"/>
      <c r="F36" s="43"/>
      <c r="G36" s="44"/>
      <c r="H36" s="45"/>
      <c r="I36" s="46"/>
    </row>
    <row r="37" spans="1:9" ht="18" customHeight="1" thickBot="1" x14ac:dyDescent="0.3">
      <c r="A37" s="50" t="s">
        <v>109</v>
      </c>
      <c r="B37" s="51"/>
      <c r="C37" s="52">
        <f>SUM(C9:C36)</f>
        <v>10.24</v>
      </c>
      <c r="D37" s="53"/>
      <c r="E37" s="54"/>
      <c r="F37" s="55">
        <f>SUM(F9:F36)</f>
        <v>0</v>
      </c>
      <c r="G37" s="56">
        <f>SUM(G9:G36)</f>
        <v>10.199999999999999</v>
      </c>
      <c r="H37" s="30">
        <f>SUM(H9:H36)</f>
        <v>14.076000000000001</v>
      </c>
      <c r="I37" s="57"/>
    </row>
    <row r="38" spans="1:9" ht="16.5" thickBot="1" x14ac:dyDescent="0.3">
      <c r="A38" s="76" t="s">
        <v>110</v>
      </c>
      <c r="B38" s="77"/>
      <c r="C38" s="77"/>
      <c r="D38" s="58"/>
      <c r="E38" s="59"/>
      <c r="F38" s="60"/>
      <c r="G38" s="78" t="s">
        <v>111</v>
      </c>
      <c r="H38" s="79"/>
      <c r="I38" s="61">
        <v>44420</v>
      </c>
    </row>
    <row r="39" spans="1:9" x14ac:dyDescent="0.2">
      <c r="A39" s="80" t="s">
        <v>112</v>
      </c>
      <c r="B39" s="81"/>
      <c r="C39" s="81"/>
      <c r="D39" s="81"/>
      <c r="E39" s="81"/>
      <c r="F39" s="81"/>
      <c r="G39" s="81"/>
      <c r="H39" s="81"/>
      <c r="I39" s="82"/>
    </row>
    <row r="40" spans="1:9" x14ac:dyDescent="0.2">
      <c r="A40" s="83"/>
      <c r="B40" s="84"/>
      <c r="C40" s="84"/>
      <c r="D40" s="84"/>
      <c r="E40" s="84"/>
      <c r="F40" s="84"/>
      <c r="G40" s="84"/>
      <c r="H40" s="84"/>
      <c r="I40" s="85"/>
    </row>
    <row r="41" spans="1:9" x14ac:dyDescent="0.2">
      <c r="A41" s="83"/>
      <c r="B41" s="84"/>
      <c r="C41" s="84"/>
      <c r="D41" s="84"/>
      <c r="E41" s="84"/>
      <c r="F41" s="84"/>
      <c r="G41" s="84"/>
      <c r="H41" s="84"/>
      <c r="I41" s="85"/>
    </row>
    <row r="42" spans="1:9" x14ac:dyDescent="0.2">
      <c r="A42" s="83"/>
      <c r="B42" s="84"/>
      <c r="C42" s="84"/>
      <c r="D42" s="84"/>
      <c r="E42" s="84"/>
      <c r="F42" s="84"/>
      <c r="G42" s="84"/>
      <c r="H42" s="84"/>
      <c r="I42" s="85"/>
    </row>
    <row r="43" spans="1:9" x14ac:dyDescent="0.2">
      <c r="A43" s="83"/>
      <c r="B43" s="84"/>
      <c r="C43" s="84"/>
      <c r="D43" s="84"/>
      <c r="E43" s="84"/>
      <c r="F43" s="84"/>
      <c r="G43" s="84"/>
      <c r="H43" s="84"/>
      <c r="I43" s="85"/>
    </row>
    <row r="44" spans="1:9" x14ac:dyDescent="0.2">
      <c r="A44" s="83"/>
      <c r="B44" s="84"/>
      <c r="C44" s="84"/>
      <c r="D44" s="84"/>
      <c r="E44" s="84"/>
      <c r="F44" s="84"/>
      <c r="G44" s="84"/>
      <c r="H44" s="84"/>
      <c r="I44" s="85"/>
    </row>
    <row r="45" spans="1:9" ht="15.75" thickBot="1" x14ac:dyDescent="0.25">
      <c r="A45" s="86"/>
      <c r="B45" s="87"/>
      <c r="C45" s="87"/>
      <c r="D45" s="87"/>
      <c r="E45" s="87"/>
      <c r="F45" s="87"/>
      <c r="G45" s="87"/>
      <c r="H45" s="87"/>
      <c r="I45" s="88"/>
    </row>
    <row r="48" spans="1:9" ht="15.75" x14ac:dyDescent="0.25">
      <c r="A48" t="s">
        <v>113</v>
      </c>
    </row>
  </sheetData>
  <mergeCells count="10">
    <mergeCell ref="H7:I7"/>
    <mergeCell ref="A38:C38"/>
    <mergeCell ref="G38:H38"/>
    <mergeCell ref="A39:I45"/>
    <mergeCell ref="B1:H1"/>
    <mergeCell ref="B2:H2"/>
    <mergeCell ref="B3:H3"/>
    <mergeCell ref="B4:H4"/>
    <mergeCell ref="B5:H5"/>
    <mergeCell ref="G6:I6"/>
  </mergeCells>
  <phoneticPr fontId="7" type="noConversion"/>
  <pageMargins left="0.5" right="0.5" top="0.75" bottom="0.75" header="0.3" footer="0.3"/>
  <pageSetup scale="85" orientation="portrait" r:id="rId1"/>
  <headerFooter alignWithMargins="0">
    <oddHeader>&amp;LLEA- Order Form&amp;R&amp;P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Rachael raw data</vt:lpstr>
      <vt:lpstr>python_biological</vt:lpstr>
      <vt:lpstr>CIMIS 226 hourly report_812</vt:lpstr>
      <vt:lpstr>BioToNancy</vt:lpstr>
      <vt:lpstr>solid</vt:lpstr>
      <vt:lpstr>'Rachael raw data'!Print_Area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Xuan Li</cp:lastModifiedBy>
  <cp:lastPrinted>2021-08-17T20:47:10Z</cp:lastPrinted>
  <dcterms:created xsi:type="dcterms:W3CDTF">2021-08-17T18:54:29Z</dcterms:created>
  <dcterms:modified xsi:type="dcterms:W3CDTF">2021-10-05T13:37:02Z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6601870-84e1-4cb4-9051-deea4937efb4_Enabled">
    <vt:lpwstr>true</vt:lpwstr>
  </property>
  <property fmtid="{D5CDD505-2E9C-101B-9397-08002B2CF9AE}" pid="3" name="MSIP_Label_d6601870-84e1-4cb4-9051-deea4937efb4_SetDate">
    <vt:lpwstr>2021-08-18T14:26:33Z</vt:lpwstr>
  </property>
  <property fmtid="{D5CDD505-2E9C-101B-9397-08002B2CF9AE}" pid="4" name="MSIP_Label_d6601870-84e1-4cb4-9051-deea4937efb4_Method">
    <vt:lpwstr>Standard</vt:lpwstr>
  </property>
  <property fmtid="{D5CDD505-2E9C-101B-9397-08002B2CF9AE}" pid="5" name="MSIP_Label_d6601870-84e1-4cb4-9051-deea4937efb4_Name">
    <vt:lpwstr>Limited-Internal</vt:lpwstr>
  </property>
  <property fmtid="{D5CDD505-2E9C-101B-9397-08002B2CF9AE}" pid="6" name="MSIP_Label_d6601870-84e1-4cb4-9051-deea4937efb4_SiteId">
    <vt:lpwstr>9917dcc8-bdaf-4e03-928b-1e67b0d806c5</vt:lpwstr>
  </property>
  <property fmtid="{D5CDD505-2E9C-101B-9397-08002B2CF9AE}" pid="7" name="MSIP_Label_d6601870-84e1-4cb4-9051-deea4937efb4_ActionId">
    <vt:lpwstr>cfaa66ed-3eaf-4e44-bc98-590c83606ad1</vt:lpwstr>
  </property>
  <property fmtid="{D5CDD505-2E9C-101B-9397-08002B2CF9AE}" pid="8" name="MSIP_Label_d6601870-84e1-4cb4-9051-deea4937efb4_ContentBits">
    <vt:lpwstr>0</vt:lpwstr>
  </property>
</Properties>
</file>