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10월" sheetId="1" r:id="rId1"/>
  </sheets>
  <calcPr calcId="152511"/>
</workbook>
</file>

<file path=xl/calcChain.xml><?xml version="1.0" encoding="utf-8"?>
<calcChain xmlns="http://schemas.openxmlformats.org/spreadsheetml/2006/main">
  <c r="O4" i="1" l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P4" i="1"/>
  <c r="K14" i="1" l="1"/>
  <c r="L14" i="1"/>
  <c r="T5" i="1"/>
  <c r="T6" i="1"/>
  <c r="T7" i="1"/>
  <c r="T8" i="1"/>
  <c r="T9" i="1"/>
  <c r="T10" i="1"/>
  <c r="T11" i="1"/>
  <c r="T12" i="1"/>
  <c r="T13" i="1"/>
  <c r="R5" i="1"/>
  <c r="R6" i="1"/>
  <c r="R7" i="1"/>
  <c r="R8" i="1"/>
  <c r="R9" i="1"/>
  <c r="R10" i="1"/>
  <c r="R11" i="1"/>
  <c r="R12" i="1"/>
  <c r="R13" i="1"/>
  <c r="T4" i="1"/>
  <c r="R4" i="1"/>
  <c r="R14" i="1" s="1"/>
  <c r="U6" i="1"/>
  <c r="V6" i="1" s="1"/>
  <c r="U12" i="1"/>
  <c r="V12" i="1" s="1"/>
  <c r="U8" i="1"/>
  <c r="V8" i="1" s="1"/>
  <c r="H5" i="1"/>
  <c r="H6" i="1"/>
  <c r="H7" i="1"/>
  <c r="H8" i="1"/>
  <c r="H9" i="1"/>
  <c r="H10" i="1"/>
  <c r="H11" i="1"/>
  <c r="H12" i="1"/>
  <c r="H13" i="1"/>
  <c r="E5" i="1"/>
  <c r="E6" i="1"/>
  <c r="E7" i="1"/>
  <c r="E8" i="1"/>
  <c r="E9" i="1"/>
  <c r="E10" i="1"/>
  <c r="E11" i="1"/>
  <c r="E12" i="1"/>
  <c r="E13" i="1"/>
  <c r="H4" i="1"/>
  <c r="E4" i="1"/>
  <c r="T14" i="1" l="1"/>
  <c r="U7" i="1"/>
  <c r="V7" i="1" s="1"/>
  <c r="U11" i="1"/>
  <c r="V11" i="1" s="1"/>
  <c r="U5" i="1"/>
  <c r="V5" i="1" s="1"/>
  <c r="U9" i="1"/>
  <c r="V9" i="1" s="1"/>
  <c r="U13" i="1"/>
  <c r="V13" i="1" s="1"/>
  <c r="U10" i="1"/>
  <c r="V10" i="1" s="1"/>
  <c r="U4" i="1"/>
  <c r="V4" i="1" s="1"/>
  <c r="V14" i="1" l="1"/>
  <c r="U14" i="1"/>
</calcChain>
</file>

<file path=xl/sharedStrings.xml><?xml version="1.0" encoding="utf-8"?>
<sst xmlns="http://schemas.openxmlformats.org/spreadsheetml/2006/main" count="52" uniqueCount="45">
  <si>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</si>
  <si>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</si>
  <si>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</si>
  <si>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</si>
  <si>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</si>
  <si>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</si>
  <si>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</si>
  <si>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</si>
  <si>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</si>
  <si>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</si>
  <si>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</si>
  <si>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</si>
  <si>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</si>
  <si>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</si>
  <si>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</si>
  <si>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매수</t>
    <phoneticPr fontId="18" type="noConversion"/>
  </si>
  <si>
    <t>매도</t>
    <phoneticPr fontId="18" type="noConversion"/>
  </si>
  <si>
    <t>차</t>
    <phoneticPr fontId="18" type="noConversion"/>
  </si>
  <si>
    <t>차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</si>
  <si>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</si>
  <si>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</si>
  <si>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</si>
  <si>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</si>
  <si>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</si>
  <si>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하락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</si>
  <si>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</si>
  <si>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</si>
  <si>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</si>
  <si>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</si>
  <si>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</si>
  <si>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</si>
  <si>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</si>
  <si>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</si>
  <si>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</si>
  <si>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</si>
  <si>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</si>
  <si>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</si>
  <si>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</si>
  <si>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매수시점
으로부터</t>
    <phoneticPr fontId="18" type="noConversion"/>
  </si>
  <si>
    <t>금액</t>
    <phoneticPr fontId="18" type="noConversion"/>
  </si>
  <si>
    <t>매수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</si>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</sst>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0" fillId="33" borderId="10" xfId="0" applyFill="1" applyBorder="1" applyAlignment="1">
      <alignment horizontal="center" vertical="center"/>
    </xf>
    <xf numFmtId="10" fontId="23" fillId="0" borderId="10" xfId="1" applyNumberFormat="1" applyFont="1" applyBorder="1">
      <alignment vertical="center"/>
    </xf>
    <xf numFmtId="177" fontId="23" fillId="0" borderId="10" xfId="0" applyNumberFormat="1" applyFont="1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0" fontId="0" fillId="0" borderId="1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4" fillId="35" borderId="1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14" xfId="0" applyFont="1" applyFill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179" fontId="20" fillId="34" borderId="10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zoomScale="85" zoomScaleNormal="85" workbookViewId="0">
      <selection activeCell="A16" sqref="A16"/>
    </sheetView>
  </sheetViews>
  <sheetFormatPr defaultRowHeight="17.600000000000001" x14ac:dyDescent="0.55000000000000004"/>
  <cols>
    <col min="1" max="1" width="10.2109375" customWidth="1"/>
    <col min="2" max="2" width="12.42578125" bestFit="1" customWidth="1"/>
    <col min="3" max="3" width="11.640625" bestFit="1" customWidth="1"/>
    <col min="4" max="4" width="11.5703125" bestFit="1" customWidth="1"/>
    <col min="5" max="5" width="11.5703125" customWidth="1"/>
    <col min="6" max="7" width="11.5703125" bestFit="1" customWidth="1"/>
    <col min="8" max="8" width="11.5703125" customWidth="1"/>
    <col min="9" max="10" width="8.5703125" bestFit="1" customWidth="1"/>
    <col min="11" max="12" width="8.5" bestFit="1" customWidth="1"/>
    <col min="13" max="13" width="0.7109375" customWidth="1"/>
    <col min="14" max="14" width="8.5703125" style="2" bestFit="1" customWidth="1"/>
    <col min="15" max="20" width="7.140625" customWidth="1"/>
    <col min="21" max="22" width="7.140625" style="2" customWidth="1"/>
  </cols>
  <sheetData>
    <row r="1" spans="1:22" ht="40.299999999999997" customHeight="1" x14ac:dyDescent="0.55000000000000004">
      <c r="A1" s="43" t="s">
        <v>37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x14ac:dyDescent="0.55000000000000004">
      <c r="A2" s="34">
        <v>42650</v>
      </c>
      <c r="B2" s="35" t="s">
        <v>33</v>
      </c>
      <c r="C2" s="35" t="s">
        <v>15</v>
      </c>
      <c r="D2" s="35"/>
      <c r="E2" s="35"/>
      <c r="F2" s="35" t="s">
        <v>16</v>
      </c>
      <c r="G2" s="35"/>
      <c r="H2" s="35"/>
      <c r="I2" s="36" t="s">
        <v>39</v>
      </c>
      <c r="J2" s="37"/>
      <c r="K2" s="38" t="s">
        <v>10</v>
      </c>
      <c r="L2" s="38" t="s">
        <v>11</v>
      </c>
      <c r="M2" s="31"/>
      <c r="N2" s="40" t="s">
        <v>38</v>
      </c>
      <c r="O2" s="18" t="s">
        <v>29</v>
      </c>
      <c r="P2" s="18" t="s">
        <v>28</v>
      </c>
      <c r="Q2" s="36" t="s">
        <v>25</v>
      </c>
      <c r="R2" s="47"/>
      <c r="S2" s="47"/>
      <c r="T2" s="47"/>
      <c r="U2" s="47"/>
      <c r="V2" s="24">
        <v>0.33</v>
      </c>
    </row>
    <row r="3" spans="1:22" ht="35.15" customHeight="1" x14ac:dyDescent="0.55000000000000004">
      <c r="A3" s="35"/>
      <c r="B3" s="35"/>
      <c r="C3" s="19" t="s">
        <v>12</v>
      </c>
      <c r="D3" s="19" t="s">
        <v>13</v>
      </c>
      <c r="E3" s="19" t="s">
        <v>17</v>
      </c>
      <c r="F3" s="19" t="s">
        <v>14</v>
      </c>
      <c r="G3" s="19" t="s">
        <v>13</v>
      </c>
      <c r="H3" s="19" t="s">
        <v>18</v>
      </c>
      <c r="I3" s="19" t="s">
        <v>40</v>
      </c>
      <c r="J3" s="19" t="s">
        <v>41</v>
      </c>
      <c r="K3" s="39"/>
      <c r="L3" s="39"/>
      <c r="M3" s="32"/>
      <c r="N3" s="41"/>
      <c r="O3" s="18">
        <v>4</v>
      </c>
      <c r="P3" s="18">
        <v>4</v>
      </c>
      <c r="Q3" s="24" t="s">
        <v>26</v>
      </c>
      <c r="R3" s="24" t="s">
        <v>31</v>
      </c>
      <c r="S3" s="24" t="s">
        <v>27</v>
      </c>
      <c r="T3" s="24" t="s">
        <v>32</v>
      </c>
      <c r="U3" s="45" t="s">
        <v>44</v>
      </c>
      <c r="V3" s="45" t="s">
        <v>43</v>
      </c>
    </row>
    <row r="4" spans="1:22" x14ac:dyDescent="0.55000000000000004">
      <c r="A4" s="35"/>
      <c r="B4" s="5" t="s">
        <v>0</v>
      </c>
      <c r="C4" s="6">
        <v>0.37617184027777778</v>
      </c>
      <c r="D4" s="6">
        <v>0.37617817129629633</v>
      </c>
      <c r="E4" s="6">
        <f>D4-C4</f>
        <v>6.3310185185461165E-6</v>
      </c>
      <c r="F4" s="6">
        <v>0.37617907407407408</v>
      </c>
      <c r="G4" s="6">
        <v>0.37620431712962965</v>
      </c>
      <c r="H4" s="6">
        <f>G4-F4</f>
        <v>2.5243055555568272E-5</v>
      </c>
      <c r="I4" s="5">
        <v>4990</v>
      </c>
      <c r="J4" s="5">
        <v>5040</v>
      </c>
      <c r="K4" s="25">
        <v>0.67</v>
      </c>
      <c r="L4" s="5">
        <v>2013</v>
      </c>
      <c r="M4" s="32"/>
      <c r="N4" s="4" t="s">
        <v>19</v>
      </c>
      <c r="O4" s="12">
        <f>I4+((I4/100)*O$3)</f>
        <v>5189.6000000000004</v>
      </c>
      <c r="P4" s="12">
        <f>I4-((I4/100)*P$3)</f>
        <v>4790.3999999999996</v>
      </c>
      <c r="Q4" s="12">
        <v>5650</v>
      </c>
      <c r="R4" s="21">
        <f>((Q4-$I4)*100/$I4)</f>
        <v>13.226452905811623</v>
      </c>
      <c r="S4" s="13">
        <v>5350</v>
      </c>
      <c r="T4" s="21">
        <f>((S4-$I4)*100/$I4)</f>
        <v>7.214428857715431</v>
      </c>
      <c r="U4" s="4" t="str">
        <f>IF( P4&lt;=S4, IF(O4&lt;=Q4, "승리", "패배"), "패배")</f>
        <v>승리</v>
      </c>
      <c r="V4" s="4">
        <f>IF(U4="승리", $O$3-$V$2, -($P$3+$V$2))</f>
        <v>3.67</v>
      </c>
    </row>
    <row r="5" spans="1:22" x14ac:dyDescent="0.55000000000000004">
      <c r="A5" s="35"/>
      <c r="B5" s="5" t="s">
        <v>1</v>
      </c>
      <c r="C5" s="6">
        <v>0.39078499999999999</v>
      </c>
      <c r="D5" s="6">
        <v>0.3907902430555556</v>
      </c>
      <c r="E5" s="6">
        <f t="shared" ref="E5:E13" si="0">D5-C5</f>
        <v>5.2430555556037817E-6</v>
      </c>
      <c r="F5" s="6">
        <v>0.3907993402777778</v>
      </c>
      <c r="G5" s="6">
        <v>0.39111098379629627</v>
      </c>
      <c r="H5" s="6">
        <f t="shared" ref="H5:H13" si="1">G5-F5</f>
        <v>3.1164351851847849E-4</v>
      </c>
      <c r="I5" s="5">
        <v>4120</v>
      </c>
      <c r="J5" s="5">
        <v>4165</v>
      </c>
      <c r="K5" s="25">
        <v>0.76</v>
      </c>
      <c r="L5" s="5">
        <v>2266</v>
      </c>
      <c r="M5" s="32"/>
      <c r="N5" s="4" t="s">
        <v>20</v>
      </c>
      <c r="O5" s="12">
        <f t="shared" ref="O5:O13" si="2">I5+((I5/100)*O$3)</f>
        <v>4284.8</v>
      </c>
      <c r="P5" s="12">
        <f t="shared" ref="P5:P13" si="3">I5-((I5/100)*P$3)</f>
        <v>3955.2</v>
      </c>
      <c r="Q5" s="12">
        <v>4400</v>
      </c>
      <c r="R5" s="21">
        <f t="shared" ref="R5:R13" si="4">((Q5-$I5)*100/$I5)</f>
        <v>6.7961165048543686</v>
      </c>
      <c r="S5" s="13">
        <v>4050</v>
      </c>
      <c r="T5" s="21">
        <f t="shared" ref="T5:T13" si="5">((S5-$I5)*100/$I5)</f>
        <v>-1.6990291262135921</v>
      </c>
      <c r="U5" s="4" t="str">
        <f t="shared" ref="U5:U13" si="6">IF( P5&lt;=S5, IF(O5&lt;=Q5, "승리", "패배"), "패배")</f>
        <v>승리</v>
      </c>
      <c r="V5" s="4">
        <f t="shared" ref="V5:V13" si="7">IF(U5="승리", $O$3-$V$2, -($P$3+$V$2))</f>
        <v>3.67</v>
      </c>
    </row>
    <row r="6" spans="1:22" x14ac:dyDescent="0.55000000000000004">
      <c r="A6" s="35"/>
      <c r="B6" s="5" t="s">
        <v>2</v>
      </c>
      <c r="C6" s="6">
        <v>0.39433062499999999</v>
      </c>
      <c r="D6" s="6">
        <v>0.39433207175925927</v>
      </c>
      <c r="E6" s="6">
        <f t="shared" si="0"/>
        <v>1.4467592592826151E-6</v>
      </c>
      <c r="F6" s="6">
        <v>0.39433568287037035</v>
      </c>
      <c r="G6" s="6">
        <v>0.39474612268518516</v>
      </c>
      <c r="H6" s="6">
        <f t="shared" si="1"/>
        <v>4.104398148148114E-4</v>
      </c>
      <c r="I6" s="5">
        <v>11300</v>
      </c>
      <c r="J6" s="5">
        <v>11450</v>
      </c>
      <c r="K6" s="25">
        <v>1</v>
      </c>
      <c r="L6" s="5">
        <v>2927</v>
      </c>
      <c r="M6" s="32"/>
      <c r="N6" s="4" t="s">
        <v>20</v>
      </c>
      <c r="O6" s="12">
        <f t="shared" si="2"/>
        <v>11752</v>
      </c>
      <c r="P6" s="12">
        <f t="shared" si="3"/>
        <v>10848</v>
      </c>
      <c r="Q6" s="12">
        <v>11900</v>
      </c>
      <c r="R6" s="21">
        <f t="shared" si="4"/>
        <v>5.3097345132743365</v>
      </c>
      <c r="S6" s="13">
        <v>9960</v>
      </c>
      <c r="T6" s="21">
        <f t="shared" si="5"/>
        <v>-11.858407079646017</v>
      </c>
      <c r="U6" s="4" t="str">
        <f t="shared" si="6"/>
        <v>패배</v>
      </c>
      <c r="V6" s="4">
        <f t="shared" si="7"/>
        <v>-4.33</v>
      </c>
    </row>
    <row r="7" spans="1:22" x14ac:dyDescent="0.55000000000000004">
      <c r="A7" s="35"/>
      <c r="B7" s="5" t="s">
        <v>3</v>
      </c>
      <c r="C7" s="6">
        <v>0.41149203703703702</v>
      </c>
      <c r="D7" s="6">
        <v>0.41149332175925929</v>
      </c>
      <c r="E7" s="6">
        <f t="shared" si="0"/>
        <v>1.2847222222722721E-6</v>
      </c>
      <c r="F7" s="6">
        <v>0.41150709490740739</v>
      </c>
      <c r="G7" s="6">
        <v>0.41153013888888884</v>
      </c>
      <c r="H7" s="6">
        <f t="shared" si="1"/>
        <v>2.3043981481452036E-5</v>
      </c>
      <c r="I7" s="5">
        <v>3540</v>
      </c>
      <c r="J7" s="5">
        <v>3580</v>
      </c>
      <c r="K7" s="25">
        <v>0.8</v>
      </c>
      <c r="L7" s="5">
        <v>2378</v>
      </c>
      <c r="M7" s="32"/>
      <c r="N7" s="4" t="s">
        <v>20</v>
      </c>
      <c r="O7" s="12">
        <f t="shared" si="2"/>
        <v>3681.6</v>
      </c>
      <c r="P7" s="12">
        <f t="shared" si="3"/>
        <v>3398.4</v>
      </c>
      <c r="Q7" s="12">
        <v>3765</v>
      </c>
      <c r="R7" s="21">
        <f t="shared" si="4"/>
        <v>6.3559322033898304</v>
      </c>
      <c r="S7" s="13">
        <v>3340</v>
      </c>
      <c r="T7" s="21">
        <f t="shared" si="5"/>
        <v>-5.6497175141242941</v>
      </c>
      <c r="U7" s="4" t="str">
        <f t="shared" si="6"/>
        <v>패배</v>
      </c>
      <c r="V7" s="4">
        <f t="shared" si="7"/>
        <v>-4.33</v>
      </c>
    </row>
    <row r="8" spans="1:22" x14ac:dyDescent="0.55000000000000004">
      <c r="A8" s="35"/>
      <c r="B8" s="5" t="s">
        <v>4</v>
      </c>
      <c r="C8" s="6">
        <v>0.42578164351851849</v>
      </c>
      <c r="D8" s="6">
        <v>0.42578309027777778</v>
      </c>
      <c r="E8" s="6">
        <f t="shared" si="0"/>
        <v>1.4467592592826151E-6</v>
      </c>
      <c r="F8" s="6">
        <v>0.42578648148148152</v>
      </c>
      <c r="G8" s="6">
        <v>0.44397582175925926</v>
      </c>
      <c r="H8" s="6">
        <f t="shared" si="1"/>
        <v>1.8189340277777744E-2</v>
      </c>
      <c r="I8" s="5">
        <v>4330</v>
      </c>
      <c r="J8" s="7">
        <v>4375</v>
      </c>
      <c r="K8" s="26">
        <v>0.71</v>
      </c>
      <c r="L8" s="7">
        <v>2120</v>
      </c>
      <c r="M8" s="32"/>
      <c r="N8" s="4" t="s">
        <v>21</v>
      </c>
      <c r="O8" s="12">
        <f t="shared" si="2"/>
        <v>4503.2</v>
      </c>
      <c r="P8" s="12">
        <f t="shared" si="3"/>
        <v>4156.8</v>
      </c>
      <c r="Q8" s="12">
        <v>4735</v>
      </c>
      <c r="R8" s="21">
        <f t="shared" si="4"/>
        <v>9.3533487297921472</v>
      </c>
      <c r="S8" s="13">
        <v>4265</v>
      </c>
      <c r="T8" s="21">
        <f t="shared" si="5"/>
        <v>-1.5011547344110854</v>
      </c>
      <c r="U8" s="4" t="str">
        <f t="shared" si="6"/>
        <v>승리</v>
      </c>
      <c r="V8" s="4">
        <f t="shared" si="7"/>
        <v>3.67</v>
      </c>
    </row>
    <row r="9" spans="1:22" s="1" customFormat="1" x14ac:dyDescent="0.55000000000000004">
      <c r="A9" s="35"/>
      <c r="B9" s="8" t="s">
        <v>5</v>
      </c>
      <c r="C9" s="9">
        <v>0.46740060185185189</v>
      </c>
      <c r="D9" s="9">
        <v>0.46740186342592588</v>
      </c>
      <c r="E9" s="9">
        <f t="shared" si="0"/>
        <v>1.2615740739851944E-6</v>
      </c>
      <c r="F9" s="9">
        <v>0.46740486111111107</v>
      </c>
      <c r="G9" s="9">
        <v>0.46787874999999995</v>
      </c>
      <c r="H9" s="9">
        <f t="shared" si="1"/>
        <v>4.7388888888888481E-4</v>
      </c>
      <c r="I9" s="10">
        <v>1555</v>
      </c>
      <c r="J9" s="11">
        <v>1515</v>
      </c>
      <c r="K9" s="27">
        <v>-2.89</v>
      </c>
      <c r="L9" s="11">
        <v>-8632</v>
      </c>
      <c r="M9" s="32"/>
      <c r="N9" s="4" t="s">
        <v>21</v>
      </c>
      <c r="O9" s="12">
        <f t="shared" si="2"/>
        <v>1617.2</v>
      </c>
      <c r="P9" s="12">
        <f t="shared" si="3"/>
        <v>1492.8</v>
      </c>
      <c r="Q9" s="12">
        <v>1715</v>
      </c>
      <c r="R9" s="21">
        <f t="shared" si="4"/>
        <v>10.289389067524116</v>
      </c>
      <c r="S9" s="13">
        <v>1500</v>
      </c>
      <c r="T9" s="21">
        <f t="shared" si="5"/>
        <v>-3.536977491961415</v>
      </c>
      <c r="U9" s="4" t="str">
        <f t="shared" si="6"/>
        <v>승리</v>
      </c>
      <c r="V9" s="4">
        <f t="shared" si="7"/>
        <v>3.67</v>
      </c>
    </row>
    <row r="10" spans="1:22" x14ac:dyDescent="0.55000000000000004">
      <c r="A10" s="35"/>
      <c r="B10" s="5" t="s">
        <v>6</v>
      </c>
      <c r="C10" s="6">
        <v>0.48487979166666667</v>
      </c>
      <c r="D10" s="6">
        <v>0.48526768518518515</v>
      </c>
      <c r="E10" s="6">
        <f t="shared" si="0"/>
        <v>3.8789351851847842E-4</v>
      </c>
      <c r="F10" s="6">
        <v>0.48527094907407409</v>
      </c>
      <c r="G10" s="6">
        <v>0.48622261574074077</v>
      </c>
      <c r="H10" s="6">
        <f t="shared" si="1"/>
        <v>9.5166666666668398E-4</v>
      </c>
      <c r="I10" s="5">
        <v>3625</v>
      </c>
      <c r="J10" s="7">
        <v>3665</v>
      </c>
      <c r="K10" s="26">
        <v>0.77</v>
      </c>
      <c r="L10" s="7">
        <v>2299</v>
      </c>
      <c r="M10" s="32"/>
      <c r="N10" s="4" t="s">
        <v>22</v>
      </c>
      <c r="O10" s="12">
        <f t="shared" si="2"/>
        <v>3770</v>
      </c>
      <c r="P10" s="12">
        <f t="shared" si="3"/>
        <v>3480</v>
      </c>
      <c r="Q10" s="12">
        <v>3950</v>
      </c>
      <c r="R10" s="21">
        <f t="shared" si="4"/>
        <v>8.9655172413793096</v>
      </c>
      <c r="S10" s="13">
        <v>3580</v>
      </c>
      <c r="T10" s="21">
        <f t="shared" si="5"/>
        <v>-1.2413793103448276</v>
      </c>
      <c r="U10" s="4" t="str">
        <f t="shared" si="6"/>
        <v>승리</v>
      </c>
      <c r="V10" s="4">
        <f t="shared" si="7"/>
        <v>3.67</v>
      </c>
    </row>
    <row r="11" spans="1:22" x14ac:dyDescent="0.55000000000000004">
      <c r="A11" s="35"/>
      <c r="B11" s="5" t="s">
        <v>7</v>
      </c>
      <c r="C11" s="6">
        <v>0.49759053240740742</v>
      </c>
      <c r="D11" s="6">
        <v>0.49759269675925927</v>
      </c>
      <c r="E11" s="6">
        <f t="shared" si="0"/>
        <v>2.1643518518521532E-6</v>
      </c>
      <c r="F11" s="6">
        <v>0.49759613425925925</v>
      </c>
      <c r="G11" s="6">
        <v>0.49778790509259258</v>
      </c>
      <c r="H11" s="6">
        <f t="shared" si="1"/>
        <v>1.9177083333332678E-4</v>
      </c>
      <c r="I11" s="5">
        <v>8870</v>
      </c>
      <c r="J11" s="7">
        <v>8960</v>
      </c>
      <c r="K11" s="26">
        <v>0.68</v>
      </c>
      <c r="L11" s="7">
        <v>2003</v>
      </c>
      <c r="M11" s="32"/>
      <c r="N11" s="4" t="s">
        <v>23</v>
      </c>
      <c r="O11" s="12">
        <f t="shared" si="2"/>
        <v>9224.7999999999993</v>
      </c>
      <c r="P11" s="12">
        <f t="shared" si="3"/>
        <v>8515.2000000000007</v>
      </c>
      <c r="Q11" s="12">
        <v>9750</v>
      </c>
      <c r="R11" s="21">
        <f t="shared" si="4"/>
        <v>9.9210822998872601</v>
      </c>
      <c r="S11" s="13">
        <v>8800</v>
      </c>
      <c r="T11" s="21">
        <f t="shared" si="5"/>
        <v>-0.78917700112739575</v>
      </c>
      <c r="U11" s="4" t="str">
        <f t="shared" si="6"/>
        <v>승리</v>
      </c>
      <c r="V11" s="4">
        <f t="shared" si="7"/>
        <v>3.67</v>
      </c>
    </row>
    <row r="12" spans="1:22" x14ac:dyDescent="0.55000000000000004">
      <c r="A12" s="35"/>
      <c r="B12" s="5" t="s">
        <v>8</v>
      </c>
      <c r="C12" s="6">
        <v>0.56084158564814812</v>
      </c>
      <c r="D12" s="6">
        <v>0.56084409722222228</v>
      </c>
      <c r="E12" s="6">
        <f t="shared" si="0"/>
        <v>2.5115740741599168E-6</v>
      </c>
      <c r="F12" s="6">
        <v>0.56084912037037038</v>
      </c>
      <c r="G12" s="6">
        <v>0.56275040509259255</v>
      </c>
      <c r="H12" s="6">
        <f t="shared" si="1"/>
        <v>1.901284722222174E-3</v>
      </c>
      <c r="I12" s="5">
        <v>5080</v>
      </c>
      <c r="J12" s="7">
        <v>5130</v>
      </c>
      <c r="K12" s="26">
        <v>0.65</v>
      </c>
      <c r="L12" s="7">
        <v>1962</v>
      </c>
      <c r="M12" s="32"/>
      <c r="N12" s="14" t="s">
        <v>24</v>
      </c>
      <c r="O12" s="12">
        <f t="shared" si="2"/>
        <v>5283.2</v>
      </c>
      <c r="P12" s="12">
        <f t="shared" si="3"/>
        <v>4876.8</v>
      </c>
      <c r="Q12" s="12">
        <v>5190</v>
      </c>
      <c r="R12" s="21">
        <f t="shared" si="4"/>
        <v>2.1653543307086616</v>
      </c>
      <c r="S12" s="13">
        <v>4385</v>
      </c>
      <c r="T12" s="21">
        <f t="shared" si="5"/>
        <v>-13.681102362204724</v>
      </c>
      <c r="U12" s="4" t="str">
        <f t="shared" si="6"/>
        <v>패배</v>
      </c>
      <c r="V12" s="4">
        <f t="shared" si="7"/>
        <v>-4.33</v>
      </c>
    </row>
    <row r="13" spans="1:22" s="1" customFormat="1" x14ac:dyDescent="0.55000000000000004">
      <c r="A13" s="35"/>
      <c r="B13" s="10" t="s">
        <v>9</v>
      </c>
      <c r="C13" s="9">
        <v>0.5911277430555556</v>
      </c>
      <c r="D13" s="9">
        <v>0.59112884259259257</v>
      </c>
      <c r="E13" s="9">
        <f t="shared" si="0"/>
        <v>1.0995370369748514E-6</v>
      </c>
      <c r="F13" s="9">
        <v>0.5911320717592593</v>
      </c>
      <c r="G13" s="9">
        <v>0.59262534722222215</v>
      </c>
      <c r="H13" s="9">
        <f t="shared" si="1"/>
        <v>1.4932754629628509E-3</v>
      </c>
      <c r="I13" s="10">
        <v>7750</v>
      </c>
      <c r="J13" s="11">
        <v>7550</v>
      </c>
      <c r="K13" s="27">
        <v>-2.9</v>
      </c>
      <c r="L13" s="11">
        <v>-8540</v>
      </c>
      <c r="M13" s="32"/>
      <c r="N13" s="4" t="s">
        <v>21</v>
      </c>
      <c r="O13" s="12">
        <f t="shared" si="2"/>
        <v>8060</v>
      </c>
      <c r="P13" s="12">
        <f t="shared" si="3"/>
        <v>7440</v>
      </c>
      <c r="Q13" s="12">
        <v>8100</v>
      </c>
      <c r="R13" s="21">
        <f t="shared" si="4"/>
        <v>4.5161290322580649</v>
      </c>
      <c r="S13" s="13">
        <v>7500</v>
      </c>
      <c r="T13" s="21">
        <f t="shared" si="5"/>
        <v>-3.225806451612903</v>
      </c>
      <c r="U13" s="4" t="str">
        <f t="shared" si="6"/>
        <v>승리</v>
      </c>
      <c r="V13" s="4">
        <f t="shared" si="7"/>
        <v>3.67</v>
      </c>
    </row>
    <row r="14" spans="1:22" ht="33.9" customHeight="1" x14ac:dyDescent="0.55000000000000004">
      <c r="A14" s="28" t="s">
        <v>42</v>
      </c>
      <c r="B14" s="29"/>
      <c r="C14" s="29"/>
      <c r="D14" s="29"/>
      <c r="E14" s="29"/>
      <c r="F14" s="29"/>
      <c r="G14" s="29"/>
      <c r="H14" s="29"/>
      <c r="I14" s="30"/>
      <c r="J14" s="3" t="s">
        <v>30</v>
      </c>
      <c r="K14" s="15">
        <f>SUM(K4:K13)/100</f>
        <v>2.5000000000000044E-3</v>
      </c>
      <c r="L14" s="16">
        <f>SUM(L4:L13)</f>
        <v>796</v>
      </c>
      <c r="M14" s="33"/>
      <c r="N14" s="17" t="s">
        <v>34</v>
      </c>
      <c r="O14" s="22" t="s">
        <v>34</v>
      </c>
      <c r="P14" s="22" t="s">
        <v>34</v>
      </c>
      <c r="Q14" s="23" t="s">
        <v>35</v>
      </c>
      <c r="R14" s="42">
        <f>AVERAGE(R4:R13)</f>
        <v>7.6899056828879706</v>
      </c>
      <c r="S14" s="23" t="s">
        <v>36</v>
      </c>
      <c r="T14" s="42">
        <f>AVERAGE(T4:T13)</f>
        <v>-3.5968322213930826</v>
      </c>
      <c r="U14" s="46">
        <f>COUNTIF(U4:U13, "승리")/COUNTA(U4:U13)</f>
        <v>0.7</v>
      </c>
      <c r="V14" s="4">
        <f>AVERAGE(V4:V13)</f>
        <v>1.27</v>
      </c>
    </row>
    <row r="15" spans="1:22" x14ac:dyDescent="0.55000000000000004">
      <c r="B15" s="20"/>
    </row>
    <row r="18" spans="24:24" x14ac:dyDescent="0.55000000000000004">
      <c r="X18" s="2"/>
    </row>
    <row r="19" spans="24:24" x14ac:dyDescent="0.55000000000000004">
      <c r="X19" s="2"/>
    </row>
    <row r="30" spans="24:24" ht="18" customHeight="1" x14ac:dyDescent="0.55000000000000004"/>
  </sheetData>
  <mergeCells count="12">
    <mergeCell ref="A14:I14"/>
    <mergeCell ref="M2:M14"/>
    <mergeCell ref="A2:A13"/>
    <mergeCell ref="B2:B3"/>
    <mergeCell ref="I2:J2"/>
    <mergeCell ref="K2:K3"/>
    <mergeCell ref="L2:L3"/>
    <mergeCell ref="N2:N3"/>
    <mergeCell ref="C2:E2"/>
    <mergeCell ref="F2:H2"/>
    <mergeCell ref="Q2:U2"/>
    <mergeCell ref="A1:V1"/>
  </mergeCells>
  <phoneticPr fontId="18" type="noConversion"/>
  <pageMargins left="0.7" right="0.7" top="0.75" bottom="0.75" header="0.3" footer="0.3"/>
  <pageSetup paperSize="9" orientation="portrait" r:id="rId1"/>
  <ignoredErrors>
    <ignoredError sqref="U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2016-10-09T17:44:30Z</dcterms:modified>
</cp:coreProperties>
</file>