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ABot\결과분석\"/>
    </mc:Choice>
  </mc:AlternateContent>
  <bookViews>
    <workbookView xWindow="0" yWindow="0" windowWidth="20880" windowHeight="10791" activeTab="1"/>
  </bookViews>
  <sheets>
    <sheet name="10월" sheetId="3" r:id="rId1"/>
    <sheet name="10월 틱속도, 양거래" sheetId="8" r:id="rId2"/>
    <sheet name="10%~12% 이내 검색 유효성 발견" sheetId="5" r:id="rId3"/>
    <sheet name="Sheet3" sheetId="11" r:id="rId4"/>
  </sheets>
  <definedNames>
    <definedName name="_xlnm._FilterDatabase" localSheetId="1" hidden="1">'10월 틱속도, 양거래'!$E$2:$J$52</definedName>
  </definedNames>
  <calcPr calcId="152511"/>
</workbook>
</file>

<file path=xl/calcChain.xml><?xml version="1.0" encoding="utf-8"?>
<calcChain xmlns="http://schemas.openxmlformats.org/spreadsheetml/2006/main">
  <c r="H4" i="8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3" i="8"/>
  <c r="V1" i="11"/>
  <c r="J47" i="8"/>
  <c r="J37" i="8"/>
  <c r="J22" i="8"/>
  <c r="J20" i="8"/>
  <c r="J15" i="8"/>
  <c r="J12" i="8"/>
  <c r="J11" i="8"/>
  <c r="J9" i="8"/>
  <c r="J5" i="8"/>
  <c r="J4" i="8"/>
  <c r="J3" i="8"/>
  <c r="J6" i="8"/>
  <c r="J7" i="8"/>
  <c r="J8" i="8"/>
  <c r="J10" i="8"/>
  <c r="J13" i="8"/>
  <c r="J14" i="8"/>
  <c r="J16" i="8"/>
  <c r="J17" i="8"/>
  <c r="J18" i="8"/>
  <c r="J19" i="8"/>
  <c r="J21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8" i="8"/>
  <c r="J39" i="8"/>
  <c r="J40" i="8"/>
  <c r="J41" i="8"/>
  <c r="J42" i="8"/>
  <c r="J43" i="8"/>
  <c r="J44" i="8"/>
  <c r="J45" i="8"/>
  <c r="J46" i="8"/>
  <c r="J48" i="8"/>
  <c r="J49" i="8"/>
  <c r="J50" i="8"/>
  <c r="J51" i="8"/>
  <c r="J52" i="8"/>
  <c r="F47" i="8" l="1"/>
  <c r="F48" i="8"/>
  <c r="F49" i="8"/>
  <c r="F50" i="8"/>
  <c r="F51" i="8"/>
  <c r="F52" i="8"/>
  <c r="F12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5" i="8"/>
  <c r="F6" i="8"/>
  <c r="F7" i="8"/>
  <c r="F8" i="8"/>
  <c r="F9" i="8"/>
  <c r="F10" i="8"/>
  <c r="F11" i="8"/>
  <c r="F13" i="8"/>
  <c r="F4" i="8"/>
  <c r="F3" i="8"/>
  <c r="P130" i="3" l="1"/>
  <c r="N130" i="3"/>
  <c r="H130" i="3" s="1"/>
  <c r="M130" i="3"/>
  <c r="D130" i="3"/>
  <c r="F130" i="3" s="1"/>
  <c r="P129" i="3"/>
  <c r="N129" i="3"/>
  <c r="H129" i="3" s="1"/>
  <c r="M129" i="3"/>
  <c r="D129" i="3"/>
  <c r="F129" i="3" s="1"/>
  <c r="P128" i="3"/>
  <c r="N128" i="3"/>
  <c r="H128" i="3" s="1"/>
  <c r="M128" i="3"/>
  <c r="D128" i="3"/>
  <c r="F128" i="3" s="1"/>
  <c r="P126" i="3"/>
  <c r="N126" i="3"/>
  <c r="M126" i="3"/>
  <c r="H126" i="3"/>
  <c r="D126" i="3"/>
  <c r="F126" i="3" s="1"/>
  <c r="P125" i="3"/>
  <c r="N125" i="3"/>
  <c r="H125" i="3" s="1"/>
  <c r="M125" i="3"/>
  <c r="D125" i="3"/>
  <c r="F125" i="3" s="1"/>
  <c r="P124" i="3"/>
  <c r="N124" i="3"/>
  <c r="H124" i="3" s="1"/>
  <c r="M124" i="3"/>
  <c r="D124" i="3"/>
  <c r="F124" i="3" s="1"/>
  <c r="P123" i="3"/>
  <c r="N123" i="3"/>
  <c r="H123" i="3" s="1"/>
  <c r="M123" i="3"/>
  <c r="D123" i="3"/>
  <c r="F123" i="3" s="1"/>
  <c r="P127" i="3"/>
  <c r="P131" i="3"/>
  <c r="M127" i="3"/>
  <c r="N127" i="3"/>
  <c r="H127" i="3" s="1"/>
  <c r="M131" i="3"/>
  <c r="N131" i="3"/>
  <c r="H131" i="3" s="1"/>
  <c r="D127" i="3"/>
  <c r="F127" i="3" s="1"/>
  <c r="D131" i="3"/>
  <c r="F131" i="3" s="1"/>
  <c r="Q132" i="3"/>
  <c r="P122" i="3"/>
  <c r="N122" i="3"/>
  <c r="H122" i="3" s="1"/>
  <c r="M122" i="3"/>
  <c r="D122" i="3"/>
  <c r="F122" i="3" s="1"/>
  <c r="P121" i="3"/>
  <c r="N121" i="3"/>
  <c r="H121" i="3" s="1"/>
  <c r="M121" i="3"/>
  <c r="D121" i="3"/>
  <c r="F121" i="3" s="1"/>
  <c r="P132" i="3" l="1"/>
  <c r="P115" i="3"/>
  <c r="P116" i="3"/>
  <c r="P117" i="3"/>
  <c r="P114" i="3"/>
  <c r="Q118" i="3"/>
  <c r="N117" i="3"/>
  <c r="H117" i="3" s="1"/>
  <c r="M117" i="3"/>
  <c r="D117" i="3"/>
  <c r="F117" i="3" s="1"/>
  <c r="N116" i="3"/>
  <c r="H116" i="3" s="1"/>
  <c r="M116" i="3"/>
  <c r="D116" i="3"/>
  <c r="F116" i="3" s="1"/>
  <c r="N115" i="3"/>
  <c r="H115" i="3" s="1"/>
  <c r="M115" i="3"/>
  <c r="D115" i="3"/>
  <c r="F115" i="3" s="1"/>
  <c r="N114" i="3"/>
  <c r="H114" i="3" s="1"/>
  <c r="M114" i="3"/>
  <c r="D114" i="3"/>
  <c r="F114" i="3" s="1"/>
  <c r="P118" i="3" l="1"/>
  <c r="N102" i="3"/>
  <c r="N108" i="3"/>
  <c r="H108" i="3" s="1"/>
  <c r="M108" i="3"/>
  <c r="D108" i="3"/>
  <c r="F108" i="3" s="1"/>
  <c r="N107" i="3"/>
  <c r="H107" i="3" s="1"/>
  <c r="M107" i="3"/>
  <c r="D107" i="3"/>
  <c r="F107" i="3" s="1"/>
  <c r="N105" i="3"/>
  <c r="H105" i="3" s="1"/>
  <c r="M105" i="3"/>
  <c r="D105" i="3"/>
  <c r="F105" i="3" s="1"/>
  <c r="N104" i="3"/>
  <c r="H104" i="3" s="1"/>
  <c r="M104" i="3"/>
  <c r="D104" i="3"/>
  <c r="F104" i="3" s="1"/>
  <c r="N103" i="3"/>
  <c r="H103" i="3" s="1"/>
  <c r="M103" i="3"/>
  <c r="D103" i="3"/>
  <c r="F103" i="3" s="1"/>
  <c r="Q111" i="3"/>
  <c r="P111" i="3"/>
  <c r="N110" i="3"/>
  <c r="H110" i="3" s="1"/>
  <c r="M110" i="3"/>
  <c r="D110" i="3"/>
  <c r="F110" i="3" s="1"/>
  <c r="N109" i="3"/>
  <c r="H109" i="3" s="1"/>
  <c r="M109" i="3"/>
  <c r="D109" i="3"/>
  <c r="F109" i="3" s="1"/>
  <c r="N106" i="3"/>
  <c r="H106" i="3" s="1"/>
  <c r="M106" i="3"/>
  <c r="D106" i="3"/>
  <c r="F106" i="3" s="1"/>
  <c r="H102" i="3"/>
  <c r="M102" i="3"/>
  <c r="D102" i="3"/>
  <c r="F102" i="3" s="1"/>
  <c r="N101" i="3"/>
  <c r="H101" i="3" s="1"/>
  <c r="M101" i="3"/>
  <c r="D101" i="3"/>
  <c r="F101" i="3" s="1"/>
  <c r="N100" i="3"/>
  <c r="H100" i="3" s="1"/>
  <c r="M100" i="3"/>
  <c r="D100" i="3"/>
  <c r="F100" i="3" s="1"/>
  <c r="D95" i="3" l="1"/>
  <c r="F95" i="3" s="1"/>
  <c r="H95" i="3"/>
  <c r="M95" i="3"/>
  <c r="N95" i="3"/>
  <c r="D92" i="3"/>
  <c r="F92" i="3" s="1"/>
  <c r="D93" i="3"/>
  <c r="F93" i="3" s="1"/>
  <c r="D94" i="3"/>
  <c r="F94" i="3" s="1"/>
  <c r="D96" i="3"/>
  <c r="F96" i="3" s="1"/>
  <c r="D91" i="3"/>
  <c r="F91" i="3" s="1"/>
  <c r="Q97" i="3"/>
  <c r="P97" i="3"/>
  <c r="N96" i="3"/>
  <c r="M96" i="3"/>
  <c r="H96" i="3"/>
  <c r="N94" i="3"/>
  <c r="M94" i="3"/>
  <c r="H94" i="3"/>
  <c r="N93" i="3"/>
  <c r="M93" i="3"/>
  <c r="H93" i="3"/>
  <c r="N92" i="3"/>
  <c r="M92" i="3"/>
  <c r="H92" i="3"/>
  <c r="N91" i="3"/>
  <c r="M91" i="3"/>
  <c r="H91" i="3"/>
  <c r="W16" i="5" l="1"/>
  <c r="K10" i="5"/>
  <c r="F37" i="3" l="1"/>
  <c r="F38" i="3"/>
  <c r="F39" i="3"/>
  <c r="F40" i="3"/>
  <c r="F41" i="3"/>
  <c r="F42" i="3"/>
  <c r="F43" i="3"/>
  <c r="F44" i="3"/>
  <c r="F45" i="3"/>
  <c r="F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N36" i="3"/>
  <c r="M36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M66" i="3"/>
  <c r="M67" i="3"/>
  <c r="M68" i="3"/>
  <c r="M69" i="3"/>
  <c r="M70" i="3"/>
  <c r="M71" i="3"/>
  <c r="M72" i="3"/>
  <c r="M65" i="3"/>
  <c r="M78" i="3"/>
  <c r="M79" i="3"/>
  <c r="M80" i="3"/>
  <c r="M81" i="3"/>
  <c r="M82" i="3"/>
  <c r="M83" i="3"/>
  <c r="M84" i="3"/>
  <c r="M85" i="3"/>
  <c r="M86" i="3"/>
  <c r="M77" i="3"/>
  <c r="N72" i="3"/>
  <c r="N71" i="3"/>
  <c r="N70" i="3"/>
  <c r="N69" i="3"/>
  <c r="N68" i="3"/>
  <c r="N67" i="3"/>
  <c r="N66" i="3"/>
  <c r="N65" i="3"/>
  <c r="N78" i="3"/>
  <c r="N79" i="3"/>
  <c r="N80" i="3"/>
  <c r="N81" i="3"/>
  <c r="N82" i="3"/>
  <c r="N83" i="3"/>
  <c r="N84" i="3"/>
  <c r="N85" i="3"/>
  <c r="N86" i="3"/>
  <c r="N77" i="3"/>
  <c r="AI84" i="3"/>
  <c r="AG84" i="3"/>
  <c r="X84" i="3"/>
  <c r="V84" i="3"/>
  <c r="AI83" i="3"/>
  <c r="AG83" i="3"/>
  <c r="AI82" i="3"/>
  <c r="AG82" i="3"/>
  <c r="X83" i="3"/>
  <c r="V83" i="3"/>
  <c r="X82" i="3"/>
  <c r="V82" i="3"/>
  <c r="AD82" i="3"/>
  <c r="AJ82" i="3" s="1"/>
  <c r="AK82" i="3" s="1"/>
  <c r="AE82" i="3"/>
  <c r="AD83" i="3"/>
  <c r="AJ83" i="3" s="1"/>
  <c r="AK83" i="3" s="1"/>
  <c r="AE83" i="3"/>
  <c r="AD84" i="3"/>
  <c r="AJ84" i="3" s="1"/>
  <c r="AK84" i="3" s="1"/>
  <c r="AE84" i="3"/>
  <c r="AD85" i="3"/>
  <c r="AJ85" i="3" s="1"/>
  <c r="AK85" i="3" s="1"/>
  <c r="AE85" i="3"/>
  <c r="AD86" i="3"/>
  <c r="AJ86" i="3" s="1"/>
  <c r="AK86" i="3" s="1"/>
  <c r="AE86" i="3"/>
  <c r="AD78" i="3"/>
  <c r="AJ78" i="3" s="1"/>
  <c r="AK78" i="3" s="1"/>
  <c r="AE78" i="3"/>
  <c r="AD79" i="3"/>
  <c r="AJ79" i="3" s="1"/>
  <c r="AK79" i="3" s="1"/>
  <c r="AE79" i="3"/>
  <c r="AD80" i="3"/>
  <c r="AJ80" i="3" s="1"/>
  <c r="AK80" i="3" s="1"/>
  <c r="AE80" i="3"/>
  <c r="AD81" i="3"/>
  <c r="AJ81" i="3" s="1"/>
  <c r="AK81" i="3" s="1"/>
  <c r="AE81" i="3"/>
  <c r="AD66" i="3"/>
  <c r="AE66" i="3"/>
  <c r="AD67" i="3"/>
  <c r="AE67" i="3"/>
  <c r="AD68" i="3"/>
  <c r="AE68" i="3"/>
  <c r="AD69" i="3"/>
  <c r="AE69" i="3"/>
  <c r="AD70" i="3"/>
  <c r="AE70" i="3"/>
  <c r="AD71" i="3"/>
  <c r="AE71" i="3"/>
  <c r="AD72" i="3"/>
  <c r="AE72" i="3"/>
  <c r="AD65" i="3"/>
  <c r="AE65" i="3"/>
  <c r="AE77" i="3"/>
  <c r="AD77" i="3"/>
  <c r="AJ77" i="3" s="1"/>
  <c r="AK77" i="3" s="1"/>
  <c r="S82" i="3"/>
  <c r="AA82" i="3" s="1"/>
  <c r="AB82" i="3" s="1"/>
  <c r="T82" i="3"/>
  <c r="S83" i="3"/>
  <c r="AA83" i="3" s="1"/>
  <c r="AB83" i="3" s="1"/>
  <c r="T83" i="3"/>
  <c r="S84" i="3"/>
  <c r="AA84" i="3" s="1"/>
  <c r="AB84" i="3" s="1"/>
  <c r="T84" i="3"/>
  <c r="S85" i="3"/>
  <c r="AA85" i="3" s="1"/>
  <c r="AB85" i="3" s="1"/>
  <c r="T85" i="3"/>
  <c r="S86" i="3"/>
  <c r="AA86" i="3" s="1"/>
  <c r="AB86" i="3" s="1"/>
  <c r="T86" i="3"/>
  <c r="S78" i="3"/>
  <c r="AA78" i="3" s="1"/>
  <c r="AB78" i="3" s="1"/>
  <c r="T78" i="3"/>
  <c r="S79" i="3"/>
  <c r="T79" i="3"/>
  <c r="AA79" i="3" s="1"/>
  <c r="AB79" i="3" s="1"/>
  <c r="S80" i="3"/>
  <c r="T80" i="3"/>
  <c r="S81" i="3"/>
  <c r="T81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T65" i="3"/>
  <c r="S65" i="3"/>
  <c r="S77" i="3"/>
  <c r="T77" i="3"/>
  <c r="F82" i="3"/>
  <c r="F83" i="3"/>
  <c r="F84" i="3"/>
  <c r="H82" i="3"/>
  <c r="H83" i="3"/>
  <c r="H84" i="3"/>
  <c r="Z87" i="3"/>
  <c r="Y87" i="3"/>
  <c r="Q87" i="3"/>
  <c r="P87" i="3"/>
  <c r="AI86" i="3"/>
  <c r="AG86" i="3"/>
  <c r="X86" i="3"/>
  <c r="V86" i="3"/>
  <c r="H86" i="3"/>
  <c r="F86" i="3"/>
  <c r="AI85" i="3"/>
  <c r="AG85" i="3"/>
  <c r="X85" i="3"/>
  <c r="V85" i="3"/>
  <c r="H85" i="3"/>
  <c r="F85" i="3"/>
  <c r="AI81" i="3"/>
  <c r="AG81" i="3"/>
  <c r="X81" i="3"/>
  <c r="V81" i="3"/>
  <c r="H81" i="3"/>
  <c r="F81" i="3"/>
  <c r="AI80" i="3"/>
  <c r="AG80" i="3"/>
  <c r="X80" i="3"/>
  <c r="V80" i="3"/>
  <c r="H80" i="3"/>
  <c r="F80" i="3"/>
  <c r="AI79" i="3"/>
  <c r="AG79" i="3"/>
  <c r="X79" i="3"/>
  <c r="V79" i="3"/>
  <c r="H79" i="3"/>
  <c r="F79" i="3"/>
  <c r="AI78" i="3"/>
  <c r="AG78" i="3"/>
  <c r="X78" i="3"/>
  <c r="V78" i="3"/>
  <c r="H78" i="3"/>
  <c r="F78" i="3"/>
  <c r="AI77" i="3"/>
  <c r="AG77" i="3"/>
  <c r="X77" i="3"/>
  <c r="V77" i="3"/>
  <c r="H77" i="3"/>
  <c r="F77" i="3"/>
  <c r="AA77" i="3" l="1"/>
  <c r="AB77" i="3" s="1"/>
  <c r="V87" i="3"/>
  <c r="AA80" i="3"/>
  <c r="AB80" i="3" s="1"/>
  <c r="AA81" i="3"/>
  <c r="AB81" i="3" s="1"/>
  <c r="AG87" i="3"/>
  <c r="X87" i="3"/>
  <c r="AI87" i="3"/>
  <c r="AJ87" i="3"/>
  <c r="AK87" i="3"/>
  <c r="H5" i="3"/>
  <c r="H6" i="3"/>
  <c r="H7" i="3"/>
  <c r="H8" i="3"/>
  <c r="H9" i="3"/>
  <c r="H10" i="3"/>
  <c r="H11" i="3"/>
  <c r="H12" i="3"/>
  <c r="H13" i="3"/>
  <c r="H4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42" i="3"/>
  <c r="H43" i="3"/>
  <c r="H44" i="3"/>
  <c r="H45" i="3"/>
  <c r="H41" i="3"/>
  <c r="H40" i="3"/>
  <c r="H39" i="3"/>
  <c r="H38" i="3"/>
  <c r="H37" i="3"/>
  <c r="H36" i="3"/>
  <c r="H60" i="3"/>
  <c r="H59" i="3"/>
  <c r="H58" i="3"/>
  <c r="H57" i="3"/>
  <c r="H56" i="3"/>
  <c r="H55" i="3"/>
  <c r="H54" i="3"/>
  <c r="H53" i="3"/>
  <c r="H52" i="3"/>
  <c r="H51" i="3"/>
  <c r="H50" i="3"/>
  <c r="H72" i="3"/>
  <c r="H71" i="3"/>
  <c r="H70" i="3"/>
  <c r="H69" i="3"/>
  <c r="H68" i="3"/>
  <c r="H67" i="3"/>
  <c r="H66" i="3"/>
  <c r="H65" i="3"/>
  <c r="Z73" i="3"/>
  <c r="Y73" i="3"/>
  <c r="Q73" i="3"/>
  <c r="P73" i="3"/>
  <c r="AI72" i="3"/>
  <c r="AG72" i="3"/>
  <c r="AJ72" i="3"/>
  <c r="AK72" i="3" s="1"/>
  <c r="X72" i="3"/>
  <c r="V72" i="3"/>
  <c r="F72" i="3"/>
  <c r="AI71" i="3"/>
  <c r="AG71" i="3"/>
  <c r="AJ71" i="3"/>
  <c r="AK71" i="3" s="1"/>
  <c r="X71" i="3"/>
  <c r="V71" i="3"/>
  <c r="F71" i="3"/>
  <c r="AI70" i="3"/>
  <c r="AG70" i="3"/>
  <c r="AJ70" i="3"/>
  <c r="AK70" i="3" s="1"/>
  <c r="X70" i="3"/>
  <c r="V70" i="3"/>
  <c r="F70" i="3"/>
  <c r="AI69" i="3"/>
  <c r="AG69" i="3"/>
  <c r="AJ69" i="3"/>
  <c r="AK69" i="3" s="1"/>
  <c r="X69" i="3"/>
  <c r="V69" i="3"/>
  <c r="F69" i="3"/>
  <c r="AI68" i="3"/>
  <c r="AG68" i="3"/>
  <c r="AJ68" i="3"/>
  <c r="AK68" i="3" s="1"/>
  <c r="X68" i="3"/>
  <c r="V68" i="3"/>
  <c r="F68" i="3"/>
  <c r="AI67" i="3"/>
  <c r="AG67" i="3"/>
  <c r="AJ67" i="3"/>
  <c r="AK67" i="3" s="1"/>
  <c r="X67" i="3"/>
  <c r="V67" i="3"/>
  <c r="F67" i="3"/>
  <c r="AI66" i="3"/>
  <c r="AG66" i="3"/>
  <c r="AJ66" i="3"/>
  <c r="AK66" i="3" s="1"/>
  <c r="X66" i="3"/>
  <c r="V66" i="3"/>
  <c r="F66" i="3"/>
  <c r="AI65" i="3"/>
  <c r="AG65" i="3"/>
  <c r="AJ65" i="3"/>
  <c r="X65" i="3"/>
  <c r="V65" i="3"/>
  <c r="F65" i="3"/>
  <c r="F60" i="3"/>
  <c r="F59" i="3"/>
  <c r="F58" i="3"/>
  <c r="F57" i="3"/>
  <c r="F56" i="3"/>
  <c r="F55" i="3"/>
  <c r="F54" i="3"/>
  <c r="F53" i="3"/>
  <c r="F52" i="3"/>
  <c r="F51" i="3"/>
  <c r="F50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3" i="3"/>
  <c r="F12" i="3"/>
  <c r="F11" i="3"/>
  <c r="F10" i="3"/>
  <c r="F9" i="3"/>
  <c r="F8" i="3"/>
  <c r="F7" i="3"/>
  <c r="F6" i="3"/>
  <c r="F5" i="3"/>
  <c r="F4" i="3"/>
  <c r="P61" i="3"/>
  <c r="Q61" i="3"/>
  <c r="AI44" i="3"/>
  <c r="AE42" i="3"/>
  <c r="AI40" i="3"/>
  <c r="AD38" i="3"/>
  <c r="AJ38" i="3" s="1"/>
  <c r="AK38" i="3" s="1"/>
  <c r="AE36" i="3"/>
  <c r="AI30" i="3"/>
  <c r="AD28" i="3"/>
  <c r="AJ28" i="3" s="1"/>
  <c r="AK28" i="3" s="1"/>
  <c r="AG26" i="3"/>
  <c r="AI24" i="3"/>
  <c r="AD22" i="3"/>
  <c r="AJ22" i="3" s="1"/>
  <c r="AK22" i="3" s="1"/>
  <c r="AE20" i="3"/>
  <c r="AG18" i="3"/>
  <c r="X12" i="3"/>
  <c r="X10" i="3"/>
  <c r="S8" i="3"/>
  <c r="AA8" i="3" s="1"/>
  <c r="AB8" i="3" s="1"/>
  <c r="S6" i="3"/>
  <c r="AA6" i="3" s="1"/>
  <c r="AB6" i="3" s="1"/>
  <c r="T4" i="3"/>
  <c r="Z61" i="3"/>
  <c r="Y61" i="3"/>
  <c r="AI60" i="3"/>
  <c r="AG60" i="3"/>
  <c r="AE60" i="3"/>
  <c r="AD60" i="3"/>
  <c r="AJ60" i="3" s="1"/>
  <c r="AK60" i="3" s="1"/>
  <c r="X60" i="3"/>
  <c r="V60" i="3"/>
  <c r="T60" i="3"/>
  <c r="S60" i="3"/>
  <c r="AI59" i="3"/>
  <c r="AG59" i="3"/>
  <c r="AE59" i="3"/>
  <c r="AD59" i="3"/>
  <c r="AJ59" i="3" s="1"/>
  <c r="AK59" i="3" s="1"/>
  <c r="X59" i="3"/>
  <c r="V59" i="3"/>
  <c r="T59" i="3"/>
  <c r="AA59" i="3" s="1"/>
  <c r="AB59" i="3" s="1"/>
  <c r="S59" i="3"/>
  <c r="AI58" i="3"/>
  <c r="AG58" i="3"/>
  <c r="AE58" i="3"/>
  <c r="AD58" i="3"/>
  <c r="AJ58" i="3" s="1"/>
  <c r="AK58" i="3" s="1"/>
  <c r="X58" i="3"/>
  <c r="V58" i="3"/>
  <c r="T58" i="3"/>
  <c r="S58" i="3"/>
  <c r="AI57" i="3"/>
  <c r="AG57" i="3"/>
  <c r="AE57" i="3"/>
  <c r="AD57" i="3"/>
  <c r="AJ57" i="3" s="1"/>
  <c r="AK57" i="3" s="1"/>
  <c r="X57" i="3"/>
  <c r="V57" i="3"/>
  <c r="T57" i="3"/>
  <c r="S57" i="3"/>
  <c r="AA57" i="3" s="1"/>
  <c r="AB57" i="3" s="1"/>
  <c r="AI56" i="3"/>
  <c r="AG56" i="3"/>
  <c r="AE56" i="3"/>
  <c r="AD56" i="3"/>
  <c r="AJ56" i="3" s="1"/>
  <c r="AK56" i="3" s="1"/>
  <c r="X56" i="3"/>
  <c r="V56" i="3"/>
  <c r="T56" i="3"/>
  <c r="S56" i="3"/>
  <c r="AI55" i="3"/>
  <c r="AG55" i="3"/>
  <c r="AE55" i="3"/>
  <c r="AD55" i="3"/>
  <c r="AJ55" i="3" s="1"/>
  <c r="AK55" i="3" s="1"/>
  <c r="X55" i="3"/>
  <c r="V55" i="3"/>
  <c r="T55" i="3"/>
  <c r="S55" i="3"/>
  <c r="AI54" i="3"/>
  <c r="AG54" i="3"/>
  <c r="AE54" i="3"/>
  <c r="AD54" i="3"/>
  <c r="AJ54" i="3" s="1"/>
  <c r="AK54" i="3" s="1"/>
  <c r="X54" i="3"/>
  <c r="V54" i="3"/>
  <c r="T54" i="3"/>
  <c r="S54" i="3"/>
  <c r="AI53" i="3"/>
  <c r="AG53" i="3"/>
  <c r="AE53" i="3"/>
  <c r="AD53" i="3"/>
  <c r="AJ53" i="3" s="1"/>
  <c r="AK53" i="3" s="1"/>
  <c r="X53" i="3"/>
  <c r="V53" i="3"/>
  <c r="T53" i="3"/>
  <c r="S53" i="3"/>
  <c r="AA53" i="3" s="1"/>
  <c r="AB53" i="3" s="1"/>
  <c r="AI52" i="3"/>
  <c r="AG52" i="3"/>
  <c r="AE52" i="3"/>
  <c r="AD52" i="3"/>
  <c r="AJ52" i="3" s="1"/>
  <c r="AK52" i="3" s="1"/>
  <c r="X52" i="3"/>
  <c r="V52" i="3"/>
  <c r="T52" i="3"/>
  <c r="S52" i="3"/>
  <c r="AA52" i="3" s="1"/>
  <c r="AB52" i="3" s="1"/>
  <c r="AI51" i="3"/>
  <c r="AG51" i="3"/>
  <c r="AE51" i="3"/>
  <c r="AD51" i="3"/>
  <c r="AJ51" i="3" s="1"/>
  <c r="AK51" i="3" s="1"/>
  <c r="X51" i="3"/>
  <c r="V51" i="3"/>
  <c r="T51" i="3"/>
  <c r="S51" i="3"/>
  <c r="AI50" i="3"/>
  <c r="AG50" i="3"/>
  <c r="AE50" i="3"/>
  <c r="AD50" i="3"/>
  <c r="AJ50" i="3" s="1"/>
  <c r="X50" i="3"/>
  <c r="V50" i="3"/>
  <c r="V61" i="3" s="1"/>
  <c r="T50" i="3"/>
  <c r="S50" i="3"/>
  <c r="Z46" i="3"/>
  <c r="Y46" i="3"/>
  <c r="Q46" i="3"/>
  <c r="P46" i="3"/>
  <c r="AI45" i="3"/>
  <c r="AG45" i="3"/>
  <c r="AE45" i="3"/>
  <c r="AD45" i="3"/>
  <c r="AJ45" i="3" s="1"/>
  <c r="AK45" i="3" s="1"/>
  <c r="X45" i="3"/>
  <c r="V45" i="3"/>
  <c r="T45" i="3"/>
  <c r="S45" i="3"/>
  <c r="AD44" i="3"/>
  <c r="AJ44" i="3" s="1"/>
  <c r="AK44" i="3" s="1"/>
  <c r="T44" i="3"/>
  <c r="AI43" i="3"/>
  <c r="AG43" i="3"/>
  <c r="AE43" i="3"/>
  <c r="AD43" i="3"/>
  <c r="AJ43" i="3" s="1"/>
  <c r="AK43" i="3" s="1"/>
  <c r="X43" i="3"/>
  <c r="V43" i="3"/>
  <c r="T43" i="3"/>
  <c r="AA43" i="3" s="1"/>
  <c r="AB43" i="3" s="1"/>
  <c r="S43" i="3"/>
  <c r="AG42" i="3"/>
  <c r="X42" i="3"/>
  <c r="AI41" i="3"/>
  <c r="AG41" i="3"/>
  <c r="AE41" i="3"/>
  <c r="AD41" i="3"/>
  <c r="AJ41" i="3" s="1"/>
  <c r="AK41" i="3" s="1"/>
  <c r="X41" i="3"/>
  <c r="V41" i="3"/>
  <c r="T41" i="3"/>
  <c r="S41" i="3"/>
  <c r="AA41" i="3" s="1"/>
  <c r="AB41" i="3" s="1"/>
  <c r="AD40" i="3"/>
  <c r="AJ40" i="3" s="1"/>
  <c r="AK40" i="3" s="1"/>
  <c r="S40" i="3"/>
  <c r="AA40" i="3" s="1"/>
  <c r="AB40" i="3" s="1"/>
  <c r="AI39" i="3"/>
  <c r="AG39" i="3"/>
  <c r="AE39" i="3"/>
  <c r="AD39" i="3"/>
  <c r="AJ39" i="3" s="1"/>
  <c r="AK39" i="3" s="1"/>
  <c r="X39" i="3"/>
  <c r="V39" i="3"/>
  <c r="T39" i="3"/>
  <c r="AA39" i="3" s="1"/>
  <c r="AB39" i="3" s="1"/>
  <c r="S39" i="3"/>
  <c r="AE38" i="3"/>
  <c r="T38" i="3"/>
  <c r="AI37" i="3"/>
  <c r="AG37" i="3"/>
  <c r="AE37" i="3"/>
  <c r="AD37" i="3"/>
  <c r="AJ37" i="3" s="1"/>
  <c r="AK37" i="3" s="1"/>
  <c r="X37" i="3"/>
  <c r="V37" i="3"/>
  <c r="T37" i="3"/>
  <c r="S37" i="3"/>
  <c r="AG36" i="3"/>
  <c r="X36" i="3"/>
  <c r="Z32" i="3"/>
  <c r="Y32" i="3"/>
  <c r="Q32" i="3"/>
  <c r="P32" i="3"/>
  <c r="AI31" i="3"/>
  <c r="AG31" i="3"/>
  <c r="AE31" i="3"/>
  <c r="AD31" i="3"/>
  <c r="AJ31" i="3" s="1"/>
  <c r="AK31" i="3" s="1"/>
  <c r="X31" i="3"/>
  <c r="V31" i="3"/>
  <c r="T31" i="3"/>
  <c r="S31" i="3"/>
  <c r="AD30" i="3"/>
  <c r="AJ30" i="3" s="1"/>
  <c r="AK30" i="3" s="1"/>
  <c r="S30" i="3"/>
  <c r="AI29" i="3"/>
  <c r="AG29" i="3"/>
  <c r="AE29" i="3"/>
  <c r="AD29" i="3"/>
  <c r="AJ29" i="3" s="1"/>
  <c r="AK29" i="3" s="1"/>
  <c r="X29" i="3"/>
  <c r="V29" i="3"/>
  <c r="T29" i="3"/>
  <c r="AA29" i="3" s="1"/>
  <c r="AB29" i="3" s="1"/>
  <c r="S29" i="3"/>
  <c r="AE28" i="3"/>
  <c r="T28" i="3"/>
  <c r="AI27" i="3"/>
  <c r="AG27" i="3"/>
  <c r="AE27" i="3"/>
  <c r="AD27" i="3"/>
  <c r="AJ27" i="3" s="1"/>
  <c r="AK27" i="3" s="1"/>
  <c r="X27" i="3"/>
  <c r="V27" i="3"/>
  <c r="T27" i="3"/>
  <c r="S27" i="3"/>
  <c r="AI26" i="3"/>
  <c r="S26" i="3"/>
  <c r="AA26" i="3" s="1"/>
  <c r="AB26" i="3" s="1"/>
  <c r="AI25" i="3"/>
  <c r="AG25" i="3"/>
  <c r="AE25" i="3"/>
  <c r="AD25" i="3"/>
  <c r="AJ25" i="3" s="1"/>
  <c r="AK25" i="3" s="1"/>
  <c r="X25" i="3"/>
  <c r="V25" i="3"/>
  <c r="T25" i="3"/>
  <c r="S25" i="3"/>
  <c r="AD24" i="3"/>
  <c r="AJ24" i="3" s="1"/>
  <c r="AK24" i="3" s="1"/>
  <c r="S24" i="3"/>
  <c r="AA24" i="3" s="1"/>
  <c r="AB24" i="3" s="1"/>
  <c r="AI23" i="3"/>
  <c r="AG23" i="3"/>
  <c r="AE23" i="3"/>
  <c r="AD23" i="3"/>
  <c r="AJ23" i="3" s="1"/>
  <c r="AK23" i="3" s="1"/>
  <c r="X23" i="3"/>
  <c r="V23" i="3"/>
  <c r="T23" i="3"/>
  <c r="S23" i="3"/>
  <c r="AE22" i="3"/>
  <c r="V22" i="3"/>
  <c r="AI21" i="3"/>
  <c r="AG21" i="3"/>
  <c r="AE21" i="3"/>
  <c r="AD21" i="3"/>
  <c r="AJ21" i="3" s="1"/>
  <c r="AK21" i="3" s="1"/>
  <c r="X21" i="3"/>
  <c r="V21" i="3"/>
  <c r="T21" i="3"/>
  <c r="S21" i="3"/>
  <c r="AA21" i="3" s="1"/>
  <c r="AB21" i="3" s="1"/>
  <c r="AG20" i="3"/>
  <c r="X20" i="3"/>
  <c r="AI19" i="3"/>
  <c r="AG19" i="3"/>
  <c r="AE19" i="3"/>
  <c r="AD19" i="3"/>
  <c r="AJ19" i="3" s="1"/>
  <c r="AK19" i="3" s="1"/>
  <c r="X19" i="3"/>
  <c r="V19" i="3"/>
  <c r="T19" i="3"/>
  <c r="S19" i="3"/>
  <c r="AA19" i="3" s="1"/>
  <c r="AB19" i="3" s="1"/>
  <c r="AI18" i="3"/>
  <c r="X18" i="3"/>
  <c r="Z14" i="3"/>
  <c r="Y14" i="3"/>
  <c r="Q14" i="3"/>
  <c r="P14" i="3"/>
  <c r="X13" i="3"/>
  <c r="V13" i="3"/>
  <c r="T13" i="3"/>
  <c r="S13" i="3"/>
  <c r="S12" i="3"/>
  <c r="AA12" i="3" s="1"/>
  <c r="AB12" i="3" s="1"/>
  <c r="X11" i="3"/>
  <c r="V11" i="3"/>
  <c r="T11" i="3"/>
  <c r="S11" i="3"/>
  <c r="S10" i="3"/>
  <c r="AA10" i="3" s="1"/>
  <c r="AB10" i="3" s="1"/>
  <c r="X9" i="3"/>
  <c r="V9" i="3"/>
  <c r="T9" i="3"/>
  <c r="AA9" i="3" s="1"/>
  <c r="AB9" i="3" s="1"/>
  <c r="S9" i="3"/>
  <c r="T8" i="3"/>
  <c r="X7" i="3"/>
  <c r="V7" i="3"/>
  <c r="T7" i="3"/>
  <c r="S7" i="3"/>
  <c r="AA7" i="3" s="1"/>
  <c r="AB7" i="3" s="1"/>
  <c r="T6" i="3"/>
  <c r="X5" i="3"/>
  <c r="V5" i="3"/>
  <c r="T5" i="3"/>
  <c r="S5" i="3"/>
  <c r="V4" i="3"/>
  <c r="AG61" i="3" l="1"/>
  <c r="AA87" i="3"/>
  <c r="AA68" i="3"/>
  <c r="AB68" i="3" s="1"/>
  <c r="AA72" i="3"/>
  <c r="AB72" i="3" s="1"/>
  <c r="AB87" i="3"/>
  <c r="AA67" i="3"/>
  <c r="AB67" i="3" s="1"/>
  <c r="AA69" i="3"/>
  <c r="AB69" i="3" s="1"/>
  <c r="AI73" i="3"/>
  <c r="AA65" i="3"/>
  <c r="AB65" i="3" s="1"/>
  <c r="AA70" i="3"/>
  <c r="AB70" i="3" s="1"/>
  <c r="AA71" i="3"/>
  <c r="AB71" i="3" s="1"/>
  <c r="AA37" i="3"/>
  <c r="AB37" i="3" s="1"/>
  <c r="AA60" i="3"/>
  <c r="AB60" i="3" s="1"/>
  <c r="V73" i="3"/>
  <c r="AA66" i="3"/>
  <c r="AB66" i="3" s="1"/>
  <c r="AA11" i="3"/>
  <c r="AB11" i="3" s="1"/>
  <c r="AA27" i="3"/>
  <c r="AB27" i="3" s="1"/>
  <c r="AA31" i="3"/>
  <c r="AB31" i="3" s="1"/>
  <c r="X73" i="3"/>
  <c r="AG73" i="3"/>
  <c r="AK65" i="3"/>
  <c r="AK73" i="3" s="1"/>
  <c r="AJ73" i="3"/>
  <c r="AA23" i="3"/>
  <c r="AB23" i="3" s="1"/>
  <c r="AA45" i="3"/>
  <c r="AB45" i="3" s="1"/>
  <c r="AA58" i="3"/>
  <c r="AB58" i="3" s="1"/>
  <c r="X61" i="3"/>
  <c r="AI61" i="3"/>
  <c r="AA13" i="3"/>
  <c r="AB13" i="3" s="1"/>
  <c r="AA25" i="3"/>
  <c r="AB25" i="3" s="1"/>
  <c r="AA51" i="3"/>
  <c r="AB51" i="3" s="1"/>
  <c r="AA54" i="3"/>
  <c r="AB54" i="3" s="1"/>
  <c r="AA56" i="3"/>
  <c r="AB56" i="3" s="1"/>
  <c r="T10" i="3"/>
  <c r="T12" i="3"/>
  <c r="S18" i="3"/>
  <c r="AA18" i="3" s="1"/>
  <c r="AB18" i="3" s="1"/>
  <c r="AD18" i="3"/>
  <c r="AJ18" i="3" s="1"/>
  <c r="AK18" i="3" s="1"/>
  <c r="S20" i="3"/>
  <c r="AI20" i="3"/>
  <c r="X22" i="3"/>
  <c r="AG22" i="3"/>
  <c r="T24" i="3"/>
  <c r="AE24" i="3"/>
  <c r="T26" i="3"/>
  <c r="AD26" i="3"/>
  <c r="AJ26" i="3" s="1"/>
  <c r="AK26" i="3" s="1"/>
  <c r="V28" i="3"/>
  <c r="AG28" i="3"/>
  <c r="T30" i="3"/>
  <c r="AA30" i="3" s="1"/>
  <c r="AB30" i="3" s="1"/>
  <c r="AE30" i="3"/>
  <c r="S36" i="3"/>
  <c r="AI36" i="3"/>
  <c r="V38" i="3"/>
  <c r="AG38" i="3"/>
  <c r="T40" i="3"/>
  <c r="AE40" i="3"/>
  <c r="S42" i="3"/>
  <c r="AI42" i="3"/>
  <c r="V44" i="3"/>
  <c r="AE44" i="3"/>
  <c r="AA50" i="3"/>
  <c r="AB50" i="3" s="1"/>
  <c r="X4" i="3"/>
  <c r="V6" i="3"/>
  <c r="V8" i="3"/>
  <c r="S4" i="3"/>
  <c r="AA4" i="3" s="1"/>
  <c r="X6" i="3"/>
  <c r="X8" i="3"/>
  <c r="V10" i="3"/>
  <c r="V12" i="3"/>
  <c r="T18" i="3"/>
  <c r="AE18" i="3"/>
  <c r="T20" i="3"/>
  <c r="AD20" i="3"/>
  <c r="AJ20" i="3" s="1"/>
  <c r="AK20" i="3" s="1"/>
  <c r="S22" i="3"/>
  <c r="AI22" i="3"/>
  <c r="V24" i="3"/>
  <c r="AG24" i="3"/>
  <c r="V26" i="3"/>
  <c r="AE26" i="3"/>
  <c r="X28" i="3"/>
  <c r="AI28" i="3"/>
  <c r="V30" i="3"/>
  <c r="AG30" i="3"/>
  <c r="T36" i="3"/>
  <c r="AA36" i="3" s="1"/>
  <c r="AB36" i="3" s="1"/>
  <c r="AD36" i="3"/>
  <c r="AJ36" i="3" s="1"/>
  <c r="AK36" i="3" s="1"/>
  <c r="X38" i="3"/>
  <c r="AI38" i="3"/>
  <c r="V40" i="3"/>
  <c r="AG40" i="3"/>
  <c r="T42" i="3"/>
  <c r="AD42" i="3"/>
  <c r="AJ42" i="3" s="1"/>
  <c r="AK42" i="3" s="1"/>
  <c r="X44" i="3"/>
  <c r="AG44" i="3"/>
  <c r="AA5" i="3"/>
  <c r="AB5" i="3" s="1"/>
  <c r="V18" i="3"/>
  <c r="V20" i="3"/>
  <c r="T22" i="3"/>
  <c r="X24" i="3"/>
  <c r="X26" i="3"/>
  <c r="S28" i="3"/>
  <c r="AA28" i="3" s="1"/>
  <c r="AB28" i="3" s="1"/>
  <c r="X30" i="3"/>
  <c r="V36" i="3"/>
  <c r="S38" i="3"/>
  <c r="AA38" i="3" s="1"/>
  <c r="AB38" i="3" s="1"/>
  <c r="X40" i="3"/>
  <c r="V42" i="3"/>
  <c r="S44" i="3"/>
  <c r="AA44" i="3" s="1"/>
  <c r="AB44" i="3" s="1"/>
  <c r="AA55" i="3"/>
  <c r="AB55" i="3" s="1"/>
  <c r="AK50" i="3"/>
  <c r="AK61" i="3" s="1"/>
  <c r="AJ61" i="3"/>
  <c r="AB73" i="3" l="1"/>
  <c r="AK46" i="3"/>
  <c r="V14" i="3"/>
  <c r="AB61" i="3"/>
  <c r="AA20" i="3"/>
  <c r="AB20" i="3" s="1"/>
  <c r="AA73" i="3"/>
  <c r="X32" i="3"/>
  <c r="AI32" i="3"/>
  <c r="V46" i="3"/>
  <c r="X46" i="3"/>
  <c r="AG46" i="3"/>
  <c r="AG32" i="3"/>
  <c r="AA61" i="3"/>
  <c r="AA14" i="3"/>
  <c r="AI46" i="3"/>
  <c r="V32" i="3"/>
  <c r="AB4" i="3"/>
  <c r="AB14" i="3" s="1"/>
  <c r="AJ46" i="3"/>
  <c r="AA22" i="3"/>
  <c r="AB22" i="3" s="1"/>
  <c r="AJ32" i="3"/>
  <c r="AK32" i="3"/>
  <c r="AA42" i="3"/>
  <c r="AB42" i="3" s="1"/>
  <c r="AB46" i="3" s="1"/>
  <c r="X14" i="3"/>
  <c r="AA46" i="3" l="1"/>
  <c r="AB32" i="3"/>
  <c r="AA32" i="3"/>
</calcChain>
</file>

<file path=xl/comments1.xml><?xml version="1.0" encoding="utf-8"?>
<comments xmlns="http://schemas.openxmlformats.org/spreadsheetml/2006/main">
  <authors>
    <author>Windows 사용자</author>
  </authors>
  <commentList>
    <comment ref="O36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38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하가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40" authorId="0" shapeId="0">
      <text>
        <r>
          <rPr>
            <sz val="9"/>
            <color indexed="81"/>
            <rFont val="돋움"/>
            <family val="3"/>
            <charset val="129"/>
          </rPr>
          <t>고점까지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하가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4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잡은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없으며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엄청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깊음</t>
        </r>
      </text>
    </comment>
    <comment ref="O51" authorId="0" shapeId="0">
      <text>
        <r>
          <rPr>
            <b/>
            <sz val="9"/>
            <color indexed="81"/>
            <rFont val="돋움"/>
            <family val="3"/>
            <charset val="129"/>
          </rPr>
          <t>고점까지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올래걸리고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깊음</t>
        </r>
      </text>
    </comment>
    <comment ref="O5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먹음</t>
        </r>
      </text>
    </comment>
    <comment ref="O54" authorId="0" shapeId="0">
      <text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짧음</t>
        </r>
      </text>
    </comment>
    <comment ref="O67" authorId="0" shapeId="0">
      <text>
        <r>
          <rPr>
            <b/>
            <sz val="9"/>
            <color indexed="81"/>
            <rFont val="Tahoma"/>
            <family val="2"/>
          </rPr>
          <t>10%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O68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매수했으나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77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걸림</t>
        </r>
      </text>
    </comment>
    <comment ref="O80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걸림</t>
        </r>
      </text>
    </comment>
    <comment ref="O82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고점까지</t>
        </r>
        <r>
          <rPr>
            <b/>
            <sz val="9"/>
            <color indexed="81"/>
            <rFont val="Tahoma"/>
            <family val="2"/>
          </rPr>
          <t xml:space="preserve"> 4% 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그래서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8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매수했으나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85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등폭이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작음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초만에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완료되어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어려움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빠르게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급등함</t>
        </r>
      </text>
    </comment>
    <comment ref="C13" authorId="0" shapeId="0">
      <text>
        <r>
          <rPr>
            <b/>
            <sz val="9"/>
            <color indexed="81"/>
            <rFont val="돋움"/>
            <family val="3"/>
            <charset val="129"/>
          </rPr>
          <t>처음에는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마이너스로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출발하였으나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중간에</t>
        </r>
        <r>
          <rPr>
            <b/>
            <sz val="9"/>
            <color indexed="81"/>
            <rFont val="Tahoma"/>
            <family val="2"/>
          </rPr>
          <t xml:space="preserve"> 29054 </t>
        </r>
        <r>
          <rPr>
            <b/>
            <sz val="9"/>
            <color indexed="81"/>
            <rFont val="돋움"/>
            <family val="3"/>
            <charset val="129"/>
          </rPr>
          <t>거래량이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터지면서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올라감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그래서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수익이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</t>
        </r>
      </text>
    </comment>
    <comment ref="C22" authorId="0" shapeId="0">
      <text>
        <r>
          <rPr>
            <b/>
            <sz val="9"/>
            <color indexed="81"/>
            <rFont val="돋움"/>
            <family val="3"/>
            <charset val="129"/>
          </rPr>
          <t>중간에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버티지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먹은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종목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결국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상한가로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감</t>
        </r>
        <r>
          <rPr>
            <b/>
            <sz val="9"/>
            <color indexed="81"/>
            <rFont val="Tahoma"/>
            <family val="2"/>
          </rPr>
          <t>...</t>
        </r>
      </text>
    </comment>
  </commentList>
</comments>
</file>

<file path=xl/sharedStrings.xml><?xml version="1.0" encoding="utf-8"?>
<sst xmlns="http://schemas.openxmlformats.org/spreadsheetml/2006/main" count="5394" uniqueCount="1282">
  <si>
    <t>파인디엔씨</t>
  </si>
  <si>
    <t>케이씨티</t>
  </si>
  <si>
    <t>이상네트웍스</t>
  </si>
  <si>
    <t>빅텍</t>
  </si>
  <si>
    <t>한국컴퓨터</t>
  </si>
  <si>
    <t>삼원테크</t>
  </si>
  <si>
    <t>케이프</t>
  </si>
  <si>
    <t>아리온</t>
  </si>
  <si>
    <t>한네트</t>
  </si>
  <si>
    <t>이미지스</t>
  </si>
  <si>
    <t>수익률</t>
    <phoneticPr fontId="18" type="noConversion"/>
  </si>
  <si>
    <t>수익금</t>
    <phoneticPr fontId="18" type="noConversion"/>
  </si>
  <si>
    <t>매수</t>
    <phoneticPr fontId="18" type="noConversion"/>
  </si>
  <si>
    <t>매도</t>
    <phoneticPr fontId="18" type="noConversion"/>
  </si>
  <si>
    <t>매수시점이후</t>
    <phoneticPr fontId="18" type="noConversion"/>
  </si>
  <si>
    <t>고가</t>
    <phoneticPr fontId="18" type="noConversion"/>
  </si>
  <si>
    <t>저가</t>
    <phoneticPr fontId="18" type="noConversion"/>
  </si>
  <si>
    <t>하강률</t>
    <phoneticPr fontId="18" type="noConversion"/>
  </si>
  <si>
    <t>상승률</t>
    <phoneticPr fontId="18" type="noConversion"/>
  </si>
  <si>
    <t>결산</t>
    <phoneticPr fontId="18" type="noConversion"/>
  </si>
  <si>
    <t>상승률</t>
    <phoneticPr fontId="18" type="noConversion"/>
  </si>
  <si>
    <t>하강률</t>
    <phoneticPr fontId="18" type="noConversion"/>
  </si>
  <si>
    <t>종목명</t>
    <phoneticPr fontId="18" type="noConversion"/>
  </si>
  <si>
    <t>-</t>
    <phoneticPr fontId="18" type="noConversion"/>
  </si>
  <si>
    <t>평균</t>
    <phoneticPr fontId="18" type="noConversion"/>
  </si>
  <si>
    <t>평균</t>
    <phoneticPr fontId="18" type="noConversion"/>
  </si>
  <si>
    <t>Abot 10월 결산</t>
    <phoneticPr fontId="18" type="noConversion"/>
  </si>
  <si>
    <t>금액</t>
    <phoneticPr fontId="18" type="noConversion"/>
  </si>
  <si>
    <t>매도</t>
    <phoneticPr fontId="18" type="noConversion"/>
  </si>
  <si>
    <t>※ 종목당 할당 금액 : 30만원 / 매수매도범위 : 상승 1%, 하락 2.5%</t>
    <phoneticPr fontId="18" type="noConversion"/>
  </si>
  <si>
    <t>최종
수익률</t>
    <phoneticPr fontId="18" type="noConversion"/>
  </si>
  <si>
    <t>승패
승률</t>
    <phoneticPr fontId="18" type="noConversion"/>
  </si>
  <si>
    <t>한솔PNS</t>
    <phoneticPr fontId="18" type="noConversion"/>
  </si>
  <si>
    <t>바른손이앤에이</t>
    <phoneticPr fontId="18" type="noConversion"/>
  </si>
  <si>
    <t>와이제이엠게임즈</t>
  </si>
  <si>
    <t>아이이</t>
  </si>
  <si>
    <t>동양물산</t>
  </si>
  <si>
    <t>SDN</t>
  </si>
  <si>
    <t>에스티아이</t>
  </si>
  <si>
    <t>제이엠아이</t>
  </si>
  <si>
    <t>파라텍</t>
  </si>
  <si>
    <t>코리아에스이</t>
  </si>
  <si>
    <t>한국팩키지</t>
  </si>
  <si>
    <t>위노바</t>
  </si>
  <si>
    <t>▲</t>
    <phoneticPr fontId="18" type="noConversion"/>
  </si>
  <si>
    <t>▽</t>
    <phoneticPr fontId="18" type="noConversion"/>
  </si>
  <si>
    <t>매수시점
으로부터</t>
    <phoneticPr fontId="18" type="noConversion"/>
  </si>
  <si>
    <t>먼저만난
상승하강</t>
    <phoneticPr fontId="18" type="noConversion"/>
  </si>
  <si>
    <t>먼저
만난 것</t>
    <phoneticPr fontId="18" type="noConversion"/>
  </si>
  <si>
    <t>▲</t>
    <phoneticPr fontId="18" type="noConversion"/>
  </si>
  <si>
    <t>※ 종목당 할당 금액 : 30만원 / 매수매도범위 : 상승 1%, 하락 2.5%
검색식 수정 : 검색범위 10%부터 -&gt; 9%부터, 코스닥에서 코스피, 코스닥으로 변경</t>
    <phoneticPr fontId="18" type="noConversion"/>
  </si>
  <si>
    <t>고려산업</t>
  </si>
  <si>
    <t>에이테크솔루션</t>
  </si>
  <si>
    <t>뉴로스</t>
  </si>
  <si>
    <t>한솔PNS</t>
  </si>
  <si>
    <t>KJ프리텍</t>
  </si>
  <si>
    <t>와이비엠넷</t>
  </si>
  <si>
    <t>옵트론텍</t>
  </si>
  <si>
    <t>보락</t>
    <phoneticPr fontId="18" type="noConversion"/>
  </si>
  <si>
    <t>파인디엔씨</t>
    <phoneticPr fontId="18" type="noConversion"/>
  </si>
  <si>
    <t>최고가</t>
    <phoneticPr fontId="18" type="noConversion"/>
  </si>
  <si>
    <t>최저가</t>
    <phoneticPr fontId="18" type="noConversion"/>
  </si>
  <si>
    <t>※ 종목당 할당 금액 : 30만원 / 매수매도범위 : 상승 3%, 하락 2%
검색식 수정 : 검색범위 10%부터, 코스닥에서 코스피, 코스닥으로 변경</t>
    <phoneticPr fontId="18" type="noConversion"/>
  </si>
  <si>
    <t>엘아이지이에스스팩</t>
  </si>
  <si>
    <t>웨이포트</t>
  </si>
  <si>
    <t>한일네트웍스</t>
  </si>
  <si>
    <t>영인프런티어</t>
  </si>
  <si>
    <t>바른손이앤에이</t>
  </si>
  <si>
    <t>파인디앤씨</t>
  </si>
  <si>
    <t>오픈베이스</t>
  </si>
  <si>
    <t>판타지오</t>
  </si>
  <si>
    <t>버추얼텍</t>
  </si>
  <si>
    <t>에스폴리텍</t>
  </si>
  <si>
    <t>평균</t>
    <phoneticPr fontId="18" type="noConversion"/>
  </si>
  <si>
    <t>시도시간</t>
    <phoneticPr fontId="18" type="noConversion"/>
  </si>
  <si>
    <t>체결시간</t>
    <phoneticPr fontId="18" type="noConversion"/>
  </si>
  <si>
    <t>차</t>
    <phoneticPr fontId="18" type="noConversion"/>
  </si>
  <si>
    <t>매수</t>
    <phoneticPr fontId="18" type="noConversion"/>
  </si>
  <si>
    <t>매도</t>
    <phoneticPr fontId="18" type="noConversion"/>
  </si>
  <si>
    <t>시도시간</t>
    <phoneticPr fontId="18" type="noConversion"/>
  </si>
  <si>
    <t>체결시간</t>
    <phoneticPr fontId="18" type="noConversion"/>
  </si>
  <si>
    <t>시도시간</t>
    <phoneticPr fontId="18" type="noConversion"/>
  </si>
  <si>
    <t>차</t>
    <phoneticPr fontId="18" type="noConversion"/>
  </si>
  <si>
    <t>매수</t>
    <phoneticPr fontId="18" type="noConversion"/>
  </si>
  <si>
    <t>매도</t>
    <phoneticPr fontId="18" type="noConversion"/>
  </si>
  <si>
    <t>홈센타홀딩스</t>
  </si>
  <si>
    <t>우림기계</t>
  </si>
  <si>
    <t>신화콘텍</t>
  </si>
  <si>
    <t>대성파인텍</t>
  </si>
  <si>
    <t>최고
상승률</t>
    <phoneticPr fontId="18" type="noConversion"/>
  </si>
  <si>
    <t>※ 종목당 할당 금액 : 30만원 / 매수매도범위 : 상승 3.3%, 하락 2.5%
검색식 수정 : 검색범위 10%부터, 코스닥으로 한정</t>
    <phoneticPr fontId="18" type="noConversion"/>
  </si>
  <si>
    <t>10%
대비</t>
    <phoneticPr fontId="18" type="noConversion"/>
  </si>
  <si>
    <t>※ 종목당 할당 금액 : 20만원 / 매수매도범위 : 상승 4%, 하락 3%
검색식 수정 : 검색범위 10%부터, 코스닥으로 한정</t>
    <phoneticPr fontId="18" type="noConversion"/>
  </si>
  <si>
    <t>상 1 개</t>
    <phoneticPr fontId="18" type="noConversion"/>
  </si>
  <si>
    <t>상 3 개</t>
    <phoneticPr fontId="18" type="noConversion"/>
  </si>
  <si>
    <t>상 2 개</t>
    <phoneticPr fontId="18" type="noConversion"/>
  </si>
  <si>
    <t>상 2 개</t>
    <phoneticPr fontId="18" type="noConversion"/>
  </si>
  <si>
    <t>에스마크</t>
  </si>
  <si>
    <t>한국경제TV</t>
  </si>
  <si>
    <t>르네코</t>
  </si>
  <si>
    <t>한프</t>
  </si>
  <si>
    <t>지엠피</t>
  </si>
  <si>
    <t>유아이디</t>
  </si>
  <si>
    <t>아세아텍</t>
  </si>
  <si>
    <t>코디에스</t>
  </si>
  <si>
    <t>상 3 개</t>
    <phoneticPr fontId="18" type="noConversion"/>
  </si>
  <si>
    <t>고가대비
매수시점</t>
    <phoneticPr fontId="18" type="noConversion"/>
  </si>
  <si>
    <t>기준가</t>
    <phoneticPr fontId="18" type="noConversion"/>
  </si>
  <si>
    <t>시가</t>
    <phoneticPr fontId="18" type="noConversion"/>
  </si>
  <si>
    <t>시가시점</t>
    <phoneticPr fontId="18" type="noConversion"/>
  </si>
  <si>
    <t>매수시점
(등락률)</t>
    <phoneticPr fontId="18" type="noConversion"/>
  </si>
  <si>
    <t>매수시점
(시간)</t>
    <phoneticPr fontId="18" type="noConversion"/>
  </si>
  <si>
    <t>고점</t>
    <phoneticPr fontId="18" type="noConversion"/>
  </si>
  <si>
    <t>고점 전</t>
    <phoneticPr fontId="18" type="noConversion"/>
  </si>
  <si>
    <t>고점</t>
    <phoneticPr fontId="18" type="noConversion"/>
  </si>
  <si>
    <t>고점 후</t>
    <phoneticPr fontId="18" type="noConversion"/>
  </si>
  <si>
    <t>고점 전</t>
    <phoneticPr fontId="18" type="noConversion"/>
  </si>
  <si>
    <t>고점 전</t>
    <phoneticPr fontId="18" type="noConversion"/>
  </si>
  <si>
    <t>고점</t>
    <phoneticPr fontId="18" type="noConversion"/>
  </si>
  <si>
    <t>고점 후</t>
    <phoneticPr fontId="18" type="noConversion"/>
  </si>
  <si>
    <t>시가</t>
    <phoneticPr fontId="18" type="noConversion"/>
  </si>
  <si>
    <t>고점 전</t>
    <phoneticPr fontId="18" type="noConversion"/>
  </si>
  <si>
    <t>※ 종목당 할당 금액 : 40만원 / 매수매도범위 : 상승 4%, 하락 3%
검색식 수정 : 검색범위 10%부터, 코스닥으로 한정</t>
    <phoneticPr fontId="18" type="noConversion"/>
  </si>
  <si>
    <t>고점 전</t>
    <phoneticPr fontId="18" type="noConversion"/>
  </si>
  <si>
    <t>고점 후</t>
    <phoneticPr fontId="18" type="noConversion"/>
  </si>
  <si>
    <t>고점 전</t>
    <phoneticPr fontId="18" type="noConversion"/>
  </si>
  <si>
    <t>고점</t>
    <phoneticPr fontId="18" type="noConversion"/>
  </si>
  <si>
    <t>▲</t>
  </si>
  <si>
    <t>승리</t>
  </si>
  <si>
    <t>▽</t>
  </si>
  <si>
    <t>패배</t>
  </si>
  <si>
    <t>고점 전</t>
  </si>
  <si>
    <t>고점 후</t>
  </si>
  <si>
    <t>고점</t>
  </si>
  <si>
    <t>아이오케이</t>
  </si>
  <si>
    <t>팍스넷</t>
  </si>
  <si>
    <t>고점</t>
    <phoneticPr fontId="18" type="noConversion"/>
  </si>
  <si>
    <t>큐브엔터</t>
  </si>
  <si>
    <t>로보스타</t>
  </si>
  <si>
    <t>티플랙스</t>
  </si>
  <si>
    <t>이원컴포텍</t>
  </si>
  <si>
    <t>고점전</t>
    <phoneticPr fontId="18" type="noConversion"/>
  </si>
  <si>
    <t>매수
시점
대비</t>
    <phoneticPr fontId="18" type="noConversion"/>
  </si>
  <si>
    <t>1%
경우
예상</t>
    <phoneticPr fontId="18" type="noConversion"/>
  </si>
  <si>
    <t>고점 전</t>
    <phoneticPr fontId="18" type="noConversion"/>
  </si>
  <si>
    <t>승리</t>
    <phoneticPr fontId="18" type="noConversion"/>
  </si>
  <si>
    <t>* 중간에 4:2, 2:2, 0.5:2 2, 6 조건으로 가다가 1:2, 0.5:2, 0.5:2 1, 3 조건으로 변경 후 수익은 작지만 승률이 100%로 올라감.</t>
    <phoneticPr fontId="18" type="noConversion"/>
  </si>
  <si>
    <t>텔콘</t>
  </si>
  <si>
    <t>바른손</t>
  </si>
  <si>
    <t>에이텍</t>
  </si>
  <si>
    <t>아이엠</t>
  </si>
  <si>
    <t>고점전</t>
    <phoneticPr fontId="18" type="noConversion"/>
  </si>
  <si>
    <t>고점전</t>
    <phoneticPr fontId="18" type="noConversion"/>
  </si>
  <si>
    <t>고점전</t>
    <phoneticPr fontId="18" type="noConversion"/>
  </si>
  <si>
    <t>승리</t>
    <phoneticPr fontId="18" type="noConversion"/>
  </si>
  <si>
    <t>실패</t>
    <phoneticPr fontId="18" type="noConversion"/>
  </si>
  <si>
    <t>승리</t>
    <phoneticPr fontId="18" type="noConversion"/>
  </si>
  <si>
    <t>국영지앤엠</t>
  </si>
  <si>
    <t>해마로푸드서비스</t>
  </si>
  <si>
    <t>고점전</t>
    <phoneticPr fontId="18" type="noConversion"/>
  </si>
  <si>
    <t>고점후</t>
    <phoneticPr fontId="18" type="noConversion"/>
  </si>
  <si>
    <t>고점</t>
    <phoneticPr fontId="18" type="noConversion"/>
  </si>
  <si>
    <t>고점</t>
    <phoneticPr fontId="18" type="noConversion"/>
  </si>
  <si>
    <t>고점전</t>
    <phoneticPr fontId="18" type="noConversion"/>
  </si>
  <si>
    <t>고점전</t>
    <phoneticPr fontId="18" type="noConversion"/>
  </si>
  <si>
    <t>고점전</t>
    <phoneticPr fontId="18" type="noConversion"/>
  </si>
  <si>
    <t>인디에프</t>
  </si>
  <si>
    <t>폭스브레인</t>
  </si>
  <si>
    <t>종목명</t>
    <phoneticPr fontId="18" type="noConversion"/>
  </si>
  <si>
    <t>시가</t>
    <phoneticPr fontId="18" type="noConversion"/>
  </si>
  <si>
    <t>팬스타엔터프라이즈</t>
  </si>
  <si>
    <t>대동공업</t>
  </si>
  <si>
    <t>결과</t>
    <phoneticPr fontId="18" type="noConversion"/>
  </si>
  <si>
    <t>씨엔플러스</t>
  </si>
  <si>
    <t>썬텍</t>
  </si>
  <si>
    <t>수성</t>
  </si>
  <si>
    <t>골든센츄리</t>
  </si>
  <si>
    <t>리켐</t>
  </si>
  <si>
    <t>STX</t>
  </si>
  <si>
    <t>태양씨앤엘</t>
  </si>
  <si>
    <t>잉글우드랩(Reg.S)</t>
  </si>
  <si>
    <t>핫텍</t>
  </si>
  <si>
    <t>다믈멀티미디어</t>
  </si>
  <si>
    <t>이스타코</t>
  </si>
  <si>
    <t>엔피케이</t>
  </si>
  <si>
    <t>써니전자</t>
  </si>
  <si>
    <t>썬코어</t>
  </si>
  <si>
    <t>에스아이티글로벌</t>
  </si>
  <si>
    <t>태원물산</t>
  </si>
  <si>
    <t>현진소재</t>
  </si>
  <si>
    <t>프리엠스</t>
  </si>
  <si>
    <t>KMH</t>
  </si>
  <si>
    <t>디지탈옵틱</t>
  </si>
  <si>
    <t>삼지전자</t>
  </si>
  <si>
    <t>리젠</t>
  </si>
  <si>
    <t>한진해운</t>
  </si>
  <si>
    <t>한솔아트원제지2우B</t>
  </si>
  <si>
    <t>아이카이스트랩</t>
  </si>
  <si>
    <t>한솔아트원제지</t>
  </si>
  <si>
    <t>대창스틸</t>
  </si>
  <si>
    <t>STX중공업</t>
  </si>
  <si>
    <t>내츄럴엔도텍</t>
  </si>
  <si>
    <t>한전KPS</t>
  </si>
  <si>
    <t>CNH</t>
  </si>
  <si>
    <t>한국정보공학</t>
  </si>
  <si>
    <t>대성산업</t>
  </si>
  <si>
    <t>국제약품</t>
  </si>
  <si>
    <t>신성솔라에너지</t>
  </si>
  <si>
    <t>인포마크</t>
  </si>
  <si>
    <t>유니슨</t>
  </si>
  <si>
    <t>대원전선우</t>
  </si>
  <si>
    <t>우리기술</t>
  </si>
  <si>
    <t>대창솔루션</t>
  </si>
  <si>
    <t>자연과환경</t>
  </si>
  <si>
    <t>송</t>
    <phoneticPr fontId="18" type="noConversion"/>
  </si>
  <si>
    <t>김</t>
    <phoneticPr fontId="18" type="noConversion"/>
  </si>
  <si>
    <t>거래자</t>
    <phoneticPr fontId="18" type="noConversion"/>
  </si>
  <si>
    <t>날짜</t>
    <phoneticPr fontId="18" type="noConversion"/>
  </si>
  <si>
    <t xml:space="preserve"> 하위 폴더</t>
  </si>
  <si>
    <t xml:space="preserve"> 찾기 결과 1</t>
  </si>
  <si>
    <t xml:space="preserve"> ""</t>
  </si>
  <si>
    <t>[WAITSELL</t>
  </si>
  <si>
    <t>전일대비기호:2</t>
  </si>
  <si>
    <t>잔량[0</t>
  </si>
  <si>
    <t xml:space="preserve"> 매도 되었습니다.</t>
  </si>
  <si>
    <t>매도[0</t>
  </si>
  <si>
    <t xml:space="preserve"> 실시간 관심 종목 제외.</t>
  </si>
  <si>
    <t>틱속도(5초간)</t>
    <phoneticPr fontId="18" type="noConversion"/>
  </si>
  <si>
    <t>틱개수(5초간)</t>
    <phoneticPr fontId="18" type="noConversion"/>
  </si>
  <si>
    <t>양거래(5초간)</t>
    <phoneticPr fontId="18" type="noConversion"/>
  </si>
  <si>
    <t>양거래대금(5초간)</t>
    <phoneticPr fontId="18" type="noConversion"/>
  </si>
  <si>
    <t>[WAITSEL"</t>
  </si>
  <si>
    <t xml:space="preserve"> "C:\ABot\161021"</t>
  </si>
  <si>
    <t>[주식체결</t>
  </si>
  <si>
    <t>등락율:+10.24</t>
  </si>
  <si>
    <t>.log(2872):[2016/10/21</t>
  </si>
  <si>
    <t>.log(2873):[2016/10/21</t>
  </si>
  <si>
    <t>.log(2906):[2016/10/21</t>
  </si>
  <si>
    <t>.log(2907):[2016/10/21</t>
  </si>
  <si>
    <t>.log(2936):[2016/10/21</t>
  </si>
  <si>
    <t>.log(2937):[2016/10/21</t>
  </si>
  <si>
    <t>.log(2938):[2016/10/21</t>
  </si>
  <si>
    <t>.log(2942):[2016/10/21</t>
  </si>
  <si>
    <t>.log(2943):[2016/10/21</t>
  </si>
  <si>
    <t>.log(2944):[2016/10/21</t>
  </si>
  <si>
    <t>.log(2945):[2016/10/21</t>
  </si>
  <si>
    <t>.log(2946):[2016/10/21</t>
  </si>
  <si>
    <t>.log(2947):[2016/10/21</t>
  </si>
  <si>
    <t>.log(2948):[2016/10/21</t>
  </si>
  <si>
    <t>.log(2949):[2016/10/21</t>
  </si>
  <si>
    <t>.log(2950):[2016/10/21</t>
  </si>
  <si>
    <t>.log(2951):[2016/10/21</t>
  </si>
  <si>
    <t>.log(2952):[2016/10/21</t>
  </si>
  <si>
    <t>.log(2955):[2016/10/21</t>
  </si>
  <si>
    <t>.log(2956):[2016/10/21</t>
  </si>
  <si>
    <t>.log(2957):[2016/10/21</t>
  </si>
  <si>
    <t>.log(2958):[2016/10/21</t>
  </si>
  <si>
    <t>.log(2960):[2016/10/21</t>
  </si>
  <si>
    <t>.log(2961):[2016/10/21</t>
  </si>
  <si>
    <t>.log(2962):[2016/10/21</t>
  </si>
  <si>
    <t>.log(2963):[2016/10/21</t>
  </si>
  <si>
    <t>.log(2964):[2016/10/21</t>
  </si>
  <si>
    <t>.log(2965):[2016/10/21</t>
  </si>
  <si>
    <t>.log(2967):[2016/10/21</t>
  </si>
  <si>
    <t>.log(2968):[2016/10/21</t>
  </si>
  <si>
    <t>.log(2969):[2016/10/21</t>
  </si>
  <si>
    <t>.log(2970):[2016/10/21</t>
  </si>
  <si>
    <t>.log(2971):[2016/10/21</t>
  </si>
  <si>
    <t>.log(2973):[2016/10/21</t>
  </si>
  <si>
    <t>.log(2974):[2016/10/21</t>
  </si>
  <si>
    <t>.log(2975):[2016/10/21</t>
  </si>
  <si>
    <t>.log(2976):[2016/10/21</t>
  </si>
  <si>
    <t>.log(2977):[2016/10/21</t>
  </si>
  <si>
    <t>.log(2978):[2016/10/21</t>
  </si>
  <si>
    <t>.log(2979):[2016/10/21</t>
  </si>
  <si>
    <t>.log(2980):[2016/10/21</t>
  </si>
  <si>
    <t>.log(2981):[2016/10/21</t>
  </si>
  <si>
    <t>.log(2982):[2016/10/21</t>
  </si>
  <si>
    <t>.log(2984):[2016/10/21</t>
  </si>
  <si>
    <t>.log(2985):[2016/10/21</t>
  </si>
  <si>
    <t>.log(2986):[2016/10/21</t>
  </si>
  <si>
    <t>.log(2992):[2016/10/21</t>
  </si>
  <si>
    <t>.log(3180):[2016/10/21</t>
  </si>
  <si>
    <t>.log(3213):[2016/10/21</t>
  </si>
  <si>
    <t>.log(3214):[2016/10/21</t>
  </si>
  <si>
    <t>최대양거래</t>
    <phoneticPr fontId="18" type="noConversion"/>
  </si>
  <si>
    <t>최대양거래대금</t>
    <phoneticPr fontId="18" type="noConversion"/>
  </si>
  <si>
    <t xml:space="preserve">  C:\ABot\161021\ABotLog_201610210919[4</t>
  </si>
  <si>
    <t xml:space="preserve"> 매도가 시장가로 시도합니다. 하락.</t>
  </si>
  <si>
    <t>[WAITSELLMARKETVALUE</t>
  </si>
  <si>
    <t>모두 찾기 "전KPS</t>
  </si>
  <si>
    <t>.log(2565):[2016/10/21</t>
  </si>
  <si>
    <t>[09:25:24.107</t>
  </si>
  <si>
    <t xml:space="preserve"> : RealData::[051600</t>
  </si>
  <si>
    <t>[한전KPS</t>
  </si>
  <si>
    <t>현재가:+61000</t>
  </si>
  <si>
    <t>전일대비:+6300</t>
  </si>
  <si>
    <t>등락율:+11.52</t>
  </si>
  <si>
    <t>누적거래량:327100</t>
  </si>
  <si>
    <t>[092520</t>
  </si>
  <si>
    <t>.log(2566):[2016/10/21</t>
  </si>
  <si>
    <t>[09:25:24.113</t>
  </si>
  <si>
    <t>누적거래량:327139</t>
  </si>
  <si>
    <t>.log(2567):[2016/10/21</t>
  </si>
  <si>
    <t>[09:25:24.117</t>
  </si>
  <si>
    <t>누적거래량:327175</t>
  </si>
  <si>
    <t>.log(2568):[2016/10/21</t>
  </si>
  <si>
    <t>[09:25:24.123</t>
  </si>
  <si>
    <t>누적거래량:327176</t>
  </si>
  <si>
    <t>.log(2569):[2016/10/21</t>
  </si>
  <si>
    <t>[09:25:24.127</t>
  </si>
  <si>
    <t>누적거래량:327186</t>
  </si>
  <si>
    <t>.log(2570):[2016/10/21</t>
  </si>
  <si>
    <t>[09:25:24.131</t>
  </si>
  <si>
    <t>누적거래량:327200</t>
  </si>
  <si>
    <t>.log(2571):[2016/10/21</t>
  </si>
  <si>
    <t>[09:25:24.135</t>
  </si>
  <si>
    <t>누적거래량:327236</t>
  </si>
  <si>
    <t>.log(2575):[2016/10/21</t>
  </si>
  <si>
    <t>[09:25:24.153</t>
  </si>
  <si>
    <t>누적거래량:327256</t>
  </si>
  <si>
    <t>.log(2576):[2016/10/21</t>
  </si>
  <si>
    <t>[09:25:24.157</t>
  </si>
  <si>
    <t>누적거래량:327257</t>
  </si>
  <si>
    <t>.log(2577):[2016/10/21</t>
  </si>
  <si>
    <t>[09:25:24.161</t>
  </si>
  <si>
    <t>현재가:+60900</t>
  </si>
  <si>
    <t>전일대비:+6200</t>
  </si>
  <si>
    <t>등락율:+11.33</t>
  </si>
  <si>
    <t>누적거래량:327261</t>
  </si>
  <si>
    <t xml:space="preserve"> : __________::[051600</t>
  </si>
  <si>
    <t>수량[1</t>
  </si>
  <si>
    <t>.log(2639):[2016/10/21</t>
  </si>
  <si>
    <t>[09:25:24.355</t>
  </si>
  <si>
    <t>현재가:+60800</t>
  </si>
  <si>
    <t>전일대비:+6100</t>
  </si>
  <si>
    <t>등락율:+11.15</t>
  </si>
  <si>
    <t>누적거래량:327296</t>
  </si>
  <si>
    <t>.log(2640):[2016/10/21</t>
  </si>
  <si>
    <t>[09:25:24.386</t>
  </si>
  <si>
    <t>누적거래량:327301</t>
  </si>
  <si>
    <t>.log(2641):[2016/10/21</t>
  </si>
  <si>
    <t>[09:25:24.390</t>
  </si>
  <si>
    <t>누적거래량:327328</t>
  </si>
  <si>
    <t>.log(2642):[2016/10/21</t>
  </si>
  <si>
    <t>[09:25:24.394</t>
  </si>
  <si>
    <t>누적거래량:327498</t>
  </si>
  <si>
    <t>[092521</t>
  </si>
  <si>
    <t>.log(2643):[2016/10/21</t>
  </si>
  <si>
    <t>[09:25:24.398</t>
  </si>
  <si>
    <t>누적거래량:327537</t>
  </si>
  <si>
    <t>.log(2644):[2016/10/21</t>
  </si>
  <si>
    <t>[09:25:24.402</t>
  </si>
  <si>
    <t>누적거래량:327547</t>
  </si>
  <si>
    <t>.log(2645):[2016/10/21</t>
  </si>
  <si>
    <t>[09:25:24.407</t>
  </si>
  <si>
    <t>누적거래량:327548</t>
  </si>
  <si>
    <t>.log(2646):[2016/10/21</t>
  </si>
  <si>
    <t>[09:25:24.774</t>
  </si>
  <si>
    <t>누적거래량:327556</t>
  </si>
  <si>
    <t>.log(2647):[2016/10/21</t>
  </si>
  <si>
    <t>[09:25:24.787</t>
  </si>
  <si>
    <t>누적거래량:327642</t>
  </si>
  <si>
    <t>.log(2648):[2016/10/21</t>
  </si>
  <si>
    <t>[09:25:24.798</t>
  </si>
  <si>
    <t>누적거래량:327648</t>
  </si>
  <si>
    <t>.log(2649):[2016/10/21</t>
  </si>
  <si>
    <t>[09:25:24.976</t>
  </si>
  <si>
    <t>누적거래량:327668</t>
  </si>
  <si>
    <t>.log(2650):[2016/10/21</t>
  </si>
  <si>
    <t>[09:25:24.988</t>
  </si>
  <si>
    <t>누적거래량:327692</t>
  </si>
  <si>
    <t>.log(2651):[2016/10/21</t>
  </si>
  <si>
    <t>[09:25:25.000</t>
  </si>
  <si>
    <t>누적거래량:327736</t>
  </si>
  <si>
    <t>.log(2652):[2016/10/21</t>
  </si>
  <si>
    <t>[09:25:25.008</t>
  </si>
  <si>
    <t>누적거래량:327747</t>
  </si>
  <si>
    <t>.log(2653):[2016/10/21</t>
  </si>
  <si>
    <t>[09:25:25.178</t>
  </si>
  <si>
    <t>현재가:+60700</t>
  </si>
  <si>
    <t>전일대비:+6000</t>
  </si>
  <si>
    <t>등락율:+10.97</t>
  </si>
  <si>
    <t>누적거래량:327752</t>
  </si>
  <si>
    <t>.log(2654):[2016/10/21</t>
  </si>
  <si>
    <t>[09:25:25.969</t>
  </si>
  <si>
    <t>누적거래량:327772</t>
  </si>
  <si>
    <t>[092522</t>
  </si>
  <si>
    <t>.log(2655):[2016/10/21</t>
  </si>
  <si>
    <t>[09:25:25.981</t>
  </si>
  <si>
    <t>누적거래량:327779</t>
  </si>
  <si>
    <t>.log(2656):[2016/10/21</t>
  </si>
  <si>
    <t>[09:25:25.993</t>
  </si>
  <si>
    <t>누적거래량:327782</t>
  </si>
  <si>
    <t>.log(2657):[2016/10/21</t>
  </si>
  <si>
    <t>[09:25:26.171</t>
  </si>
  <si>
    <t>누적거래량:327792</t>
  </si>
  <si>
    <t>.log(2658):[2016/10/21</t>
  </si>
  <si>
    <t>[09:25:26.184</t>
  </si>
  <si>
    <t>누적거래량:327882</t>
  </si>
  <si>
    <t>.log(2659):[2016/10/21</t>
  </si>
  <si>
    <t>[09:25:26.197</t>
  </si>
  <si>
    <t>누적거래량:327894</t>
  </si>
  <si>
    <t>.log(2660):[2016/10/21</t>
  </si>
  <si>
    <t>[09:25:26.372</t>
  </si>
  <si>
    <t>누적거래량:327987</t>
  </si>
  <si>
    <t>[092523</t>
  </si>
  <si>
    <t>.log(2661):[2016/10/21</t>
  </si>
  <si>
    <t>[09:25:26.385</t>
  </si>
  <si>
    <t>누적거래량:328220</t>
  </si>
  <si>
    <t>.log(2662):[2016/10/21</t>
  </si>
  <si>
    <t>[09:25:26.574</t>
  </si>
  <si>
    <t>누적거래량:328230</t>
  </si>
  <si>
    <t>.log(2663):[2016/10/21</t>
  </si>
  <si>
    <t>[09:25:26.587</t>
  </si>
  <si>
    <t>누적거래량:328298</t>
  </si>
  <si>
    <t>.log(2664):[2016/10/21</t>
  </si>
  <si>
    <t>[09:25:26.597</t>
  </si>
  <si>
    <t>누적거래량:328325</t>
  </si>
  <si>
    <t>.log(2665):[2016/10/21</t>
  </si>
  <si>
    <t>[09:25:26.776</t>
  </si>
  <si>
    <t>누적거래량:328332</t>
  </si>
  <si>
    <t>.log(2666):[2016/10/21</t>
  </si>
  <si>
    <t>[09:25:27.168</t>
  </si>
  <si>
    <t>누적거래량:328359</t>
  </si>
  <si>
    <t>.log(2667):[2016/10/21</t>
  </si>
  <si>
    <t>누적거래량:328490</t>
  </si>
  <si>
    <t>.log(2668):[2016/10/21</t>
  </si>
  <si>
    <t>[09:25:27.183</t>
  </si>
  <si>
    <t>누적거래량:328511</t>
  </si>
  <si>
    <t>.log(2669):[2016/10/21</t>
  </si>
  <si>
    <t>[09:25:27.368</t>
  </si>
  <si>
    <t>누적거래량:328546</t>
  </si>
  <si>
    <t>[092524</t>
  </si>
  <si>
    <t>.log(2670):[2016/10/21</t>
  </si>
  <si>
    <t>[09:25:27.784</t>
  </si>
  <si>
    <t>누적거래량:328551</t>
  </si>
  <si>
    <t>.log(2671):[2016/10/21</t>
  </si>
  <si>
    <t>[09:25:27.968</t>
  </si>
  <si>
    <t>누적거래량:328553</t>
  </si>
  <si>
    <t>.log(2672):[2016/10/21</t>
  </si>
  <si>
    <t>[09:25:28.168</t>
  </si>
  <si>
    <t>누적거래량:328554</t>
  </si>
  <si>
    <t>.log(2673):[2016/10/21</t>
  </si>
  <si>
    <t>누적거래량:328588</t>
  </si>
  <si>
    <t>.log(2674):[2016/10/21</t>
  </si>
  <si>
    <t>[09:25:28.184</t>
  </si>
  <si>
    <t>누적거래량:328589</t>
  </si>
  <si>
    <t>.log(2675):[2016/10/21</t>
  </si>
  <si>
    <t>[09:25:28.368</t>
  </si>
  <si>
    <t>누적거래량:328590</t>
  </si>
  <si>
    <t>.log(2676):[2016/10/21</t>
  </si>
  <si>
    <t>[09:25:28.568</t>
  </si>
  <si>
    <t>누적거래량:328629</t>
  </si>
  <si>
    <t>[092525</t>
  </si>
  <si>
    <t>.log(2677):[2016/10/21</t>
  </si>
  <si>
    <t>누적거래량:328644</t>
  </si>
  <si>
    <t>.log(2678):[2016/10/21</t>
  </si>
  <si>
    <t>[09:25:28.969</t>
  </si>
  <si>
    <t>누적거래량:328654</t>
  </si>
  <si>
    <t>.log(2679):[2016/10/21</t>
  </si>
  <si>
    <t>누적거래량:328684</t>
  </si>
  <si>
    <t>.log(2680):[2016/10/21</t>
  </si>
  <si>
    <t>[09:25:29.169</t>
  </si>
  <si>
    <t>누적거래량:328746</t>
  </si>
  <si>
    <t>.log(2681):[2016/10/21</t>
  </si>
  <si>
    <t>[09:25:29.369</t>
  </si>
  <si>
    <t>누적거래량:328796</t>
  </si>
  <si>
    <t>[092526</t>
  </si>
  <si>
    <t>.log(2682):[2016/10/21</t>
  </si>
  <si>
    <t>[09:25:29.569</t>
  </si>
  <si>
    <t>누적거래량:328817</t>
  </si>
  <si>
    <t>.log(2683):[2016/10/21</t>
  </si>
  <si>
    <t>누적거래량:328822</t>
  </si>
  <si>
    <t>.log(2684):[2016/10/21</t>
  </si>
  <si>
    <t>[09:25:29.769</t>
  </si>
  <si>
    <t>누적거래량:328834</t>
  </si>
  <si>
    <t>.log(2685):[2016/10/21</t>
  </si>
  <si>
    <t>누적거래량:328855</t>
  </si>
  <si>
    <t>.log(2686):[2016/10/21</t>
  </si>
  <si>
    <t>[09:25:29.785</t>
  </si>
  <si>
    <t>누적거래량:329015</t>
  </si>
  <si>
    <t>.log(2687):[2016/10/21</t>
  </si>
  <si>
    <t>[09:25:29.800</t>
  </si>
  <si>
    <t>누적거래량:329019</t>
  </si>
  <si>
    <t>.log(2688):[2016/10/21</t>
  </si>
  <si>
    <t>[09:25:29.969</t>
  </si>
  <si>
    <t>누적거래량:329071</t>
  </si>
  <si>
    <t>.log(2689):[2016/10/21</t>
  </si>
  <si>
    <t>누적거래량:329164</t>
  </si>
  <si>
    <t>.log(2690):[2016/10/21</t>
  </si>
  <si>
    <t>누적거래량:329165</t>
  </si>
  <si>
    <t>.log(2691):[2016/10/21</t>
  </si>
  <si>
    <t>[09:25:30.369</t>
  </si>
  <si>
    <t>누적거래량:329185</t>
  </si>
  <si>
    <t>.log(2692):[2016/10/21</t>
  </si>
  <si>
    <t>누적거래량:329190</t>
  </si>
  <si>
    <t>[092527</t>
  </si>
  <si>
    <t>.log(2693):[2016/10/21</t>
  </si>
  <si>
    <t>[09:25:30.384</t>
  </si>
  <si>
    <t>누적거래량:329440</t>
  </si>
  <si>
    <t>.log(2694):[2016/10/21</t>
  </si>
  <si>
    <t>[09:25:30.400</t>
  </si>
  <si>
    <t>누적거래량:329441</t>
  </si>
  <si>
    <t>.log(2695):[2016/10/21</t>
  </si>
  <si>
    <t>[09:25:30.416</t>
  </si>
  <si>
    <t>누적거래량:329457</t>
  </si>
  <si>
    <t>.log(2696):[2016/10/21</t>
  </si>
  <si>
    <t>[09:25:30.569</t>
  </si>
  <si>
    <t>누적거래량:329458</t>
  </si>
  <si>
    <t>.log(2697):[2016/10/21</t>
  </si>
  <si>
    <t>[09:25:30.985</t>
  </si>
  <si>
    <t>누적거래량:329484</t>
  </si>
  <si>
    <t>.log(2698):[2016/10/21</t>
  </si>
  <si>
    <t>[09:25:31.570</t>
  </si>
  <si>
    <t>누적거래량:329486</t>
  </si>
  <si>
    <t>[092528</t>
  </si>
  <si>
    <t>.log(2699):[2016/10/21</t>
  </si>
  <si>
    <t>[09:25:31.970</t>
  </si>
  <si>
    <t>누적거래량:329487</t>
  </si>
  <si>
    <t>.log(2700):[2016/10/21</t>
  </si>
  <si>
    <t>누적거래량:329527</t>
  </si>
  <si>
    <t>.log(2701):[2016/10/21</t>
  </si>
  <si>
    <t>[09:25:31.986</t>
  </si>
  <si>
    <t>누적거래량:329528</t>
  </si>
  <si>
    <t>.log(2702):[2016/10/21</t>
  </si>
  <si>
    <t>[09:25:32.001</t>
  </si>
  <si>
    <t>누적거래량:329531</t>
  </si>
  <si>
    <t>.log(2704):[2016/10/21</t>
  </si>
  <si>
    <t>[09:25:32.186</t>
  </si>
  <si>
    <t>누적거래량:329577</t>
  </si>
  <si>
    <t>.log(2705):[2016/10/21</t>
  </si>
  <si>
    <t>[09:25:32.370</t>
  </si>
  <si>
    <t>누적거래량:329688</t>
  </si>
  <si>
    <t>[092529</t>
  </si>
  <si>
    <t>.log(2706):[2016/10/21</t>
  </si>
  <si>
    <t>[09:25:32.570</t>
  </si>
  <si>
    <t>누적거래량:329694</t>
  </si>
  <si>
    <t>.log(2707):[2016/10/21</t>
  </si>
  <si>
    <t>누적거래량:329695</t>
  </si>
  <si>
    <t>.log(2708):[2016/10/21</t>
  </si>
  <si>
    <t>[09:25:32.971</t>
  </si>
  <si>
    <t>누적거래량:329840</t>
  </si>
  <si>
    <t>.log(2709):[2016/10/21</t>
  </si>
  <si>
    <t>누적거래량:329850</t>
  </si>
  <si>
    <t>.log(2710):[2016/10/21</t>
  </si>
  <si>
    <t>[09:25:33.170</t>
  </si>
  <si>
    <t>누적거래량:329880</t>
  </si>
  <si>
    <t>.log(2711):[2016/10/21</t>
  </si>
  <si>
    <t>[09:25:33.570</t>
  </si>
  <si>
    <t>누적거래량:329910</t>
  </si>
  <si>
    <t>[092530</t>
  </si>
  <si>
    <t>.log(2712):[2016/10/21</t>
  </si>
  <si>
    <t>[09:25:33.771</t>
  </si>
  <si>
    <t>누적거래량:330010</t>
  </si>
  <si>
    <t>.log(2715):[2016/10/21</t>
  </si>
  <si>
    <t>[09:25:33.986</t>
  </si>
  <si>
    <t>누적거래량:330030</t>
  </si>
  <si>
    <t>.log(2716):[2016/10/21</t>
  </si>
  <si>
    <t>누적거래량:330165</t>
  </si>
  <si>
    <t>.log(2717):[2016/10/21</t>
  </si>
  <si>
    <t>[09:25:34.002</t>
  </si>
  <si>
    <t>누적거래량:330455</t>
  </si>
  <si>
    <t>.log(2718):[2016/10/21</t>
  </si>
  <si>
    <t>[09:25:34.371</t>
  </si>
  <si>
    <t>누적거래량:330475</t>
  </si>
  <si>
    <t>.log(2719):[2016/10/21</t>
  </si>
  <si>
    <t>누적거래량:330597</t>
  </si>
  <si>
    <t>[092531</t>
  </si>
  <si>
    <t>.log(2720):[2016/10/21</t>
  </si>
  <si>
    <t>[09:25:34.586</t>
  </si>
  <si>
    <t>누적거래량:330602</t>
  </si>
  <si>
    <t>.log(2721):[2016/10/21</t>
  </si>
  <si>
    <t>누적거래량:330618</t>
  </si>
  <si>
    <t>.log(2723):[2016/10/21</t>
  </si>
  <si>
    <t>[09:25:34.940</t>
  </si>
  <si>
    <t>누적거래량:330638</t>
  </si>
  <si>
    <t>.log(2724):[2016/10/21</t>
  </si>
  <si>
    <t>[09:25:35.187</t>
  </si>
  <si>
    <t>누적거래량:330647</t>
  </si>
  <si>
    <t>.log(2725):[2016/10/21</t>
  </si>
  <si>
    <t>누적거래량:330721</t>
  </si>
  <si>
    <t>.log(2726):[2016/10/21</t>
  </si>
  <si>
    <t>[09:25:35.387</t>
  </si>
  <si>
    <t>누적거래량:330775</t>
  </si>
  <si>
    <t>[092532</t>
  </si>
  <si>
    <t>.log(2727):[2016/10/21</t>
  </si>
  <si>
    <t>[09:25:35.787</t>
  </si>
  <si>
    <t>누적거래량:330780</t>
  </si>
  <si>
    <t>.log(2730):[2016/10/21</t>
  </si>
  <si>
    <t>[09:25:36.387</t>
  </si>
  <si>
    <t>누적거래량:330796</t>
  </si>
  <si>
    <t>[092533</t>
  </si>
  <si>
    <t>.log(2731):[2016/10/21</t>
  </si>
  <si>
    <t>누적거래량:330802</t>
  </si>
  <si>
    <t>.log(2732):[2016/10/21</t>
  </si>
  <si>
    <t>[09:25:36.987</t>
  </si>
  <si>
    <t>누적거래량:330832</t>
  </si>
  <si>
    <t>.log(2733):[2016/10/21</t>
  </si>
  <si>
    <t>누적거래량:330882</t>
  </si>
  <si>
    <t>.log(2734):[2016/10/21</t>
  </si>
  <si>
    <t>[09:25:37.003</t>
  </si>
  <si>
    <t>누적거래량:330892</t>
  </si>
  <si>
    <t>.log(2735):[2016/10/21</t>
  </si>
  <si>
    <t>누적거래량:331034</t>
  </si>
  <si>
    <t>.log(2736):[2016/10/21</t>
  </si>
  <si>
    <t>[09:25:37.019</t>
  </si>
  <si>
    <t>누적거래량:331041</t>
  </si>
  <si>
    <t>.log(2737):[2016/10/21</t>
  </si>
  <si>
    <t>[09:25:37.388</t>
  </si>
  <si>
    <t>누적거래량:331042</t>
  </si>
  <si>
    <t>.log(2738):[2016/10/21</t>
  </si>
  <si>
    <t>누적거래량:331070</t>
  </si>
  <si>
    <t>.log(2739):[2016/10/21</t>
  </si>
  <si>
    <t>누적거래량:331071</t>
  </si>
  <si>
    <t>.log(2740):[2016/10/21</t>
  </si>
  <si>
    <t>누적거래량:331887</t>
  </si>
  <si>
    <t>[092534</t>
  </si>
  <si>
    <t>.log(2741):[2016/10/21</t>
  </si>
  <si>
    <t>[09:25:37.403</t>
  </si>
  <si>
    <t>현재가:+60600</t>
  </si>
  <si>
    <t>전일대비:+5900</t>
  </si>
  <si>
    <t>등락율:+10.79</t>
  </si>
  <si>
    <t>누적거래량:332071</t>
  </si>
  <si>
    <t>.log(2742):[2016/10/21</t>
  </si>
  <si>
    <t>[09:25:37.587</t>
  </si>
  <si>
    <t>누적거래량:332078</t>
  </si>
  <si>
    <t>.log(2743):[2016/10/21</t>
  </si>
  <si>
    <t>누적거래량:332079</t>
  </si>
  <si>
    <t>.log(2744):[2016/10/21</t>
  </si>
  <si>
    <t>[09:25:37.988</t>
  </si>
  <si>
    <t>누적거래량:332141</t>
  </si>
  <si>
    <t>.log(2745):[2016/10/21</t>
  </si>
  <si>
    <t>누적거래량:332165</t>
  </si>
  <si>
    <t>.log(2746):[2016/10/21</t>
  </si>
  <si>
    <t>[09:25:38.019</t>
  </si>
  <si>
    <t>누적거래량:332191</t>
  </si>
  <si>
    <t>.log(2747):[2016/10/21</t>
  </si>
  <si>
    <t>[09:25:38.588</t>
  </si>
  <si>
    <t>누적거래량:332206</t>
  </si>
  <si>
    <t>[092535</t>
  </si>
  <si>
    <t>.log(2749):[2016/10/21</t>
  </si>
  <si>
    <t>[09:25:39.188</t>
  </si>
  <si>
    <t>누적거래량:332207</t>
  </si>
  <si>
    <t>.log(2750):[2016/10/21</t>
  </si>
  <si>
    <t>[09:25:39.588</t>
  </si>
  <si>
    <t>누적거래량:332281</t>
  </si>
  <si>
    <t>[092536</t>
  </si>
  <si>
    <t>.log(2751):[2016/10/21</t>
  </si>
  <si>
    <t>[09:25:39.788</t>
  </si>
  <si>
    <t>누적거래량:332381</t>
  </si>
  <si>
    <t>.log(2752):[2016/10/21</t>
  </si>
  <si>
    <t>누적거래량:332385</t>
  </si>
  <si>
    <t>.log(2753):[2016/10/21</t>
  </si>
  <si>
    <t>[09:25:39.804</t>
  </si>
  <si>
    <t>누적거래량:332403</t>
  </si>
  <si>
    <t>.log(2754):[2016/10/21</t>
  </si>
  <si>
    <t>[09:25:39.988</t>
  </si>
  <si>
    <t>누적거래량:332408</t>
  </si>
  <si>
    <t>.log(2757):[2016/10/21</t>
  </si>
  <si>
    <t>[09:25:40.188</t>
  </si>
  <si>
    <t>누적거래량:332430</t>
  </si>
  <si>
    <t>.log(2758):[2016/10/21</t>
  </si>
  <si>
    <t>[09:25:40.988</t>
  </si>
  <si>
    <t>누적거래량:332435</t>
  </si>
  <si>
    <t>[092537</t>
  </si>
  <si>
    <t>.log(2759):[2016/10/21</t>
  </si>
  <si>
    <t>[09:25:41.188</t>
  </si>
  <si>
    <t>누적거래량:332515</t>
  </si>
  <si>
    <t>.log(2760):[2016/10/21</t>
  </si>
  <si>
    <t>누적거래량:332608</t>
  </si>
  <si>
    <t>.log(2761):[2016/10/21</t>
  </si>
  <si>
    <t>[09:25:41.789</t>
  </si>
  <si>
    <t>누적거래량:332628</t>
  </si>
  <si>
    <t>[092538</t>
  </si>
  <si>
    <t>.log(2762):[2016/10/21</t>
  </si>
  <si>
    <t>누적거래량:332678</t>
  </si>
  <si>
    <t>.log(2763):[2016/10/21</t>
  </si>
  <si>
    <t>[09:25:41.989</t>
  </si>
  <si>
    <t>누적거래량:332761</t>
  </si>
  <si>
    <t>.log(2764):[2016/10/21</t>
  </si>
  <si>
    <t>[09:25:42.189</t>
  </si>
  <si>
    <t>누적거래량:333186</t>
  </si>
  <si>
    <t>.log(2765):[2016/10/21</t>
  </si>
  <si>
    <t>현재가:+60500</t>
  </si>
  <si>
    <t>전일대비:+5800</t>
  </si>
  <si>
    <t>등락율:+10.60</t>
  </si>
  <si>
    <t>누적거래량:333206</t>
  </si>
  <si>
    <t>.log(2766):[2016/10/21</t>
  </si>
  <si>
    <t>[09:25:42.205</t>
  </si>
  <si>
    <t>누적거래량:333207</t>
  </si>
  <si>
    <t>.log(2767):[2016/10/21</t>
  </si>
  <si>
    <t>[09:25:42.220</t>
  </si>
  <si>
    <t>누적거래량:333208</t>
  </si>
  <si>
    <t>.log(2768):[2016/10/21</t>
  </si>
  <si>
    <t>[09:25:42.241</t>
  </si>
  <si>
    <t>누적거래량:333209</t>
  </si>
  <si>
    <t>.log(2769):[2016/10/21</t>
  </si>
  <si>
    <t>[09:25:42.242</t>
  </si>
  <si>
    <t>누적거래량:333210</t>
  </si>
  <si>
    <t>.log(2770):[2016/10/21</t>
  </si>
  <si>
    <t>누적거래량:333211</t>
  </si>
  <si>
    <t>.log(2771):[2016/10/21</t>
  </si>
  <si>
    <t>[09:25:42.258</t>
  </si>
  <si>
    <t>누적거래량:333212</t>
  </si>
  <si>
    <t>.log(2772):[2016/10/21</t>
  </si>
  <si>
    <t>누적거래량:333213</t>
  </si>
  <si>
    <t>.log(2773):[2016/10/21</t>
  </si>
  <si>
    <t>누적거래량:333215</t>
  </si>
  <si>
    <t>.log(2774):[2016/10/21</t>
  </si>
  <si>
    <t>[09:25:42.273</t>
  </si>
  <si>
    <t>누적거래량:333221</t>
  </si>
  <si>
    <t>.log(2775):[2016/10/21</t>
  </si>
  <si>
    <t>[09:25:42.405</t>
  </si>
  <si>
    <t>누적거래량:333226</t>
  </si>
  <si>
    <t>.log(2776):[2016/10/21</t>
  </si>
  <si>
    <t>누적거래량:333232</t>
  </si>
  <si>
    <t>[092539</t>
  </si>
  <si>
    <t>.log(2777):[2016/10/21</t>
  </si>
  <si>
    <t>[09:25:42.789</t>
  </si>
  <si>
    <t>누적거래량:333242</t>
  </si>
  <si>
    <t>.log(2778):[2016/10/21</t>
  </si>
  <si>
    <t>[09:25:43.390</t>
  </si>
  <si>
    <t>누적거래량:333307</t>
  </si>
  <si>
    <t>[092540</t>
  </si>
  <si>
    <t>.log(2779):[2016/10/21</t>
  </si>
  <si>
    <t>[09:25:43.590</t>
  </si>
  <si>
    <t>누적거래량:333312</t>
  </si>
  <si>
    <t>.log(2780):[2016/10/21</t>
  </si>
  <si>
    <t>누적거래량:333421</t>
  </si>
  <si>
    <t>.log(2781):[2016/10/21</t>
  </si>
  <si>
    <t>[09:25:43.606</t>
  </si>
  <si>
    <t>누적거래량:333512</t>
  </si>
  <si>
    <t>.log(2782):[2016/10/21</t>
  </si>
  <si>
    <t>[09:25:43.621</t>
  </si>
  <si>
    <t>누적거래량:333522</t>
  </si>
  <si>
    <t>.log(2783):[2016/10/21</t>
  </si>
  <si>
    <t>[09:25:43.790</t>
  </si>
  <si>
    <t>누적거래량:333524</t>
  </si>
  <si>
    <t>.log(2784):[2016/10/21</t>
  </si>
  <si>
    <t>누적거래량:333536</t>
  </si>
  <si>
    <t>.log(2785):[2016/10/21</t>
  </si>
  <si>
    <t>누적거래량:333537</t>
  </si>
  <si>
    <t>.log(2786):[2016/10/21</t>
  </si>
  <si>
    <t>[09:25:44.190</t>
  </si>
  <si>
    <t>누적거래량:333560</t>
  </si>
  <si>
    <t>.log(2787):[2016/10/21</t>
  </si>
  <si>
    <t>[09:25:44.605</t>
  </si>
  <si>
    <t>누적거래량:333608</t>
  </si>
  <si>
    <t>[092541</t>
  </si>
  <si>
    <t>.log(2788):[2016/10/21</t>
  </si>
  <si>
    <t>누적거래량:333695</t>
  </si>
  <si>
    <t>.log(2789):[2016/10/21</t>
  </si>
  <si>
    <t>[09:25:44.806</t>
  </si>
  <si>
    <t>누적거래량:333705</t>
  </si>
  <si>
    <t>.log(2790):[2016/10/21</t>
  </si>
  <si>
    <t>[09:25:44.990</t>
  </si>
  <si>
    <t>누적거래량:333709</t>
  </si>
  <si>
    <t>.log(2791):[2016/10/21</t>
  </si>
  <si>
    <t>누적거래량:333879</t>
  </si>
  <si>
    <t>.log(2792):[2016/10/21</t>
  </si>
  <si>
    <t>[09:25:45.190</t>
  </si>
  <si>
    <t>누적거래량:333881</t>
  </si>
  <si>
    <t>.log(2793):[2016/10/21</t>
  </si>
  <si>
    <t>[09:25:45.606</t>
  </si>
  <si>
    <t>누적거래량:333886</t>
  </si>
  <si>
    <t>[092542</t>
  </si>
  <si>
    <t>.log(2794):[2016/10/21</t>
  </si>
  <si>
    <t>[09:25:45.790</t>
  </si>
  <si>
    <t>누적거래량:333891</t>
  </si>
  <si>
    <t>.log(2795):[2016/10/21</t>
  </si>
  <si>
    <t>누적거래량:333934</t>
  </si>
  <si>
    <t>.log(2796):[2016/10/21</t>
  </si>
  <si>
    <t>[09:25:45.990</t>
  </si>
  <si>
    <t>누적거래량:333936</t>
  </si>
  <si>
    <t>.log(2797):[2016/10/21</t>
  </si>
  <si>
    <t>[09:25:46.190</t>
  </si>
  <si>
    <t>누적거래량:333938</t>
  </si>
  <si>
    <t>.log(2798):[2016/10/21</t>
  </si>
  <si>
    <t>[09:25:46.391</t>
  </si>
  <si>
    <t>누적거래량:333939</t>
  </si>
  <si>
    <t>[092543</t>
  </si>
  <si>
    <t>.log(2799):[2016/10/21</t>
  </si>
  <si>
    <t>누적거래량:333944</t>
  </si>
  <si>
    <t>.log(2800):[2016/10/21</t>
  </si>
  <si>
    <t>[09:25:46.791</t>
  </si>
  <si>
    <t>누적거래량:333954</t>
  </si>
  <si>
    <t>.log(2801):[2016/10/21</t>
  </si>
  <si>
    <t>누적거래량:333957</t>
  </si>
  <si>
    <t>.log(2802):[2016/10/21</t>
  </si>
  <si>
    <t>[09:25:46.999</t>
  </si>
  <si>
    <t>누적거래량:333958</t>
  </si>
  <si>
    <t>.log(2803):[2016/10/21</t>
  </si>
  <si>
    <t>[09:25:47.001</t>
  </si>
  <si>
    <t>누적거래량:333965</t>
  </si>
  <si>
    <t>.log(2804):[2016/10/21</t>
  </si>
  <si>
    <t>[09:25:47.389</t>
  </si>
  <si>
    <t>누적거래량:333982</t>
  </si>
  <si>
    <t>[092544</t>
  </si>
  <si>
    <t>.log(2805):[2016/10/21</t>
  </si>
  <si>
    <t>[09:25:47.396</t>
  </si>
  <si>
    <t>누적거래량:333998</t>
  </si>
  <si>
    <t>.log(2806):[2016/10/21</t>
  </si>
  <si>
    <t>[09:25:47.590</t>
  </si>
  <si>
    <t>누적거래량:333999</t>
  </si>
  <si>
    <t>.log(2807):[2016/10/21</t>
  </si>
  <si>
    <t>[09:25:47.791</t>
  </si>
  <si>
    <t>누적거래량:334002</t>
  </si>
  <si>
    <t>.log(2808):[2016/10/21</t>
  </si>
  <si>
    <t>[09:25:48.195</t>
  </si>
  <si>
    <t>누적거래량:334012</t>
  </si>
  <si>
    <t>.log(2809):[2016/10/21</t>
  </si>
  <si>
    <t>[09:25:48.208</t>
  </si>
  <si>
    <t>누적거래량:334013</t>
  </si>
  <si>
    <t>.log(2810):[2016/10/21</t>
  </si>
  <si>
    <t>[09:25:48.397</t>
  </si>
  <si>
    <t>누적거래량:334022</t>
  </si>
  <si>
    <t>[092545</t>
  </si>
  <si>
    <t>.log(2811):[2016/10/21</t>
  </si>
  <si>
    <t>[09:25:48.597</t>
  </si>
  <si>
    <t>누적거래량:334023</t>
  </si>
  <si>
    <t>.log(2812):[2016/10/21</t>
  </si>
  <si>
    <t>[09:25:48.800</t>
  </si>
  <si>
    <t>누적거래량:334024</t>
  </si>
  <si>
    <t>.log(2813):[2016/10/21</t>
  </si>
  <si>
    <t>[09:25:48.986</t>
  </si>
  <si>
    <t>누적거래량:334124</t>
  </si>
  <si>
    <t>.log(2814):[2016/10/21</t>
  </si>
  <si>
    <t>[09:25:48.999</t>
  </si>
  <si>
    <t>누적거래량:334132</t>
  </si>
  <si>
    <t>.log(2815):[2016/10/21</t>
  </si>
  <si>
    <t>[09:25:49.012</t>
  </si>
  <si>
    <t>누적거래량:334133</t>
  </si>
  <si>
    <t>.log(2816):[2016/10/21</t>
  </si>
  <si>
    <t>[09:25:49.389</t>
  </si>
  <si>
    <t>누적거래량:334153</t>
  </si>
  <si>
    <t>[092546</t>
  </si>
  <si>
    <t>.log(2817):[2016/10/21</t>
  </si>
  <si>
    <t>[09:25:49.404</t>
  </si>
  <si>
    <t>누적거래량:334160</t>
  </si>
  <si>
    <t>.log(2818):[2016/10/21</t>
  </si>
  <si>
    <t>[09:25:49.414</t>
  </si>
  <si>
    <t>누적거래량:334198</t>
  </si>
  <si>
    <t>.log(2819):[2016/10/21</t>
  </si>
  <si>
    <t>[09:25:49.423</t>
  </si>
  <si>
    <t>누적거래량:334205</t>
  </si>
  <si>
    <t>.log(2820):[2016/10/21</t>
  </si>
  <si>
    <t>[09:25:49.789</t>
  </si>
  <si>
    <t>누적거래량:334215</t>
  </si>
  <si>
    <t>.log(2821):[2016/10/21</t>
  </si>
  <si>
    <t>[09:25:49.989</t>
  </si>
  <si>
    <t>누적거래량:334216</t>
  </si>
  <si>
    <t>.log(2822):[2016/10/21</t>
  </si>
  <si>
    <t>누적거래량:334220</t>
  </si>
  <si>
    <t>.log(2823):[2016/10/21</t>
  </si>
  <si>
    <t>[09:25:50.205</t>
  </si>
  <si>
    <t>누적거래량:334341</t>
  </si>
  <si>
    <t>.log(2824):[2016/10/21</t>
  </si>
  <si>
    <t>누적거래량:334342</t>
  </si>
  <si>
    <t>.log(2825):[2016/10/21</t>
  </si>
  <si>
    <t>[09:25:50.389</t>
  </si>
  <si>
    <t>누적거래량:334345</t>
  </si>
  <si>
    <t>[092547</t>
  </si>
  <si>
    <t>.log(2826):[2016/10/21</t>
  </si>
  <si>
    <t>[09:25:50.790</t>
  </si>
  <si>
    <t>누적거래량:334371</t>
  </si>
  <si>
    <t>.log(2827):[2016/10/21</t>
  </si>
  <si>
    <t>누적거래량:334390</t>
  </si>
  <si>
    <t>.log(2828):[2016/10/21</t>
  </si>
  <si>
    <t>[09:25:51.190</t>
  </si>
  <si>
    <t>누적거래량:334393</t>
  </si>
  <si>
    <t>.log(2829):[2016/10/21</t>
  </si>
  <si>
    <t>누적거래량:334427</t>
  </si>
  <si>
    <t>.log(2830):[2016/10/21</t>
  </si>
  <si>
    <t>[09:25:51.390</t>
  </si>
  <si>
    <t>누적거래량:334437</t>
  </si>
  <si>
    <t>[092548</t>
  </si>
  <si>
    <t>.log(2831):[2016/10/21</t>
  </si>
  <si>
    <t>누적거래량:334438</t>
  </si>
  <si>
    <t>.log(2832):[2016/10/21</t>
  </si>
  <si>
    <t>[09:25:51.405</t>
  </si>
  <si>
    <t>누적거래량:334452</t>
  </si>
  <si>
    <t>.log(2833):[2016/10/21</t>
  </si>
  <si>
    <t>[09:25:51.590</t>
  </si>
  <si>
    <t>누적거래량:334473</t>
  </si>
  <si>
    <t>.log(2834):[2016/10/21</t>
  </si>
  <si>
    <t>[09:25:51.990</t>
  </si>
  <si>
    <t>누적거래량:334605</t>
  </si>
  <si>
    <t>.log(2835):[2016/10/21</t>
  </si>
  <si>
    <t>[09:25:52.406</t>
  </si>
  <si>
    <t>누적거래량:334721</t>
  </si>
  <si>
    <t>[092549</t>
  </si>
  <si>
    <t>.log(2836):[2016/10/21</t>
  </si>
  <si>
    <t>누적거래량:334733</t>
  </si>
  <si>
    <t>.log(2837):[2016/10/21</t>
  </si>
  <si>
    <t>[09:25:52.790</t>
  </si>
  <si>
    <t>누적거래량:334753</t>
  </si>
  <si>
    <t>.log(2838):[2016/10/21</t>
  </si>
  <si>
    <t>[09:25:52.990</t>
  </si>
  <si>
    <t>누적거래량:335253</t>
  </si>
  <si>
    <t>.log(2839):[2016/10/21</t>
  </si>
  <si>
    <t>누적거래량:335255</t>
  </si>
  <si>
    <t>.log(2840):[2016/10/21</t>
  </si>
  <si>
    <t>[09:25:53.005</t>
  </si>
  <si>
    <t>누적거래량:335260</t>
  </si>
  <si>
    <t>.log(2841):[2016/10/21</t>
  </si>
  <si>
    <t>[09:25:53.190</t>
  </si>
  <si>
    <t>누적거래량:335268</t>
  </si>
  <si>
    <t>.log(2842):[2016/10/21</t>
  </si>
  <si>
    <t>[09:25:53.390</t>
  </si>
  <si>
    <t>누적거래량:335297</t>
  </si>
  <si>
    <t>[092550</t>
  </si>
  <si>
    <t>.log(2843):[2016/10/21</t>
  </si>
  <si>
    <t>[09:25:53.590</t>
  </si>
  <si>
    <t>누적거래량:335299</t>
  </si>
  <si>
    <t>.log(2844):[2016/10/21</t>
  </si>
  <si>
    <t>[09:25:53.790</t>
  </si>
  <si>
    <t>누적거래량:335350</t>
  </si>
  <si>
    <t>.log(2845):[2016/10/21</t>
  </si>
  <si>
    <t>[09:25:54.190</t>
  </si>
  <si>
    <t>누적거래량:335729</t>
  </si>
  <si>
    <t>.log(2846):[2016/10/21</t>
  </si>
  <si>
    <t>누적거래량:335730</t>
  </si>
  <si>
    <t>.log(2847):[2016/10/21</t>
  </si>
  <si>
    <t>[09:25:54.390</t>
  </si>
  <si>
    <t>누적거래량:335734</t>
  </si>
  <si>
    <t>[092551</t>
  </si>
  <si>
    <t>.log(2848):[2016/10/21</t>
  </si>
  <si>
    <t>[09:25:54.806</t>
  </si>
  <si>
    <t>누적거래량:335744</t>
  </si>
  <si>
    <t>.log(2849):[2016/10/21</t>
  </si>
  <si>
    <t>[09:25:55.191</t>
  </si>
  <si>
    <t>누적거래량:335749</t>
  </si>
  <si>
    <t>.log(2850):[2016/10/21</t>
  </si>
  <si>
    <t>[09:25:55.391</t>
  </si>
  <si>
    <t>누적거래량:335755</t>
  </si>
  <si>
    <t>[092552</t>
  </si>
  <si>
    <t>.log(2851):[2016/10/21</t>
  </si>
  <si>
    <t>누적거래량:335768</t>
  </si>
  <si>
    <t>.log(2852):[2016/10/21</t>
  </si>
  <si>
    <t>[09:25:55.406</t>
  </si>
  <si>
    <t>누적거래량:335869</t>
  </si>
  <si>
    <t>.log(2853):[2016/10/21</t>
  </si>
  <si>
    <t>[09:25:55.606</t>
  </si>
  <si>
    <t>누적거래량:335881</t>
  </si>
  <si>
    <t>.log(2854):[2016/10/21</t>
  </si>
  <si>
    <t>누적거래량:336131</t>
  </si>
  <si>
    <t>.log(2855):[2016/10/21</t>
  </si>
  <si>
    <t>[09:25:55.991</t>
  </si>
  <si>
    <t>누적거래량:336173</t>
  </si>
  <si>
    <t>.log(2856):[2016/10/21</t>
  </si>
  <si>
    <t>[09:25:56.591</t>
  </si>
  <si>
    <t>누적거래량:336223</t>
  </si>
  <si>
    <t>[092553</t>
  </si>
  <si>
    <t>.log(2857):[2016/10/21</t>
  </si>
  <si>
    <t>누적거래량:336243</t>
  </si>
  <si>
    <t>.log(2858):[2016/10/21</t>
  </si>
  <si>
    <t>[09:25:56.791</t>
  </si>
  <si>
    <t>누적거래량:336343</t>
  </si>
  <si>
    <t>.log(2859):[2016/10/21</t>
  </si>
  <si>
    <t>[09:25:56.991</t>
  </si>
  <si>
    <t>누적거래량:336363</t>
  </si>
  <si>
    <t>.log(2860):[2016/10/21</t>
  </si>
  <si>
    <t>[09:25:57.592</t>
  </si>
  <si>
    <t>누적거래량:336371</t>
  </si>
  <si>
    <t>[092554</t>
  </si>
  <si>
    <t>.log(2861):[2016/10/21</t>
  </si>
  <si>
    <t>누적거래량:336380</t>
  </si>
  <si>
    <t>.log(2862):[2016/10/21</t>
  </si>
  <si>
    <t>[09:25:57.992</t>
  </si>
  <si>
    <t>누적거래량:336381</t>
  </si>
  <si>
    <t>.log(2863):[2016/10/21</t>
  </si>
  <si>
    <t>누적거래량:336383</t>
  </si>
  <si>
    <t>.log(2864):[2016/10/21</t>
  </si>
  <si>
    <t>[09:25:58.592</t>
  </si>
  <si>
    <t>누적거래량:336393</t>
  </si>
  <si>
    <t>[092555</t>
  </si>
  <si>
    <t>.log(2865):[2016/10/21</t>
  </si>
  <si>
    <t>[09:25:59.192</t>
  </si>
  <si>
    <t>누적거래량:336412</t>
  </si>
  <si>
    <t>.log(2866):[2016/10/21</t>
  </si>
  <si>
    <t>누적거래량:336462</t>
  </si>
  <si>
    <t>.log(2867):[2016/10/21</t>
  </si>
  <si>
    <t>[09:25:59.408</t>
  </si>
  <si>
    <t>누적거래량:336636</t>
  </si>
  <si>
    <t>[092556</t>
  </si>
  <si>
    <t>.log(2868):[2016/10/21</t>
  </si>
  <si>
    <t>누적거래량:336638</t>
  </si>
  <si>
    <t>.log(2869):[2016/10/21</t>
  </si>
  <si>
    <t>[09:25:59.592</t>
  </si>
  <si>
    <t>누적거래량:336640</t>
  </si>
  <si>
    <t>.log(2870):[2016/10/21</t>
  </si>
  <si>
    <t>[09:25:59.992</t>
  </si>
  <si>
    <t>누적거래량:336684</t>
  </si>
  <si>
    <t>.log(2871):[2016/10/21</t>
  </si>
  <si>
    <t>[09:26:00.392</t>
  </si>
  <si>
    <t>누적거래량:336689</t>
  </si>
  <si>
    <t>[092557</t>
  </si>
  <si>
    <t>[09:26:00.993</t>
  </si>
  <si>
    <t>누적거래량:336785</t>
  </si>
  <si>
    <t>[09:26:01.393</t>
  </si>
  <si>
    <t>누적거래량:336790</t>
  </si>
  <si>
    <t>[092558</t>
  </si>
  <si>
    <t>.log(2874):[2016/10/21</t>
  </si>
  <si>
    <t>[09:26:01.593</t>
  </si>
  <si>
    <t>누적거래량:336800</t>
  </si>
  <si>
    <t>.log(2875):[2016/10/21</t>
  </si>
  <si>
    <t>누적거래량:336820</t>
  </si>
  <si>
    <t>.log(2876):[2016/10/21</t>
  </si>
  <si>
    <t>[09:26:01.609</t>
  </si>
  <si>
    <t>누적거래량:336962</t>
  </si>
  <si>
    <t>.log(2877):[2016/10/21</t>
  </si>
  <si>
    <t>[09:26:02.394</t>
  </si>
  <si>
    <t>누적거래량:336968</t>
  </si>
  <si>
    <t>[092559</t>
  </si>
  <si>
    <t>.log(2878):[2016/10/21</t>
  </si>
  <si>
    <t>[09:26:02.809</t>
  </si>
  <si>
    <t>누적거래량:336971</t>
  </si>
  <si>
    <t>.log(2879):[2016/10/21</t>
  </si>
  <si>
    <t>[09:26:02.994</t>
  </si>
  <si>
    <t>누적거래량:337135</t>
  </si>
  <si>
    <t>.log(2880):[2016/10/21</t>
  </si>
  <si>
    <t>누적거래량:337255</t>
  </si>
  <si>
    <t>.log(2881):[2016/10/21</t>
  </si>
  <si>
    <t>[09:26:03.193</t>
  </si>
  <si>
    <t>누적거래량:337256</t>
  </si>
  <si>
    <t>.log(2882):[2016/10/21</t>
  </si>
  <si>
    <t>[09:26:03.394</t>
  </si>
  <si>
    <t>누적거래량:337260</t>
  </si>
  <si>
    <t>[092600</t>
  </si>
  <si>
    <t>.log(2883):[2016/10/21</t>
  </si>
  <si>
    <t>[09:26:03.794</t>
  </si>
  <si>
    <t>누적거래량:337317</t>
  </si>
  <si>
    <t>.log(2886):[2016/10/21</t>
  </si>
  <si>
    <t>[09:26:04.030</t>
  </si>
  <si>
    <t>누적거래량:337318</t>
  </si>
  <si>
    <t>.log(2887):[2016/10/21</t>
  </si>
  <si>
    <t>[09:26:04.032</t>
  </si>
  <si>
    <t>누적거래량:337397</t>
  </si>
  <si>
    <t>.log(2888):[2016/10/21</t>
  </si>
  <si>
    <t>[09:26:04.394</t>
  </si>
  <si>
    <t>누적거래량:337403</t>
  </si>
  <si>
    <t>[092601</t>
  </si>
  <si>
    <t>.log(2889):[2016/10/21</t>
  </si>
  <si>
    <t>누적거래량:337404</t>
  </si>
  <si>
    <t>.log(2890):[2016/10/21</t>
  </si>
  <si>
    <t>[09:26:04.594</t>
  </si>
  <si>
    <t>누적거래량:337406</t>
  </si>
  <si>
    <t>.log(2893):[2016/10/21</t>
  </si>
  <si>
    <t>[09:26:05.009</t>
  </si>
  <si>
    <t>누적거래량:337413</t>
  </si>
  <si>
    <t>.log(2894):[2016/10/21</t>
  </si>
  <si>
    <t>누적거래량:337423</t>
  </si>
  <si>
    <t>.log(2895):[2016/10/21</t>
  </si>
  <si>
    <t>누적거래량:337430</t>
  </si>
  <si>
    <t>.log(2896):[2016/10/21</t>
  </si>
  <si>
    <t>[09:26:05.210</t>
  </si>
  <si>
    <t>누적거래량:337456</t>
  </si>
  <si>
    <t>.log(2897):[2016/10/21</t>
  </si>
  <si>
    <t>누적거래량:337524</t>
  </si>
  <si>
    <t>.log(2898):[2016/10/21</t>
  </si>
  <si>
    <t>[09:26:05.609</t>
  </si>
  <si>
    <t>누적거래량:337698</t>
  </si>
  <si>
    <t>[092602</t>
  </si>
  <si>
    <t>.log(2899):[2016/10/21</t>
  </si>
  <si>
    <t>누적거래량:337844</t>
  </si>
  <si>
    <t>.log(2900):[2016/10/21</t>
  </si>
  <si>
    <t>[09:26:05.809</t>
  </si>
  <si>
    <t>누적거래량:337848</t>
  </si>
  <si>
    <t>.log(2901):[2016/10/21</t>
  </si>
  <si>
    <t>누적거래량:337849</t>
  </si>
  <si>
    <t>.log(2902):[2016/10/21</t>
  </si>
  <si>
    <t>[09:26:07.410</t>
  </si>
  <si>
    <t>누적거래량:337852</t>
  </si>
  <si>
    <t>[092604</t>
  </si>
  <si>
    <t>.log(2903):[2016/10/21</t>
  </si>
  <si>
    <t>누적거래량:337890</t>
  </si>
  <si>
    <t>.log(2904):[2016/10/21</t>
  </si>
  <si>
    <t>[09:26:07.432</t>
  </si>
  <si>
    <t>누적거래량:337927</t>
  </si>
  <si>
    <t>.log(2905):[2016/10/21</t>
  </si>
  <si>
    <t>[09:26:07.447</t>
  </si>
  <si>
    <t>누적거래량:337937</t>
  </si>
  <si>
    <t>[09:26:07.610</t>
  </si>
  <si>
    <t>누적거래량:337946</t>
  </si>
  <si>
    <t>누적거래량:337965</t>
  </si>
  <si>
    <t>.log(2908):[2016/10/21</t>
  </si>
  <si>
    <t>[09:26:08.210</t>
  </si>
  <si>
    <t>누적거래량:337983</t>
  </si>
  <si>
    <t>.log(2909):[2016/10/21</t>
  </si>
  <si>
    <t>[09:26:09.011</t>
  </si>
  <si>
    <t>누적거래량:338001</t>
  </si>
  <si>
    <t>[092605</t>
  </si>
  <si>
    <t>.log(2910):[2016/10/21</t>
  </si>
  <si>
    <t>[09:26:09.611</t>
  </si>
  <si>
    <t>누적거래량:338101</t>
  </si>
  <si>
    <t>[092606</t>
  </si>
  <si>
    <t>.log(2911):[2016/10/21</t>
  </si>
  <si>
    <t>누적거래량:338102</t>
  </si>
  <si>
    <t>.log(2912):[2016/10/21</t>
  </si>
  <si>
    <t>[09:26:09.632</t>
  </si>
  <si>
    <t>누적거래량:338133</t>
  </si>
  <si>
    <t>.log(2913):[2016/10/21</t>
  </si>
  <si>
    <t>[09:26:09.811</t>
  </si>
  <si>
    <t>누적거래량:338190</t>
  </si>
  <si>
    <t>.log(2914):[2016/10/21</t>
  </si>
  <si>
    <t>[09:26:10.211</t>
  </si>
  <si>
    <t>누적거래량:338195</t>
  </si>
  <si>
    <t>.log(2915):[2016/10/21</t>
  </si>
  <si>
    <t>[09:26:10.427</t>
  </si>
  <si>
    <t>누적거래량:338295</t>
  </si>
  <si>
    <t>.log(2916):[2016/10/21</t>
  </si>
  <si>
    <t>[09:26:10.433</t>
  </si>
  <si>
    <t>누적거래량:338305</t>
  </si>
  <si>
    <t>[092607</t>
  </si>
  <si>
    <t>.log(2917):[2016/10/21</t>
  </si>
  <si>
    <t>[09:26:10.448</t>
  </si>
  <si>
    <t>누적거래량:338388</t>
  </si>
  <si>
    <t>.log(2918):[2016/10/21</t>
  </si>
  <si>
    <t>누적거래량:338488</t>
  </si>
  <si>
    <t>.log(2919):[2016/10/21</t>
  </si>
  <si>
    <t>[09:26:10.611</t>
  </si>
  <si>
    <t>누적거래량:338528</t>
  </si>
  <si>
    <t>.log(2920):[2016/10/21</t>
  </si>
  <si>
    <t>[09:26:10.626</t>
  </si>
  <si>
    <t>누적거래량:338576</t>
  </si>
  <si>
    <t>.log(2921):[2016/10/21</t>
  </si>
  <si>
    <t>[09:26:11.611</t>
  </si>
  <si>
    <t>누적거래량:338593</t>
  </si>
  <si>
    <t>[092608</t>
  </si>
  <si>
    <t>.log(2922):[2016/10/21</t>
  </si>
  <si>
    <t>누적거래량:338626</t>
  </si>
  <si>
    <t>.log(2923):[2016/10/21</t>
  </si>
  <si>
    <t>[09:26:11.811</t>
  </si>
  <si>
    <t>누적거래량:338750</t>
  </si>
  <si>
    <t>.log(2925):[2016/10/21</t>
  </si>
  <si>
    <t>[09:26:12.627</t>
  </si>
  <si>
    <t>누적거래량:338751</t>
  </si>
  <si>
    <t>[092609</t>
  </si>
  <si>
    <t>.log(2928):[2016/10/21</t>
  </si>
  <si>
    <t>[09:26:13.033</t>
  </si>
  <si>
    <t>누적거래량:339551</t>
  </si>
  <si>
    <t>.log(2929):[2016/10/21</t>
  </si>
  <si>
    <t>[09:26:13.412</t>
  </si>
  <si>
    <t>누적거래량:339552</t>
  </si>
  <si>
    <t>.log(2930):[2016/10/21</t>
  </si>
  <si>
    <t>누적거래량:339559</t>
  </si>
  <si>
    <t>[092610</t>
  </si>
  <si>
    <t>.log(2931):[2016/10/21</t>
  </si>
  <si>
    <t>[09:26:13.611</t>
  </si>
  <si>
    <t>누적거래량:339588</t>
  </si>
  <si>
    <t>.log(2932):[2016/10/21</t>
  </si>
  <si>
    <t>[09:26:13.811</t>
  </si>
  <si>
    <t>누적거래량:339593</t>
  </si>
  <si>
    <t>.log(2933):[2016/10/21</t>
  </si>
  <si>
    <t>[09:26:14.011</t>
  </si>
  <si>
    <t>누적거래량:339631</t>
  </si>
  <si>
    <t>.log(2934):[2016/10/21</t>
  </si>
  <si>
    <t>[09:26:14.027</t>
  </si>
  <si>
    <t>누적거래량:339883</t>
  </si>
  <si>
    <t>.log(2935):[2016/10/21</t>
  </si>
  <si>
    <t>[09:26:14.033</t>
  </si>
  <si>
    <t>누적거래량:339983</t>
  </si>
  <si>
    <t>[09:26:14.048</t>
  </si>
  <si>
    <t>누적거래량:340003</t>
  </si>
  <si>
    <t>누적거래량:340013</t>
  </si>
  <si>
    <t>[09:26:14.064</t>
  </si>
  <si>
    <t>누적거래량:340014</t>
  </si>
  <si>
    <t>.log(2939):[2016/10/21</t>
  </si>
  <si>
    <t>[09:26:14.211</t>
  </si>
  <si>
    <t>누적거래량:340114</t>
  </si>
  <si>
    <t>.log(2940):[2016/10/21</t>
  </si>
  <si>
    <t>[09:26:14.227</t>
  </si>
  <si>
    <t>누적거래량:340118</t>
  </si>
  <si>
    <t>.log(2941):[2016/10/21</t>
  </si>
  <si>
    <t>[09:26:14.233</t>
  </si>
  <si>
    <t>누적거래량:340121</t>
  </si>
  <si>
    <t>[09:26:14.248</t>
  </si>
  <si>
    <t>누적거래량:340124</t>
  </si>
  <si>
    <t>[09:26:14.264</t>
  </si>
  <si>
    <t>누적거래량:340224</t>
  </si>
  <si>
    <t>[092611</t>
  </si>
  <si>
    <t>[09:26:14.411</t>
  </si>
  <si>
    <t>누적거래량:340225</t>
  </si>
  <si>
    <t>[09:26:14.611</t>
  </si>
  <si>
    <t>누적거래량:340235</t>
  </si>
  <si>
    <t>[09:26:15.211</t>
  </si>
  <si>
    <t>누적거래량:340251</t>
  </si>
  <si>
    <t>[09:26:15.230</t>
  </si>
  <si>
    <t>누적거래량:340342</t>
  </si>
  <si>
    <t>[09:26:15.232</t>
  </si>
  <si>
    <t>누적거래량:340491</t>
  </si>
  <si>
    <t>[09:26:15.410</t>
  </si>
  <si>
    <t>누적거래량:340492</t>
  </si>
  <si>
    <t>[092612</t>
  </si>
  <si>
    <t>누적거래량:340698</t>
  </si>
  <si>
    <t>[09:26:16.411</t>
  </si>
  <si>
    <t>누적거래량:340699</t>
  </si>
  <si>
    <t>[092613</t>
  </si>
  <si>
    <t>[09:26:16.611</t>
  </si>
  <si>
    <t>누적거래량:340798</t>
  </si>
  <si>
    <t>.log(2953):[2016/10/21</t>
  </si>
  <si>
    <t>[09:26:16.811</t>
  </si>
  <si>
    <t>누적거래량:340806</t>
  </si>
  <si>
    <t>.log(2954):[2016/10/21</t>
  </si>
  <si>
    <t>[09:26:17.211</t>
  </si>
  <si>
    <t>누적거래량:340814</t>
  </si>
  <si>
    <t>[09:26:17.611</t>
  </si>
  <si>
    <t>누적거래량:340837</t>
  </si>
  <si>
    <t>[092614</t>
  </si>
  <si>
    <t>누적거래량:340839</t>
  </si>
  <si>
    <t>누적거래량:340887</t>
  </si>
  <si>
    <t>[09:26:17.630</t>
  </si>
  <si>
    <t>누적거래량:340889</t>
  </si>
  <si>
    <t>.log(2959):[2016/10/21</t>
  </si>
  <si>
    <t>[09:26:17.811</t>
  </si>
  <si>
    <t>누적거래량:340891</t>
  </si>
  <si>
    <t>[09:26:17.828</t>
  </si>
  <si>
    <t>누적거래량:340968</t>
  </si>
  <si>
    <t>[09:26:18.411</t>
  </si>
  <si>
    <t>누적거래량:340969</t>
  </si>
  <si>
    <t>[092615</t>
  </si>
  <si>
    <t>[09:26:18.611</t>
  </si>
  <si>
    <t>누적거래량:340970</t>
  </si>
  <si>
    <t>누적거래량:340993</t>
  </si>
  <si>
    <t>[09:26:18.811</t>
  </si>
  <si>
    <t>누적거래량:341293</t>
  </si>
  <si>
    <t>[09:26:19.027</t>
  </si>
  <si>
    <t>누적거래량:341703</t>
  </si>
  <si>
    <t>.log(2966):[2016/10/21</t>
  </si>
  <si>
    <t>[09:26:19.033</t>
  </si>
  <si>
    <t>누적거래량:342278</t>
  </si>
  <si>
    <t>현재가:+60400</t>
  </si>
  <si>
    <t>전일대비:+5700</t>
  </si>
  <si>
    <t>등락율:+10.42</t>
  </si>
  <si>
    <t>누적거래량:342533</t>
  </si>
  <si>
    <t>누적거래량:342583</t>
  </si>
  <si>
    <t>[09:26:19.049</t>
  </si>
  <si>
    <t>누적거래량:342751</t>
  </si>
  <si>
    <t>누적거래량:342786</t>
  </si>
  <si>
    <t>누적거래량:342904</t>
  </si>
  <si>
    <t>.log(2972):[2016/10/21</t>
  </si>
  <si>
    <t>[09:26:19.227</t>
  </si>
  <si>
    <t>누적거래량:342912</t>
  </si>
  <si>
    <t>[09:26:19.233</t>
  </si>
  <si>
    <t>누적거래량:342994</t>
  </si>
  <si>
    <t>[09:26:19.411</t>
  </si>
  <si>
    <t>누적거래량:343075</t>
  </si>
  <si>
    <t>[092616</t>
  </si>
  <si>
    <t>누적거래량:343085</t>
  </si>
  <si>
    <t>[09:26:19.611</t>
  </si>
  <si>
    <t>누적거래량:343102</t>
  </si>
  <si>
    <t>[09:26:19.627</t>
  </si>
  <si>
    <t>누적거래량:343161</t>
  </si>
  <si>
    <t>[09:26:19.633</t>
  </si>
  <si>
    <t>누적거래량:343661</t>
  </si>
  <si>
    <t>[09:26:19.649</t>
  </si>
  <si>
    <t>누적거래량:343724</t>
  </si>
  <si>
    <t>[09:26:19.664</t>
  </si>
  <si>
    <t>누적거래량:344044</t>
  </si>
  <si>
    <t>누적거래량:344244</t>
  </si>
  <si>
    <t>[09:26:20.011</t>
  </si>
  <si>
    <t>누적거래량:344597</t>
  </si>
  <si>
    <t>[09:26:20.211</t>
  </si>
  <si>
    <t>누적거래량:344607</t>
  </si>
  <si>
    <t>[09:26:20.227</t>
  </si>
  <si>
    <t>현재가:+60300</t>
  </si>
  <si>
    <t>전일대비:+5600</t>
  </si>
  <si>
    <t>누적거래량:344612</t>
  </si>
  <si>
    <t>[092617</t>
  </si>
  <si>
    <t>[09:26:20.233</t>
  </si>
  <si>
    <t xml:space="preserve"> : 라운드::[051600</t>
  </si>
  <si>
    <t>현재가▼[62800</t>
  </si>
  <si>
    <t>[09:26:20.396</t>
  </si>
  <si>
    <t>누적거래량:344616</t>
  </si>
  <si>
    <t>[09:26:20.952</t>
  </si>
  <si>
    <t>누적거래량:344617</t>
  </si>
  <si>
    <t>[09:26:21.055</t>
  </si>
  <si>
    <t>단가[60300</t>
  </si>
  <si>
    <t>[09:26:21.057</t>
  </si>
  <si>
    <t>재시도회수_매수[1</t>
  </si>
  <si>
    <t xml:space="preserve">  일치하는 줄 수: 346    일치하는 파일 수: 1    검색된 총 파일 수: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</si>
</sst>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₩&quot;#,##0;[Red]\-&quot;₩&quot;#,##0"/>
    <numFmt numFmtId="176" formatCode="hh:mm:ss.000"/>
    <numFmt numFmtId="177" formatCode="&quot;₩&quot;#,##0_);[Red]\(&quot;₩&quot;#,##0\)"/>
    <numFmt numFmtId="178" formatCode="0_);[Red]\(0\)"/>
    <numFmt numFmtId="179" formatCode="0.00_ ;[Red]\-0.00\ "/>
    <numFmt numFmtId="180" formatCode="mm&quot;월&quot;\ dd&quot;일&quot;"/>
    <numFmt numFmtId="181" formatCode="0_ ;[Red]\-0\ "/>
    <numFmt numFmtId="182" formatCode="0.00_);[Red]\(0.00\)"/>
    <numFmt numFmtId="183" formatCode="0.0_ ;[Red]\-0.0\ "/>
  </numFmts>
  <fonts count="4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5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5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57">
    <xf numFmtId="0" fontId="0" fillId="0" borderId="0" xfId="0">
      <alignment vertical="center"/>
    </xf>
    <xf numFmtId="0" fontId="2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0" fontId="19" fillId="0" borderId="10" xfId="0" applyNumberFormat="1" applyFont="1" applyBorder="1">
      <alignment vertical="center"/>
    </xf>
    <xf numFmtId="0" fontId="21" fillId="0" borderId="10" xfId="0" applyFont="1" applyBorder="1">
      <alignment vertical="center"/>
    </xf>
    <xf numFmtId="176" fontId="22" fillId="0" borderId="10" xfId="0" applyNumberFormat="1" applyFont="1" applyBorder="1">
      <alignment vertical="center"/>
    </xf>
    <xf numFmtId="0" fontId="22" fillId="0" borderId="10" xfId="0" applyFont="1" applyBorder="1">
      <alignment vertical="center"/>
    </xf>
    <xf numFmtId="0" fontId="22" fillId="0" borderId="10" xfId="0" applyNumberFormat="1" applyFont="1" applyBorder="1">
      <alignment vertical="center"/>
    </xf>
    <xf numFmtId="178" fontId="20" fillId="0" borderId="10" xfId="0" applyNumberFormat="1" applyFont="1" applyBorder="1">
      <alignment vertical="center"/>
    </xf>
    <xf numFmtId="0" fontId="20" fillId="0" borderId="10" xfId="0" applyFont="1" applyBorder="1">
      <alignment vertical="center"/>
    </xf>
    <xf numFmtId="0" fontId="24" fillId="33" borderId="10" xfId="0" applyFont="1" applyFill="1" applyBorder="1" applyAlignment="1">
      <alignment horizontal="center" vertical="center"/>
    </xf>
    <xf numFmtId="179" fontId="20" fillId="0" borderId="10" xfId="0" applyNumberFormat="1" applyFont="1" applyBorder="1">
      <alignment vertical="center"/>
    </xf>
    <xf numFmtId="0" fontId="20" fillId="0" borderId="10" xfId="0" quotePrefix="1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2" fontId="14" fillId="0" borderId="10" xfId="0" applyNumberFormat="1" applyFont="1" applyBorder="1">
      <alignment vertical="center"/>
    </xf>
    <xf numFmtId="2" fontId="19" fillId="0" borderId="10" xfId="0" applyNumberFormat="1" applyFont="1" applyBorder="1">
      <alignment vertical="center"/>
    </xf>
    <xf numFmtId="2" fontId="22" fillId="0" borderId="10" xfId="0" applyNumberFormat="1" applyFont="1" applyBorder="1">
      <alignment vertical="center"/>
    </xf>
    <xf numFmtId="179" fontId="20" fillId="33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/>
    </xf>
    <xf numFmtId="0" fontId="26" fillId="34" borderId="16" xfId="0" applyFont="1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 wrapText="1"/>
    </xf>
    <xf numFmtId="0" fontId="14" fillId="34" borderId="15" xfId="0" applyFont="1" applyFill="1" applyBorder="1" applyAlignment="1">
      <alignment horizontal="center" vertical="center"/>
    </xf>
    <xf numFmtId="0" fontId="25" fillId="34" borderId="12" xfId="0" applyFont="1" applyFill="1" applyBorder="1" applyAlignment="1">
      <alignment horizontal="center" vertical="center"/>
    </xf>
    <xf numFmtId="10" fontId="25" fillId="34" borderId="13" xfId="1" applyNumberFormat="1" applyFont="1" applyFill="1" applyBorder="1">
      <alignment vertical="center"/>
    </xf>
    <xf numFmtId="177" fontId="25" fillId="34" borderId="13" xfId="0" applyNumberFormat="1" applyFont="1" applyFill="1" applyBorder="1">
      <alignment vertical="center"/>
    </xf>
    <xf numFmtId="0" fontId="14" fillId="34" borderId="10" xfId="0" quotePrefix="1" applyFont="1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/>
    </xf>
    <xf numFmtId="179" fontId="14" fillId="34" borderId="15" xfId="0" applyNumberFormat="1" applyFont="1" applyFill="1" applyBorder="1" applyAlignment="1">
      <alignment horizontal="center" vertical="center"/>
    </xf>
    <xf numFmtId="9" fontId="14" fillId="34" borderId="15" xfId="1" applyFont="1" applyFill="1" applyBorder="1" applyAlignment="1">
      <alignment horizontal="center" vertical="center"/>
    </xf>
    <xf numFmtId="0" fontId="14" fillId="34" borderId="10" xfId="0" applyFont="1" applyFill="1" applyBorder="1" applyAlignment="1">
      <alignment horizontal="center" vertical="center"/>
    </xf>
    <xf numFmtId="177" fontId="23" fillId="0" borderId="10" xfId="0" applyNumberFormat="1" applyFont="1" applyBorder="1" applyAlignment="1">
      <alignment horizontal="center" vertical="center"/>
    </xf>
    <xf numFmtId="10" fontId="23" fillId="0" borderId="10" xfId="1" applyNumberFormat="1" applyFont="1" applyBorder="1" applyAlignment="1">
      <alignment horizontal="center" vertical="center"/>
    </xf>
    <xf numFmtId="0" fontId="27" fillId="0" borderId="10" xfId="0" applyFont="1" applyBorder="1">
      <alignment vertical="center"/>
    </xf>
    <xf numFmtId="176" fontId="20" fillId="0" borderId="10" xfId="0" applyNumberFormat="1" applyFont="1" applyBorder="1">
      <alignment vertical="center"/>
    </xf>
    <xf numFmtId="2" fontId="20" fillId="0" borderId="10" xfId="0" applyNumberFormat="1" applyFont="1" applyBorder="1">
      <alignment vertical="center"/>
    </xf>
    <xf numFmtId="0" fontId="20" fillId="0" borderId="10" xfId="0" applyNumberFormat="1" applyFont="1" applyBorder="1">
      <alignment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9" fontId="20" fillId="33" borderId="10" xfId="1" applyFont="1" applyFill="1" applyBorder="1" applyAlignment="1">
      <alignment horizontal="center" vertical="center"/>
    </xf>
    <xf numFmtId="6" fontId="23" fillId="0" borderId="10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34" borderId="10" xfId="0" applyFill="1" applyBorder="1">
      <alignment vertical="center"/>
    </xf>
    <xf numFmtId="0" fontId="29" fillId="0" borderId="10" xfId="0" applyFont="1" applyBorder="1">
      <alignment vertical="center"/>
    </xf>
    <xf numFmtId="176" fontId="30" fillId="0" borderId="10" xfId="0" applyNumberFormat="1" applyFont="1" applyBorder="1">
      <alignment vertical="center"/>
    </xf>
    <xf numFmtId="0" fontId="30" fillId="0" borderId="10" xfId="0" applyFont="1" applyBorder="1">
      <alignment vertical="center"/>
    </xf>
    <xf numFmtId="2" fontId="30" fillId="0" borderId="10" xfId="0" applyNumberFormat="1" applyFont="1" applyBorder="1">
      <alignment vertical="center"/>
    </xf>
    <xf numFmtId="0" fontId="30" fillId="0" borderId="10" xfId="0" applyNumberFormat="1" applyFont="1" applyBorder="1">
      <alignment vertical="center"/>
    </xf>
    <xf numFmtId="0" fontId="19" fillId="0" borderId="10" xfId="0" applyFont="1" applyBorder="1">
      <alignment vertical="center"/>
    </xf>
    <xf numFmtId="0" fontId="24" fillId="0" borderId="14" xfId="0" applyFont="1" applyBorder="1" applyAlignment="1">
      <alignment horizontal="center" vertical="center"/>
    </xf>
    <xf numFmtId="0" fontId="24" fillId="34" borderId="14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1" fillId="33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10" fontId="33" fillId="0" borderId="10" xfId="1" applyNumberFormat="1" applyFont="1" applyBorder="1" applyAlignment="1">
      <alignment horizontal="center" vertical="center"/>
    </xf>
    <xf numFmtId="6" fontId="33" fillId="0" borderId="10" xfId="0" applyNumberFormat="1" applyFont="1" applyBorder="1" applyAlignment="1">
      <alignment horizontal="center" vertical="center"/>
    </xf>
    <xf numFmtId="9" fontId="20" fillId="0" borderId="10" xfId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3" fontId="22" fillId="0" borderId="10" xfId="0" applyNumberFormat="1" applyFont="1" applyBorder="1">
      <alignment vertical="center"/>
    </xf>
    <xf numFmtId="0" fontId="24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4" fillId="33" borderId="14" xfId="0" applyFont="1" applyFill="1" applyBorder="1" applyAlignment="1">
      <alignment horizontal="center" vertical="center"/>
    </xf>
    <xf numFmtId="0" fontId="20" fillId="0" borderId="14" xfId="0" applyFont="1" applyBorder="1">
      <alignment vertical="center"/>
    </xf>
    <xf numFmtId="0" fontId="0" fillId="0" borderId="14" xfId="0" applyBorder="1">
      <alignment vertical="center"/>
    </xf>
    <xf numFmtId="3" fontId="19" fillId="0" borderId="10" xfId="0" applyNumberFormat="1" applyFont="1" applyBorder="1">
      <alignment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2" fontId="0" fillId="34" borderId="13" xfId="0" applyNumberFormat="1" applyFill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2" fontId="20" fillId="34" borderId="10" xfId="0" applyNumberFormat="1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/>
    </xf>
    <xf numFmtId="181" fontId="20" fillId="0" borderId="10" xfId="0" applyNumberFormat="1" applyFont="1" applyBorder="1">
      <alignment vertical="center"/>
    </xf>
    <xf numFmtId="179" fontId="31" fillId="0" borderId="10" xfId="0" applyNumberFormat="1" applyFont="1" applyBorder="1">
      <alignment vertical="center"/>
    </xf>
    <xf numFmtId="179" fontId="31" fillId="34" borderId="15" xfId="0" applyNumberFormat="1" applyFont="1" applyFill="1" applyBorder="1" applyAlignment="1">
      <alignment horizontal="center" vertical="center"/>
    </xf>
    <xf numFmtId="179" fontId="31" fillId="0" borderId="0" xfId="0" applyNumberFormat="1" applyFont="1">
      <alignment vertical="center"/>
    </xf>
    <xf numFmtId="0" fontId="36" fillId="0" borderId="10" xfId="0" applyFont="1" applyBorder="1">
      <alignment vertical="center"/>
    </xf>
    <xf numFmtId="0" fontId="36" fillId="0" borderId="10" xfId="0" applyNumberFormat="1" applyFont="1" applyBorder="1">
      <alignment vertical="center"/>
    </xf>
    <xf numFmtId="0" fontId="37" fillId="0" borderId="10" xfId="0" applyNumberFormat="1" applyFont="1" applyBorder="1">
      <alignment vertical="center"/>
    </xf>
    <xf numFmtId="0" fontId="38" fillId="0" borderId="12" xfId="0" applyFont="1" applyBorder="1" applyAlignment="1">
      <alignment horizontal="center" vertical="center"/>
    </xf>
    <xf numFmtId="0" fontId="35" fillId="34" borderId="18" xfId="0" applyFont="1" applyFill="1" applyBorder="1" applyAlignment="1">
      <alignment horizontal="center" vertical="center"/>
    </xf>
    <xf numFmtId="0" fontId="31" fillId="0" borderId="10" xfId="0" applyFont="1" applyBorder="1">
      <alignment vertical="center"/>
    </xf>
    <xf numFmtId="0" fontId="31" fillId="0" borderId="10" xfId="0" applyNumberFormat="1" applyFont="1" applyBorder="1">
      <alignment vertical="center"/>
    </xf>
    <xf numFmtId="0" fontId="24" fillId="0" borderId="0" xfId="0" applyFont="1">
      <alignment vertical="center"/>
    </xf>
    <xf numFmtId="179" fontId="31" fillId="0" borderId="10" xfId="0" applyNumberFormat="1" applyFont="1" applyBorder="1" applyAlignment="1">
      <alignment horizontal="center" vertical="center" wrapText="1"/>
    </xf>
    <xf numFmtId="178" fontId="31" fillId="0" borderId="10" xfId="0" applyNumberFormat="1" applyFont="1" applyBorder="1">
      <alignment vertical="center"/>
    </xf>
    <xf numFmtId="178" fontId="35" fillId="0" borderId="15" xfId="0" applyNumberFormat="1" applyFont="1" applyBorder="1" applyAlignment="1">
      <alignment horizontal="center" vertical="center"/>
    </xf>
    <xf numFmtId="178" fontId="31" fillId="34" borderId="15" xfId="0" applyNumberFormat="1" applyFont="1" applyFill="1" applyBorder="1" applyAlignment="1">
      <alignment horizontal="center" vertical="center"/>
    </xf>
    <xf numFmtId="178" fontId="35" fillId="34" borderId="18" xfId="0" applyNumberFormat="1" applyFont="1" applyFill="1" applyBorder="1" applyAlignment="1">
      <alignment horizontal="center" vertical="center"/>
    </xf>
    <xf numFmtId="178" fontId="31" fillId="0" borderId="10" xfId="0" applyNumberFormat="1" applyFont="1" applyBorder="1" applyAlignment="1">
      <alignment horizontal="center" vertical="center" wrapText="1"/>
    </xf>
    <xf numFmtId="178" fontId="31" fillId="0" borderId="0" xfId="0" applyNumberFormat="1" applyFont="1">
      <alignment vertical="center"/>
    </xf>
    <xf numFmtId="179" fontId="31" fillId="0" borderId="13" xfId="0" applyNumberFormat="1" applyFont="1" applyBorder="1" applyAlignment="1">
      <alignment horizontal="center" vertical="center"/>
    </xf>
    <xf numFmtId="179" fontId="24" fillId="0" borderId="14" xfId="0" applyNumberFormat="1" applyFont="1" applyBorder="1" applyAlignment="1">
      <alignment horizontal="center" vertical="center"/>
    </xf>
    <xf numFmtId="179" fontId="36" fillId="0" borderId="10" xfId="0" applyNumberFormat="1" applyFont="1" applyBorder="1">
      <alignment vertical="center"/>
    </xf>
    <xf numFmtId="179" fontId="37" fillId="0" borderId="10" xfId="0" applyNumberFormat="1" applyFont="1" applyBorder="1">
      <alignment vertical="center"/>
    </xf>
    <xf numFmtId="179" fontId="38" fillId="0" borderId="12" xfId="0" applyNumberFormat="1" applyFont="1" applyBorder="1" applyAlignment="1">
      <alignment horizontal="center" vertical="center"/>
    </xf>
    <xf numFmtId="179" fontId="35" fillId="34" borderId="18" xfId="0" applyNumberFormat="1" applyFont="1" applyFill="1" applyBorder="1" applyAlignment="1">
      <alignment horizontal="center" vertical="center"/>
    </xf>
    <xf numFmtId="179" fontId="24" fillId="0" borderId="0" xfId="0" applyNumberFormat="1" applyFont="1">
      <alignment vertical="center"/>
    </xf>
    <xf numFmtId="0" fontId="36" fillId="0" borderId="10" xfId="0" applyFont="1" applyBorder="1" applyAlignment="1">
      <alignment horizontal="center" vertical="center"/>
    </xf>
    <xf numFmtId="0" fontId="36" fillId="0" borderId="10" xfId="0" applyNumberFormat="1" applyFont="1" applyBorder="1" applyAlignment="1">
      <alignment horizontal="center" vertical="center"/>
    </xf>
    <xf numFmtId="0" fontId="37" fillId="0" borderId="10" xfId="0" applyNumberFormat="1" applyFont="1" applyBorder="1" applyAlignment="1">
      <alignment horizontal="center" vertical="center"/>
    </xf>
    <xf numFmtId="0" fontId="31" fillId="0" borderId="10" xfId="0" applyNumberFormat="1" applyFont="1" applyBorder="1" applyAlignment="1">
      <alignment horizontal="center" vertical="center"/>
    </xf>
    <xf numFmtId="179" fontId="31" fillId="0" borderId="10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9" fontId="36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182" fontId="0" fillId="0" borderId="0" xfId="0" applyNumberFormat="1">
      <alignment vertical="center"/>
    </xf>
    <xf numFmtId="0" fontId="31" fillId="0" borderId="10" xfId="0" applyFont="1" applyBorder="1" applyAlignment="1">
      <alignment horizontal="center" vertical="center"/>
    </xf>
    <xf numFmtId="176" fontId="20" fillId="35" borderId="10" xfId="0" applyNumberFormat="1" applyFont="1" applyFill="1" applyBorder="1">
      <alignment vertical="center"/>
    </xf>
    <xf numFmtId="179" fontId="31" fillId="35" borderId="10" xfId="0" applyNumberFormat="1" applyFont="1" applyFill="1" applyBorder="1">
      <alignment vertical="center"/>
    </xf>
    <xf numFmtId="178" fontId="31" fillId="35" borderId="10" xfId="0" applyNumberFormat="1" applyFont="1" applyFill="1" applyBorder="1">
      <alignment vertical="center"/>
    </xf>
    <xf numFmtId="181" fontId="20" fillId="35" borderId="10" xfId="0" applyNumberFormat="1" applyFont="1" applyFill="1" applyBorder="1">
      <alignment vertical="center"/>
    </xf>
    <xf numFmtId="179" fontId="31" fillId="35" borderId="10" xfId="0" applyNumberFormat="1" applyFont="1" applyFill="1" applyBorder="1" applyAlignment="1">
      <alignment horizontal="center" vertical="center" wrapText="1"/>
    </xf>
    <xf numFmtId="179" fontId="31" fillId="35" borderId="10" xfId="0" applyNumberFormat="1" applyFont="1" applyFill="1" applyBorder="1" applyAlignment="1">
      <alignment horizontal="center" vertical="center"/>
    </xf>
    <xf numFmtId="0" fontId="20" fillId="35" borderId="10" xfId="0" applyFont="1" applyFill="1" applyBorder="1">
      <alignment vertical="center"/>
    </xf>
    <xf numFmtId="179" fontId="20" fillId="35" borderId="10" xfId="0" applyNumberFormat="1" applyFont="1" applyFill="1" applyBorder="1">
      <alignment vertical="center"/>
    </xf>
    <xf numFmtId="0" fontId="31" fillId="0" borderId="10" xfId="0" applyFont="1" applyBorder="1" applyAlignment="1">
      <alignment horizontal="center" vertical="center"/>
    </xf>
    <xf numFmtId="178" fontId="35" fillId="0" borderId="20" xfId="0" applyNumberFormat="1" applyFont="1" applyBorder="1" applyAlignment="1">
      <alignment horizontal="center" vertical="center"/>
    </xf>
    <xf numFmtId="179" fontId="38" fillId="0" borderId="18" xfId="0" applyNumberFormat="1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10" fontId="33" fillId="0" borderId="13" xfId="1" applyNumberFormat="1" applyFont="1" applyBorder="1" applyAlignment="1">
      <alignment horizontal="center" vertical="center"/>
    </xf>
    <xf numFmtId="6" fontId="33" fillId="0" borderId="13" xfId="0" applyNumberFormat="1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179" fontId="31" fillId="35" borderId="27" xfId="0" applyNumberFormat="1" applyFont="1" applyFill="1" applyBorder="1" applyAlignment="1">
      <alignment horizontal="center" vertical="center" wrapText="1"/>
    </xf>
    <xf numFmtId="178" fontId="35" fillId="0" borderId="29" xfId="0" applyNumberFormat="1" applyFont="1" applyBorder="1" applyAlignment="1">
      <alignment horizontal="center" vertical="center"/>
    </xf>
    <xf numFmtId="179" fontId="38" fillId="0" borderId="30" xfId="0" applyNumberFormat="1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10" fontId="33" fillId="0" borderId="32" xfId="1" applyNumberFormat="1" applyFont="1" applyBorder="1" applyAlignment="1">
      <alignment horizontal="center" vertical="center"/>
    </xf>
    <xf numFmtId="6" fontId="33" fillId="0" borderId="32" xfId="0" applyNumberFormat="1" applyFont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0" fillId="35" borderId="0" xfId="0" applyFill="1" applyBorder="1">
      <alignment vertical="center"/>
    </xf>
    <xf numFmtId="179" fontId="20" fillId="0" borderId="10" xfId="0" applyNumberFormat="1" applyFont="1" applyFill="1" applyBorder="1">
      <alignment vertical="center"/>
    </xf>
    <xf numFmtId="0" fontId="0" fillId="35" borderId="10" xfId="0" applyFill="1" applyBorder="1">
      <alignment vertical="center"/>
    </xf>
    <xf numFmtId="180" fontId="31" fillId="0" borderId="10" xfId="0" applyNumberFormat="1" applyFont="1" applyBorder="1" applyAlignment="1">
      <alignment horizontal="center" vertical="center"/>
    </xf>
    <xf numFmtId="181" fontId="24" fillId="0" borderId="10" xfId="0" applyNumberFormat="1" applyFont="1" applyBorder="1" applyAlignment="1">
      <alignment horizontal="center" vertical="center" wrapText="1"/>
    </xf>
    <xf numFmtId="181" fontId="0" fillId="35" borderId="10" xfId="0" applyNumberFormat="1" applyFill="1" applyBorder="1">
      <alignment vertical="center"/>
    </xf>
    <xf numFmtId="181" fontId="0" fillId="0" borderId="0" xfId="0" applyNumberFormat="1">
      <alignment vertical="center"/>
    </xf>
    <xf numFmtId="183" fontId="24" fillId="0" borderId="10" xfId="0" applyNumberFormat="1" applyFont="1" applyBorder="1" applyAlignment="1">
      <alignment horizontal="center" vertical="center" wrapText="1"/>
    </xf>
    <xf numFmtId="183" fontId="0" fillId="0" borderId="10" xfId="0" applyNumberFormat="1" applyBorder="1">
      <alignment vertical="center"/>
    </xf>
    <xf numFmtId="183" fontId="0" fillId="0" borderId="0" xfId="0" applyNumberFormat="1">
      <alignment vertical="center"/>
    </xf>
    <xf numFmtId="6" fontId="31" fillId="0" borderId="10" xfId="0" applyNumberFormat="1" applyFont="1" applyBorder="1" applyAlignment="1">
      <alignment horizontal="center" vertical="center" wrapText="1"/>
    </xf>
    <xf numFmtId="6" fontId="0" fillId="0" borderId="0" xfId="0" applyNumberFormat="1">
      <alignment vertical="center"/>
    </xf>
    <xf numFmtId="6" fontId="31" fillId="0" borderId="10" xfId="0" applyNumberFormat="1" applyFont="1" applyBorder="1">
      <alignment vertical="center"/>
    </xf>
    <xf numFmtId="181" fontId="0" fillId="36" borderId="10" xfId="0" applyNumberFormat="1" applyFill="1" applyBorder="1">
      <alignment vertical="center"/>
    </xf>
    <xf numFmtId="183" fontId="0" fillId="36" borderId="10" xfId="0" applyNumberFormat="1" applyFill="1" applyBorder="1">
      <alignment vertical="center"/>
    </xf>
    <xf numFmtId="181" fontId="20" fillId="36" borderId="10" xfId="0" applyNumberFormat="1" applyFont="1" applyFill="1" applyBorder="1">
      <alignment vertical="center"/>
    </xf>
    <xf numFmtId="183" fontId="20" fillId="36" borderId="10" xfId="0" applyNumberFormat="1" applyFont="1" applyFill="1" applyBorder="1">
      <alignment vertical="center"/>
    </xf>
    <xf numFmtId="181" fontId="0" fillId="37" borderId="10" xfId="0" applyNumberFormat="1" applyFill="1" applyBorder="1">
      <alignment vertical="center"/>
    </xf>
    <xf numFmtId="183" fontId="0" fillId="37" borderId="10" xfId="0" applyNumberFormat="1" applyFill="1" applyBorder="1">
      <alignment vertical="center"/>
    </xf>
    <xf numFmtId="0" fontId="31" fillId="0" borderId="12" xfId="0" applyFont="1" applyBorder="1" applyAlignment="1">
      <alignment horizontal="center" vertical="center"/>
    </xf>
    <xf numFmtId="0" fontId="20" fillId="35" borderId="12" xfId="0" applyFont="1" applyFill="1" applyBorder="1">
      <alignment vertical="center"/>
    </xf>
    <xf numFmtId="0" fontId="20" fillId="36" borderId="12" xfId="0" applyFont="1" applyFill="1" applyBorder="1">
      <alignment vertical="center"/>
    </xf>
    <xf numFmtId="0" fontId="0" fillId="35" borderId="12" xfId="0" applyFill="1" applyBorder="1">
      <alignment vertical="center"/>
    </xf>
    <xf numFmtId="0" fontId="0" fillId="36" borderId="12" xfId="0" applyFill="1" applyBorder="1">
      <alignment vertical="center"/>
    </xf>
    <xf numFmtId="0" fontId="0" fillId="37" borderId="12" xfId="0" applyFill="1" applyBorder="1">
      <alignment vertical="center"/>
    </xf>
    <xf numFmtId="0" fontId="0" fillId="35" borderId="11" xfId="0" applyFill="1" applyBorder="1">
      <alignment vertical="center"/>
    </xf>
    <xf numFmtId="0" fontId="0" fillId="0" borderId="10" xfId="0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34" borderId="22" xfId="0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32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180" fontId="31" fillId="0" borderId="21" xfId="0" applyNumberFormat="1" applyFont="1" applyBorder="1" applyAlignment="1">
      <alignment horizontal="center" vertical="center"/>
    </xf>
    <xf numFmtId="180" fontId="31" fillId="0" borderId="25" xfId="0" applyNumberFormat="1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179" fontId="34" fillId="0" borderId="23" xfId="0" applyNumberFormat="1" applyFont="1" applyBorder="1" applyAlignment="1">
      <alignment horizontal="center" vertical="center" wrapText="1"/>
    </xf>
    <xf numFmtId="179" fontId="31" fillId="0" borderId="14" xfId="0" applyNumberFormat="1" applyFont="1" applyBorder="1" applyAlignment="1">
      <alignment horizontal="center" vertical="center"/>
    </xf>
    <xf numFmtId="179" fontId="31" fillId="0" borderId="14" xfId="0" applyNumberFormat="1" applyFont="1" applyBorder="1" applyAlignment="1">
      <alignment horizontal="center" vertical="center" wrapText="1"/>
    </xf>
    <xf numFmtId="179" fontId="31" fillId="0" borderId="23" xfId="0" applyNumberFormat="1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179" fontId="31" fillId="0" borderId="13" xfId="0" applyNumberFormat="1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180" fontId="31" fillId="0" borderId="10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80" fontId="24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34" borderId="13" xfId="0" applyFont="1" applyFill="1" applyBorder="1" applyAlignment="1">
      <alignment horizontal="center" vertical="center"/>
    </xf>
    <xf numFmtId="0" fontId="24" fillId="34" borderId="16" xfId="0" applyFont="1" applyFill="1" applyBorder="1" applyAlignment="1">
      <alignment horizontal="center" vertical="center"/>
    </xf>
    <xf numFmtId="0" fontId="24" fillId="34" borderId="14" xfId="0" applyFont="1" applyFill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80" fontId="31" fillId="0" borderId="13" xfId="0" applyNumberFormat="1" applyFont="1" applyBorder="1" applyAlignment="1">
      <alignment horizontal="center" vertical="center"/>
    </xf>
    <xf numFmtId="180" fontId="31" fillId="0" borderId="16" xfId="0" applyNumberFormat="1" applyFont="1" applyBorder="1" applyAlignment="1">
      <alignment horizontal="center" vertical="center"/>
    </xf>
    <xf numFmtId="180" fontId="31" fillId="0" borderId="14" xfId="0" applyNumberFormat="1" applyFont="1" applyBorder="1" applyAlignment="1">
      <alignment horizontal="center" vertical="center"/>
    </xf>
    <xf numFmtId="6" fontId="24" fillId="0" borderId="10" xfId="0" applyNumberFormat="1" applyFont="1" applyBorder="1" applyAlignment="1">
      <alignment horizontal="right" vertical="center"/>
    </xf>
    <xf numFmtId="6" fontId="0" fillId="35" borderId="10" xfId="0" applyNumberFormat="1" applyFill="1" applyBorder="1" applyAlignment="1">
      <alignment horizontal="right" vertical="center"/>
    </xf>
    <xf numFmtId="6" fontId="20" fillId="36" borderId="10" xfId="0" applyNumberFormat="1" applyFont="1" applyFill="1" applyBorder="1" applyAlignment="1">
      <alignment horizontal="right" vertical="center"/>
    </xf>
    <xf numFmtId="6" fontId="0" fillId="36" borderId="10" xfId="0" applyNumberFormat="1" applyFill="1" applyBorder="1" applyAlignment="1">
      <alignment horizontal="right" vertical="center"/>
    </xf>
    <xf numFmtId="6" fontId="0" fillId="37" borderId="10" xfId="0" applyNumberFormat="1" applyFill="1" applyBorder="1" applyAlignment="1">
      <alignment horizontal="right" vertical="center"/>
    </xf>
    <xf numFmtId="6" fontId="0" fillId="0" borderId="0" xfId="0" applyNumberFormat="1" applyAlignment="1">
      <alignment horizontal="right" vertical="center"/>
    </xf>
    <xf numFmtId="179" fontId="20" fillId="35" borderId="10" xfId="0" applyNumberFormat="1" applyFont="1" applyFill="1" applyBorder="1" applyAlignment="1">
      <alignment horizontal="right" vertical="center"/>
    </xf>
    <xf numFmtId="179" fontId="43" fillId="0" borderId="10" xfId="0" applyNumberFormat="1" applyFont="1" applyBorder="1" applyAlignment="1">
      <alignment horizontal="right" vertical="center"/>
    </xf>
    <xf numFmtId="179" fontId="43" fillId="35" borderId="10" xfId="0" applyNumberFormat="1" applyFont="1" applyFill="1" applyBorder="1" applyAlignment="1">
      <alignment horizontal="right" vertical="center"/>
    </xf>
    <xf numFmtId="179" fontId="43" fillId="0" borderId="0" xfId="0" applyNumberFormat="1" applyFont="1" applyAlignment="1">
      <alignment horizontal="right" vertical="center"/>
    </xf>
    <xf numFmtId="183" fontId="0" fillId="35" borderId="10" xfId="0" applyNumberFormat="1" applyFill="1" applyBorder="1">
      <alignment vertical="center"/>
    </xf>
    <xf numFmtId="177" fontId="0" fillId="0" borderId="0" xfId="0" applyNumberFormat="1">
      <alignment vertical="center"/>
    </xf>
    <xf numFmtId="177" fontId="24" fillId="0" borderId="10" xfId="0" applyNumberFormat="1" applyFont="1" applyBorder="1" applyAlignment="1">
      <alignment horizontal="center" vertical="center" wrapText="1"/>
    </xf>
    <xf numFmtId="177" fontId="24" fillId="0" borderId="10" xfId="0" applyNumberFormat="1" applyFont="1" applyBorder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32"/>
  <sheetViews>
    <sheetView topLeftCell="A97" zoomScale="70" zoomScaleNormal="70" workbookViewId="0">
      <pane xSplit="2" topLeftCell="C1" activePane="topRight" state="frozen"/>
      <selection activeCell="A49" sqref="A49"/>
      <selection pane="topRight" activeCell="P114" sqref="P114:P117"/>
    </sheetView>
  </sheetViews>
  <sheetFormatPr defaultRowHeight="17.600000000000001" x14ac:dyDescent="0.55000000000000004"/>
  <cols>
    <col min="1" max="1" width="10.2109375" customWidth="1"/>
    <col min="2" max="2" width="18.640625" bestFit="1" customWidth="1"/>
    <col min="3" max="3" width="11.640625" bestFit="1" customWidth="1"/>
    <col min="4" max="5" width="11.5703125" bestFit="1" customWidth="1"/>
    <col min="6" max="6" width="11.5703125" customWidth="1"/>
    <col min="7" max="8" width="7.7109375" style="98" customWidth="1"/>
    <col min="9" max="10" width="8.0703125" style="113" customWidth="1"/>
    <col min="11" max="12" width="8.5703125" bestFit="1" customWidth="1"/>
    <col min="13" max="13" width="8.5703125" style="120" customWidth="1"/>
    <col min="14" max="14" width="8.5703125" style="106" customWidth="1"/>
    <col min="15" max="15" width="8.5703125" style="126" customWidth="1"/>
    <col min="16" max="16" width="9.28515625" bestFit="1" customWidth="1"/>
    <col min="17" max="17" width="11.85546875" bestFit="1" customWidth="1"/>
    <col min="18" max="18" width="0.85546875" customWidth="1"/>
    <col min="19" max="26" width="8.35546875" customWidth="1"/>
    <col min="27" max="28" width="8.35546875" style="2" customWidth="1"/>
    <col min="29" max="29" width="0.85546875" style="2" customWidth="1"/>
    <col min="30" max="31" width="8.35546875" style="2" customWidth="1"/>
  </cols>
  <sheetData>
    <row r="1" spans="1:37" ht="40.299999999999997" customHeight="1" x14ac:dyDescent="0.55000000000000004">
      <c r="A1" s="221" t="s">
        <v>26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57"/>
      <c r="AD1" s="57"/>
      <c r="AE1" s="57"/>
    </row>
    <row r="2" spans="1:37" ht="17.600000000000001" customHeight="1" x14ac:dyDescent="0.55000000000000004">
      <c r="A2" s="223">
        <v>42650</v>
      </c>
      <c r="B2" s="224" t="s">
        <v>22</v>
      </c>
      <c r="C2" s="56" t="s">
        <v>77</v>
      </c>
      <c r="D2" s="224" t="s">
        <v>78</v>
      </c>
      <c r="E2" s="224"/>
      <c r="F2" s="224"/>
      <c r="G2" s="216" t="s">
        <v>89</v>
      </c>
      <c r="H2" s="216" t="s">
        <v>91</v>
      </c>
      <c r="I2" s="197" t="s">
        <v>27</v>
      </c>
      <c r="J2" s="197"/>
      <c r="K2" s="197"/>
      <c r="L2" s="197"/>
      <c r="M2" s="114"/>
      <c r="N2" s="214" t="s">
        <v>106</v>
      </c>
      <c r="O2" s="93"/>
      <c r="P2" s="225" t="s">
        <v>10</v>
      </c>
      <c r="Q2" s="225" t="s">
        <v>11</v>
      </c>
      <c r="R2" s="227"/>
      <c r="S2" s="13" t="s">
        <v>18</v>
      </c>
      <c r="T2" s="13" t="s">
        <v>17</v>
      </c>
      <c r="U2" s="230" t="s">
        <v>14</v>
      </c>
      <c r="V2" s="231"/>
      <c r="W2" s="231"/>
      <c r="X2" s="231"/>
      <c r="Y2" s="231"/>
      <c r="Z2" s="231"/>
      <c r="AA2" s="232"/>
      <c r="AB2" s="56">
        <v>0.33</v>
      </c>
      <c r="AC2" s="77"/>
      <c r="AD2"/>
      <c r="AE2"/>
    </row>
    <row r="3" spans="1:37" ht="35.15" customHeight="1" x14ac:dyDescent="0.55000000000000004">
      <c r="A3" s="224"/>
      <c r="B3" s="224"/>
      <c r="C3" s="56" t="s">
        <v>79</v>
      </c>
      <c r="D3" s="56" t="s">
        <v>81</v>
      </c>
      <c r="E3" s="56" t="s">
        <v>80</v>
      </c>
      <c r="F3" s="56" t="s">
        <v>76</v>
      </c>
      <c r="G3" s="199"/>
      <c r="H3" s="200"/>
      <c r="I3" s="112" t="s">
        <v>107</v>
      </c>
      <c r="J3" s="112"/>
      <c r="K3" s="56" t="s">
        <v>12</v>
      </c>
      <c r="L3" s="56" t="s">
        <v>28</v>
      </c>
      <c r="M3" s="115"/>
      <c r="N3" s="181"/>
      <c r="O3" s="94"/>
      <c r="P3" s="226"/>
      <c r="Q3" s="226"/>
      <c r="R3" s="228"/>
      <c r="S3" s="13">
        <v>3</v>
      </c>
      <c r="T3" s="13">
        <v>2</v>
      </c>
      <c r="U3" s="56" t="s">
        <v>15</v>
      </c>
      <c r="V3" s="56" t="s">
        <v>20</v>
      </c>
      <c r="W3" s="56" t="s">
        <v>16</v>
      </c>
      <c r="X3" s="56" t="s">
        <v>21</v>
      </c>
      <c r="Y3" s="42" t="s">
        <v>46</v>
      </c>
      <c r="Z3" s="42" t="s">
        <v>47</v>
      </c>
      <c r="AA3" s="21" t="s">
        <v>31</v>
      </c>
      <c r="AB3" s="21" t="s">
        <v>30</v>
      </c>
      <c r="AC3" s="78"/>
      <c r="AD3"/>
      <c r="AE3"/>
    </row>
    <row r="4" spans="1:37" x14ac:dyDescent="0.55000000000000004">
      <c r="A4" s="224"/>
      <c r="B4" s="4" t="s">
        <v>0</v>
      </c>
      <c r="C4" s="5">
        <v>0.37617184027777778</v>
      </c>
      <c r="D4" s="5">
        <v>0.37617907407407408</v>
      </c>
      <c r="E4" s="5">
        <v>0.37620431712962965</v>
      </c>
      <c r="F4" s="5">
        <f t="shared" ref="F4:F13" si="0">E4-D4</f>
        <v>2.5243055555568272E-5</v>
      </c>
      <c r="G4" s="96">
        <v>28.56</v>
      </c>
      <c r="H4" s="96">
        <f t="shared" ref="H4:H13" si="1">G4-10</f>
        <v>18.559999999999999</v>
      </c>
      <c r="I4" s="108"/>
      <c r="J4" s="108"/>
      <c r="K4" s="4">
        <v>4990</v>
      </c>
      <c r="L4" s="4">
        <v>5040</v>
      </c>
      <c r="M4" s="116"/>
      <c r="N4" s="99"/>
      <c r="O4" s="121"/>
      <c r="P4" s="17">
        <v>0.67</v>
      </c>
      <c r="Q4" s="4">
        <v>2013</v>
      </c>
      <c r="R4" s="228"/>
      <c r="S4" s="11">
        <f t="shared" ref="S4:S13" si="2">K4+((K4/100)*S$3)</f>
        <v>5139.7</v>
      </c>
      <c r="T4" s="11">
        <f t="shared" ref="T4:T13" si="3">K4-((K4/100)*T$3)</f>
        <v>4890.2</v>
      </c>
      <c r="U4" s="11">
        <v>5830</v>
      </c>
      <c r="V4" s="14">
        <f t="shared" ref="V4:V13" si="4">((U4-$K4)*100/$K4)</f>
        <v>16.83366733466934</v>
      </c>
      <c r="W4" s="12">
        <v>5350</v>
      </c>
      <c r="X4" s="14">
        <f t="shared" ref="X4:X13" si="5">((W4-$K4)*100/$K4)</f>
        <v>7.214428857715431</v>
      </c>
      <c r="Y4" s="40" t="s">
        <v>44</v>
      </c>
      <c r="Z4" s="40" t="s">
        <v>44</v>
      </c>
      <c r="AA4" s="3" t="str">
        <f t="shared" ref="AA4:AA13" si="6">IF(Z4="▲",IF(S4&lt;=U4,"승리","패배"),IF(T4&gt;=W4,"패배",IF(S4&lt;=U4,"승리","패배")))</f>
        <v>승리</v>
      </c>
      <c r="AB4" s="3">
        <f t="shared" ref="AB4:AB13" si="7">IF(AA4="승리", $S$3-$AB$2, -($T$3+$AB$2))</f>
        <v>2.67</v>
      </c>
      <c r="AC4" s="79"/>
      <c r="AD4"/>
      <c r="AE4"/>
    </row>
    <row r="5" spans="1:37" x14ac:dyDescent="0.55000000000000004">
      <c r="A5" s="224"/>
      <c r="B5" s="4" t="s">
        <v>1</v>
      </c>
      <c r="C5" s="5">
        <v>0.39078499999999999</v>
      </c>
      <c r="D5" s="5">
        <v>0.3907993402777778</v>
      </c>
      <c r="E5" s="5">
        <v>0.39111098379629627</v>
      </c>
      <c r="F5" s="5">
        <f t="shared" si="0"/>
        <v>3.1164351851847849E-4</v>
      </c>
      <c r="G5" s="96">
        <v>28.65</v>
      </c>
      <c r="H5" s="96">
        <f t="shared" si="1"/>
        <v>18.649999999999999</v>
      </c>
      <c r="I5" s="108"/>
      <c r="J5" s="108"/>
      <c r="K5" s="4">
        <v>4120</v>
      </c>
      <c r="L5" s="4">
        <v>4165</v>
      </c>
      <c r="M5" s="116"/>
      <c r="N5" s="99"/>
      <c r="O5" s="121"/>
      <c r="P5" s="17">
        <v>0.76</v>
      </c>
      <c r="Q5" s="4">
        <v>2266</v>
      </c>
      <c r="R5" s="228"/>
      <c r="S5" s="11">
        <f t="shared" si="2"/>
        <v>4243.6000000000004</v>
      </c>
      <c r="T5" s="11">
        <f t="shared" si="3"/>
        <v>4037.6</v>
      </c>
      <c r="U5" s="11">
        <v>4400</v>
      </c>
      <c r="V5" s="14">
        <f t="shared" si="4"/>
        <v>6.7961165048543686</v>
      </c>
      <c r="W5" s="12">
        <v>4050</v>
      </c>
      <c r="X5" s="14">
        <f t="shared" si="5"/>
        <v>-1.6990291262135921</v>
      </c>
      <c r="Y5" s="40" t="s">
        <v>44</v>
      </c>
      <c r="Z5" s="41" t="s">
        <v>45</v>
      </c>
      <c r="AA5" s="3" t="str">
        <f t="shared" si="6"/>
        <v>승리</v>
      </c>
      <c r="AB5" s="3">
        <f t="shared" si="7"/>
        <v>2.67</v>
      </c>
      <c r="AC5" s="79"/>
      <c r="AD5"/>
      <c r="AE5"/>
    </row>
    <row r="6" spans="1:37" x14ac:dyDescent="0.55000000000000004">
      <c r="A6" s="224"/>
      <c r="B6" s="4" t="s">
        <v>2</v>
      </c>
      <c r="C6" s="5">
        <v>0.39433062499999999</v>
      </c>
      <c r="D6" s="5">
        <v>0.39433568287037035</v>
      </c>
      <c r="E6" s="5">
        <v>0.39474612268518516</v>
      </c>
      <c r="F6" s="5">
        <f t="shared" si="0"/>
        <v>4.104398148148114E-4</v>
      </c>
      <c r="G6" s="96">
        <v>16.100000000000001</v>
      </c>
      <c r="H6" s="96">
        <f t="shared" si="1"/>
        <v>6.1000000000000014</v>
      </c>
      <c r="I6" s="108"/>
      <c r="J6" s="108"/>
      <c r="K6" s="4">
        <v>11300</v>
      </c>
      <c r="L6" s="4">
        <v>11450</v>
      </c>
      <c r="M6" s="116"/>
      <c r="N6" s="99"/>
      <c r="O6" s="121"/>
      <c r="P6" s="17">
        <v>1</v>
      </c>
      <c r="Q6" s="4">
        <v>2927</v>
      </c>
      <c r="R6" s="228"/>
      <c r="S6" s="11">
        <f t="shared" si="2"/>
        <v>11639</v>
      </c>
      <c r="T6" s="11">
        <f t="shared" si="3"/>
        <v>11074</v>
      </c>
      <c r="U6" s="11">
        <v>11900</v>
      </c>
      <c r="V6" s="14">
        <f t="shared" si="4"/>
        <v>5.3097345132743365</v>
      </c>
      <c r="W6" s="12">
        <v>9960</v>
      </c>
      <c r="X6" s="14">
        <f t="shared" si="5"/>
        <v>-11.858407079646017</v>
      </c>
      <c r="Y6" s="40" t="s">
        <v>44</v>
      </c>
      <c r="Z6" s="40" t="s">
        <v>44</v>
      </c>
      <c r="AA6" s="3" t="str">
        <f t="shared" si="6"/>
        <v>승리</v>
      </c>
      <c r="AB6" s="3">
        <f t="shared" si="7"/>
        <v>2.67</v>
      </c>
      <c r="AC6" s="79"/>
      <c r="AD6"/>
      <c r="AE6"/>
    </row>
    <row r="7" spans="1:37" x14ac:dyDescent="0.55000000000000004">
      <c r="A7" s="224"/>
      <c r="B7" s="4" t="s">
        <v>3</v>
      </c>
      <c r="C7" s="5">
        <v>0.41149203703703702</v>
      </c>
      <c r="D7" s="5">
        <v>0.41150709490740739</v>
      </c>
      <c r="E7" s="5">
        <v>0.41153013888888884</v>
      </c>
      <c r="F7" s="5">
        <f t="shared" si="0"/>
        <v>2.3043981481452036E-5</v>
      </c>
      <c r="G7" s="96">
        <v>17.11</v>
      </c>
      <c r="H7" s="96">
        <f t="shared" si="1"/>
        <v>7.1099999999999994</v>
      </c>
      <c r="I7" s="108"/>
      <c r="J7" s="108"/>
      <c r="K7" s="4">
        <v>3540</v>
      </c>
      <c r="L7" s="4">
        <v>3580</v>
      </c>
      <c r="M7" s="116"/>
      <c r="N7" s="99"/>
      <c r="O7" s="121"/>
      <c r="P7" s="17">
        <v>0.8</v>
      </c>
      <c r="Q7" s="4">
        <v>2378</v>
      </c>
      <c r="R7" s="228"/>
      <c r="S7" s="11">
        <f t="shared" si="2"/>
        <v>3646.2</v>
      </c>
      <c r="T7" s="11">
        <f t="shared" si="3"/>
        <v>3469.2</v>
      </c>
      <c r="U7" s="11">
        <v>3765</v>
      </c>
      <c r="V7" s="14">
        <f t="shared" si="4"/>
        <v>6.3559322033898304</v>
      </c>
      <c r="W7" s="12">
        <v>3340</v>
      </c>
      <c r="X7" s="14">
        <f t="shared" si="5"/>
        <v>-5.6497175141242941</v>
      </c>
      <c r="Y7" s="40" t="s">
        <v>44</v>
      </c>
      <c r="Z7" s="40" t="s">
        <v>44</v>
      </c>
      <c r="AA7" s="3" t="str">
        <f t="shared" si="6"/>
        <v>승리</v>
      </c>
      <c r="AB7" s="3">
        <f t="shared" si="7"/>
        <v>2.67</v>
      </c>
      <c r="AC7" s="79"/>
      <c r="AD7"/>
      <c r="AE7"/>
    </row>
    <row r="8" spans="1:37" x14ac:dyDescent="0.55000000000000004">
      <c r="A8" s="224"/>
      <c r="B8" s="4" t="s">
        <v>4</v>
      </c>
      <c r="C8" s="5">
        <v>0.42578164351851849</v>
      </c>
      <c r="D8" s="5">
        <v>0.42578648148148152</v>
      </c>
      <c r="E8" s="5">
        <v>0.44397582175925926</v>
      </c>
      <c r="F8" s="5">
        <f t="shared" si="0"/>
        <v>1.8189340277777744E-2</v>
      </c>
      <c r="G8" s="96">
        <v>20.95</v>
      </c>
      <c r="H8" s="96">
        <f t="shared" si="1"/>
        <v>10.95</v>
      </c>
      <c r="I8" s="108"/>
      <c r="J8" s="108"/>
      <c r="K8" s="4">
        <v>4330</v>
      </c>
      <c r="L8" s="6">
        <v>4375</v>
      </c>
      <c r="M8" s="116"/>
      <c r="N8" s="100"/>
      <c r="O8" s="122"/>
      <c r="P8" s="18">
        <v>0.71</v>
      </c>
      <c r="Q8" s="6">
        <v>2120</v>
      </c>
      <c r="R8" s="228"/>
      <c r="S8" s="11">
        <f t="shared" si="2"/>
        <v>4459.8999999999996</v>
      </c>
      <c r="T8" s="11">
        <f t="shared" si="3"/>
        <v>4243.3999999999996</v>
      </c>
      <c r="U8" s="11">
        <v>4735</v>
      </c>
      <c r="V8" s="14">
        <f t="shared" si="4"/>
        <v>9.3533487297921472</v>
      </c>
      <c r="W8" s="12">
        <v>4030</v>
      </c>
      <c r="X8" s="14">
        <f t="shared" si="5"/>
        <v>-6.9284064665127021</v>
      </c>
      <c r="Y8" s="40" t="s">
        <v>44</v>
      </c>
      <c r="Z8" s="40" t="s">
        <v>44</v>
      </c>
      <c r="AA8" s="3" t="str">
        <f t="shared" si="6"/>
        <v>승리</v>
      </c>
      <c r="AB8" s="3">
        <f t="shared" si="7"/>
        <v>2.67</v>
      </c>
      <c r="AC8" s="79"/>
      <c r="AD8"/>
      <c r="AE8"/>
    </row>
    <row r="9" spans="1:37" s="1" customFormat="1" x14ac:dyDescent="0.55000000000000004">
      <c r="A9" s="224"/>
      <c r="B9" s="7" t="s">
        <v>5</v>
      </c>
      <c r="C9" s="8">
        <v>0.46740060185185189</v>
      </c>
      <c r="D9" s="8">
        <v>0.46740486111111107</v>
      </c>
      <c r="E9" s="8">
        <v>0.46787874999999995</v>
      </c>
      <c r="F9" s="8">
        <f t="shared" si="0"/>
        <v>4.7388888888888481E-4</v>
      </c>
      <c r="G9" s="96">
        <v>23.38</v>
      </c>
      <c r="H9" s="96">
        <f t="shared" si="1"/>
        <v>13.379999999999999</v>
      </c>
      <c r="I9" s="108"/>
      <c r="J9" s="108"/>
      <c r="K9" s="9">
        <v>1555</v>
      </c>
      <c r="L9" s="10">
        <v>1515</v>
      </c>
      <c r="M9" s="117"/>
      <c r="N9" s="101"/>
      <c r="O9" s="123"/>
      <c r="P9" s="19">
        <v>-2.89</v>
      </c>
      <c r="Q9" s="10">
        <v>-8632</v>
      </c>
      <c r="R9" s="228"/>
      <c r="S9" s="11">
        <f t="shared" si="2"/>
        <v>1601.65</v>
      </c>
      <c r="T9" s="11">
        <f t="shared" si="3"/>
        <v>1523.9</v>
      </c>
      <c r="U9" s="11">
        <v>1715</v>
      </c>
      <c r="V9" s="14">
        <f t="shared" si="4"/>
        <v>10.289389067524116</v>
      </c>
      <c r="W9" s="12">
        <v>1500</v>
      </c>
      <c r="X9" s="14">
        <f t="shared" si="5"/>
        <v>-3.536977491961415</v>
      </c>
      <c r="Y9" s="40" t="s">
        <v>44</v>
      </c>
      <c r="Z9" s="41" t="s">
        <v>45</v>
      </c>
      <c r="AA9" s="3" t="str">
        <f t="shared" si="6"/>
        <v>패배</v>
      </c>
      <c r="AB9" s="3">
        <f t="shared" si="7"/>
        <v>-2.33</v>
      </c>
      <c r="AC9" s="79"/>
    </row>
    <row r="10" spans="1:37" x14ac:dyDescent="0.55000000000000004">
      <c r="A10" s="224"/>
      <c r="B10" s="4" t="s">
        <v>6</v>
      </c>
      <c r="C10" s="5">
        <v>0.48487979166666667</v>
      </c>
      <c r="D10" s="5">
        <v>0.48527094907407409</v>
      </c>
      <c r="E10" s="5">
        <v>0.48622261574074077</v>
      </c>
      <c r="F10" s="5">
        <f t="shared" si="0"/>
        <v>9.5166666666668398E-4</v>
      </c>
      <c r="G10" s="96">
        <v>19.7</v>
      </c>
      <c r="H10" s="96">
        <f t="shared" si="1"/>
        <v>9.6999999999999993</v>
      </c>
      <c r="I10" s="108"/>
      <c r="J10" s="108"/>
      <c r="K10" s="4">
        <v>3625</v>
      </c>
      <c r="L10" s="6">
        <v>3665</v>
      </c>
      <c r="M10" s="116"/>
      <c r="N10" s="100"/>
      <c r="O10" s="122"/>
      <c r="P10" s="18">
        <v>0.77</v>
      </c>
      <c r="Q10" s="6">
        <v>2299</v>
      </c>
      <c r="R10" s="228"/>
      <c r="S10" s="11">
        <f t="shared" si="2"/>
        <v>3733.75</v>
      </c>
      <c r="T10" s="11">
        <f t="shared" si="3"/>
        <v>3552.5</v>
      </c>
      <c r="U10" s="11">
        <v>3950</v>
      </c>
      <c r="V10" s="14">
        <f t="shared" si="4"/>
        <v>8.9655172413793096</v>
      </c>
      <c r="W10" s="12">
        <v>3464</v>
      </c>
      <c r="X10" s="14">
        <f t="shared" si="5"/>
        <v>-4.4413793103448276</v>
      </c>
      <c r="Y10" s="40" t="s">
        <v>44</v>
      </c>
      <c r="Z10" s="40" t="s">
        <v>44</v>
      </c>
      <c r="AA10" s="3" t="str">
        <f t="shared" si="6"/>
        <v>승리</v>
      </c>
      <c r="AB10" s="3">
        <f t="shared" si="7"/>
        <v>2.67</v>
      </c>
      <c r="AC10" s="79"/>
      <c r="AD10"/>
      <c r="AE10"/>
    </row>
    <row r="11" spans="1:37" x14ac:dyDescent="0.55000000000000004">
      <c r="A11" s="224"/>
      <c r="B11" s="4" t="s">
        <v>7</v>
      </c>
      <c r="C11" s="5">
        <v>0.49759053240740742</v>
      </c>
      <c r="D11" s="5">
        <v>0.49759613425925925</v>
      </c>
      <c r="E11" s="5">
        <v>0.49778790509259258</v>
      </c>
      <c r="F11" s="5">
        <f t="shared" si="0"/>
        <v>1.9177083333332678E-4</v>
      </c>
      <c r="G11" s="96">
        <v>30</v>
      </c>
      <c r="H11" s="96">
        <f t="shared" si="1"/>
        <v>20</v>
      </c>
      <c r="I11" s="108"/>
      <c r="J11" s="108"/>
      <c r="K11" s="4">
        <v>8870</v>
      </c>
      <c r="L11" s="6">
        <v>8960</v>
      </c>
      <c r="M11" s="116"/>
      <c r="N11" s="100"/>
      <c r="O11" s="122"/>
      <c r="P11" s="18">
        <v>0.68</v>
      </c>
      <c r="Q11" s="6">
        <v>2003</v>
      </c>
      <c r="R11" s="228"/>
      <c r="S11" s="11">
        <f t="shared" si="2"/>
        <v>9136.1</v>
      </c>
      <c r="T11" s="11">
        <f t="shared" si="3"/>
        <v>8692.6</v>
      </c>
      <c r="U11" s="11">
        <v>9750</v>
      </c>
      <c r="V11" s="14">
        <f t="shared" si="4"/>
        <v>9.9210822998872601</v>
      </c>
      <c r="W11" s="12">
        <v>8800</v>
      </c>
      <c r="X11" s="14">
        <f t="shared" si="5"/>
        <v>-0.78917700112739575</v>
      </c>
      <c r="Y11" s="40" t="s">
        <v>44</v>
      </c>
      <c r="Z11" s="41" t="s">
        <v>45</v>
      </c>
      <c r="AA11" s="3" t="str">
        <f t="shared" si="6"/>
        <v>승리</v>
      </c>
      <c r="AB11" s="3">
        <f t="shared" si="7"/>
        <v>2.67</v>
      </c>
      <c r="AC11" s="79"/>
      <c r="AD11"/>
      <c r="AE11"/>
    </row>
    <row r="12" spans="1:37" x14ac:dyDescent="0.55000000000000004">
      <c r="A12" s="224"/>
      <c r="B12" s="4" t="s">
        <v>8</v>
      </c>
      <c r="C12" s="5">
        <v>0.56084158564814812</v>
      </c>
      <c r="D12" s="5">
        <v>0.56084912037037038</v>
      </c>
      <c r="E12" s="5">
        <v>0.56275040509259255</v>
      </c>
      <c r="F12" s="5">
        <f t="shared" si="0"/>
        <v>1.901284722222174E-3</v>
      </c>
      <c r="G12" s="96">
        <v>12.58</v>
      </c>
      <c r="H12" s="96">
        <f t="shared" si="1"/>
        <v>2.58</v>
      </c>
      <c r="I12" s="108"/>
      <c r="J12" s="108"/>
      <c r="K12" s="4">
        <v>5080</v>
      </c>
      <c r="L12" s="6">
        <v>5130</v>
      </c>
      <c r="M12" s="116"/>
      <c r="N12" s="100"/>
      <c r="O12" s="122"/>
      <c r="P12" s="18">
        <v>0.65</v>
      </c>
      <c r="Q12" s="6">
        <v>1962</v>
      </c>
      <c r="R12" s="228"/>
      <c r="S12" s="11">
        <f t="shared" si="2"/>
        <v>5232.3999999999996</v>
      </c>
      <c r="T12" s="11">
        <f t="shared" si="3"/>
        <v>4978.3999999999996</v>
      </c>
      <c r="U12" s="11">
        <v>5190</v>
      </c>
      <c r="V12" s="14">
        <f t="shared" si="4"/>
        <v>2.1653543307086616</v>
      </c>
      <c r="W12" s="12">
        <v>4309</v>
      </c>
      <c r="X12" s="14">
        <f t="shared" si="5"/>
        <v>-15.177165354330709</v>
      </c>
      <c r="Y12" s="41" t="s">
        <v>45</v>
      </c>
      <c r="Z12" s="40" t="s">
        <v>44</v>
      </c>
      <c r="AA12" s="3" t="str">
        <f t="shared" si="6"/>
        <v>패배</v>
      </c>
      <c r="AB12" s="3">
        <f t="shared" si="7"/>
        <v>-2.33</v>
      </c>
      <c r="AC12" s="79"/>
      <c r="AD12"/>
      <c r="AE12"/>
    </row>
    <row r="13" spans="1:37" s="1" customFormat="1" x14ac:dyDescent="0.55000000000000004">
      <c r="A13" s="224"/>
      <c r="B13" s="9" t="s">
        <v>9</v>
      </c>
      <c r="C13" s="8">
        <v>0.5911277430555556</v>
      </c>
      <c r="D13" s="8">
        <v>0.5911320717592593</v>
      </c>
      <c r="E13" s="8">
        <v>0.59262534722222215</v>
      </c>
      <c r="F13" s="8">
        <f t="shared" si="0"/>
        <v>1.4932754629628509E-3</v>
      </c>
      <c r="G13" s="96">
        <v>16.55</v>
      </c>
      <c r="H13" s="96">
        <f t="shared" si="1"/>
        <v>6.5500000000000007</v>
      </c>
      <c r="I13" s="108"/>
      <c r="J13" s="108"/>
      <c r="K13" s="9">
        <v>7750</v>
      </c>
      <c r="L13" s="10">
        <v>7550</v>
      </c>
      <c r="M13" s="117"/>
      <c r="N13" s="101"/>
      <c r="O13" s="123"/>
      <c r="P13" s="19">
        <v>-2.9</v>
      </c>
      <c r="Q13" s="10">
        <v>-8540</v>
      </c>
      <c r="R13" s="228"/>
      <c r="S13" s="11">
        <f t="shared" si="2"/>
        <v>7982.5</v>
      </c>
      <c r="T13" s="11">
        <f t="shared" si="3"/>
        <v>7595</v>
      </c>
      <c r="U13" s="11">
        <v>8100</v>
      </c>
      <c r="V13" s="14">
        <f t="shared" si="4"/>
        <v>4.5161290322580649</v>
      </c>
      <c r="W13" s="12">
        <v>7500</v>
      </c>
      <c r="X13" s="14">
        <f t="shared" si="5"/>
        <v>-3.225806451612903</v>
      </c>
      <c r="Y13" s="40" t="s">
        <v>49</v>
      </c>
      <c r="Z13" s="41" t="s">
        <v>45</v>
      </c>
      <c r="AA13" s="3" t="str">
        <f t="shared" si="6"/>
        <v>패배</v>
      </c>
      <c r="AB13" s="3">
        <f t="shared" si="7"/>
        <v>-2.33</v>
      </c>
      <c r="AC13" s="79"/>
    </row>
    <row r="14" spans="1:37" ht="33.9" customHeight="1" x14ac:dyDescent="0.55000000000000004">
      <c r="A14" s="233" t="s">
        <v>29</v>
      </c>
      <c r="B14" s="234"/>
      <c r="C14" s="234"/>
      <c r="D14" s="234"/>
      <c r="E14" s="234"/>
      <c r="F14" s="235"/>
      <c r="G14" s="217" t="s">
        <v>94</v>
      </c>
      <c r="H14" s="218"/>
      <c r="I14" s="109"/>
      <c r="J14" s="109"/>
      <c r="K14" s="219" t="s">
        <v>19</v>
      </c>
      <c r="L14" s="220"/>
      <c r="M14" s="118"/>
      <c r="N14" s="102"/>
      <c r="O14" s="102"/>
      <c r="P14" s="35">
        <f>AVERAGE(P4:P13)/100</f>
        <v>2.5000000000000044E-4</v>
      </c>
      <c r="Q14" s="34">
        <f>SUM(Q4:Q13)</f>
        <v>796</v>
      </c>
      <c r="R14" s="229"/>
      <c r="S14" s="15" t="s">
        <v>23</v>
      </c>
      <c r="T14" s="15" t="s">
        <v>23</v>
      </c>
      <c r="U14" s="16" t="s">
        <v>24</v>
      </c>
      <c r="V14" s="20">
        <f>AVERAGE(V4:V13)</f>
        <v>8.0506271257737438</v>
      </c>
      <c r="W14" s="16" t="s">
        <v>25</v>
      </c>
      <c r="X14" s="20">
        <f>AVERAGE(X4:X13)</f>
        <v>-4.6091636938158427</v>
      </c>
      <c r="Y14" s="44">
        <f>COUNTIF(Y4:Y13, "▲")/COUNTA(Y4:Y13)</f>
        <v>0.9</v>
      </c>
      <c r="Z14" s="44">
        <f>COUNTIF(Z4:Z13, "▲")/COUNTA(Z4:Z13)</f>
        <v>0.6</v>
      </c>
      <c r="AA14" s="22">
        <f>COUNTIF(AA4:AA13, "승리")/COUNTA(AA4:AA13)</f>
        <v>0.7</v>
      </c>
      <c r="AB14" s="3">
        <f>AVERAGE(AB4:AB13)</f>
        <v>1.17</v>
      </c>
      <c r="AC14" s="79"/>
      <c r="AD14"/>
      <c r="AE14"/>
    </row>
    <row r="15" spans="1:37" ht="4.8499999999999996" customHeight="1" x14ac:dyDescent="0.55000000000000004">
      <c r="A15" s="24"/>
      <c r="B15" s="25"/>
      <c r="C15" s="25"/>
      <c r="D15" s="25"/>
      <c r="E15" s="25"/>
      <c r="F15" s="25"/>
      <c r="G15" s="97"/>
      <c r="H15" s="97"/>
      <c r="I15" s="110"/>
      <c r="J15" s="110"/>
      <c r="K15" s="25"/>
      <c r="L15" s="26"/>
      <c r="M15" s="119"/>
      <c r="N15" s="103"/>
      <c r="O15" s="103"/>
      <c r="P15" s="27"/>
      <c r="Q15" s="28"/>
      <c r="R15" s="23"/>
      <c r="S15" s="29"/>
      <c r="T15" s="29"/>
      <c r="U15" s="30"/>
      <c r="V15" s="31"/>
      <c r="W15" s="25"/>
      <c r="X15" s="31"/>
      <c r="Y15" s="31"/>
      <c r="Z15" s="31"/>
      <c r="AA15" s="32"/>
      <c r="AB15" s="33"/>
      <c r="AC15" s="33"/>
      <c r="AD15" s="33"/>
      <c r="AE15" s="33"/>
      <c r="AF15" s="47"/>
      <c r="AG15" s="47"/>
      <c r="AH15" s="47"/>
      <c r="AI15" s="47"/>
      <c r="AJ15" s="47"/>
      <c r="AK15" s="47"/>
    </row>
    <row r="16" spans="1:37" ht="17.600000000000001" customHeight="1" x14ac:dyDescent="0.55000000000000004">
      <c r="A16" s="223">
        <v>42653</v>
      </c>
      <c r="B16" s="224" t="s">
        <v>22</v>
      </c>
      <c r="C16" s="56" t="s">
        <v>77</v>
      </c>
      <c r="D16" s="224" t="s">
        <v>13</v>
      </c>
      <c r="E16" s="224"/>
      <c r="F16" s="224"/>
      <c r="G16" s="216" t="s">
        <v>89</v>
      </c>
      <c r="H16" s="216" t="s">
        <v>91</v>
      </c>
      <c r="I16" s="197" t="s">
        <v>27</v>
      </c>
      <c r="J16" s="197"/>
      <c r="K16" s="197"/>
      <c r="L16" s="197"/>
      <c r="M16" s="114"/>
      <c r="N16" s="214" t="s">
        <v>106</v>
      </c>
      <c r="O16" s="93"/>
      <c r="P16" s="225" t="s">
        <v>10</v>
      </c>
      <c r="Q16" s="225" t="s">
        <v>11</v>
      </c>
      <c r="R16" s="227"/>
      <c r="S16" s="13" t="s">
        <v>18</v>
      </c>
      <c r="T16" s="13" t="s">
        <v>17</v>
      </c>
      <c r="U16" s="230" t="s">
        <v>14</v>
      </c>
      <c r="V16" s="231"/>
      <c r="W16" s="231"/>
      <c r="X16" s="231"/>
      <c r="Y16" s="231"/>
      <c r="Z16" s="231"/>
      <c r="AA16" s="232"/>
      <c r="AB16" s="56">
        <v>0.33</v>
      </c>
      <c r="AC16" s="55"/>
      <c r="AD16" s="73" t="s">
        <v>18</v>
      </c>
      <c r="AE16" s="73" t="s">
        <v>17</v>
      </c>
    </row>
    <row r="17" spans="1:37" ht="35.15" customHeight="1" x14ac:dyDescent="0.55000000000000004">
      <c r="A17" s="224"/>
      <c r="B17" s="224"/>
      <c r="C17" s="56" t="s">
        <v>74</v>
      </c>
      <c r="D17" s="56" t="s">
        <v>79</v>
      </c>
      <c r="E17" s="56" t="s">
        <v>80</v>
      </c>
      <c r="F17" s="56" t="s">
        <v>82</v>
      </c>
      <c r="G17" s="199"/>
      <c r="H17" s="200"/>
      <c r="I17" s="112" t="s">
        <v>107</v>
      </c>
      <c r="J17" s="112"/>
      <c r="K17" s="56" t="s">
        <v>12</v>
      </c>
      <c r="L17" s="56" t="s">
        <v>13</v>
      </c>
      <c r="M17" s="115"/>
      <c r="N17" s="181"/>
      <c r="O17" s="94"/>
      <c r="P17" s="226"/>
      <c r="Q17" s="226"/>
      <c r="R17" s="228"/>
      <c r="S17" s="13">
        <v>4</v>
      </c>
      <c r="T17" s="13">
        <v>3</v>
      </c>
      <c r="U17" s="56" t="s">
        <v>15</v>
      </c>
      <c r="V17" s="56" t="s">
        <v>18</v>
      </c>
      <c r="W17" s="56" t="s">
        <v>16</v>
      </c>
      <c r="X17" s="56" t="s">
        <v>17</v>
      </c>
      <c r="Y17" s="42" t="s">
        <v>46</v>
      </c>
      <c r="Z17" s="42" t="s">
        <v>48</v>
      </c>
      <c r="AA17" s="21" t="s">
        <v>31</v>
      </c>
      <c r="AB17" s="21" t="s">
        <v>30</v>
      </c>
      <c r="AC17" s="80"/>
      <c r="AD17" s="13">
        <v>4</v>
      </c>
      <c r="AE17" s="13">
        <v>3</v>
      </c>
      <c r="AF17" s="56" t="s">
        <v>60</v>
      </c>
      <c r="AG17" s="56" t="s">
        <v>18</v>
      </c>
      <c r="AH17" s="56" t="s">
        <v>61</v>
      </c>
      <c r="AI17" s="56" t="s">
        <v>17</v>
      </c>
      <c r="AJ17" s="21" t="s">
        <v>31</v>
      </c>
      <c r="AK17" s="21" t="s">
        <v>30</v>
      </c>
    </row>
    <row r="18" spans="1:37" x14ac:dyDescent="0.55000000000000004">
      <c r="A18" s="224"/>
      <c r="B18" s="36" t="s">
        <v>0</v>
      </c>
      <c r="C18" s="37">
        <v>0.37656221064814815</v>
      </c>
      <c r="D18" s="37">
        <v>0.37656221064814815</v>
      </c>
      <c r="E18" s="37">
        <v>0.37656221064814815</v>
      </c>
      <c r="F18" s="37">
        <f t="shared" ref="F18:F31" si="8">E18-D18</f>
        <v>0</v>
      </c>
      <c r="G18" s="96">
        <v>13.34</v>
      </c>
      <c r="H18" s="96">
        <f t="shared" ref="H18:H31" si="9">G18-10</f>
        <v>3.34</v>
      </c>
      <c r="I18" s="108"/>
      <c r="J18" s="108"/>
      <c r="K18" s="36">
        <v>5600</v>
      </c>
      <c r="L18" s="36">
        <v>0</v>
      </c>
      <c r="M18" s="96"/>
      <c r="N18" s="104"/>
      <c r="O18" s="88"/>
      <c r="P18" s="38">
        <v>0</v>
      </c>
      <c r="Q18" s="36">
        <v>0</v>
      </c>
      <c r="R18" s="228"/>
      <c r="S18" s="11">
        <f t="shared" ref="S18:S31" si="10">K18+((K18/100)*S$17)</f>
        <v>5824</v>
      </c>
      <c r="T18" s="11">
        <f t="shared" ref="T18:T31" si="11">K18-((K18/100)*T$17)</f>
        <v>5432</v>
      </c>
      <c r="U18" s="11">
        <v>5740</v>
      </c>
      <c r="V18" s="14">
        <f t="shared" ref="V18:V31" si="12">((U18-$K18)*100/$K18)</f>
        <v>2.5</v>
      </c>
      <c r="W18" s="12">
        <v>4280</v>
      </c>
      <c r="X18" s="14">
        <f t="shared" ref="X18:X31" si="13">((W18-$K18)*100/$K18)</f>
        <v>-23.571428571428573</v>
      </c>
      <c r="Y18" s="40" t="s">
        <v>44</v>
      </c>
      <c r="Z18" s="40" t="s">
        <v>49</v>
      </c>
      <c r="AA18" s="3" t="str">
        <f t="shared" ref="AA18:AA31" si="14">IF(Z18="▲",IF(S18&lt;=U18,"승리","패배"),IF(T18&gt;=W18,"패배",IF(S18&lt;=U18,"승리","패배")))</f>
        <v>패배</v>
      </c>
      <c r="AB18" s="3">
        <f t="shared" ref="AB18:AB31" si="15">IF(AA18="승리", $S$17-$AB$2, -($T$17+$AB$2))</f>
        <v>-3.33</v>
      </c>
      <c r="AC18" s="81"/>
      <c r="AD18" s="11">
        <f t="shared" ref="AD18:AD31" si="16">K18+((K18/100)*AD$17)</f>
        <v>5824</v>
      </c>
      <c r="AE18" s="11">
        <f t="shared" ref="AE18:AE31" si="17">K18-((K18/100)*AE$17)</f>
        <v>5432</v>
      </c>
      <c r="AF18" s="11">
        <v>5740</v>
      </c>
      <c r="AG18" s="14">
        <f t="shared" ref="AG18:AG31" si="18">((AF18-$K18)*100/$K18)</f>
        <v>2.5</v>
      </c>
      <c r="AH18" s="12">
        <v>4280</v>
      </c>
      <c r="AI18" s="14">
        <f t="shared" ref="AI18:AI31" si="19">((AH18-$K18)*100/$K18)</f>
        <v>-23.571428571428573</v>
      </c>
      <c r="AJ18" s="3" t="str">
        <f t="shared" ref="AJ18:AJ31" si="20">IF(AF18&gt;=AD18,"승리","패배")</f>
        <v>패배</v>
      </c>
      <c r="AK18" s="3">
        <f t="shared" ref="AK18:AK31" si="21">IF(AJ18="승리", $AD$17-$AB$2, -($AE$17+$AB$2))</f>
        <v>-3.33</v>
      </c>
    </row>
    <row r="19" spans="1:37" x14ac:dyDescent="0.55000000000000004">
      <c r="A19" s="224"/>
      <c r="B19" s="36" t="s">
        <v>32</v>
      </c>
      <c r="C19" s="37">
        <v>0.3771644097222222</v>
      </c>
      <c r="D19" s="37">
        <v>0.3771644097222222</v>
      </c>
      <c r="E19" s="37">
        <v>0.3771644097222222</v>
      </c>
      <c r="F19" s="37">
        <f t="shared" si="8"/>
        <v>0</v>
      </c>
      <c r="G19" s="96">
        <v>10.19</v>
      </c>
      <c r="H19" s="96">
        <f t="shared" si="9"/>
        <v>0.1899999999999995</v>
      </c>
      <c r="I19" s="108"/>
      <c r="J19" s="108"/>
      <c r="K19" s="36">
        <v>2930</v>
      </c>
      <c r="L19" s="36">
        <v>0</v>
      </c>
      <c r="M19" s="96"/>
      <c r="N19" s="104"/>
      <c r="O19" s="88"/>
      <c r="P19" s="38">
        <v>0</v>
      </c>
      <c r="Q19" s="36">
        <v>0</v>
      </c>
      <c r="R19" s="228"/>
      <c r="S19" s="11">
        <f t="shared" si="10"/>
        <v>3047.2</v>
      </c>
      <c r="T19" s="11">
        <f t="shared" si="11"/>
        <v>2842.1</v>
      </c>
      <c r="U19" s="11">
        <v>2975</v>
      </c>
      <c r="V19" s="14">
        <f t="shared" si="12"/>
        <v>1.5358361774744027</v>
      </c>
      <c r="W19" s="12">
        <v>2650</v>
      </c>
      <c r="X19" s="14">
        <f t="shared" si="13"/>
        <v>-9.5563139931740615</v>
      </c>
      <c r="Y19" s="40" t="s">
        <v>44</v>
      </c>
      <c r="Z19" s="40" t="s">
        <v>44</v>
      </c>
      <c r="AA19" s="3" t="str">
        <f t="shared" si="14"/>
        <v>패배</v>
      </c>
      <c r="AB19" s="3">
        <f t="shared" si="15"/>
        <v>-3.33</v>
      </c>
      <c r="AC19" s="81"/>
      <c r="AD19" s="11">
        <f t="shared" si="16"/>
        <v>3047.2</v>
      </c>
      <c r="AE19" s="11">
        <f t="shared" si="17"/>
        <v>2842.1</v>
      </c>
      <c r="AF19" s="11">
        <v>2975</v>
      </c>
      <c r="AG19" s="14">
        <f t="shared" si="18"/>
        <v>1.5358361774744027</v>
      </c>
      <c r="AH19" s="12">
        <v>2650</v>
      </c>
      <c r="AI19" s="14">
        <f t="shared" si="19"/>
        <v>-9.5563139931740615</v>
      </c>
      <c r="AJ19" s="3" t="str">
        <f t="shared" si="20"/>
        <v>패배</v>
      </c>
      <c r="AK19" s="3">
        <f t="shared" si="21"/>
        <v>-3.33</v>
      </c>
    </row>
    <row r="20" spans="1:37" x14ac:dyDescent="0.55000000000000004">
      <c r="A20" s="224"/>
      <c r="B20" s="36" t="s">
        <v>33</v>
      </c>
      <c r="C20" s="37">
        <v>0.38334341435185187</v>
      </c>
      <c r="D20" s="37">
        <v>0.38334341435185187</v>
      </c>
      <c r="E20" s="37">
        <v>0.38334341435185187</v>
      </c>
      <c r="F20" s="37">
        <f t="shared" si="8"/>
        <v>0</v>
      </c>
      <c r="G20" s="96">
        <v>21.17</v>
      </c>
      <c r="H20" s="96">
        <f t="shared" si="9"/>
        <v>11.170000000000002</v>
      </c>
      <c r="I20" s="108"/>
      <c r="J20" s="108"/>
      <c r="K20" s="36">
        <v>3810</v>
      </c>
      <c r="L20" s="36">
        <v>0</v>
      </c>
      <c r="M20" s="96"/>
      <c r="N20" s="104"/>
      <c r="O20" s="88"/>
      <c r="P20" s="38">
        <v>0</v>
      </c>
      <c r="Q20" s="36">
        <v>0</v>
      </c>
      <c r="R20" s="228"/>
      <c r="S20" s="11">
        <f t="shared" si="10"/>
        <v>3962.4</v>
      </c>
      <c r="T20" s="11">
        <f t="shared" si="11"/>
        <v>3695.7</v>
      </c>
      <c r="U20" s="11">
        <v>4235</v>
      </c>
      <c r="V20" s="14">
        <f t="shared" si="12"/>
        <v>11.15485564304462</v>
      </c>
      <c r="W20" s="12">
        <v>3735</v>
      </c>
      <c r="X20" s="14">
        <f t="shared" si="13"/>
        <v>-1.9685039370078741</v>
      </c>
      <c r="Y20" s="40" t="s">
        <v>44</v>
      </c>
      <c r="Z20" s="41" t="s">
        <v>45</v>
      </c>
      <c r="AA20" s="3" t="str">
        <f t="shared" si="14"/>
        <v>승리</v>
      </c>
      <c r="AB20" s="3">
        <f t="shared" si="15"/>
        <v>3.67</v>
      </c>
      <c r="AC20" s="81"/>
      <c r="AD20" s="11">
        <f t="shared" si="16"/>
        <v>3962.4</v>
      </c>
      <c r="AE20" s="11">
        <f t="shared" si="17"/>
        <v>3695.7</v>
      </c>
      <c r="AF20" s="11">
        <v>4235</v>
      </c>
      <c r="AG20" s="14">
        <f t="shared" si="18"/>
        <v>11.15485564304462</v>
      </c>
      <c r="AH20" s="12">
        <v>3660</v>
      </c>
      <c r="AI20" s="14">
        <f t="shared" si="19"/>
        <v>-3.9370078740157481</v>
      </c>
      <c r="AJ20" s="3" t="str">
        <f t="shared" si="20"/>
        <v>승리</v>
      </c>
      <c r="AK20" s="3">
        <f t="shared" si="21"/>
        <v>3.67</v>
      </c>
    </row>
    <row r="21" spans="1:37" x14ac:dyDescent="0.55000000000000004">
      <c r="A21" s="224"/>
      <c r="B21" s="36" t="s">
        <v>34</v>
      </c>
      <c r="C21" s="37">
        <v>0.40115490740740739</v>
      </c>
      <c r="D21" s="37">
        <v>0.40115490740740739</v>
      </c>
      <c r="E21" s="37">
        <v>0.40115490740740739</v>
      </c>
      <c r="F21" s="37">
        <f t="shared" si="8"/>
        <v>0</v>
      </c>
      <c r="G21" s="96">
        <v>15.69</v>
      </c>
      <c r="H21" s="96">
        <f t="shared" si="9"/>
        <v>5.6899999999999995</v>
      </c>
      <c r="I21" s="108"/>
      <c r="J21" s="108"/>
      <c r="K21" s="36">
        <v>5570</v>
      </c>
      <c r="L21" s="36">
        <v>0</v>
      </c>
      <c r="M21" s="96"/>
      <c r="N21" s="104"/>
      <c r="O21" s="88"/>
      <c r="P21" s="38">
        <v>0</v>
      </c>
      <c r="Q21" s="36">
        <v>0</v>
      </c>
      <c r="R21" s="228"/>
      <c r="S21" s="11">
        <f t="shared" si="10"/>
        <v>5792.8</v>
      </c>
      <c r="T21" s="11">
        <f t="shared" si="11"/>
        <v>5402.9</v>
      </c>
      <c r="U21" s="11">
        <v>5900</v>
      </c>
      <c r="V21" s="14">
        <f t="shared" si="12"/>
        <v>5.9245960502693</v>
      </c>
      <c r="W21" s="12">
        <v>5399</v>
      </c>
      <c r="X21" s="14">
        <f t="shared" si="13"/>
        <v>-3.0700179533213645</v>
      </c>
      <c r="Y21" s="40" t="s">
        <v>44</v>
      </c>
      <c r="Z21" s="40" t="s">
        <v>44</v>
      </c>
      <c r="AA21" s="3" t="str">
        <f t="shared" si="14"/>
        <v>승리</v>
      </c>
      <c r="AB21" s="3">
        <f t="shared" si="15"/>
        <v>3.67</v>
      </c>
      <c r="AC21" s="81"/>
      <c r="AD21" s="11">
        <f t="shared" si="16"/>
        <v>5792.8</v>
      </c>
      <c r="AE21" s="11">
        <f t="shared" si="17"/>
        <v>5402.9</v>
      </c>
      <c r="AF21" s="11">
        <v>5900</v>
      </c>
      <c r="AG21" s="14">
        <f t="shared" si="18"/>
        <v>5.9245960502693</v>
      </c>
      <c r="AH21" s="12">
        <v>5399</v>
      </c>
      <c r="AI21" s="14">
        <f t="shared" si="19"/>
        <v>-3.0700179533213645</v>
      </c>
      <c r="AJ21" s="3" t="str">
        <f t="shared" si="20"/>
        <v>승리</v>
      </c>
      <c r="AK21" s="3">
        <f t="shared" si="21"/>
        <v>3.67</v>
      </c>
    </row>
    <row r="22" spans="1:37" x14ac:dyDescent="0.55000000000000004">
      <c r="A22" s="224"/>
      <c r="B22" s="36" t="s">
        <v>5</v>
      </c>
      <c r="C22" s="37">
        <v>0.43719008101851853</v>
      </c>
      <c r="D22" s="37">
        <v>0.43719008101851853</v>
      </c>
      <c r="E22" s="37">
        <v>0.43719008101851853</v>
      </c>
      <c r="F22" s="37">
        <f t="shared" si="8"/>
        <v>0</v>
      </c>
      <c r="G22" s="96">
        <v>9.69</v>
      </c>
      <c r="H22" s="96">
        <f t="shared" si="9"/>
        <v>-0.3100000000000005</v>
      </c>
      <c r="I22" s="108"/>
      <c r="J22" s="108"/>
      <c r="K22" s="36">
        <v>1745</v>
      </c>
      <c r="L22" s="39">
        <v>0</v>
      </c>
      <c r="M22" s="96"/>
      <c r="N22" s="105"/>
      <c r="O22" s="124"/>
      <c r="P22" s="38">
        <v>0</v>
      </c>
      <c r="Q22" s="39">
        <v>0</v>
      </c>
      <c r="R22" s="228"/>
      <c r="S22" s="11">
        <f t="shared" si="10"/>
        <v>1814.8</v>
      </c>
      <c r="T22" s="11">
        <f t="shared" si="11"/>
        <v>1692.65</v>
      </c>
      <c r="U22" s="11">
        <v>1725</v>
      </c>
      <c r="V22" s="14">
        <f t="shared" si="12"/>
        <v>-1.1461318051575931</v>
      </c>
      <c r="W22" s="12">
        <v>1625</v>
      </c>
      <c r="X22" s="14">
        <f t="shared" si="13"/>
        <v>-6.8767908309455583</v>
      </c>
      <c r="Y22" s="41" t="s">
        <v>45</v>
      </c>
      <c r="Z22" s="41" t="s">
        <v>45</v>
      </c>
      <c r="AA22" s="3" t="str">
        <f t="shared" si="14"/>
        <v>패배</v>
      </c>
      <c r="AB22" s="3">
        <f t="shared" si="15"/>
        <v>-3.33</v>
      </c>
      <c r="AC22" s="81"/>
      <c r="AD22" s="11">
        <f t="shared" si="16"/>
        <v>1814.8</v>
      </c>
      <c r="AE22" s="11">
        <f t="shared" si="17"/>
        <v>1692.65</v>
      </c>
      <c r="AF22" s="11">
        <v>1755</v>
      </c>
      <c r="AG22" s="14">
        <f t="shared" si="18"/>
        <v>0.57306590257879653</v>
      </c>
      <c r="AH22" s="12">
        <v>1625</v>
      </c>
      <c r="AI22" s="14">
        <f t="shared" si="19"/>
        <v>-6.8767908309455583</v>
      </c>
      <c r="AJ22" s="3" t="str">
        <f t="shared" si="20"/>
        <v>패배</v>
      </c>
      <c r="AK22" s="3">
        <f t="shared" si="21"/>
        <v>-3.33</v>
      </c>
    </row>
    <row r="23" spans="1:37" s="1" customFormat="1" x14ac:dyDescent="0.55000000000000004">
      <c r="A23" s="224"/>
      <c r="B23" s="12" t="s">
        <v>35</v>
      </c>
      <c r="C23" s="37">
        <v>0.44663356481481481</v>
      </c>
      <c r="D23" s="37">
        <v>0.44663356481481481</v>
      </c>
      <c r="E23" s="37">
        <v>0.44663356481481481</v>
      </c>
      <c r="F23" s="37">
        <f t="shared" si="8"/>
        <v>0</v>
      </c>
      <c r="G23" s="96">
        <v>12.12</v>
      </c>
      <c r="H23" s="96">
        <f t="shared" si="9"/>
        <v>2.1199999999999992</v>
      </c>
      <c r="I23" s="108"/>
      <c r="J23" s="108"/>
      <c r="K23" s="12">
        <v>1020</v>
      </c>
      <c r="L23" s="39">
        <v>0</v>
      </c>
      <c r="M23" s="96"/>
      <c r="N23" s="105"/>
      <c r="O23" s="124"/>
      <c r="P23" s="38">
        <v>0</v>
      </c>
      <c r="Q23" s="39">
        <v>0</v>
      </c>
      <c r="R23" s="228"/>
      <c r="S23" s="11">
        <f t="shared" si="10"/>
        <v>1060.8</v>
      </c>
      <c r="T23" s="11">
        <f t="shared" si="11"/>
        <v>989.4</v>
      </c>
      <c r="U23" s="11">
        <v>1045</v>
      </c>
      <c r="V23" s="14">
        <f t="shared" si="12"/>
        <v>2.4509803921568629</v>
      </c>
      <c r="W23" s="12">
        <v>1000</v>
      </c>
      <c r="X23" s="14">
        <f t="shared" si="13"/>
        <v>-1.9607843137254901</v>
      </c>
      <c r="Y23" s="40" t="s">
        <v>44</v>
      </c>
      <c r="Z23" s="41" t="s">
        <v>45</v>
      </c>
      <c r="AA23" s="3" t="str">
        <f t="shared" si="14"/>
        <v>패배</v>
      </c>
      <c r="AB23" s="3">
        <f t="shared" si="15"/>
        <v>-3.33</v>
      </c>
      <c r="AC23" s="81"/>
      <c r="AD23" s="11">
        <f t="shared" si="16"/>
        <v>1060.8</v>
      </c>
      <c r="AE23" s="11">
        <f t="shared" si="17"/>
        <v>989.4</v>
      </c>
      <c r="AF23" s="11">
        <v>1045</v>
      </c>
      <c r="AG23" s="14">
        <f t="shared" si="18"/>
        <v>2.4509803921568629</v>
      </c>
      <c r="AH23" s="12">
        <v>936</v>
      </c>
      <c r="AI23" s="14">
        <f t="shared" si="19"/>
        <v>-8.235294117647058</v>
      </c>
      <c r="AJ23" s="3" t="str">
        <f t="shared" si="20"/>
        <v>패배</v>
      </c>
      <c r="AK23" s="3">
        <f t="shared" si="21"/>
        <v>-3.33</v>
      </c>
    </row>
    <row r="24" spans="1:37" x14ac:dyDescent="0.55000000000000004">
      <c r="A24" s="224"/>
      <c r="B24" s="36" t="s">
        <v>36</v>
      </c>
      <c r="C24" s="37">
        <v>0.46312246527777773</v>
      </c>
      <c r="D24" s="37">
        <v>0.46312246527777773</v>
      </c>
      <c r="E24" s="37">
        <v>0.46312246527777773</v>
      </c>
      <c r="F24" s="37">
        <f t="shared" si="8"/>
        <v>0</v>
      </c>
      <c r="G24" s="96">
        <v>13.7</v>
      </c>
      <c r="H24" s="96">
        <f t="shared" si="9"/>
        <v>3.6999999999999993</v>
      </c>
      <c r="I24" s="108"/>
      <c r="J24" s="108"/>
      <c r="K24" s="36">
        <v>3365</v>
      </c>
      <c r="L24" s="39">
        <v>0</v>
      </c>
      <c r="M24" s="96"/>
      <c r="N24" s="105"/>
      <c r="O24" s="124"/>
      <c r="P24" s="38">
        <v>0</v>
      </c>
      <c r="Q24" s="39">
        <v>0</v>
      </c>
      <c r="R24" s="228"/>
      <c r="S24" s="11">
        <f t="shared" si="10"/>
        <v>3499.6</v>
      </c>
      <c r="T24" s="11">
        <f t="shared" si="11"/>
        <v>3264.05</v>
      </c>
      <c r="U24" s="11">
        <v>3485</v>
      </c>
      <c r="V24" s="14">
        <f t="shared" si="12"/>
        <v>3.5661218424962855</v>
      </c>
      <c r="W24" s="12">
        <v>3120</v>
      </c>
      <c r="X24" s="14">
        <f t="shared" si="13"/>
        <v>-7.2808320950965824</v>
      </c>
      <c r="Y24" s="40" t="s">
        <v>44</v>
      </c>
      <c r="Z24" s="40" t="s">
        <v>44</v>
      </c>
      <c r="AA24" s="3" t="str">
        <f t="shared" si="14"/>
        <v>패배</v>
      </c>
      <c r="AB24" s="3">
        <f t="shared" si="15"/>
        <v>-3.33</v>
      </c>
      <c r="AC24" s="81"/>
      <c r="AD24" s="11">
        <f t="shared" si="16"/>
        <v>3499.6</v>
      </c>
      <c r="AE24" s="11">
        <f t="shared" si="17"/>
        <v>3264.05</v>
      </c>
      <c r="AF24" s="11">
        <v>3485</v>
      </c>
      <c r="AG24" s="14">
        <f t="shared" si="18"/>
        <v>3.5661218424962855</v>
      </c>
      <c r="AH24" s="12">
        <v>3120</v>
      </c>
      <c r="AI24" s="14">
        <f t="shared" si="19"/>
        <v>-7.2808320950965824</v>
      </c>
      <c r="AJ24" s="3" t="str">
        <f t="shared" si="20"/>
        <v>패배</v>
      </c>
      <c r="AK24" s="3">
        <f t="shared" si="21"/>
        <v>-3.33</v>
      </c>
    </row>
    <row r="25" spans="1:37" x14ac:dyDescent="0.55000000000000004">
      <c r="A25" s="224"/>
      <c r="B25" s="36" t="s">
        <v>37</v>
      </c>
      <c r="C25" s="37">
        <v>0.51390546296296302</v>
      </c>
      <c r="D25" s="37">
        <v>0.51390546296296302</v>
      </c>
      <c r="E25" s="37">
        <v>0.51390546296296302</v>
      </c>
      <c r="F25" s="37">
        <f t="shared" si="8"/>
        <v>0</v>
      </c>
      <c r="G25" s="96">
        <v>10.69</v>
      </c>
      <c r="H25" s="96">
        <f t="shared" si="9"/>
        <v>0.6899999999999995</v>
      </c>
      <c r="I25" s="108"/>
      <c r="J25" s="108"/>
      <c r="K25" s="36">
        <v>2145</v>
      </c>
      <c r="L25" s="39">
        <v>0</v>
      </c>
      <c r="M25" s="96"/>
      <c r="N25" s="105"/>
      <c r="O25" s="124"/>
      <c r="P25" s="38">
        <v>0</v>
      </c>
      <c r="Q25" s="39">
        <v>0</v>
      </c>
      <c r="R25" s="228"/>
      <c r="S25" s="11">
        <f t="shared" si="10"/>
        <v>2230.8000000000002</v>
      </c>
      <c r="T25" s="11">
        <f t="shared" si="11"/>
        <v>2080.65</v>
      </c>
      <c r="U25" s="11">
        <v>2175</v>
      </c>
      <c r="V25" s="14">
        <f t="shared" si="12"/>
        <v>1.3986013986013985</v>
      </c>
      <c r="W25" s="12">
        <v>2120</v>
      </c>
      <c r="X25" s="14">
        <f t="shared" si="13"/>
        <v>-1.1655011655011656</v>
      </c>
      <c r="Y25" s="40" t="s">
        <v>44</v>
      </c>
      <c r="Z25" s="41" t="s">
        <v>45</v>
      </c>
      <c r="AA25" s="3" t="str">
        <f t="shared" si="14"/>
        <v>패배</v>
      </c>
      <c r="AB25" s="3">
        <f t="shared" si="15"/>
        <v>-3.33</v>
      </c>
      <c r="AC25" s="81"/>
      <c r="AD25" s="11">
        <f t="shared" si="16"/>
        <v>2230.8000000000002</v>
      </c>
      <c r="AE25" s="11">
        <f t="shared" si="17"/>
        <v>2080.65</v>
      </c>
      <c r="AF25" s="11">
        <v>2175</v>
      </c>
      <c r="AG25" s="14">
        <f t="shared" si="18"/>
        <v>1.3986013986013985</v>
      </c>
      <c r="AH25" s="12">
        <v>2025</v>
      </c>
      <c r="AI25" s="14">
        <f t="shared" si="19"/>
        <v>-5.5944055944055942</v>
      </c>
      <c r="AJ25" s="3" t="str">
        <f t="shared" si="20"/>
        <v>패배</v>
      </c>
      <c r="AK25" s="3">
        <f t="shared" si="21"/>
        <v>-3.33</v>
      </c>
    </row>
    <row r="26" spans="1:37" x14ac:dyDescent="0.55000000000000004">
      <c r="A26" s="224"/>
      <c r="B26" s="36" t="s">
        <v>38</v>
      </c>
      <c r="C26" s="37">
        <v>0.52166662037037037</v>
      </c>
      <c r="D26" s="37">
        <v>0.52166662037037037</v>
      </c>
      <c r="E26" s="37">
        <v>0.52166662037037037</v>
      </c>
      <c r="F26" s="37">
        <f t="shared" si="8"/>
        <v>0</v>
      </c>
      <c r="G26" s="96">
        <v>15.15</v>
      </c>
      <c r="H26" s="96">
        <f t="shared" si="9"/>
        <v>5.15</v>
      </c>
      <c r="I26" s="108"/>
      <c r="J26" s="108"/>
      <c r="K26" s="36">
        <v>10800</v>
      </c>
      <c r="L26" s="39">
        <v>0</v>
      </c>
      <c r="M26" s="96"/>
      <c r="N26" s="105"/>
      <c r="O26" s="124"/>
      <c r="P26" s="38">
        <v>0</v>
      </c>
      <c r="Q26" s="39">
        <v>0</v>
      </c>
      <c r="R26" s="228"/>
      <c r="S26" s="11">
        <f t="shared" si="10"/>
        <v>11232</v>
      </c>
      <c r="T26" s="11">
        <f t="shared" si="11"/>
        <v>10476</v>
      </c>
      <c r="U26" s="11">
        <v>11400</v>
      </c>
      <c r="V26" s="14">
        <f t="shared" si="12"/>
        <v>5.5555555555555554</v>
      </c>
      <c r="W26" s="12">
        <v>10050</v>
      </c>
      <c r="X26" s="14">
        <f t="shared" si="13"/>
        <v>-6.9444444444444446</v>
      </c>
      <c r="Y26" s="40" t="s">
        <v>44</v>
      </c>
      <c r="Z26" s="40" t="s">
        <v>44</v>
      </c>
      <c r="AA26" s="3" t="str">
        <f t="shared" si="14"/>
        <v>승리</v>
      </c>
      <c r="AB26" s="3">
        <f t="shared" si="15"/>
        <v>3.67</v>
      </c>
      <c r="AC26" s="81"/>
      <c r="AD26" s="11">
        <f t="shared" si="16"/>
        <v>11232</v>
      </c>
      <c r="AE26" s="11">
        <f t="shared" si="17"/>
        <v>10476</v>
      </c>
      <c r="AF26" s="11">
        <v>11400</v>
      </c>
      <c r="AG26" s="14">
        <f t="shared" si="18"/>
        <v>5.5555555555555554</v>
      </c>
      <c r="AH26" s="12">
        <v>10050</v>
      </c>
      <c r="AI26" s="14">
        <f t="shared" si="19"/>
        <v>-6.9444444444444446</v>
      </c>
      <c r="AJ26" s="3" t="str">
        <f t="shared" si="20"/>
        <v>승리</v>
      </c>
      <c r="AK26" s="3">
        <f t="shared" si="21"/>
        <v>3.67</v>
      </c>
    </row>
    <row r="27" spans="1:37" x14ac:dyDescent="0.55000000000000004">
      <c r="A27" s="224"/>
      <c r="B27" s="12" t="s">
        <v>39</v>
      </c>
      <c r="C27" s="37">
        <v>0.56307472222222221</v>
      </c>
      <c r="D27" s="37">
        <v>0.56307472222222221</v>
      </c>
      <c r="E27" s="37">
        <v>0.56307472222222221</v>
      </c>
      <c r="F27" s="37">
        <f t="shared" si="8"/>
        <v>0</v>
      </c>
      <c r="G27" s="96">
        <v>10.75</v>
      </c>
      <c r="H27" s="96">
        <f t="shared" si="9"/>
        <v>0.75</v>
      </c>
      <c r="I27" s="108"/>
      <c r="J27" s="108"/>
      <c r="K27" s="36">
        <v>1675</v>
      </c>
      <c r="L27" s="39">
        <v>0</v>
      </c>
      <c r="M27" s="96"/>
      <c r="N27" s="105"/>
      <c r="O27" s="124"/>
      <c r="P27" s="38">
        <v>0</v>
      </c>
      <c r="Q27" s="39">
        <v>0</v>
      </c>
      <c r="R27" s="228"/>
      <c r="S27" s="11">
        <f t="shared" si="10"/>
        <v>1742</v>
      </c>
      <c r="T27" s="11">
        <f t="shared" si="11"/>
        <v>1624.75</v>
      </c>
      <c r="U27" s="11">
        <v>1700</v>
      </c>
      <c r="V27" s="14">
        <f t="shared" si="12"/>
        <v>1.4925373134328359</v>
      </c>
      <c r="W27" s="12">
        <v>1595</v>
      </c>
      <c r="X27" s="14">
        <f t="shared" si="13"/>
        <v>-4.7761194029850742</v>
      </c>
      <c r="Y27" s="40" t="s">
        <v>44</v>
      </c>
      <c r="Z27" s="41" t="s">
        <v>45</v>
      </c>
      <c r="AA27" s="3" t="str">
        <f t="shared" si="14"/>
        <v>패배</v>
      </c>
      <c r="AB27" s="3">
        <f t="shared" si="15"/>
        <v>-3.33</v>
      </c>
      <c r="AC27" s="81"/>
      <c r="AD27" s="11">
        <f t="shared" si="16"/>
        <v>1742</v>
      </c>
      <c r="AE27" s="11">
        <f t="shared" si="17"/>
        <v>1624.75</v>
      </c>
      <c r="AF27" s="11">
        <v>1700</v>
      </c>
      <c r="AG27" s="14">
        <f t="shared" si="18"/>
        <v>1.4925373134328359</v>
      </c>
      <c r="AH27" s="12">
        <v>1700</v>
      </c>
      <c r="AI27" s="14">
        <f t="shared" si="19"/>
        <v>1.4925373134328359</v>
      </c>
      <c r="AJ27" s="3" t="str">
        <f t="shared" si="20"/>
        <v>패배</v>
      </c>
      <c r="AK27" s="3">
        <f t="shared" si="21"/>
        <v>-3.33</v>
      </c>
    </row>
    <row r="28" spans="1:37" x14ac:dyDescent="0.55000000000000004">
      <c r="A28" s="224"/>
      <c r="B28" s="36" t="s">
        <v>40</v>
      </c>
      <c r="C28" s="37">
        <v>0.57979715277777777</v>
      </c>
      <c r="D28" s="37">
        <v>0.57979715277777777</v>
      </c>
      <c r="E28" s="37">
        <v>0.57979715277777777</v>
      </c>
      <c r="F28" s="37">
        <f t="shared" si="8"/>
        <v>0</v>
      </c>
      <c r="G28" s="96">
        <v>26.41</v>
      </c>
      <c r="H28" s="96">
        <f t="shared" si="9"/>
        <v>16.41</v>
      </c>
      <c r="I28" s="108"/>
      <c r="J28" s="108"/>
      <c r="K28" s="36">
        <v>7500</v>
      </c>
      <c r="L28" s="39">
        <v>0</v>
      </c>
      <c r="M28" s="96"/>
      <c r="N28" s="105"/>
      <c r="O28" s="124"/>
      <c r="P28" s="38">
        <v>0</v>
      </c>
      <c r="Q28" s="39">
        <v>0</v>
      </c>
      <c r="R28" s="228"/>
      <c r="S28" s="11">
        <f t="shared" si="10"/>
        <v>7800</v>
      </c>
      <c r="T28" s="11">
        <f t="shared" si="11"/>
        <v>7275</v>
      </c>
      <c r="U28" s="11">
        <v>7700</v>
      </c>
      <c r="V28" s="14">
        <f t="shared" si="12"/>
        <v>2.6666666666666665</v>
      </c>
      <c r="W28" s="12">
        <v>6760</v>
      </c>
      <c r="X28" s="14">
        <f t="shared" si="13"/>
        <v>-9.8666666666666671</v>
      </c>
      <c r="Y28" s="40" t="s">
        <v>44</v>
      </c>
      <c r="Z28" s="40" t="s">
        <v>44</v>
      </c>
      <c r="AA28" s="3" t="str">
        <f t="shared" si="14"/>
        <v>패배</v>
      </c>
      <c r="AB28" s="3">
        <f t="shared" si="15"/>
        <v>-3.33</v>
      </c>
      <c r="AC28" s="81"/>
      <c r="AD28" s="11">
        <f t="shared" si="16"/>
        <v>7800</v>
      </c>
      <c r="AE28" s="11">
        <f t="shared" si="17"/>
        <v>7275</v>
      </c>
      <c r="AF28" s="11">
        <v>8090</v>
      </c>
      <c r="AG28" s="14">
        <f t="shared" si="18"/>
        <v>7.8666666666666663</v>
      </c>
      <c r="AH28" s="12">
        <v>6760</v>
      </c>
      <c r="AI28" s="14">
        <f t="shared" si="19"/>
        <v>-9.8666666666666671</v>
      </c>
      <c r="AJ28" s="3" t="str">
        <f t="shared" si="20"/>
        <v>승리</v>
      </c>
      <c r="AK28" s="3">
        <f t="shared" si="21"/>
        <v>3.67</v>
      </c>
    </row>
    <row r="29" spans="1:37" x14ac:dyDescent="0.55000000000000004">
      <c r="A29" s="224"/>
      <c r="B29" s="36" t="s">
        <v>41</v>
      </c>
      <c r="C29" s="37">
        <v>0.58587526620370367</v>
      </c>
      <c r="D29" s="37">
        <v>0.58587526620370367</v>
      </c>
      <c r="E29" s="37">
        <v>0.58587526620370367</v>
      </c>
      <c r="F29" s="37">
        <f t="shared" si="8"/>
        <v>0</v>
      </c>
      <c r="G29" s="96">
        <v>15.58</v>
      </c>
      <c r="H29" s="96">
        <f t="shared" si="9"/>
        <v>5.58</v>
      </c>
      <c r="I29" s="108"/>
      <c r="J29" s="108"/>
      <c r="K29" s="36">
        <v>2520</v>
      </c>
      <c r="L29" s="39">
        <v>0</v>
      </c>
      <c r="M29" s="96"/>
      <c r="N29" s="105"/>
      <c r="O29" s="124"/>
      <c r="P29" s="38">
        <v>0</v>
      </c>
      <c r="Q29" s="39">
        <v>0</v>
      </c>
      <c r="R29" s="228"/>
      <c r="S29" s="11">
        <f t="shared" si="10"/>
        <v>2620.8000000000002</v>
      </c>
      <c r="T29" s="11">
        <f t="shared" si="11"/>
        <v>2444.4</v>
      </c>
      <c r="U29" s="11">
        <v>2670</v>
      </c>
      <c r="V29" s="14">
        <f t="shared" si="12"/>
        <v>5.9523809523809526</v>
      </c>
      <c r="W29" s="12">
        <v>2425</v>
      </c>
      <c r="X29" s="14">
        <f t="shared" si="13"/>
        <v>-3.7698412698412698</v>
      </c>
      <c r="Y29" s="40" t="s">
        <v>44</v>
      </c>
      <c r="Z29" s="41" t="s">
        <v>45</v>
      </c>
      <c r="AA29" s="3" t="str">
        <f t="shared" si="14"/>
        <v>패배</v>
      </c>
      <c r="AB29" s="3">
        <f t="shared" si="15"/>
        <v>-3.33</v>
      </c>
      <c r="AC29" s="81"/>
      <c r="AD29" s="11">
        <f t="shared" si="16"/>
        <v>2620.8000000000002</v>
      </c>
      <c r="AE29" s="11">
        <f t="shared" si="17"/>
        <v>2444.4</v>
      </c>
      <c r="AF29" s="11">
        <v>2670</v>
      </c>
      <c r="AG29" s="14">
        <f t="shared" si="18"/>
        <v>5.9523809523809526</v>
      </c>
      <c r="AH29" s="12">
        <v>2380</v>
      </c>
      <c r="AI29" s="14">
        <f t="shared" si="19"/>
        <v>-5.5555555555555554</v>
      </c>
      <c r="AJ29" s="3" t="str">
        <f t="shared" si="20"/>
        <v>승리</v>
      </c>
      <c r="AK29" s="3">
        <f t="shared" si="21"/>
        <v>3.67</v>
      </c>
    </row>
    <row r="30" spans="1:37" x14ac:dyDescent="0.55000000000000004">
      <c r="A30" s="224"/>
      <c r="B30" s="36" t="s">
        <v>42</v>
      </c>
      <c r="C30" s="37">
        <v>0.60253489583333331</v>
      </c>
      <c r="D30" s="37">
        <v>0.60253489583333331</v>
      </c>
      <c r="E30" s="37">
        <v>0.60253489583333331</v>
      </c>
      <c r="F30" s="37">
        <f t="shared" si="8"/>
        <v>0</v>
      </c>
      <c r="G30" s="96">
        <v>29.98</v>
      </c>
      <c r="H30" s="96">
        <f t="shared" si="9"/>
        <v>19.98</v>
      </c>
      <c r="I30" s="108"/>
      <c r="J30" s="108"/>
      <c r="K30" s="36">
        <v>2340</v>
      </c>
      <c r="L30" s="39">
        <v>0</v>
      </c>
      <c r="M30" s="96"/>
      <c r="N30" s="105"/>
      <c r="O30" s="124"/>
      <c r="P30" s="38">
        <v>0</v>
      </c>
      <c r="Q30" s="39">
        <v>0</v>
      </c>
      <c r="R30" s="228"/>
      <c r="S30" s="11">
        <f t="shared" si="10"/>
        <v>2433.6</v>
      </c>
      <c r="T30" s="11">
        <f t="shared" si="11"/>
        <v>2269.8000000000002</v>
      </c>
      <c r="U30" s="11">
        <v>2775</v>
      </c>
      <c r="V30" s="14">
        <f t="shared" si="12"/>
        <v>18.589743589743591</v>
      </c>
      <c r="W30" s="12">
        <v>2275</v>
      </c>
      <c r="X30" s="14">
        <f t="shared" si="13"/>
        <v>-2.7777777777777777</v>
      </c>
      <c r="Y30" s="40" t="s">
        <v>44</v>
      </c>
      <c r="Z30" s="41" t="s">
        <v>45</v>
      </c>
      <c r="AA30" s="3" t="str">
        <f t="shared" si="14"/>
        <v>승리</v>
      </c>
      <c r="AB30" s="3">
        <f t="shared" si="15"/>
        <v>3.67</v>
      </c>
      <c r="AC30" s="81"/>
      <c r="AD30" s="11">
        <f t="shared" si="16"/>
        <v>2433.6</v>
      </c>
      <c r="AE30" s="11">
        <f t="shared" si="17"/>
        <v>2269.8000000000002</v>
      </c>
      <c r="AF30" s="11">
        <v>2775</v>
      </c>
      <c r="AG30" s="14">
        <f t="shared" si="18"/>
        <v>18.589743589743591</v>
      </c>
      <c r="AH30" s="12">
        <v>2465</v>
      </c>
      <c r="AI30" s="14">
        <f t="shared" si="19"/>
        <v>5.3418803418803416</v>
      </c>
      <c r="AJ30" s="3" t="str">
        <f t="shared" si="20"/>
        <v>승리</v>
      </c>
      <c r="AK30" s="3">
        <f t="shared" si="21"/>
        <v>3.67</v>
      </c>
    </row>
    <row r="31" spans="1:37" x14ac:dyDescent="0.55000000000000004">
      <c r="A31" s="224"/>
      <c r="B31" s="36" t="s">
        <v>43</v>
      </c>
      <c r="C31" s="37">
        <v>0.61712174768518524</v>
      </c>
      <c r="D31" s="37">
        <v>0.61712174768518524</v>
      </c>
      <c r="E31" s="37">
        <v>0.61712174768518524</v>
      </c>
      <c r="F31" s="37">
        <f t="shared" si="8"/>
        <v>0</v>
      </c>
      <c r="G31" s="96">
        <v>13.38</v>
      </c>
      <c r="H31" s="96">
        <f t="shared" si="9"/>
        <v>3.3800000000000008</v>
      </c>
      <c r="I31" s="108"/>
      <c r="J31" s="108"/>
      <c r="K31" s="36">
        <v>2160</v>
      </c>
      <c r="L31" s="39">
        <v>0</v>
      </c>
      <c r="M31" s="96"/>
      <c r="N31" s="105"/>
      <c r="O31" s="124"/>
      <c r="P31" s="38">
        <v>0</v>
      </c>
      <c r="Q31" s="39">
        <v>0</v>
      </c>
      <c r="R31" s="228"/>
      <c r="S31" s="11">
        <f t="shared" si="10"/>
        <v>2246.4</v>
      </c>
      <c r="T31" s="11">
        <f t="shared" si="11"/>
        <v>2095.1999999999998</v>
      </c>
      <c r="U31" s="11">
        <v>2245</v>
      </c>
      <c r="V31" s="14">
        <f t="shared" si="12"/>
        <v>3.9351851851851851</v>
      </c>
      <c r="W31" s="12">
        <v>2150</v>
      </c>
      <c r="X31" s="14">
        <f t="shared" si="13"/>
        <v>-0.46296296296296297</v>
      </c>
      <c r="Y31" s="40" t="s">
        <v>44</v>
      </c>
      <c r="Z31" s="41" t="s">
        <v>45</v>
      </c>
      <c r="AA31" s="3" t="str">
        <f t="shared" si="14"/>
        <v>패배</v>
      </c>
      <c r="AB31" s="3">
        <f t="shared" si="15"/>
        <v>-3.33</v>
      </c>
      <c r="AC31" s="81"/>
      <c r="AD31" s="11">
        <f t="shared" si="16"/>
        <v>2246.4</v>
      </c>
      <c r="AE31" s="11">
        <f t="shared" si="17"/>
        <v>2095.1999999999998</v>
      </c>
      <c r="AF31" s="11">
        <v>2245</v>
      </c>
      <c r="AG31" s="14">
        <f t="shared" si="18"/>
        <v>3.9351851851851851</v>
      </c>
      <c r="AH31" s="12">
        <v>2100</v>
      </c>
      <c r="AI31" s="14">
        <f t="shared" si="19"/>
        <v>-2.7777777777777777</v>
      </c>
      <c r="AJ31" s="3" t="str">
        <f t="shared" si="20"/>
        <v>패배</v>
      </c>
      <c r="AK31" s="3">
        <f t="shared" si="21"/>
        <v>-3.33</v>
      </c>
    </row>
    <row r="32" spans="1:37" ht="33.9" customHeight="1" x14ac:dyDescent="0.55000000000000004">
      <c r="A32" s="233" t="s">
        <v>50</v>
      </c>
      <c r="B32" s="234"/>
      <c r="C32" s="234"/>
      <c r="D32" s="234"/>
      <c r="E32" s="234"/>
      <c r="F32" s="235"/>
      <c r="G32" s="217" t="s">
        <v>93</v>
      </c>
      <c r="H32" s="218"/>
      <c r="I32" s="109"/>
      <c r="J32" s="109"/>
      <c r="K32" s="219" t="s">
        <v>19</v>
      </c>
      <c r="L32" s="220"/>
      <c r="M32" s="118"/>
      <c r="N32" s="102"/>
      <c r="O32" s="102"/>
      <c r="P32" s="35">
        <f>SUM(P18:P31)/100</f>
        <v>0</v>
      </c>
      <c r="Q32" s="34">
        <f>SUM(Q18:Q31)</f>
        <v>0</v>
      </c>
      <c r="R32" s="229"/>
      <c r="S32" s="15" t="s">
        <v>23</v>
      </c>
      <c r="T32" s="15" t="s">
        <v>23</v>
      </c>
      <c r="U32" s="16" t="s">
        <v>24</v>
      </c>
      <c r="V32" s="20">
        <f>AVERAGE(V18:V31)</f>
        <v>4.6840663544178627</v>
      </c>
      <c r="W32" s="16" t="s">
        <v>24</v>
      </c>
      <c r="X32" s="20">
        <f>AVERAGE(X18:X31)</f>
        <v>-6.003427527491346</v>
      </c>
      <c r="Y32" s="44">
        <f>COUNTIF(Y22:Y31, "▲")/COUNTA(Y22:Y31)</f>
        <v>0.9</v>
      </c>
      <c r="Z32" s="44">
        <f>COUNTIF(Z22:Z31, "▲")/COUNTA(Z22:Z31)</f>
        <v>0.3</v>
      </c>
      <c r="AA32" s="22">
        <f>COUNTIF(AA18:AA31, "승리")/COUNTA(AA18:AA31)</f>
        <v>0.2857142857142857</v>
      </c>
      <c r="AB32" s="46">
        <f>AVERAGE(AB18:AB31)</f>
        <v>-1.33</v>
      </c>
      <c r="AC32" s="82"/>
      <c r="AD32" s="15" t="s">
        <v>23</v>
      </c>
      <c r="AE32" s="15" t="s">
        <v>23</v>
      </c>
      <c r="AF32" s="16" t="s">
        <v>24</v>
      </c>
      <c r="AG32" s="20">
        <f>AVERAGE(AG18:AG31)</f>
        <v>5.1782947621133184</v>
      </c>
      <c r="AH32" s="16" t="s">
        <v>24</v>
      </c>
      <c r="AI32" s="20">
        <f>AVERAGE(AI18:AI31)</f>
        <v>-6.1737227013689866</v>
      </c>
      <c r="AJ32" s="22">
        <f>COUNTIF(AJ18:AJ31, "승리")/COUNTA(AJ18:AJ31)</f>
        <v>0.42857142857142855</v>
      </c>
      <c r="AK32" s="43">
        <f>AVERAGE(AK18:AK31)</f>
        <v>-0.33000000000000007</v>
      </c>
    </row>
    <row r="33" spans="1:37" ht="4.8499999999999996" customHeight="1" x14ac:dyDescent="0.55000000000000004">
      <c r="A33" s="24"/>
      <c r="B33" s="25"/>
      <c r="C33" s="25"/>
      <c r="D33" s="25"/>
      <c r="E33" s="25"/>
      <c r="F33" s="25"/>
      <c r="G33" s="97"/>
      <c r="H33" s="97"/>
      <c r="I33" s="110"/>
      <c r="J33" s="110"/>
      <c r="K33" s="25"/>
      <c r="L33" s="26"/>
      <c r="M33" s="119"/>
      <c r="N33" s="103"/>
      <c r="O33" s="103"/>
      <c r="P33" s="27"/>
      <c r="Q33" s="28"/>
      <c r="R33" s="23"/>
      <c r="S33" s="29"/>
      <c r="T33" s="29"/>
      <c r="U33" s="30"/>
      <c r="V33" s="31"/>
      <c r="W33" s="25"/>
      <c r="X33" s="31"/>
      <c r="Y33" s="31"/>
      <c r="Z33" s="31"/>
      <c r="AA33" s="32"/>
      <c r="AB33" s="33"/>
      <c r="AC33" s="33"/>
      <c r="AD33" s="33"/>
      <c r="AE33" s="33"/>
      <c r="AF33" s="47"/>
      <c r="AG33" s="47"/>
      <c r="AH33" s="47"/>
      <c r="AI33" s="47"/>
      <c r="AJ33" s="47"/>
      <c r="AK33" s="47"/>
    </row>
    <row r="34" spans="1:37" ht="17.600000000000001" customHeight="1" x14ac:dyDescent="0.55000000000000004">
      <c r="A34" s="223">
        <v>42654</v>
      </c>
      <c r="B34" s="224" t="s">
        <v>22</v>
      </c>
      <c r="C34" s="56" t="s">
        <v>83</v>
      </c>
      <c r="D34" s="224" t="s">
        <v>84</v>
      </c>
      <c r="E34" s="224"/>
      <c r="F34" s="224"/>
      <c r="G34" s="216" t="s">
        <v>89</v>
      </c>
      <c r="H34" s="216" t="s">
        <v>91</v>
      </c>
      <c r="I34" s="197" t="s">
        <v>27</v>
      </c>
      <c r="J34" s="197"/>
      <c r="K34" s="197"/>
      <c r="L34" s="197"/>
      <c r="M34" s="213" t="s">
        <v>109</v>
      </c>
      <c r="N34" s="214" t="s">
        <v>110</v>
      </c>
      <c r="O34" s="214" t="s">
        <v>111</v>
      </c>
      <c r="P34" s="225" t="s">
        <v>10</v>
      </c>
      <c r="Q34" s="225" t="s">
        <v>11</v>
      </c>
      <c r="R34" s="227"/>
      <c r="S34" s="13" t="s">
        <v>18</v>
      </c>
      <c r="T34" s="13" t="s">
        <v>17</v>
      </c>
      <c r="U34" s="230" t="s">
        <v>14</v>
      </c>
      <c r="V34" s="231"/>
      <c r="W34" s="231"/>
      <c r="X34" s="231"/>
      <c r="Y34" s="231"/>
      <c r="Z34" s="231"/>
      <c r="AA34" s="232"/>
      <c r="AB34" s="54">
        <v>0.33</v>
      </c>
      <c r="AC34" s="55"/>
      <c r="AD34" s="13" t="s">
        <v>18</v>
      </c>
      <c r="AE34" s="13" t="s">
        <v>17</v>
      </c>
    </row>
    <row r="35" spans="1:37" ht="35.15" customHeight="1" x14ac:dyDescent="0.55000000000000004">
      <c r="A35" s="224"/>
      <c r="B35" s="224"/>
      <c r="C35" s="56" t="s">
        <v>81</v>
      </c>
      <c r="D35" s="56" t="s">
        <v>79</v>
      </c>
      <c r="E35" s="56" t="s">
        <v>75</v>
      </c>
      <c r="F35" s="56" t="s">
        <v>82</v>
      </c>
      <c r="G35" s="199"/>
      <c r="H35" s="200"/>
      <c r="I35" s="112" t="s">
        <v>107</v>
      </c>
      <c r="J35" s="112" t="s">
        <v>108</v>
      </c>
      <c r="K35" s="56" t="s">
        <v>12</v>
      </c>
      <c r="L35" s="56" t="s">
        <v>13</v>
      </c>
      <c r="M35" s="199"/>
      <c r="N35" s="181"/>
      <c r="O35" s="203"/>
      <c r="P35" s="226"/>
      <c r="Q35" s="226"/>
      <c r="R35" s="228"/>
      <c r="S35" s="13">
        <v>3</v>
      </c>
      <c r="T35" s="13">
        <v>2</v>
      </c>
      <c r="U35" s="56" t="s">
        <v>15</v>
      </c>
      <c r="V35" s="56" t="s">
        <v>18</v>
      </c>
      <c r="W35" s="56" t="s">
        <v>16</v>
      </c>
      <c r="X35" s="56" t="s">
        <v>17</v>
      </c>
      <c r="Y35" s="42" t="s">
        <v>46</v>
      </c>
      <c r="Z35" s="42" t="s">
        <v>48</v>
      </c>
      <c r="AA35" s="21" t="s">
        <v>31</v>
      </c>
      <c r="AB35" s="21" t="s">
        <v>30</v>
      </c>
      <c r="AC35" s="80"/>
      <c r="AD35" s="13">
        <v>4</v>
      </c>
      <c r="AE35" s="13">
        <v>3</v>
      </c>
      <c r="AF35" s="56" t="s">
        <v>60</v>
      </c>
      <c r="AG35" s="56" t="s">
        <v>18</v>
      </c>
      <c r="AH35" s="56" t="s">
        <v>61</v>
      </c>
      <c r="AI35" s="56" t="s">
        <v>17</v>
      </c>
      <c r="AJ35" s="21" t="s">
        <v>31</v>
      </c>
      <c r="AK35" s="21" t="s">
        <v>30</v>
      </c>
    </row>
    <row r="36" spans="1:37" x14ac:dyDescent="0.55000000000000004">
      <c r="A36" s="224"/>
      <c r="B36" s="48" t="s">
        <v>51</v>
      </c>
      <c r="C36" s="49">
        <v>0.4173014351851852</v>
      </c>
      <c r="D36" s="49">
        <v>0.4229307986111111</v>
      </c>
      <c r="E36" s="49">
        <v>0.4229307986111111</v>
      </c>
      <c r="F36" s="37">
        <f t="shared" ref="F36:F45" si="22">D36-C36</f>
        <v>5.629363425925904E-3</v>
      </c>
      <c r="G36" s="96">
        <v>19.100000000000001</v>
      </c>
      <c r="H36" s="96">
        <f t="shared" ref="H36:H45" si="23">G36-10</f>
        <v>9.1000000000000014</v>
      </c>
      <c r="I36" s="108">
        <v>3325</v>
      </c>
      <c r="J36" s="108">
        <v>3370</v>
      </c>
      <c r="K36" s="50">
        <v>3665</v>
      </c>
      <c r="L36" s="50">
        <v>3590</v>
      </c>
      <c r="M36" s="96">
        <f t="shared" ref="M36:M45" si="24">(J36-I36)*100/I36</f>
        <v>1.3533834586466165</v>
      </c>
      <c r="N36" s="96">
        <f t="shared" ref="N36:N45" si="25">(K36-I36)*100/I36</f>
        <v>10.225563909774436</v>
      </c>
      <c r="O36" s="88" t="s">
        <v>113</v>
      </c>
      <c r="P36" s="51">
        <v>-2.37</v>
      </c>
      <c r="Q36" s="52">
        <v>-7035</v>
      </c>
      <c r="R36" s="228"/>
      <c r="S36" s="11">
        <f t="shared" ref="S36:S45" si="26">K36+((K36/100)*S$35)</f>
        <v>3774.95</v>
      </c>
      <c r="T36" s="11">
        <f t="shared" ref="T36:T45" si="27">K36-((K36/100)*T$35)</f>
        <v>3591.7</v>
      </c>
      <c r="U36" s="11">
        <v>3950</v>
      </c>
      <c r="V36" s="14">
        <f t="shared" ref="V36:V45" si="28">((U36-$K36)*100/$K36)</f>
        <v>7.7762619372442021</v>
      </c>
      <c r="W36" s="12">
        <v>3550</v>
      </c>
      <c r="X36" s="14">
        <f t="shared" ref="X36:X45" si="29">((W36-$K36)*100/$K36)</f>
        <v>-3.1377899045020463</v>
      </c>
      <c r="Y36" s="40" t="s">
        <v>44</v>
      </c>
      <c r="Z36" s="41" t="s">
        <v>45</v>
      </c>
      <c r="AA36" s="3" t="str">
        <f t="shared" ref="AA36:AA45" si="30">IF(Z36="▲",IF(S36&lt;=U36,"승리","패배"),IF(T36&gt;=W36,"패배",IF(S36&lt;=U36,"승리","패배")))</f>
        <v>패배</v>
      </c>
      <c r="AB36" s="3">
        <f t="shared" ref="AB36:AB45" si="31">IF(AA36="승리", $S$35-$AB$2, -($T$35+$AB$2))</f>
        <v>-2.33</v>
      </c>
      <c r="AC36" s="81"/>
      <c r="AD36" s="11">
        <f t="shared" ref="AD36:AD45" si="32">K36+((K36/100)*AD$35)</f>
        <v>3811.6</v>
      </c>
      <c r="AE36" s="11">
        <f t="shared" ref="AE36:AE45" si="33">K36-((K36/100)*AE$35)</f>
        <v>3555.05</v>
      </c>
      <c r="AF36" s="11">
        <v>3960</v>
      </c>
      <c r="AG36" s="14">
        <f t="shared" ref="AG36:AG45" si="34">((AF36-$K36)*100/$K36)</f>
        <v>8.0491132332878585</v>
      </c>
      <c r="AH36" s="12">
        <v>3364</v>
      </c>
      <c r="AI36" s="14">
        <f t="shared" ref="AI36:AI45" si="35">((AH36-$K36)*100/$K36)</f>
        <v>-8.2128240109140513</v>
      </c>
      <c r="AJ36" s="3" t="str">
        <f t="shared" ref="AJ36:AJ45" si="36">IF(AF36&gt;=AD36,"승리","패배")</f>
        <v>승리</v>
      </c>
      <c r="AK36" s="3">
        <f t="shared" ref="AK36:AK45" si="37">IF(AJ36="승리", $AD$35-$AB$2, -($AE$35+$AB$2))</f>
        <v>3.67</v>
      </c>
    </row>
    <row r="37" spans="1:37" x14ac:dyDescent="0.55000000000000004">
      <c r="A37" s="224"/>
      <c r="B37" s="4" t="s">
        <v>52</v>
      </c>
      <c r="C37" s="5">
        <v>0.41773509259259262</v>
      </c>
      <c r="D37" s="5">
        <v>0.43555233796296294</v>
      </c>
      <c r="E37" s="5">
        <v>0.43555233796296294</v>
      </c>
      <c r="F37" s="37">
        <f t="shared" si="22"/>
        <v>1.7817245370370327E-2</v>
      </c>
      <c r="G37" s="96">
        <v>22.27</v>
      </c>
      <c r="H37" s="96">
        <f t="shared" si="23"/>
        <v>12.27</v>
      </c>
      <c r="I37" s="108">
        <v>9160</v>
      </c>
      <c r="J37" s="108">
        <v>9350</v>
      </c>
      <c r="K37" s="53">
        <v>10050</v>
      </c>
      <c r="L37" s="53">
        <v>10350</v>
      </c>
      <c r="M37" s="96">
        <f t="shared" si="24"/>
        <v>2.0742358078602621</v>
      </c>
      <c r="N37" s="96">
        <f t="shared" si="25"/>
        <v>9.7161572052401741</v>
      </c>
      <c r="O37" s="88" t="s">
        <v>113</v>
      </c>
      <c r="P37" s="18">
        <v>2.65</v>
      </c>
      <c r="Q37" s="6">
        <v>7711</v>
      </c>
      <c r="R37" s="228"/>
      <c r="S37" s="11">
        <f t="shared" si="26"/>
        <v>10351.5</v>
      </c>
      <c r="T37" s="11">
        <f t="shared" si="27"/>
        <v>9849</v>
      </c>
      <c r="U37" s="11">
        <v>11200</v>
      </c>
      <c r="V37" s="14">
        <f t="shared" si="28"/>
        <v>11.442786069651742</v>
      </c>
      <c r="W37" s="12">
        <v>9950</v>
      </c>
      <c r="X37" s="14">
        <f t="shared" si="29"/>
        <v>-0.99502487562189057</v>
      </c>
      <c r="Y37" s="40" t="s">
        <v>44</v>
      </c>
      <c r="Z37" s="41" t="s">
        <v>45</v>
      </c>
      <c r="AA37" s="3" t="str">
        <f t="shared" si="30"/>
        <v>승리</v>
      </c>
      <c r="AB37" s="3">
        <f t="shared" si="31"/>
        <v>2.67</v>
      </c>
      <c r="AC37" s="81"/>
      <c r="AD37" s="11">
        <f t="shared" si="32"/>
        <v>10452</v>
      </c>
      <c r="AE37" s="11">
        <f t="shared" si="33"/>
        <v>9748.5</v>
      </c>
      <c r="AF37" s="11">
        <v>11200</v>
      </c>
      <c r="AG37" s="14">
        <f t="shared" si="34"/>
        <v>11.442786069651742</v>
      </c>
      <c r="AH37" s="12">
        <v>9600</v>
      </c>
      <c r="AI37" s="14">
        <f t="shared" si="35"/>
        <v>-4.4776119402985071</v>
      </c>
      <c r="AJ37" s="3" t="str">
        <f t="shared" si="36"/>
        <v>승리</v>
      </c>
      <c r="AK37" s="3">
        <f t="shared" si="37"/>
        <v>3.67</v>
      </c>
    </row>
    <row r="38" spans="1:37" x14ac:dyDescent="0.55000000000000004">
      <c r="A38" s="224"/>
      <c r="B38" s="48" t="s">
        <v>4</v>
      </c>
      <c r="C38" s="49">
        <v>0.43617466435185187</v>
      </c>
      <c r="D38" s="49">
        <v>0.44067016203703702</v>
      </c>
      <c r="E38" s="49">
        <v>0.44067016203703702</v>
      </c>
      <c r="F38" s="37">
        <f t="shared" si="22"/>
        <v>4.4954976851851458E-3</v>
      </c>
      <c r="G38" s="96">
        <v>18.77</v>
      </c>
      <c r="H38" s="96">
        <f t="shared" si="23"/>
        <v>8.77</v>
      </c>
      <c r="I38" s="108">
        <v>4155</v>
      </c>
      <c r="J38" s="108">
        <v>4190</v>
      </c>
      <c r="K38" s="50">
        <v>4565</v>
      </c>
      <c r="L38" s="50">
        <v>4515</v>
      </c>
      <c r="M38" s="96">
        <f t="shared" si="24"/>
        <v>0.84235860409145613</v>
      </c>
      <c r="N38" s="96">
        <f t="shared" si="25"/>
        <v>9.8676293622141991</v>
      </c>
      <c r="O38" s="88" t="s">
        <v>117</v>
      </c>
      <c r="P38" s="51">
        <v>-1.42</v>
      </c>
      <c r="Q38" s="52">
        <v>-4219</v>
      </c>
      <c r="R38" s="228"/>
      <c r="S38" s="11">
        <f t="shared" si="26"/>
        <v>4701.95</v>
      </c>
      <c r="T38" s="11">
        <f t="shared" si="27"/>
        <v>4473.7</v>
      </c>
      <c r="U38" s="11">
        <v>4935</v>
      </c>
      <c r="V38" s="14">
        <f t="shared" si="28"/>
        <v>8.1051478641840085</v>
      </c>
      <c r="W38" s="12">
        <v>4455</v>
      </c>
      <c r="X38" s="14">
        <f t="shared" si="29"/>
        <v>-2.4096385542168677</v>
      </c>
      <c r="Y38" s="40" t="s">
        <v>44</v>
      </c>
      <c r="Z38" s="40" t="s">
        <v>44</v>
      </c>
      <c r="AA38" s="3" t="str">
        <f t="shared" si="30"/>
        <v>승리</v>
      </c>
      <c r="AB38" s="3">
        <f t="shared" si="31"/>
        <v>2.67</v>
      </c>
      <c r="AC38" s="81"/>
      <c r="AD38" s="11">
        <f t="shared" si="32"/>
        <v>4747.6000000000004</v>
      </c>
      <c r="AE38" s="11">
        <f t="shared" si="33"/>
        <v>4428.05</v>
      </c>
      <c r="AF38" s="11">
        <v>4935</v>
      </c>
      <c r="AG38" s="14">
        <f t="shared" si="34"/>
        <v>8.1051478641840085</v>
      </c>
      <c r="AH38" s="12">
        <v>4315</v>
      </c>
      <c r="AI38" s="14">
        <f t="shared" si="35"/>
        <v>-5.47645125958379</v>
      </c>
      <c r="AJ38" s="3" t="str">
        <f t="shared" si="36"/>
        <v>승리</v>
      </c>
      <c r="AK38" s="3">
        <f t="shared" si="37"/>
        <v>3.67</v>
      </c>
    </row>
    <row r="39" spans="1:37" x14ac:dyDescent="0.55000000000000004">
      <c r="A39" s="224"/>
      <c r="B39" s="48" t="s">
        <v>53</v>
      </c>
      <c r="C39" s="49">
        <v>0.47207622685185185</v>
      </c>
      <c r="D39" s="49">
        <v>0.47659065972222225</v>
      </c>
      <c r="E39" s="49">
        <v>0.47659065972222225</v>
      </c>
      <c r="F39" s="37">
        <f t="shared" si="22"/>
        <v>4.5144328703703995E-3</v>
      </c>
      <c r="G39" s="96">
        <v>14.4</v>
      </c>
      <c r="H39" s="96">
        <f t="shared" si="23"/>
        <v>4.4000000000000004</v>
      </c>
      <c r="I39" s="108">
        <v>5140</v>
      </c>
      <c r="J39" s="108">
        <v>5200</v>
      </c>
      <c r="K39" s="50">
        <v>5660</v>
      </c>
      <c r="L39" s="50">
        <v>5540</v>
      </c>
      <c r="M39" s="96">
        <f t="shared" si="24"/>
        <v>1.1673151750972763</v>
      </c>
      <c r="N39" s="116">
        <f t="shared" si="25"/>
        <v>10.116731517509727</v>
      </c>
      <c r="O39" s="121" t="s">
        <v>124</v>
      </c>
      <c r="P39" s="51">
        <v>-2.44</v>
      </c>
      <c r="Q39" s="52">
        <v>-7329</v>
      </c>
      <c r="R39" s="228"/>
      <c r="S39" s="11">
        <f t="shared" si="26"/>
        <v>5829.8</v>
      </c>
      <c r="T39" s="11">
        <f t="shared" si="27"/>
        <v>5546.8</v>
      </c>
      <c r="U39" s="11">
        <v>5660</v>
      </c>
      <c r="V39" s="14">
        <f t="shared" si="28"/>
        <v>0</v>
      </c>
      <c r="W39" s="12">
        <v>5230</v>
      </c>
      <c r="X39" s="14">
        <f t="shared" si="29"/>
        <v>-7.5971731448763249</v>
      </c>
      <c r="Y39" s="41" t="s">
        <v>45</v>
      </c>
      <c r="Z39" s="41" t="s">
        <v>45</v>
      </c>
      <c r="AA39" s="3" t="str">
        <f t="shared" si="30"/>
        <v>패배</v>
      </c>
      <c r="AB39" s="3">
        <f t="shared" si="31"/>
        <v>-2.33</v>
      </c>
      <c r="AC39" s="81"/>
      <c r="AD39" s="11">
        <f t="shared" si="32"/>
        <v>5886.4</v>
      </c>
      <c r="AE39" s="11">
        <f t="shared" si="33"/>
        <v>5490.2</v>
      </c>
      <c r="AF39" s="11">
        <v>5560</v>
      </c>
      <c r="AG39" s="14">
        <f t="shared" si="34"/>
        <v>-1.7667844522968197</v>
      </c>
      <c r="AH39" s="12">
        <v>5230</v>
      </c>
      <c r="AI39" s="14">
        <f t="shared" si="35"/>
        <v>-7.5971731448763249</v>
      </c>
      <c r="AJ39" s="3" t="str">
        <f t="shared" si="36"/>
        <v>패배</v>
      </c>
      <c r="AK39" s="3">
        <f t="shared" si="37"/>
        <v>-3.33</v>
      </c>
    </row>
    <row r="40" spans="1:37" x14ac:dyDescent="0.55000000000000004">
      <c r="A40" s="224"/>
      <c r="B40" s="48" t="s">
        <v>58</v>
      </c>
      <c r="C40" s="49">
        <v>0.49319888888888891</v>
      </c>
      <c r="D40" s="49">
        <v>0.50102186342592592</v>
      </c>
      <c r="E40" s="49">
        <v>0.50102186342592592</v>
      </c>
      <c r="F40" s="37">
        <f t="shared" si="22"/>
        <v>7.8229745370370085E-3</v>
      </c>
      <c r="G40" s="96">
        <v>12.61</v>
      </c>
      <c r="H40" s="96">
        <f t="shared" si="23"/>
        <v>2.6099999999999994</v>
      </c>
      <c r="I40" s="108">
        <v>5950</v>
      </c>
      <c r="J40" s="108">
        <v>6030</v>
      </c>
      <c r="K40" s="50">
        <v>6560</v>
      </c>
      <c r="L40" s="50">
        <v>4865</v>
      </c>
      <c r="M40" s="96">
        <f t="shared" si="24"/>
        <v>1.3445378151260505</v>
      </c>
      <c r="N40" s="96">
        <f t="shared" si="25"/>
        <v>10.252100840336135</v>
      </c>
      <c r="O40" s="88" t="s">
        <v>113</v>
      </c>
      <c r="P40" s="51">
        <v>-2.31</v>
      </c>
      <c r="Q40" s="52">
        <v>-6806</v>
      </c>
      <c r="R40" s="228"/>
      <c r="S40" s="11">
        <f t="shared" si="26"/>
        <v>6756.8</v>
      </c>
      <c r="T40" s="11">
        <f t="shared" si="27"/>
        <v>6428.8</v>
      </c>
      <c r="U40" s="11">
        <v>6700</v>
      </c>
      <c r="V40" s="14">
        <f t="shared" si="28"/>
        <v>2.1341463414634148</v>
      </c>
      <c r="W40" s="12">
        <v>5899</v>
      </c>
      <c r="X40" s="14">
        <f t="shared" si="29"/>
        <v>-10.076219512195122</v>
      </c>
      <c r="Y40" s="40" t="s">
        <v>44</v>
      </c>
      <c r="Z40" s="40" t="s">
        <v>44</v>
      </c>
      <c r="AA40" s="3" t="str">
        <f t="shared" si="30"/>
        <v>패배</v>
      </c>
      <c r="AB40" s="3">
        <f t="shared" si="31"/>
        <v>-2.33</v>
      </c>
      <c r="AC40" s="81"/>
      <c r="AD40" s="11">
        <f t="shared" si="32"/>
        <v>6822.4</v>
      </c>
      <c r="AE40" s="11">
        <f t="shared" si="33"/>
        <v>6363.2</v>
      </c>
      <c r="AF40" s="11">
        <v>6700</v>
      </c>
      <c r="AG40" s="14">
        <f t="shared" si="34"/>
        <v>2.1341463414634148</v>
      </c>
      <c r="AH40" s="12">
        <v>5899</v>
      </c>
      <c r="AI40" s="14">
        <f t="shared" si="35"/>
        <v>-10.076219512195122</v>
      </c>
      <c r="AJ40" s="3" t="str">
        <f t="shared" si="36"/>
        <v>패배</v>
      </c>
      <c r="AK40" s="3">
        <f t="shared" si="37"/>
        <v>-3.33</v>
      </c>
    </row>
    <row r="41" spans="1:37" s="1" customFormat="1" x14ac:dyDescent="0.55000000000000004">
      <c r="A41" s="224"/>
      <c r="B41" s="53" t="s">
        <v>59</v>
      </c>
      <c r="C41" s="5">
        <v>0.4942421296296296</v>
      </c>
      <c r="D41" s="5">
        <v>0.49676569444444446</v>
      </c>
      <c r="E41" s="5">
        <v>0.49676569444444446</v>
      </c>
      <c r="F41" s="37">
        <f t="shared" si="22"/>
        <v>2.5235648148148604E-3</v>
      </c>
      <c r="G41" s="96">
        <v>18.22</v>
      </c>
      <c r="H41" s="96">
        <f t="shared" si="23"/>
        <v>8.2199999999999989</v>
      </c>
      <c r="I41" s="108">
        <v>4280</v>
      </c>
      <c r="J41" s="108">
        <v>4650</v>
      </c>
      <c r="K41" s="53">
        <v>4725</v>
      </c>
      <c r="L41" s="53">
        <v>6430</v>
      </c>
      <c r="M41" s="96">
        <f t="shared" si="24"/>
        <v>8.6448598130841123</v>
      </c>
      <c r="N41" s="96">
        <f t="shared" si="25"/>
        <v>10.397196261682243</v>
      </c>
      <c r="O41" s="88" t="s">
        <v>125</v>
      </c>
      <c r="P41" s="18">
        <v>2.62</v>
      </c>
      <c r="Q41" s="6">
        <v>7810</v>
      </c>
      <c r="R41" s="228"/>
      <c r="S41" s="11">
        <f t="shared" si="26"/>
        <v>4866.75</v>
      </c>
      <c r="T41" s="11">
        <f t="shared" si="27"/>
        <v>4630.5</v>
      </c>
      <c r="U41" s="11">
        <v>4935</v>
      </c>
      <c r="V41" s="14">
        <f t="shared" si="28"/>
        <v>4.4444444444444446</v>
      </c>
      <c r="W41" s="12">
        <v>4705</v>
      </c>
      <c r="X41" s="14">
        <f t="shared" si="29"/>
        <v>-0.42328042328042326</v>
      </c>
      <c r="Y41" s="40" t="s">
        <v>44</v>
      </c>
      <c r="Z41" s="40" t="s">
        <v>44</v>
      </c>
      <c r="AA41" s="3" t="str">
        <f t="shared" si="30"/>
        <v>승리</v>
      </c>
      <c r="AB41" s="3">
        <f t="shared" si="31"/>
        <v>2.67</v>
      </c>
      <c r="AC41" s="81"/>
      <c r="AD41" s="11">
        <f t="shared" si="32"/>
        <v>4914</v>
      </c>
      <c r="AE41" s="11">
        <f t="shared" si="33"/>
        <v>4583.25</v>
      </c>
      <c r="AF41" s="11">
        <v>5060</v>
      </c>
      <c r="AG41" s="14">
        <f t="shared" si="34"/>
        <v>7.0899470899470902</v>
      </c>
      <c r="AH41" s="12">
        <v>4340</v>
      </c>
      <c r="AI41" s="14">
        <f t="shared" si="35"/>
        <v>-8.1481481481481488</v>
      </c>
      <c r="AJ41" s="3" t="str">
        <f t="shared" si="36"/>
        <v>승리</v>
      </c>
      <c r="AK41" s="3">
        <f t="shared" si="37"/>
        <v>3.67</v>
      </c>
    </row>
    <row r="42" spans="1:37" x14ac:dyDescent="0.55000000000000004">
      <c r="A42" s="224"/>
      <c r="B42" s="50" t="s">
        <v>54</v>
      </c>
      <c r="C42" s="49">
        <v>0.52238687500000003</v>
      </c>
      <c r="D42" s="49">
        <v>0.5254586921296297</v>
      </c>
      <c r="E42" s="49">
        <v>0.5254586921296297</v>
      </c>
      <c r="F42" s="37">
        <f t="shared" si="22"/>
        <v>3.0718171296296726E-3</v>
      </c>
      <c r="G42" s="96">
        <v>20.07</v>
      </c>
      <c r="H42" s="96">
        <f t="shared" si="23"/>
        <v>10.07</v>
      </c>
      <c r="I42" s="108">
        <v>2715</v>
      </c>
      <c r="J42" s="108">
        <v>2730</v>
      </c>
      <c r="K42" s="50">
        <v>2980</v>
      </c>
      <c r="L42" s="50">
        <v>2915</v>
      </c>
      <c r="M42" s="96">
        <f t="shared" si="24"/>
        <v>0.5524861878453039</v>
      </c>
      <c r="N42" s="96">
        <f t="shared" si="25"/>
        <v>9.7605893186003687</v>
      </c>
      <c r="O42" s="88" t="s">
        <v>117</v>
      </c>
      <c r="P42" s="51">
        <v>-2.5</v>
      </c>
      <c r="Q42" s="52">
        <v>-7463</v>
      </c>
      <c r="R42" s="228"/>
      <c r="S42" s="11">
        <f t="shared" si="26"/>
        <v>3069.4</v>
      </c>
      <c r="T42" s="11">
        <f t="shared" si="27"/>
        <v>2920.4</v>
      </c>
      <c r="U42" s="11">
        <v>3260</v>
      </c>
      <c r="V42" s="14">
        <f t="shared" si="28"/>
        <v>9.3959731543624159</v>
      </c>
      <c r="W42" s="12">
        <v>2900</v>
      </c>
      <c r="X42" s="14">
        <f t="shared" si="29"/>
        <v>-2.6845637583892619</v>
      </c>
      <c r="Y42" s="40" t="s">
        <v>44</v>
      </c>
      <c r="Z42" s="41" t="s">
        <v>45</v>
      </c>
      <c r="AA42" s="3" t="str">
        <f t="shared" si="30"/>
        <v>패배</v>
      </c>
      <c r="AB42" s="3">
        <f t="shared" si="31"/>
        <v>-2.33</v>
      </c>
      <c r="AC42" s="81"/>
      <c r="AD42" s="11">
        <f t="shared" si="32"/>
        <v>3099.2</v>
      </c>
      <c r="AE42" s="11">
        <f t="shared" si="33"/>
        <v>2890.6</v>
      </c>
      <c r="AF42" s="11">
        <v>3260</v>
      </c>
      <c r="AG42" s="14">
        <f t="shared" si="34"/>
        <v>9.3959731543624159</v>
      </c>
      <c r="AH42" s="12">
        <v>2840</v>
      </c>
      <c r="AI42" s="14">
        <f t="shared" si="35"/>
        <v>-4.6979865771812079</v>
      </c>
      <c r="AJ42" s="3" t="str">
        <f t="shared" si="36"/>
        <v>승리</v>
      </c>
      <c r="AK42" s="3">
        <f t="shared" si="37"/>
        <v>3.67</v>
      </c>
    </row>
    <row r="43" spans="1:37" x14ac:dyDescent="0.55000000000000004">
      <c r="A43" s="224"/>
      <c r="B43" s="50" t="s">
        <v>55</v>
      </c>
      <c r="C43" s="49">
        <v>0.52592731481481481</v>
      </c>
      <c r="D43" s="49">
        <v>0.52855824074074076</v>
      </c>
      <c r="E43" s="49">
        <v>0.52855824074074076</v>
      </c>
      <c r="F43" s="37">
        <f t="shared" si="22"/>
        <v>2.6309259259259532E-3</v>
      </c>
      <c r="G43" s="96">
        <v>29.28</v>
      </c>
      <c r="H43" s="96">
        <f t="shared" si="23"/>
        <v>19.28</v>
      </c>
      <c r="I43" s="108">
        <v>6420</v>
      </c>
      <c r="J43" s="108">
        <v>6420</v>
      </c>
      <c r="K43" s="50">
        <v>7700</v>
      </c>
      <c r="L43" s="50">
        <v>7540</v>
      </c>
      <c r="M43" s="96">
        <f t="shared" si="24"/>
        <v>0</v>
      </c>
      <c r="N43" s="116">
        <f t="shared" si="25"/>
        <v>19.937694704049843</v>
      </c>
      <c r="O43" s="121" t="s">
        <v>117</v>
      </c>
      <c r="P43" s="51">
        <v>-2.4</v>
      </c>
      <c r="Q43" s="52">
        <v>-7026</v>
      </c>
      <c r="R43" s="228"/>
      <c r="S43" s="11">
        <f t="shared" si="26"/>
        <v>7931</v>
      </c>
      <c r="T43" s="11">
        <f t="shared" si="27"/>
        <v>7546</v>
      </c>
      <c r="U43" s="11">
        <v>8300</v>
      </c>
      <c r="V43" s="14">
        <f t="shared" si="28"/>
        <v>7.7922077922077921</v>
      </c>
      <c r="W43" s="12">
        <v>7230</v>
      </c>
      <c r="X43" s="14">
        <f t="shared" si="29"/>
        <v>-6.1038961038961039</v>
      </c>
      <c r="Y43" s="40" t="s">
        <v>44</v>
      </c>
      <c r="Z43" s="41" t="s">
        <v>45</v>
      </c>
      <c r="AA43" s="3" t="str">
        <f t="shared" si="30"/>
        <v>패배</v>
      </c>
      <c r="AB43" s="3">
        <f t="shared" si="31"/>
        <v>-2.33</v>
      </c>
      <c r="AC43" s="81"/>
      <c r="AD43" s="11">
        <f t="shared" si="32"/>
        <v>8008</v>
      </c>
      <c r="AE43" s="11">
        <f t="shared" si="33"/>
        <v>7469</v>
      </c>
      <c r="AF43" s="11">
        <v>8300</v>
      </c>
      <c r="AG43" s="14">
        <f t="shared" si="34"/>
        <v>7.7922077922077921</v>
      </c>
      <c r="AH43" s="12">
        <v>7230</v>
      </c>
      <c r="AI43" s="14">
        <f t="shared" si="35"/>
        <v>-6.1038961038961039</v>
      </c>
      <c r="AJ43" s="3" t="str">
        <f t="shared" si="36"/>
        <v>승리</v>
      </c>
      <c r="AK43" s="3">
        <f t="shared" si="37"/>
        <v>3.67</v>
      </c>
    </row>
    <row r="44" spans="1:37" x14ac:dyDescent="0.55000000000000004">
      <c r="A44" s="224"/>
      <c r="B44" s="50" t="s">
        <v>56</v>
      </c>
      <c r="C44" s="49">
        <v>0.56671056712962964</v>
      </c>
      <c r="D44" s="49">
        <v>0.56789230324074069</v>
      </c>
      <c r="E44" s="49">
        <v>0.56789230324074069</v>
      </c>
      <c r="F44" s="37">
        <f t="shared" si="22"/>
        <v>1.1817361111110536E-3</v>
      </c>
      <c r="G44" s="96">
        <v>10.63</v>
      </c>
      <c r="H44" s="96">
        <f t="shared" si="23"/>
        <v>0.63000000000000078</v>
      </c>
      <c r="I44" s="108">
        <v>5830</v>
      </c>
      <c r="J44" s="108">
        <v>5830</v>
      </c>
      <c r="K44" s="50">
        <v>6420</v>
      </c>
      <c r="L44" s="50">
        <v>6280</v>
      </c>
      <c r="M44" s="96">
        <f t="shared" si="24"/>
        <v>0</v>
      </c>
      <c r="N44" s="96">
        <f t="shared" si="25"/>
        <v>10.120068610634648</v>
      </c>
      <c r="O44" s="88" t="s">
        <v>126</v>
      </c>
      <c r="P44" s="51">
        <v>-2.5</v>
      </c>
      <c r="Q44" s="52">
        <v>-7394</v>
      </c>
      <c r="R44" s="228"/>
      <c r="S44" s="11">
        <f t="shared" si="26"/>
        <v>6612.6</v>
      </c>
      <c r="T44" s="11">
        <f t="shared" si="27"/>
        <v>6291.6</v>
      </c>
      <c r="U44" s="11">
        <v>6450</v>
      </c>
      <c r="V44" s="14">
        <f t="shared" si="28"/>
        <v>0.46728971962616822</v>
      </c>
      <c r="W44" s="12">
        <v>5970</v>
      </c>
      <c r="X44" s="14">
        <f t="shared" si="29"/>
        <v>-7.009345794392523</v>
      </c>
      <c r="Y44" s="41" t="s">
        <v>45</v>
      </c>
      <c r="Z44" s="41" t="s">
        <v>45</v>
      </c>
      <c r="AA44" s="3" t="str">
        <f t="shared" si="30"/>
        <v>패배</v>
      </c>
      <c r="AB44" s="3">
        <f t="shared" si="31"/>
        <v>-2.33</v>
      </c>
      <c r="AC44" s="81"/>
      <c r="AD44" s="11">
        <f t="shared" si="32"/>
        <v>6676.8</v>
      </c>
      <c r="AE44" s="11">
        <f t="shared" si="33"/>
        <v>6227.4</v>
      </c>
      <c r="AF44" s="11">
        <v>6450</v>
      </c>
      <c r="AG44" s="14">
        <f t="shared" si="34"/>
        <v>0.46728971962616822</v>
      </c>
      <c r="AH44" s="12">
        <v>5970</v>
      </c>
      <c r="AI44" s="14">
        <f t="shared" si="35"/>
        <v>-7.009345794392523</v>
      </c>
      <c r="AJ44" s="3" t="str">
        <f t="shared" si="36"/>
        <v>패배</v>
      </c>
      <c r="AK44" s="3">
        <f t="shared" si="37"/>
        <v>-3.33</v>
      </c>
    </row>
    <row r="45" spans="1:37" x14ac:dyDescent="0.55000000000000004">
      <c r="A45" s="224"/>
      <c r="B45" s="50" t="s">
        <v>57</v>
      </c>
      <c r="C45" s="49">
        <v>0.58511539351851849</v>
      </c>
      <c r="D45" s="49">
        <v>0.58538209490740745</v>
      </c>
      <c r="E45" s="49">
        <v>0.58538209490740745</v>
      </c>
      <c r="F45" s="37">
        <f t="shared" si="22"/>
        <v>2.6670138888895689E-4</v>
      </c>
      <c r="G45" s="96">
        <v>13.93</v>
      </c>
      <c r="H45" s="96">
        <f t="shared" si="23"/>
        <v>3.9299999999999997</v>
      </c>
      <c r="I45" s="108">
        <v>6030</v>
      </c>
      <c r="J45" s="108">
        <v>6030</v>
      </c>
      <c r="K45" s="50">
        <v>6820</v>
      </c>
      <c r="L45" s="50">
        <v>6740</v>
      </c>
      <c r="M45" s="96">
        <f t="shared" si="24"/>
        <v>0</v>
      </c>
      <c r="N45" s="96">
        <f t="shared" si="25"/>
        <v>13.101160862354892</v>
      </c>
      <c r="O45" s="88" t="s">
        <v>112</v>
      </c>
      <c r="P45" s="51">
        <v>-1.5</v>
      </c>
      <c r="Q45" s="52">
        <v>-4396</v>
      </c>
      <c r="R45" s="228"/>
      <c r="S45" s="11">
        <f t="shared" si="26"/>
        <v>7024.6</v>
      </c>
      <c r="T45" s="11">
        <f t="shared" si="27"/>
        <v>6683.6</v>
      </c>
      <c r="U45" s="11">
        <v>6870</v>
      </c>
      <c r="V45" s="14">
        <f t="shared" si="28"/>
        <v>0.73313782991202348</v>
      </c>
      <c r="W45" s="12">
        <v>6200</v>
      </c>
      <c r="X45" s="14">
        <f t="shared" si="29"/>
        <v>-9.0909090909090917</v>
      </c>
      <c r="Y45" s="41" t="s">
        <v>45</v>
      </c>
      <c r="Z45" s="41" t="s">
        <v>45</v>
      </c>
      <c r="AA45" s="3" t="str">
        <f t="shared" si="30"/>
        <v>패배</v>
      </c>
      <c r="AB45" s="3">
        <f t="shared" si="31"/>
        <v>-2.33</v>
      </c>
      <c r="AC45" s="81"/>
      <c r="AD45" s="11">
        <f t="shared" si="32"/>
        <v>7092.8</v>
      </c>
      <c r="AE45" s="11">
        <f t="shared" si="33"/>
        <v>6615.4</v>
      </c>
      <c r="AF45" s="11">
        <v>6870</v>
      </c>
      <c r="AG45" s="14">
        <f t="shared" si="34"/>
        <v>0.73313782991202348</v>
      </c>
      <c r="AH45" s="12">
        <v>6200</v>
      </c>
      <c r="AI45" s="14">
        <f t="shared" si="35"/>
        <v>-9.0909090909090917</v>
      </c>
      <c r="AJ45" s="3" t="str">
        <f t="shared" si="36"/>
        <v>패배</v>
      </c>
      <c r="AK45" s="3">
        <f t="shared" si="37"/>
        <v>-3.33</v>
      </c>
    </row>
    <row r="46" spans="1:37" ht="33.9" customHeight="1" x14ac:dyDescent="0.55000000000000004">
      <c r="A46" s="233" t="s">
        <v>62</v>
      </c>
      <c r="B46" s="234"/>
      <c r="C46" s="234"/>
      <c r="D46" s="234"/>
      <c r="E46" s="234"/>
      <c r="F46" s="234"/>
      <c r="G46" s="217" t="s">
        <v>93</v>
      </c>
      <c r="H46" s="218"/>
      <c r="I46" s="109"/>
      <c r="J46" s="109"/>
      <c r="K46" s="219" t="s">
        <v>19</v>
      </c>
      <c r="L46" s="220"/>
      <c r="M46" s="96"/>
      <c r="N46" s="96"/>
      <c r="O46" s="102"/>
      <c r="P46" s="35">
        <f>AVERAGE(P36:P45)/100</f>
        <v>-1.217E-2</v>
      </c>
      <c r="Q46" s="45">
        <f>SUM(Q36:Q45)</f>
        <v>-36147</v>
      </c>
      <c r="R46" s="229"/>
      <c r="S46" s="15" t="s">
        <v>23</v>
      </c>
      <c r="T46" s="15" t="s">
        <v>23</v>
      </c>
      <c r="U46" s="16" t="s">
        <v>24</v>
      </c>
      <c r="V46" s="20">
        <f>AVERAGE(V36:V45)</f>
        <v>5.2291395153096207</v>
      </c>
      <c r="W46" s="16" t="s">
        <v>24</v>
      </c>
      <c r="X46" s="20">
        <f>AVERAGE(X36:X45)</f>
        <v>-4.9527841162279653</v>
      </c>
      <c r="Y46" s="44">
        <f>COUNTIF(Y40:Y45, "▲")/COUNTA(Y40:Y45)</f>
        <v>0.66666666666666663</v>
      </c>
      <c r="Z46" s="44">
        <f>COUNTIF(Z40:Z45, "▲")/COUNTA(Z40:Z45)</f>
        <v>0.33333333333333331</v>
      </c>
      <c r="AA46" s="22">
        <f>COUNTIF(AA36:AA45, "승리")/COUNTA(AA36:AA45)</f>
        <v>0.3</v>
      </c>
      <c r="AB46" s="43">
        <f>AVERAGE(AB36:AB45)</f>
        <v>-0.83000000000000007</v>
      </c>
      <c r="AC46" s="83"/>
      <c r="AD46" s="15" t="s">
        <v>23</v>
      </c>
      <c r="AE46" s="15" t="s">
        <v>23</v>
      </c>
      <c r="AF46" s="16" t="s">
        <v>24</v>
      </c>
      <c r="AG46" s="20">
        <f>AVERAGE(AG36:AG45)</f>
        <v>5.3442964642345689</v>
      </c>
      <c r="AH46" s="16" t="s">
        <v>24</v>
      </c>
      <c r="AI46" s="20">
        <f>AVERAGE(AI36:AI45)</f>
        <v>-7.0890565582394869</v>
      </c>
      <c r="AJ46" s="22">
        <f>COUNTIF(AJ36:AJ45, "승리")/COUNTA(AJ36:AJ45)</f>
        <v>0.6</v>
      </c>
      <c r="AK46" s="43">
        <f>AVERAGE(AK36:AK45)</f>
        <v>0.86999999999999988</v>
      </c>
    </row>
    <row r="47" spans="1:37" ht="4.8499999999999996" customHeight="1" x14ac:dyDescent="0.55000000000000004">
      <c r="A47" s="24"/>
      <c r="B47" s="25"/>
      <c r="C47" s="25"/>
      <c r="D47" s="25"/>
      <c r="E47" s="25"/>
      <c r="F47" s="25"/>
      <c r="G47" s="97"/>
      <c r="H47" s="97"/>
      <c r="I47" s="110"/>
      <c r="J47" s="110"/>
      <c r="K47" s="25"/>
      <c r="L47" s="26"/>
      <c r="M47" s="119"/>
      <c r="N47" s="103"/>
      <c r="O47" s="103"/>
      <c r="P47" s="27"/>
      <c r="Q47" s="28"/>
      <c r="R47" s="23"/>
      <c r="S47" s="29"/>
      <c r="T47" s="29"/>
      <c r="U47" s="30"/>
      <c r="V47" s="31"/>
      <c r="W47" s="25"/>
      <c r="X47" s="31"/>
      <c r="Y47" s="31"/>
      <c r="Z47" s="31"/>
      <c r="AA47" s="32"/>
      <c r="AB47" s="33"/>
      <c r="AC47" s="33"/>
      <c r="AD47" s="33"/>
      <c r="AE47" s="33"/>
      <c r="AF47" s="47"/>
      <c r="AG47" s="47"/>
      <c r="AH47" s="47"/>
      <c r="AI47" s="47"/>
      <c r="AJ47" s="47"/>
      <c r="AK47" s="47"/>
    </row>
    <row r="48" spans="1:37" ht="17.600000000000001" customHeight="1" x14ac:dyDescent="0.55000000000000004">
      <c r="A48" s="215">
        <v>42655</v>
      </c>
      <c r="B48" s="197" t="s">
        <v>22</v>
      </c>
      <c r="C48" s="56" t="s">
        <v>83</v>
      </c>
      <c r="D48" s="224" t="s">
        <v>84</v>
      </c>
      <c r="E48" s="224"/>
      <c r="F48" s="224"/>
      <c r="G48" s="216" t="s">
        <v>89</v>
      </c>
      <c r="H48" s="216" t="s">
        <v>91</v>
      </c>
      <c r="I48" s="197" t="s">
        <v>27</v>
      </c>
      <c r="J48" s="197"/>
      <c r="K48" s="197"/>
      <c r="L48" s="197"/>
      <c r="M48" s="213" t="s">
        <v>109</v>
      </c>
      <c r="N48" s="214" t="s">
        <v>110</v>
      </c>
      <c r="O48" s="214" t="s">
        <v>111</v>
      </c>
      <c r="P48" s="204" t="s">
        <v>10</v>
      </c>
      <c r="Q48" s="204" t="s">
        <v>11</v>
      </c>
      <c r="R48" s="183"/>
      <c r="S48" s="58" t="s">
        <v>18</v>
      </c>
      <c r="T48" s="58" t="s">
        <v>17</v>
      </c>
      <c r="U48" s="197" t="s">
        <v>14</v>
      </c>
      <c r="V48" s="197"/>
      <c r="W48" s="197"/>
      <c r="X48" s="197"/>
      <c r="Y48" s="197"/>
      <c r="Z48" s="197"/>
      <c r="AA48" s="197"/>
      <c r="AB48" s="59">
        <v>0.33</v>
      </c>
      <c r="AC48" s="84"/>
      <c r="AD48" s="58" t="s">
        <v>18</v>
      </c>
      <c r="AE48" s="58" t="s">
        <v>17</v>
      </c>
      <c r="AF48" s="74"/>
      <c r="AG48" s="74"/>
      <c r="AH48" s="74"/>
      <c r="AI48" s="75"/>
      <c r="AJ48" s="75"/>
    </row>
    <row r="49" spans="1:37" ht="35.15" customHeight="1" x14ac:dyDescent="0.55000000000000004">
      <c r="A49" s="215"/>
      <c r="B49" s="197"/>
      <c r="C49" s="56" t="s">
        <v>81</v>
      </c>
      <c r="D49" s="56" t="s">
        <v>79</v>
      </c>
      <c r="E49" s="56" t="s">
        <v>75</v>
      </c>
      <c r="F49" s="56" t="s">
        <v>82</v>
      </c>
      <c r="G49" s="199"/>
      <c r="H49" s="200"/>
      <c r="I49" s="112" t="s">
        <v>107</v>
      </c>
      <c r="J49" s="112" t="s">
        <v>120</v>
      </c>
      <c r="K49" s="59" t="s">
        <v>12</v>
      </c>
      <c r="L49" s="59" t="s">
        <v>13</v>
      </c>
      <c r="M49" s="199"/>
      <c r="N49" s="181"/>
      <c r="O49" s="203"/>
      <c r="P49" s="181"/>
      <c r="Q49" s="181"/>
      <c r="R49" s="183"/>
      <c r="S49" s="58">
        <v>3.3</v>
      </c>
      <c r="T49" s="58">
        <v>2.5</v>
      </c>
      <c r="U49" s="59" t="s">
        <v>15</v>
      </c>
      <c r="V49" s="59" t="s">
        <v>18</v>
      </c>
      <c r="W49" s="59" t="s">
        <v>16</v>
      </c>
      <c r="X49" s="59" t="s">
        <v>17</v>
      </c>
      <c r="Y49" s="67" t="s">
        <v>46</v>
      </c>
      <c r="Z49" s="67" t="s">
        <v>48</v>
      </c>
      <c r="AA49" s="60" t="s">
        <v>31</v>
      </c>
      <c r="AB49" s="60" t="s">
        <v>30</v>
      </c>
      <c r="AC49" s="85"/>
      <c r="AD49" s="58">
        <v>3</v>
      </c>
      <c r="AE49" s="58">
        <v>2</v>
      </c>
      <c r="AF49" s="59" t="s">
        <v>60</v>
      </c>
      <c r="AG49" s="59" t="s">
        <v>18</v>
      </c>
      <c r="AH49" s="59" t="s">
        <v>61</v>
      </c>
      <c r="AI49" s="56" t="s">
        <v>17</v>
      </c>
      <c r="AJ49" s="21" t="s">
        <v>31</v>
      </c>
      <c r="AK49" s="69" t="s">
        <v>30</v>
      </c>
    </row>
    <row r="50" spans="1:37" x14ac:dyDescent="0.55000000000000004">
      <c r="A50" s="215"/>
      <c r="B50" s="53" t="s">
        <v>1</v>
      </c>
      <c r="C50" s="5">
        <v>0.3825511342592593</v>
      </c>
      <c r="D50" s="5">
        <v>0.38677594907407409</v>
      </c>
      <c r="E50" s="5">
        <v>0.38677594907407409</v>
      </c>
      <c r="F50" s="49">
        <f t="shared" ref="F50:F60" si="38">E50-D50</f>
        <v>0</v>
      </c>
      <c r="G50" s="96">
        <v>16.71</v>
      </c>
      <c r="H50" s="96">
        <f t="shared" ref="H50:H60" si="39">G50-10</f>
        <v>6.7100000000000009</v>
      </c>
      <c r="I50" s="108">
        <v>4070</v>
      </c>
      <c r="J50" s="108">
        <v>3885</v>
      </c>
      <c r="K50" s="53">
        <v>4495</v>
      </c>
      <c r="L50" s="53">
        <v>4675</v>
      </c>
      <c r="M50" s="96">
        <f t="shared" ref="M50:M60" si="40">(J50-I50)*100/I50</f>
        <v>-4.5454545454545459</v>
      </c>
      <c r="N50" s="96">
        <f t="shared" ref="N50:N60" si="41">(K50-I50)*100/I50</f>
        <v>10.442260442260443</v>
      </c>
      <c r="O50" s="125" t="s">
        <v>113</v>
      </c>
      <c r="P50" s="18">
        <v>3.66</v>
      </c>
      <c r="Q50" s="76">
        <v>7243</v>
      </c>
      <c r="R50" s="183"/>
      <c r="S50" s="11">
        <f t="shared" ref="S50:S60" si="42">K50+((K50/100)*S$49)</f>
        <v>4643.335</v>
      </c>
      <c r="T50" s="11">
        <f t="shared" ref="T50:T60" si="43">K50-((K50/100)*T$49)</f>
        <v>4382.625</v>
      </c>
      <c r="U50" s="11">
        <v>4750</v>
      </c>
      <c r="V50" s="14">
        <f t="shared" ref="V50:V60" si="44">((U50-$K50)*100/$K50)</f>
        <v>5.6729699666295881</v>
      </c>
      <c r="W50" s="12">
        <v>4420</v>
      </c>
      <c r="X50" s="14">
        <f t="shared" ref="X50:X60" si="45">((W50-$K50)*100/$K50)</f>
        <v>-1.6685205784204671</v>
      </c>
      <c r="Y50" s="61" t="s">
        <v>44</v>
      </c>
      <c r="Z50" s="62" t="s">
        <v>45</v>
      </c>
      <c r="AA50" s="72" t="str">
        <f t="shared" ref="AA50:AA60" si="46">IF(Z50="▲",IF(S50&lt;=U50,"승리","패배"),IF(T50&gt;=W50,"패배",IF(S50&lt;=U50,"승리","패배")))</f>
        <v>승리</v>
      </c>
      <c r="AB50" s="72">
        <f t="shared" ref="AB50:AB60" si="47">IF(AA50="승리", $S$49-$AB$2, -($T$49+$AB$2))</f>
        <v>2.9699999999999998</v>
      </c>
      <c r="AC50" s="86"/>
      <c r="AD50" s="11">
        <f t="shared" ref="AD50:AD60" si="48">K50+((K50/100)*AD$49)</f>
        <v>4629.8500000000004</v>
      </c>
      <c r="AE50" s="11">
        <f t="shared" ref="AE50:AE60" si="49">K50-((K50/100)*AE$49)</f>
        <v>4405.1000000000004</v>
      </c>
      <c r="AF50" s="11">
        <v>4750</v>
      </c>
      <c r="AG50" s="14">
        <f t="shared" ref="AG50:AG60" si="50">((AF50-$K50)*100/$K50)</f>
        <v>5.6729699666295881</v>
      </c>
      <c r="AH50" s="12">
        <v>3739</v>
      </c>
      <c r="AI50" s="14">
        <f t="shared" ref="AI50:AI60" si="51">((AH50-$K50)*100/$K50)</f>
        <v>-16.81868743047831</v>
      </c>
      <c r="AJ50" s="3" t="str">
        <f t="shared" ref="AJ50:AJ60" si="52">IF(AF50&gt;=AD50,"승리","패배")</f>
        <v>승리</v>
      </c>
      <c r="AK50" s="70">
        <f t="shared" ref="AK50:AK60" si="53">IF(AJ50="승리", $AD$35-$AB$2, -($AE$35+$AB$2))</f>
        <v>3.67</v>
      </c>
    </row>
    <row r="51" spans="1:37" x14ac:dyDescent="0.55000000000000004">
      <c r="A51" s="215"/>
      <c r="B51" s="9" t="s">
        <v>63</v>
      </c>
      <c r="C51" s="8">
        <v>0.38553201388888891</v>
      </c>
      <c r="D51" s="8">
        <v>0.3938320486111111</v>
      </c>
      <c r="E51" s="8">
        <v>0.3938320486111111</v>
      </c>
      <c r="F51" s="5">
        <f t="shared" si="38"/>
        <v>0</v>
      </c>
      <c r="G51" s="96">
        <v>29.84</v>
      </c>
      <c r="H51" s="96">
        <f t="shared" si="39"/>
        <v>19.84</v>
      </c>
      <c r="I51" s="108">
        <v>2430</v>
      </c>
      <c r="J51" s="108">
        <v>2540</v>
      </c>
      <c r="K51" s="9">
        <v>2940</v>
      </c>
      <c r="L51" s="9">
        <v>2845</v>
      </c>
      <c r="M51" s="96">
        <f t="shared" si="40"/>
        <v>4.5267489711934159</v>
      </c>
      <c r="N51" s="116">
        <f t="shared" si="41"/>
        <v>20.987654320987655</v>
      </c>
      <c r="O51" s="121" t="s">
        <v>117</v>
      </c>
      <c r="P51" s="19">
        <v>-3.55</v>
      </c>
      <c r="Q51" s="68">
        <v>-7099</v>
      </c>
      <c r="R51" s="183"/>
      <c r="S51" s="11">
        <f t="shared" si="42"/>
        <v>3037.02</v>
      </c>
      <c r="T51" s="11">
        <f t="shared" si="43"/>
        <v>2866.5</v>
      </c>
      <c r="U51" s="11">
        <v>3015</v>
      </c>
      <c r="V51" s="14">
        <f t="shared" si="44"/>
        <v>2.5510204081632653</v>
      </c>
      <c r="W51" s="12">
        <v>2925</v>
      </c>
      <c r="X51" s="14">
        <f t="shared" si="45"/>
        <v>-0.51020408163265307</v>
      </c>
      <c r="Y51" s="61" t="s">
        <v>44</v>
      </c>
      <c r="Z51" s="62" t="s">
        <v>45</v>
      </c>
      <c r="AA51" s="72" t="str">
        <f t="shared" si="46"/>
        <v>패배</v>
      </c>
      <c r="AB51" s="72">
        <f t="shared" si="47"/>
        <v>-2.83</v>
      </c>
      <c r="AC51" s="86"/>
      <c r="AD51" s="11">
        <f t="shared" si="48"/>
        <v>3028.2</v>
      </c>
      <c r="AE51" s="11">
        <f t="shared" si="49"/>
        <v>2881.2</v>
      </c>
      <c r="AF51" s="11">
        <v>3155</v>
      </c>
      <c r="AG51" s="14">
        <f t="shared" si="50"/>
        <v>7.3129251700680271</v>
      </c>
      <c r="AH51" s="11">
        <v>2800</v>
      </c>
      <c r="AI51" s="14">
        <f t="shared" si="51"/>
        <v>-4.7619047619047619</v>
      </c>
      <c r="AJ51" s="3" t="str">
        <f t="shared" si="52"/>
        <v>승리</v>
      </c>
      <c r="AK51" s="70">
        <f t="shared" si="53"/>
        <v>3.67</v>
      </c>
    </row>
    <row r="52" spans="1:37" x14ac:dyDescent="0.55000000000000004">
      <c r="A52" s="215"/>
      <c r="B52" s="53" t="s">
        <v>64</v>
      </c>
      <c r="C52" s="5">
        <v>0.40182351851851855</v>
      </c>
      <c r="D52" s="5">
        <v>0.4039466898148148</v>
      </c>
      <c r="E52" s="5">
        <v>0.4039466898148148</v>
      </c>
      <c r="F52" s="49">
        <f t="shared" si="38"/>
        <v>0</v>
      </c>
      <c r="G52" s="96">
        <v>18.68</v>
      </c>
      <c r="H52" s="96">
        <f t="shared" si="39"/>
        <v>8.68</v>
      </c>
      <c r="I52" s="108">
        <v>1365</v>
      </c>
      <c r="J52" s="108">
        <v>1370</v>
      </c>
      <c r="K52" s="53">
        <v>1505</v>
      </c>
      <c r="L52" s="53">
        <v>1565</v>
      </c>
      <c r="M52" s="96">
        <f t="shared" si="40"/>
        <v>0.36630036630036628</v>
      </c>
      <c r="N52" s="96">
        <f t="shared" si="41"/>
        <v>10.256410256410257</v>
      </c>
      <c r="O52" s="88" t="s">
        <v>121</v>
      </c>
      <c r="P52" s="18">
        <v>3.64</v>
      </c>
      <c r="Q52" s="76">
        <v>7240</v>
      </c>
      <c r="R52" s="183"/>
      <c r="S52" s="11">
        <f t="shared" si="42"/>
        <v>1554.665</v>
      </c>
      <c r="T52" s="11">
        <f t="shared" si="43"/>
        <v>1467.375</v>
      </c>
      <c r="U52" s="11">
        <v>1620</v>
      </c>
      <c r="V52" s="14">
        <f t="shared" si="44"/>
        <v>7.6411960132890364</v>
      </c>
      <c r="W52" s="12">
        <v>1505</v>
      </c>
      <c r="X52" s="14">
        <f t="shared" si="45"/>
        <v>0</v>
      </c>
      <c r="Y52" s="61" t="s">
        <v>44</v>
      </c>
      <c r="Z52" s="61" t="s">
        <v>44</v>
      </c>
      <c r="AA52" s="72" t="str">
        <f t="shared" si="46"/>
        <v>승리</v>
      </c>
      <c r="AB52" s="72">
        <f t="shared" si="47"/>
        <v>2.9699999999999998</v>
      </c>
      <c r="AC52" s="86"/>
      <c r="AD52" s="11">
        <f t="shared" si="48"/>
        <v>1550.15</v>
      </c>
      <c r="AE52" s="11">
        <f t="shared" si="49"/>
        <v>1474.9</v>
      </c>
      <c r="AF52" s="11">
        <v>1620</v>
      </c>
      <c r="AG52" s="14">
        <f t="shared" si="50"/>
        <v>7.6411960132890364</v>
      </c>
      <c r="AH52" s="12">
        <v>1404</v>
      </c>
      <c r="AI52" s="14">
        <f t="shared" si="51"/>
        <v>-6.7109634551495017</v>
      </c>
      <c r="AJ52" s="3" t="str">
        <f t="shared" si="52"/>
        <v>승리</v>
      </c>
      <c r="AK52" s="70">
        <f t="shared" si="53"/>
        <v>3.67</v>
      </c>
    </row>
    <row r="53" spans="1:37" x14ac:dyDescent="0.55000000000000004">
      <c r="A53" s="215"/>
      <c r="B53" s="53" t="s">
        <v>65</v>
      </c>
      <c r="C53" s="5">
        <v>0.4073142476851852</v>
      </c>
      <c r="D53" s="5">
        <v>0.42247909722222227</v>
      </c>
      <c r="E53" s="5">
        <v>0.42247909722222227</v>
      </c>
      <c r="F53" s="49">
        <f t="shared" si="38"/>
        <v>0</v>
      </c>
      <c r="G53" s="96">
        <v>29.87</v>
      </c>
      <c r="H53" s="96">
        <f t="shared" si="39"/>
        <v>19.87</v>
      </c>
      <c r="I53" s="108">
        <v>3850</v>
      </c>
      <c r="J53" s="108">
        <v>3955</v>
      </c>
      <c r="K53" s="53">
        <v>4249</v>
      </c>
      <c r="L53" s="53">
        <v>4350</v>
      </c>
      <c r="M53" s="96">
        <f t="shared" si="40"/>
        <v>2.7272727272727271</v>
      </c>
      <c r="N53" s="116">
        <f t="shared" si="41"/>
        <v>10.363636363636363</v>
      </c>
      <c r="O53" s="121" t="s">
        <v>115</v>
      </c>
      <c r="P53" s="18">
        <v>2.04</v>
      </c>
      <c r="Q53" s="76">
        <v>4073</v>
      </c>
      <c r="R53" s="183"/>
      <c r="S53" s="11">
        <f t="shared" si="42"/>
        <v>4389.2169999999996</v>
      </c>
      <c r="T53" s="11">
        <f t="shared" si="43"/>
        <v>4142.7749999999996</v>
      </c>
      <c r="U53" s="11">
        <v>4795</v>
      </c>
      <c r="V53" s="14">
        <f t="shared" si="44"/>
        <v>12.8500823723229</v>
      </c>
      <c r="W53" s="12">
        <v>4170</v>
      </c>
      <c r="X53" s="14">
        <f t="shared" si="45"/>
        <v>-1.8592610025888445</v>
      </c>
      <c r="Y53" s="61" t="s">
        <v>44</v>
      </c>
      <c r="Z53" s="61" t="s">
        <v>44</v>
      </c>
      <c r="AA53" s="72" t="str">
        <f t="shared" si="46"/>
        <v>승리</v>
      </c>
      <c r="AB53" s="72">
        <f t="shared" si="47"/>
        <v>2.9699999999999998</v>
      </c>
      <c r="AC53" s="86"/>
      <c r="AD53" s="11">
        <f t="shared" si="48"/>
        <v>4376.47</v>
      </c>
      <c r="AE53" s="11">
        <f t="shared" si="49"/>
        <v>4164.0200000000004</v>
      </c>
      <c r="AF53" s="11">
        <v>5000</v>
      </c>
      <c r="AG53" s="14">
        <f t="shared" si="50"/>
        <v>17.674746999293951</v>
      </c>
      <c r="AH53" s="12">
        <v>4150</v>
      </c>
      <c r="AI53" s="14">
        <f t="shared" si="51"/>
        <v>-2.3299599905860204</v>
      </c>
      <c r="AJ53" s="3" t="str">
        <f t="shared" si="52"/>
        <v>승리</v>
      </c>
      <c r="AK53" s="70">
        <f t="shared" si="53"/>
        <v>3.67</v>
      </c>
    </row>
    <row r="54" spans="1:37" x14ac:dyDescent="0.55000000000000004">
      <c r="A54" s="215"/>
      <c r="B54" s="9" t="s">
        <v>66</v>
      </c>
      <c r="C54" s="8">
        <v>0.41239780092592593</v>
      </c>
      <c r="D54" s="8">
        <v>0.42854712962962965</v>
      </c>
      <c r="E54" s="8">
        <v>0.42854712962962965</v>
      </c>
      <c r="F54" s="49">
        <f t="shared" si="38"/>
        <v>0</v>
      </c>
      <c r="G54" s="96">
        <v>10.71</v>
      </c>
      <c r="H54" s="96">
        <f t="shared" si="39"/>
        <v>0.71000000000000085</v>
      </c>
      <c r="I54" s="108">
        <v>8590</v>
      </c>
      <c r="J54" s="108">
        <v>8650</v>
      </c>
      <c r="K54" s="9">
        <v>9420</v>
      </c>
      <c r="L54" s="9">
        <v>9130</v>
      </c>
      <c r="M54" s="96">
        <f t="shared" si="40"/>
        <v>0.69848661233993015</v>
      </c>
      <c r="N54" s="96">
        <f t="shared" si="41"/>
        <v>9.6623981373690331</v>
      </c>
      <c r="O54" s="88" t="s">
        <v>123</v>
      </c>
      <c r="P54" s="19">
        <v>-3.4</v>
      </c>
      <c r="Q54" s="68">
        <v>-6723</v>
      </c>
      <c r="R54" s="183"/>
      <c r="S54" s="11">
        <f t="shared" si="42"/>
        <v>9730.86</v>
      </c>
      <c r="T54" s="11">
        <f t="shared" si="43"/>
        <v>9184.5</v>
      </c>
      <c r="U54" s="11">
        <v>9510</v>
      </c>
      <c r="V54" s="14">
        <f t="shared" si="44"/>
        <v>0.95541401273885351</v>
      </c>
      <c r="W54" s="12">
        <v>9330</v>
      </c>
      <c r="X54" s="14">
        <f t="shared" si="45"/>
        <v>-0.95541401273885351</v>
      </c>
      <c r="Y54" s="61" t="s">
        <v>44</v>
      </c>
      <c r="Z54" s="62" t="s">
        <v>45</v>
      </c>
      <c r="AA54" s="72" t="str">
        <f t="shared" si="46"/>
        <v>패배</v>
      </c>
      <c r="AB54" s="72">
        <f t="shared" si="47"/>
        <v>-2.83</v>
      </c>
      <c r="AC54" s="86"/>
      <c r="AD54" s="11">
        <f t="shared" si="48"/>
        <v>9702.6</v>
      </c>
      <c r="AE54" s="11">
        <f t="shared" si="49"/>
        <v>9231.6</v>
      </c>
      <c r="AF54" s="11">
        <v>9510</v>
      </c>
      <c r="AG54" s="14">
        <f t="shared" si="50"/>
        <v>0.95541401273885351</v>
      </c>
      <c r="AH54" s="12">
        <v>8620</v>
      </c>
      <c r="AI54" s="14">
        <f t="shared" si="51"/>
        <v>-8.4925690021231421</v>
      </c>
      <c r="AJ54" s="3" t="str">
        <f t="shared" si="52"/>
        <v>패배</v>
      </c>
      <c r="AK54" s="70">
        <f t="shared" si="53"/>
        <v>-3.33</v>
      </c>
    </row>
    <row r="55" spans="1:37" s="1" customFormat="1" x14ac:dyDescent="0.55000000000000004">
      <c r="A55" s="215"/>
      <c r="B55" s="53" t="s">
        <v>67</v>
      </c>
      <c r="C55" s="5">
        <v>0.42640218749999997</v>
      </c>
      <c r="D55" s="5">
        <v>0.43359100694444441</v>
      </c>
      <c r="E55" s="5">
        <v>0.43359100694444441</v>
      </c>
      <c r="F55" s="5">
        <f t="shared" si="38"/>
        <v>0</v>
      </c>
      <c r="G55" s="96">
        <v>15.6</v>
      </c>
      <c r="H55" s="96">
        <f t="shared" si="39"/>
        <v>5.6</v>
      </c>
      <c r="I55" s="108">
        <v>3590</v>
      </c>
      <c r="J55" s="108">
        <v>3570</v>
      </c>
      <c r="K55" s="53">
        <v>3945</v>
      </c>
      <c r="L55" s="53">
        <v>4105</v>
      </c>
      <c r="M55" s="96">
        <f t="shared" si="40"/>
        <v>-0.55710306406685239</v>
      </c>
      <c r="N55" s="96">
        <f t="shared" si="41"/>
        <v>9.8885793871866294</v>
      </c>
      <c r="O55" s="88" t="s">
        <v>117</v>
      </c>
      <c r="P55" s="18">
        <v>3.71</v>
      </c>
      <c r="Q55" s="76">
        <v>7324</v>
      </c>
      <c r="R55" s="183"/>
      <c r="S55" s="11">
        <f t="shared" si="42"/>
        <v>4075.1849999999999</v>
      </c>
      <c r="T55" s="11">
        <f t="shared" si="43"/>
        <v>3846.375</v>
      </c>
      <c r="U55" s="11">
        <v>4150</v>
      </c>
      <c r="V55" s="14">
        <f t="shared" si="44"/>
        <v>5.1964512040557667</v>
      </c>
      <c r="W55" s="12">
        <v>3880</v>
      </c>
      <c r="X55" s="14">
        <f t="shared" si="45"/>
        <v>-1.6476552598225602</v>
      </c>
      <c r="Y55" s="61" t="s">
        <v>44</v>
      </c>
      <c r="Z55" s="62" t="s">
        <v>45</v>
      </c>
      <c r="AA55" s="72" t="str">
        <f t="shared" si="46"/>
        <v>승리</v>
      </c>
      <c r="AB55" s="72">
        <f t="shared" si="47"/>
        <v>2.9699999999999998</v>
      </c>
      <c r="AC55" s="86"/>
      <c r="AD55" s="11">
        <f t="shared" si="48"/>
        <v>4063.35</v>
      </c>
      <c r="AE55" s="11">
        <f t="shared" si="49"/>
        <v>3866.1</v>
      </c>
      <c r="AF55" s="11">
        <v>4150</v>
      </c>
      <c r="AG55" s="14">
        <f t="shared" si="50"/>
        <v>5.1964512040557667</v>
      </c>
      <c r="AH55" s="12">
        <v>3770</v>
      </c>
      <c r="AI55" s="14">
        <f t="shared" si="51"/>
        <v>-4.4359949302915078</v>
      </c>
      <c r="AJ55" s="3" t="str">
        <f t="shared" si="52"/>
        <v>승리</v>
      </c>
      <c r="AK55" s="70">
        <f t="shared" si="53"/>
        <v>3.67</v>
      </c>
    </row>
    <row r="56" spans="1:37" x14ac:dyDescent="0.55000000000000004">
      <c r="A56" s="215"/>
      <c r="B56" s="9" t="s">
        <v>68</v>
      </c>
      <c r="C56" s="8">
        <v>0.44512538194444445</v>
      </c>
      <c r="D56" s="8">
        <v>0.46187371527777782</v>
      </c>
      <c r="E56" s="8">
        <v>0.46187371527777782</v>
      </c>
      <c r="F56" s="49">
        <f t="shared" si="38"/>
        <v>0</v>
      </c>
      <c r="G56" s="96">
        <v>12.9</v>
      </c>
      <c r="H56" s="96">
        <f t="shared" si="39"/>
        <v>2.9000000000000004</v>
      </c>
      <c r="I56" s="108">
        <v>4650</v>
      </c>
      <c r="J56" s="108">
        <v>4600</v>
      </c>
      <c r="K56" s="9">
        <v>5190</v>
      </c>
      <c r="L56" s="9">
        <v>5033</v>
      </c>
      <c r="M56" s="96">
        <f t="shared" si="40"/>
        <v>-1.075268817204301</v>
      </c>
      <c r="N56" s="96">
        <f t="shared" si="41"/>
        <v>11.612903225806452</v>
      </c>
      <c r="O56" s="88" t="s">
        <v>114</v>
      </c>
      <c r="P56" s="19">
        <v>-3.35</v>
      </c>
      <c r="Q56" s="68">
        <v>-6598</v>
      </c>
      <c r="R56" s="183"/>
      <c r="S56" s="11">
        <f t="shared" si="42"/>
        <v>5361.27</v>
      </c>
      <c r="T56" s="11">
        <f t="shared" si="43"/>
        <v>5060.25</v>
      </c>
      <c r="U56" s="11">
        <v>5250</v>
      </c>
      <c r="V56" s="14">
        <f t="shared" si="44"/>
        <v>1.1560693641618498</v>
      </c>
      <c r="W56" s="12">
        <v>5140</v>
      </c>
      <c r="X56" s="14">
        <f t="shared" si="45"/>
        <v>-0.96339113680154143</v>
      </c>
      <c r="Y56" s="61" t="s">
        <v>44</v>
      </c>
      <c r="Z56" s="62" t="s">
        <v>45</v>
      </c>
      <c r="AA56" s="72" t="str">
        <f t="shared" si="46"/>
        <v>패배</v>
      </c>
      <c r="AB56" s="72">
        <f t="shared" si="47"/>
        <v>-2.83</v>
      </c>
      <c r="AC56" s="86"/>
      <c r="AD56" s="11">
        <f t="shared" si="48"/>
        <v>5345.7</v>
      </c>
      <c r="AE56" s="11">
        <f t="shared" si="49"/>
        <v>5086.2</v>
      </c>
      <c r="AF56" s="11">
        <v>5250</v>
      </c>
      <c r="AG56" s="14">
        <f t="shared" si="50"/>
        <v>1.1560693641618498</v>
      </c>
      <c r="AH56" s="12">
        <v>4880</v>
      </c>
      <c r="AI56" s="14">
        <f t="shared" si="51"/>
        <v>-5.973025048169557</v>
      </c>
      <c r="AJ56" s="3" t="str">
        <f t="shared" si="52"/>
        <v>패배</v>
      </c>
      <c r="AK56" s="70">
        <f t="shared" si="53"/>
        <v>-3.33</v>
      </c>
    </row>
    <row r="57" spans="1:37" x14ac:dyDescent="0.55000000000000004">
      <c r="A57" s="215"/>
      <c r="B57" s="53" t="s">
        <v>69</v>
      </c>
      <c r="C57" s="5">
        <v>0.47010086805555557</v>
      </c>
      <c r="D57" s="5">
        <v>0.47062548611111116</v>
      </c>
      <c r="E57" s="5">
        <v>0.47062548611111116</v>
      </c>
      <c r="F57" s="49">
        <f t="shared" si="38"/>
        <v>0</v>
      </c>
      <c r="G57" s="96">
        <v>18.02</v>
      </c>
      <c r="H57" s="96">
        <f t="shared" si="39"/>
        <v>8.02</v>
      </c>
      <c r="I57" s="108">
        <v>3830</v>
      </c>
      <c r="J57" s="108">
        <v>3865</v>
      </c>
      <c r="K57" s="53">
        <v>4285</v>
      </c>
      <c r="L57" s="53">
        <v>4455</v>
      </c>
      <c r="M57" s="96">
        <f t="shared" si="40"/>
        <v>0.91383812010443866</v>
      </c>
      <c r="N57" s="96">
        <f t="shared" si="41"/>
        <v>11.879895561357703</v>
      </c>
      <c r="O57" s="88" t="s">
        <v>113</v>
      </c>
      <c r="P57" s="18">
        <v>3.62</v>
      </c>
      <c r="Q57" s="76">
        <v>7145</v>
      </c>
      <c r="R57" s="183"/>
      <c r="S57" s="11">
        <f t="shared" si="42"/>
        <v>4426.4049999999997</v>
      </c>
      <c r="T57" s="11">
        <f t="shared" si="43"/>
        <v>4177.875</v>
      </c>
      <c r="U57" s="11">
        <v>4520</v>
      </c>
      <c r="V57" s="14">
        <f t="shared" si="44"/>
        <v>5.4842473745624272</v>
      </c>
      <c r="W57" s="12">
        <v>4285</v>
      </c>
      <c r="X57" s="14">
        <f t="shared" si="45"/>
        <v>0</v>
      </c>
      <c r="Y57" s="61" t="s">
        <v>44</v>
      </c>
      <c r="Z57" s="61" t="s">
        <v>44</v>
      </c>
      <c r="AA57" s="72" t="str">
        <f t="shared" si="46"/>
        <v>승리</v>
      </c>
      <c r="AB57" s="72">
        <f t="shared" si="47"/>
        <v>2.9699999999999998</v>
      </c>
      <c r="AC57" s="86"/>
      <c r="AD57" s="11">
        <f t="shared" si="48"/>
        <v>4413.55</v>
      </c>
      <c r="AE57" s="11">
        <f t="shared" si="49"/>
        <v>4199.3</v>
      </c>
      <c r="AF57" s="11">
        <v>4520</v>
      </c>
      <c r="AG57" s="14">
        <f t="shared" si="50"/>
        <v>5.4842473745624272</v>
      </c>
      <c r="AH57" s="12">
        <v>4070</v>
      </c>
      <c r="AI57" s="14">
        <f t="shared" si="51"/>
        <v>-5.0175029171528589</v>
      </c>
      <c r="AJ57" s="3" t="str">
        <f t="shared" si="52"/>
        <v>승리</v>
      </c>
      <c r="AK57" s="70">
        <f t="shared" si="53"/>
        <v>3.67</v>
      </c>
    </row>
    <row r="58" spans="1:37" x14ac:dyDescent="0.55000000000000004">
      <c r="A58" s="215"/>
      <c r="B58" s="53" t="s">
        <v>70</v>
      </c>
      <c r="C58" s="5">
        <v>0.49059149305555555</v>
      </c>
      <c r="D58" s="5">
        <v>0.49434122685185183</v>
      </c>
      <c r="E58" s="5">
        <v>0.49434122685185183</v>
      </c>
      <c r="F58" s="49">
        <f t="shared" si="38"/>
        <v>0</v>
      </c>
      <c r="G58" s="96">
        <v>21.05</v>
      </c>
      <c r="H58" s="96">
        <f t="shared" si="39"/>
        <v>11.05</v>
      </c>
      <c r="I58" s="108">
        <v>2090</v>
      </c>
      <c r="J58" s="108">
        <v>2130</v>
      </c>
      <c r="K58" s="53">
        <v>2300</v>
      </c>
      <c r="L58" s="53">
        <v>2390</v>
      </c>
      <c r="M58" s="96">
        <f t="shared" si="40"/>
        <v>1.9138755980861244</v>
      </c>
      <c r="N58" s="96">
        <f t="shared" si="41"/>
        <v>10.047846889952153</v>
      </c>
      <c r="O58" s="88" t="s">
        <v>123</v>
      </c>
      <c r="P58" s="18">
        <v>3.57</v>
      </c>
      <c r="Q58" s="76">
        <v>7063</v>
      </c>
      <c r="R58" s="183"/>
      <c r="S58" s="11">
        <f t="shared" si="42"/>
        <v>2375.9</v>
      </c>
      <c r="T58" s="11">
        <f t="shared" si="43"/>
        <v>2242.5</v>
      </c>
      <c r="U58" s="11">
        <v>2460</v>
      </c>
      <c r="V58" s="14">
        <f t="shared" si="44"/>
        <v>6.9565217391304346</v>
      </c>
      <c r="W58" s="12">
        <v>2290</v>
      </c>
      <c r="X58" s="14">
        <f t="shared" si="45"/>
        <v>-0.43478260869565216</v>
      </c>
      <c r="Y58" s="61" t="s">
        <v>44</v>
      </c>
      <c r="Z58" s="62" t="s">
        <v>45</v>
      </c>
      <c r="AA58" s="72" t="str">
        <f t="shared" si="46"/>
        <v>승리</v>
      </c>
      <c r="AB58" s="72">
        <f t="shared" si="47"/>
        <v>2.9699999999999998</v>
      </c>
      <c r="AC58" s="86"/>
      <c r="AD58" s="11">
        <f t="shared" si="48"/>
        <v>2369</v>
      </c>
      <c r="AE58" s="11">
        <f t="shared" si="49"/>
        <v>2254</v>
      </c>
      <c r="AF58" s="11">
        <v>2530</v>
      </c>
      <c r="AG58" s="14">
        <f t="shared" si="50"/>
        <v>10</v>
      </c>
      <c r="AH58" s="12">
        <v>2230</v>
      </c>
      <c r="AI58" s="14">
        <f t="shared" si="51"/>
        <v>-3.0434782608695654</v>
      </c>
      <c r="AJ58" s="3" t="str">
        <f t="shared" si="52"/>
        <v>승리</v>
      </c>
      <c r="AK58" s="70">
        <f t="shared" si="53"/>
        <v>3.67</v>
      </c>
    </row>
    <row r="59" spans="1:37" x14ac:dyDescent="0.55000000000000004">
      <c r="A59" s="215"/>
      <c r="B59" s="9" t="s">
        <v>71</v>
      </c>
      <c r="C59" s="8">
        <v>0.49451246527777776</v>
      </c>
      <c r="D59" s="8">
        <v>0.49521160879629633</v>
      </c>
      <c r="E59" s="8">
        <v>0.49521160879629633</v>
      </c>
      <c r="F59" s="49">
        <f t="shared" si="38"/>
        <v>0</v>
      </c>
      <c r="G59" s="96">
        <v>11.72</v>
      </c>
      <c r="H59" s="96">
        <f t="shared" si="39"/>
        <v>1.7200000000000006</v>
      </c>
      <c r="I59" s="108">
        <v>2475</v>
      </c>
      <c r="J59" s="108">
        <v>2465</v>
      </c>
      <c r="K59" s="9">
        <v>2730</v>
      </c>
      <c r="L59" s="9">
        <v>2645</v>
      </c>
      <c r="M59" s="96">
        <f t="shared" si="40"/>
        <v>-0.40404040404040403</v>
      </c>
      <c r="N59" s="96">
        <f t="shared" si="41"/>
        <v>10.303030303030303</v>
      </c>
      <c r="O59" s="88" t="s">
        <v>112</v>
      </c>
      <c r="P59" s="19">
        <v>-3.43</v>
      </c>
      <c r="Q59" s="68">
        <v>-6843</v>
      </c>
      <c r="R59" s="183"/>
      <c r="S59" s="11">
        <f t="shared" si="42"/>
        <v>2820.09</v>
      </c>
      <c r="T59" s="11">
        <f t="shared" si="43"/>
        <v>2661.75</v>
      </c>
      <c r="U59" s="11">
        <v>2730</v>
      </c>
      <c r="V59" s="14">
        <f t="shared" si="44"/>
        <v>0</v>
      </c>
      <c r="W59" s="12">
        <v>2395</v>
      </c>
      <c r="X59" s="14">
        <f t="shared" si="45"/>
        <v>-12.271062271062272</v>
      </c>
      <c r="Y59" s="62" t="s">
        <v>45</v>
      </c>
      <c r="Z59" s="62" t="s">
        <v>45</v>
      </c>
      <c r="AA59" s="72" t="str">
        <f t="shared" si="46"/>
        <v>패배</v>
      </c>
      <c r="AB59" s="72">
        <f t="shared" si="47"/>
        <v>-2.83</v>
      </c>
      <c r="AC59" s="86"/>
      <c r="AD59" s="11">
        <f t="shared" si="48"/>
        <v>2811.9</v>
      </c>
      <c r="AE59" s="11">
        <f t="shared" si="49"/>
        <v>2675.4</v>
      </c>
      <c r="AF59" s="11">
        <v>2765</v>
      </c>
      <c r="AG59" s="14">
        <f t="shared" si="50"/>
        <v>1.2820512820512822</v>
      </c>
      <c r="AH59" s="12">
        <v>2395</v>
      </c>
      <c r="AI59" s="14">
        <f t="shared" si="51"/>
        <v>-12.271062271062272</v>
      </c>
      <c r="AJ59" s="3" t="str">
        <f t="shared" si="52"/>
        <v>패배</v>
      </c>
      <c r="AK59" s="70">
        <f t="shared" si="53"/>
        <v>-3.33</v>
      </c>
    </row>
    <row r="60" spans="1:37" x14ac:dyDescent="0.55000000000000004">
      <c r="A60" s="215"/>
      <c r="B60" s="53" t="s">
        <v>72</v>
      </c>
      <c r="C60" s="5">
        <v>0.54568993055555559</v>
      </c>
      <c r="D60" s="5">
        <v>0.56369046296296299</v>
      </c>
      <c r="E60" s="5">
        <v>0.56369046296296299</v>
      </c>
      <c r="F60" s="49">
        <f t="shared" si="38"/>
        <v>0</v>
      </c>
      <c r="G60" s="96">
        <v>14.78</v>
      </c>
      <c r="H60" s="96">
        <f t="shared" si="39"/>
        <v>4.7799999999999994</v>
      </c>
      <c r="I60" s="108">
        <v>3045</v>
      </c>
      <c r="J60" s="108">
        <v>3045</v>
      </c>
      <c r="K60" s="53">
        <v>3375</v>
      </c>
      <c r="L60" s="53">
        <v>3400</v>
      </c>
      <c r="M60" s="96">
        <f t="shared" si="40"/>
        <v>0</v>
      </c>
      <c r="N60" s="96">
        <f t="shared" si="41"/>
        <v>10.83743842364532</v>
      </c>
      <c r="O60" s="88" t="s">
        <v>113</v>
      </c>
      <c r="P60" s="18">
        <v>0.41</v>
      </c>
      <c r="Q60" s="76">
        <v>814</v>
      </c>
      <c r="R60" s="183"/>
      <c r="S60" s="11">
        <f t="shared" si="42"/>
        <v>3486.375</v>
      </c>
      <c r="T60" s="11">
        <f t="shared" si="43"/>
        <v>3290.625</v>
      </c>
      <c r="U60" s="11">
        <v>3495</v>
      </c>
      <c r="V60" s="14">
        <f t="shared" si="44"/>
        <v>3.5555555555555554</v>
      </c>
      <c r="W60" s="12">
        <v>3350</v>
      </c>
      <c r="X60" s="14">
        <f t="shared" si="45"/>
        <v>-0.7407407407407407</v>
      </c>
      <c r="Y60" s="61" t="s">
        <v>44</v>
      </c>
      <c r="Z60" s="62" t="s">
        <v>45</v>
      </c>
      <c r="AA60" s="72" t="str">
        <f t="shared" si="46"/>
        <v>승리</v>
      </c>
      <c r="AB60" s="72">
        <f t="shared" si="47"/>
        <v>2.9699999999999998</v>
      </c>
      <c r="AC60" s="86"/>
      <c r="AD60" s="11">
        <f t="shared" si="48"/>
        <v>3476.25</v>
      </c>
      <c r="AE60" s="11">
        <f t="shared" si="49"/>
        <v>3307.5</v>
      </c>
      <c r="AF60" s="11">
        <v>3495</v>
      </c>
      <c r="AG60" s="14">
        <f t="shared" si="50"/>
        <v>3.5555555555555554</v>
      </c>
      <c r="AH60" s="12">
        <v>2925</v>
      </c>
      <c r="AI60" s="14">
        <f t="shared" si="51"/>
        <v>-13.333333333333334</v>
      </c>
      <c r="AJ60" s="3" t="str">
        <f t="shared" si="52"/>
        <v>승리</v>
      </c>
      <c r="AK60" s="70">
        <f t="shared" si="53"/>
        <v>3.67</v>
      </c>
    </row>
    <row r="61" spans="1:37" ht="33.9" customHeight="1" x14ac:dyDescent="0.55000000000000004">
      <c r="A61" s="236" t="s">
        <v>92</v>
      </c>
      <c r="B61" s="237"/>
      <c r="C61" s="237"/>
      <c r="D61" s="237"/>
      <c r="E61" s="237"/>
      <c r="F61" s="238"/>
      <c r="G61" s="217" t="s">
        <v>95</v>
      </c>
      <c r="H61" s="218"/>
      <c r="I61" s="109"/>
      <c r="J61" s="109"/>
      <c r="K61" s="219" t="s">
        <v>19</v>
      </c>
      <c r="L61" s="220"/>
      <c r="M61" s="118"/>
      <c r="N61" s="102"/>
      <c r="O61" s="102"/>
      <c r="P61" s="63">
        <f>AVERAGE(P50:P60)/100</f>
        <v>6.2909090909090927E-3</v>
      </c>
      <c r="Q61" s="64">
        <f>SUM(Q50:Q60)</f>
        <v>13639</v>
      </c>
      <c r="R61" s="183"/>
      <c r="S61" s="15" t="s">
        <v>23</v>
      </c>
      <c r="T61" s="15" t="s">
        <v>23</v>
      </c>
      <c r="U61" s="16" t="s">
        <v>24</v>
      </c>
      <c r="V61" s="20">
        <f>AVERAGE(V50:V60)</f>
        <v>4.7290480009645171</v>
      </c>
      <c r="W61" s="16" t="s">
        <v>73</v>
      </c>
      <c r="X61" s="20">
        <f>AVERAGE(X50:X60)</f>
        <v>-1.9137301538639624</v>
      </c>
      <c r="Y61" s="44">
        <f>COUNTIF(Y50:Y60, "▲")/COUNTA(Y50:Y60)</f>
        <v>0.90909090909090906</v>
      </c>
      <c r="Z61" s="44">
        <f>COUNTIF(Z50:Z60, "▲")/COUNTA(Z50:Z60)</f>
        <v>0.27272727272727271</v>
      </c>
      <c r="AA61" s="65">
        <f>COUNTIF(AA50:AA60, "승리")/COUNTA(AA50:AA60)</f>
        <v>0.63636363636363635</v>
      </c>
      <c r="AB61" s="66">
        <f>AVERAGE(AB50:AB60)</f>
        <v>0.86090909090909085</v>
      </c>
      <c r="AC61" s="87"/>
      <c r="AD61" s="15" t="s">
        <v>23</v>
      </c>
      <c r="AE61" s="15" t="s">
        <v>23</v>
      </c>
      <c r="AF61" s="16" t="s">
        <v>24</v>
      </c>
      <c r="AG61" s="20">
        <f>AVERAGE(AG50:AG59)</f>
        <v>6.2376071386850791</v>
      </c>
      <c r="AH61" s="16" t="s">
        <v>24</v>
      </c>
      <c r="AI61" s="20">
        <f>AVERAGE(AI50:AI59)</f>
        <v>-6.9855148067787498</v>
      </c>
      <c r="AJ61" s="22">
        <f>COUNTIF(AJ50:AJ60, "승리")/COUNTA(AJ50:AJ59)</f>
        <v>0.8</v>
      </c>
      <c r="AK61" s="71">
        <f>AVERAGE(AK50:AK59)</f>
        <v>1.57</v>
      </c>
    </row>
    <row r="62" spans="1:37" ht="4.8499999999999996" customHeight="1" x14ac:dyDescent="0.55000000000000004">
      <c r="A62" s="24"/>
      <c r="B62" s="25"/>
      <c r="C62" s="25"/>
      <c r="D62" s="25"/>
      <c r="E62" s="25"/>
      <c r="F62" s="25"/>
      <c r="G62" s="97"/>
      <c r="H62" s="97"/>
      <c r="I62" s="110"/>
      <c r="J62" s="110"/>
      <c r="K62" s="25"/>
      <c r="L62" s="26"/>
      <c r="M62" s="119"/>
      <c r="N62" s="103"/>
      <c r="O62" s="103"/>
      <c r="P62" s="27"/>
      <c r="Q62" s="28"/>
      <c r="R62" s="23"/>
      <c r="S62" s="29"/>
      <c r="T62" s="29"/>
      <c r="U62" s="30"/>
      <c r="V62" s="31"/>
      <c r="W62" s="25"/>
      <c r="X62" s="31"/>
      <c r="Y62" s="31"/>
      <c r="Z62" s="31"/>
      <c r="AA62" s="32"/>
      <c r="AB62" s="33"/>
      <c r="AC62" s="33"/>
      <c r="AD62" s="33"/>
      <c r="AE62" s="33"/>
      <c r="AF62" s="47"/>
      <c r="AG62" s="47"/>
      <c r="AH62" s="47"/>
      <c r="AI62" s="47"/>
      <c r="AJ62" s="47"/>
      <c r="AK62" s="47"/>
    </row>
    <row r="63" spans="1:37" ht="17.600000000000001" customHeight="1" x14ac:dyDescent="0.55000000000000004">
      <c r="A63" s="215">
        <v>42656</v>
      </c>
      <c r="B63" s="197" t="s">
        <v>22</v>
      </c>
      <c r="C63" s="59" t="s">
        <v>83</v>
      </c>
      <c r="D63" s="197" t="s">
        <v>84</v>
      </c>
      <c r="E63" s="197"/>
      <c r="F63" s="197"/>
      <c r="G63" s="216" t="s">
        <v>89</v>
      </c>
      <c r="H63" s="216" t="s">
        <v>91</v>
      </c>
      <c r="I63" s="197" t="s">
        <v>27</v>
      </c>
      <c r="J63" s="197"/>
      <c r="K63" s="197"/>
      <c r="L63" s="197"/>
      <c r="M63" s="213" t="s">
        <v>109</v>
      </c>
      <c r="N63" s="214" t="s">
        <v>110</v>
      </c>
      <c r="O63" s="214" t="s">
        <v>111</v>
      </c>
      <c r="P63" s="204" t="s">
        <v>10</v>
      </c>
      <c r="Q63" s="204" t="s">
        <v>11</v>
      </c>
      <c r="R63" s="183"/>
      <c r="S63" s="58" t="s">
        <v>18</v>
      </c>
      <c r="T63" s="58" t="s">
        <v>17</v>
      </c>
      <c r="U63" s="197" t="s">
        <v>14</v>
      </c>
      <c r="V63" s="197"/>
      <c r="W63" s="197"/>
      <c r="X63" s="197"/>
      <c r="Y63" s="197"/>
      <c r="Z63" s="197"/>
      <c r="AA63" s="197"/>
      <c r="AB63" s="59">
        <v>0.33</v>
      </c>
      <c r="AC63" s="84"/>
      <c r="AD63" s="58" t="s">
        <v>18</v>
      </c>
      <c r="AE63" s="58" t="s">
        <v>17</v>
      </c>
      <c r="AF63" s="74"/>
      <c r="AG63" s="74"/>
      <c r="AH63" s="74"/>
      <c r="AI63" s="75"/>
      <c r="AJ63" s="75"/>
    </row>
    <row r="64" spans="1:37" ht="35.15" customHeight="1" x14ac:dyDescent="0.55000000000000004">
      <c r="A64" s="215"/>
      <c r="B64" s="197"/>
      <c r="C64" s="59" t="s">
        <v>81</v>
      </c>
      <c r="D64" s="59" t="s">
        <v>79</v>
      </c>
      <c r="E64" s="59" t="s">
        <v>75</v>
      </c>
      <c r="F64" s="59" t="s">
        <v>82</v>
      </c>
      <c r="G64" s="199"/>
      <c r="H64" s="200"/>
      <c r="I64" s="112" t="s">
        <v>107</v>
      </c>
      <c r="J64" s="112" t="s">
        <v>108</v>
      </c>
      <c r="K64" s="59" t="s">
        <v>12</v>
      </c>
      <c r="L64" s="59" t="s">
        <v>13</v>
      </c>
      <c r="M64" s="199"/>
      <c r="N64" s="181"/>
      <c r="O64" s="203"/>
      <c r="P64" s="181"/>
      <c r="Q64" s="181"/>
      <c r="R64" s="183"/>
      <c r="S64" s="58">
        <v>3.3</v>
      </c>
      <c r="T64" s="58">
        <v>2.5</v>
      </c>
      <c r="U64" s="59" t="s">
        <v>15</v>
      </c>
      <c r="V64" s="59" t="s">
        <v>18</v>
      </c>
      <c r="W64" s="59" t="s">
        <v>16</v>
      </c>
      <c r="X64" s="59" t="s">
        <v>17</v>
      </c>
      <c r="Y64" s="67" t="s">
        <v>46</v>
      </c>
      <c r="Z64" s="67" t="s">
        <v>48</v>
      </c>
      <c r="AA64" s="60" t="s">
        <v>31</v>
      </c>
      <c r="AB64" s="60" t="s">
        <v>30</v>
      </c>
      <c r="AC64" s="85"/>
      <c r="AD64" s="58">
        <v>3.3</v>
      </c>
      <c r="AE64" s="58">
        <v>2.5</v>
      </c>
      <c r="AF64" s="59" t="s">
        <v>60</v>
      </c>
      <c r="AG64" s="59" t="s">
        <v>18</v>
      </c>
      <c r="AH64" s="59" t="s">
        <v>61</v>
      </c>
      <c r="AI64" s="56" t="s">
        <v>17</v>
      </c>
      <c r="AJ64" s="21" t="s">
        <v>31</v>
      </c>
      <c r="AK64" s="69" t="s">
        <v>30</v>
      </c>
    </row>
    <row r="65" spans="1:37" x14ac:dyDescent="0.55000000000000004">
      <c r="A65" s="215"/>
      <c r="B65" s="12" t="s">
        <v>70</v>
      </c>
      <c r="C65" s="37">
        <v>0.37803471064814814</v>
      </c>
      <c r="D65" s="37">
        <v>0.37803564814814816</v>
      </c>
      <c r="E65" s="37">
        <v>0.37829207175925927</v>
      </c>
      <c r="F65" s="37">
        <f t="shared" ref="F65:F72" si="54">E65-D65</f>
        <v>2.5642361111111178E-4</v>
      </c>
      <c r="G65" s="96">
        <v>29.96</v>
      </c>
      <c r="H65" s="96">
        <f t="shared" ref="H65:H72" si="55">G65-10</f>
        <v>19.96</v>
      </c>
      <c r="I65" s="108">
        <v>2470</v>
      </c>
      <c r="J65" s="108">
        <v>2400</v>
      </c>
      <c r="K65" s="95">
        <v>2730</v>
      </c>
      <c r="L65" s="95">
        <v>2820</v>
      </c>
      <c r="M65" s="96">
        <f t="shared" ref="M65:M72" si="56">(J65-I65)*100/I65</f>
        <v>-2.834008097165992</v>
      </c>
      <c r="N65" s="96">
        <f t="shared" ref="N65:N72" si="57">(K65-I65)*100/I65</f>
        <v>10.526315789473685</v>
      </c>
      <c r="O65" s="125" t="s">
        <v>113</v>
      </c>
      <c r="P65" s="14">
        <v>2.96</v>
      </c>
      <c r="Q65" s="95">
        <v>8797</v>
      </c>
      <c r="R65" s="183"/>
      <c r="S65" s="11">
        <f t="shared" ref="S65:S72" si="58">K65+((K65/100)*S$64)</f>
        <v>2820.09</v>
      </c>
      <c r="T65" s="11">
        <f t="shared" ref="T65:T72" si="59">K65-((K65/100)*T$64)</f>
        <v>2661.75</v>
      </c>
      <c r="U65" s="11">
        <v>3080</v>
      </c>
      <c r="V65" s="14">
        <f t="shared" ref="V65:V72" si="60">((U65-$K65)*100/$K65)</f>
        <v>12.820512820512821</v>
      </c>
      <c r="W65" s="12">
        <v>2730</v>
      </c>
      <c r="X65" s="14">
        <f t="shared" ref="X65:X72" si="61">((W65-$K65)*100/$K65)</f>
        <v>0</v>
      </c>
      <c r="Y65" s="61" t="s">
        <v>44</v>
      </c>
      <c r="Z65" s="61" t="s">
        <v>44</v>
      </c>
      <c r="AA65" s="72" t="str">
        <f t="shared" ref="AA65:AA72" si="62">IF(Z65="▲",IF(S65&lt;=U65,"승리","패배"),IF(T65&gt;=W65,"패배",IF(S65&lt;=U65,"승리","패배")))</f>
        <v>승리</v>
      </c>
      <c r="AB65" s="72">
        <f t="shared" ref="AB65:AB72" si="63">IF(AA65="승리", $S$49-$AB$2, -($T$49+$AB$2))</f>
        <v>2.9699999999999998</v>
      </c>
      <c r="AC65" s="86"/>
      <c r="AD65" s="11">
        <f t="shared" ref="AD65:AD72" si="64">K65+((K65/100)*AD$64)</f>
        <v>2820.09</v>
      </c>
      <c r="AE65" s="11">
        <f t="shared" ref="AE65:AE72" si="65">K65-((K65/100)*AE$64)</f>
        <v>2661.75</v>
      </c>
      <c r="AF65" s="11">
        <v>3210</v>
      </c>
      <c r="AG65" s="14">
        <f t="shared" ref="AG65:AG72" si="66">((AF65-$K65)*100/$K65)</f>
        <v>17.582417582417584</v>
      </c>
      <c r="AH65" s="12">
        <v>2430</v>
      </c>
      <c r="AI65" s="14">
        <f t="shared" ref="AI65:AI72" si="67">((AH65-$K65)*100/$K65)</f>
        <v>-10.989010989010989</v>
      </c>
      <c r="AJ65" s="3" t="str">
        <f t="shared" ref="AJ65:AJ72" si="68">IF(AF65&gt;=AD65,"승리","패배")</f>
        <v>승리</v>
      </c>
      <c r="AK65" s="70">
        <f t="shared" ref="AK65:AK72" si="69">IF(AJ65="승리", $AD$35-$AB$2, -($AE$35+$AB$2))</f>
        <v>3.67</v>
      </c>
    </row>
    <row r="66" spans="1:37" x14ac:dyDescent="0.55000000000000004">
      <c r="A66" s="215"/>
      <c r="B66" s="12" t="s">
        <v>40</v>
      </c>
      <c r="C66" s="37">
        <v>0.3792578703703704</v>
      </c>
      <c r="D66" s="37">
        <v>0.3792587731481481</v>
      </c>
      <c r="E66" s="37">
        <v>0.38139623842592596</v>
      </c>
      <c r="F66" s="37">
        <f t="shared" si="54"/>
        <v>2.1374652777778613E-3</v>
      </c>
      <c r="G66" s="96">
        <v>29.91</v>
      </c>
      <c r="H66" s="96">
        <f t="shared" si="55"/>
        <v>19.91</v>
      </c>
      <c r="I66" s="108">
        <v>7020</v>
      </c>
      <c r="J66" s="108">
        <v>8060</v>
      </c>
      <c r="K66" s="95">
        <v>8450</v>
      </c>
      <c r="L66" s="95">
        <v>8730</v>
      </c>
      <c r="M66" s="96">
        <f t="shared" si="56"/>
        <v>14.814814814814815</v>
      </c>
      <c r="N66" s="96">
        <f t="shared" si="57"/>
        <v>20.37037037037037</v>
      </c>
      <c r="O66" s="125" t="s">
        <v>117</v>
      </c>
      <c r="P66" s="14">
        <v>2.97</v>
      </c>
      <c r="Q66" s="95">
        <v>8793</v>
      </c>
      <c r="R66" s="183"/>
      <c r="S66" s="11">
        <f t="shared" si="58"/>
        <v>8728.85</v>
      </c>
      <c r="T66" s="11">
        <f t="shared" si="59"/>
        <v>8238.75</v>
      </c>
      <c r="U66" s="11">
        <v>9120</v>
      </c>
      <c r="V66" s="14">
        <f t="shared" si="60"/>
        <v>7.9289940828402363</v>
      </c>
      <c r="W66" s="12">
        <v>8450</v>
      </c>
      <c r="X66" s="14">
        <f t="shared" si="61"/>
        <v>0</v>
      </c>
      <c r="Y66" s="61" t="s">
        <v>44</v>
      </c>
      <c r="Z66" s="61" t="s">
        <v>44</v>
      </c>
      <c r="AA66" s="72" t="str">
        <f t="shared" si="62"/>
        <v>승리</v>
      </c>
      <c r="AB66" s="72">
        <f t="shared" si="63"/>
        <v>2.9699999999999998</v>
      </c>
      <c r="AC66" s="86"/>
      <c r="AD66" s="11">
        <f t="shared" si="64"/>
        <v>8728.85</v>
      </c>
      <c r="AE66" s="11">
        <f t="shared" si="65"/>
        <v>8238.75</v>
      </c>
      <c r="AF66" s="11">
        <v>9120</v>
      </c>
      <c r="AG66" s="14">
        <f t="shared" si="66"/>
        <v>7.9289940828402363</v>
      </c>
      <c r="AH66" s="12">
        <v>8450</v>
      </c>
      <c r="AI66" s="14">
        <f t="shared" si="67"/>
        <v>0</v>
      </c>
      <c r="AJ66" s="3" t="str">
        <f t="shared" si="68"/>
        <v>승리</v>
      </c>
      <c r="AK66" s="70">
        <f t="shared" si="69"/>
        <v>3.67</v>
      </c>
    </row>
    <row r="67" spans="1:37" x14ac:dyDescent="0.55000000000000004">
      <c r="A67" s="215"/>
      <c r="B67" s="12" t="s">
        <v>85</v>
      </c>
      <c r="C67" s="37">
        <v>0.41807261574074078</v>
      </c>
      <c r="D67" s="37">
        <v>0.4180733333333333</v>
      </c>
      <c r="E67" s="37">
        <v>0.42972378472222222</v>
      </c>
      <c r="F67" s="37">
        <f t="shared" si="54"/>
        <v>1.1650451388888927E-2</v>
      </c>
      <c r="G67" s="96">
        <v>10.25</v>
      </c>
      <c r="H67" s="96">
        <f t="shared" si="55"/>
        <v>0.25</v>
      </c>
      <c r="I67" s="108">
        <v>5170</v>
      </c>
      <c r="J67" s="108">
        <v>5140</v>
      </c>
      <c r="K67" s="95">
        <v>5690</v>
      </c>
      <c r="L67" s="95">
        <v>5530</v>
      </c>
      <c r="M67" s="96">
        <f t="shared" si="56"/>
        <v>-0.58027079303675044</v>
      </c>
      <c r="N67" s="96">
        <f t="shared" si="57"/>
        <v>10.058027079303676</v>
      </c>
      <c r="O67" s="125" t="s">
        <v>112</v>
      </c>
      <c r="P67" s="14">
        <v>-3.13</v>
      </c>
      <c r="Q67" s="95">
        <v>-9270</v>
      </c>
      <c r="R67" s="183"/>
      <c r="S67" s="11">
        <f t="shared" si="58"/>
        <v>5877.77</v>
      </c>
      <c r="T67" s="11">
        <f t="shared" si="59"/>
        <v>5547.75</v>
      </c>
      <c r="U67" s="95">
        <v>5690</v>
      </c>
      <c r="V67" s="14">
        <f t="shared" si="60"/>
        <v>0</v>
      </c>
      <c r="W67" s="12">
        <v>5570</v>
      </c>
      <c r="X67" s="14">
        <f t="shared" si="61"/>
        <v>-2.1089630931458698</v>
      </c>
      <c r="Y67" s="62" t="s">
        <v>45</v>
      </c>
      <c r="Z67" s="62" t="s">
        <v>45</v>
      </c>
      <c r="AA67" s="72" t="str">
        <f t="shared" si="62"/>
        <v>패배</v>
      </c>
      <c r="AB67" s="72">
        <f t="shared" si="63"/>
        <v>-2.83</v>
      </c>
      <c r="AC67" s="86"/>
      <c r="AD67" s="11">
        <f t="shared" si="64"/>
        <v>5877.77</v>
      </c>
      <c r="AE67" s="11">
        <f t="shared" si="65"/>
        <v>5547.75</v>
      </c>
      <c r="AF67" s="11">
        <v>5700</v>
      </c>
      <c r="AG67" s="14">
        <f t="shared" si="66"/>
        <v>0.1757469244288225</v>
      </c>
      <c r="AH67" s="12">
        <v>5270</v>
      </c>
      <c r="AI67" s="14">
        <f t="shared" si="67"/>
        <v>-7.3813708260105448</v>
      </c>
      <c r="AJ67" s="3" t="str">
        <f t="shared" si="68"/>
        <v>패배</v>
      </c>
      <c r="AK67" s="70">
        <f t="shared" si="69"/>
        <v>-3.33</v>
      </c>
    </row>
    <row r="68" spans="1:37" x14ac:dyDescent="0.55000000000000004">
      <c r="A68" s="215"/>
      <c r="B68" s="12" t="s">
        <v>67</v>
      </c>
      <c r="C68" s="37">
        <v>0.42101563657407404</v>
      </c>
      <c r="D68" s="37">
        <v>0.42101636574074069</v>
      </c>
      <c r="E68" s="37">
        <v>0.43095674768518522</v>
      </c>
      <c r="F68" s="37">
        <f t="shared" si="54"/>
        <v>9.9403819444445207E-3</v>
      </c>
      <c r="G68" s="96">
        <v>12.23</v>
      </c>
      <c r="H68" s="96">
        <f t="shared" si="55"/>
        <v>2.2300000000000004</v>
      </c>
      <c r="I68" s="108">
        <v>3515</v>
      </c>
      <c r="J68" s="108">
        <v>3730</v>
      </c>
      <c r="K68" s="95">
        <v>3870</v>
      </c>
      <c r="L68" s="95">
        <v>3770</v>
      </c>
      <c r="M68" s="96">
        <f t="shared" si="56"/>
        <v>6.1166429587482218</v>
      </c>
      <c r="N68" s="96">
        <f t="shared" si="57"/>
        <v>10.099573257467995</v>
      </c>
      <c r="O68" s="125" t="s">
        <v>117</v>
      </c>
      <c r="P68" s="14">
        <v>-2.91</v>
      </c>
      <c r="Q68" s="95">
        <v>-8659</v>
      </c>
      <c r="R68" s="183"/>
      <c r="S68" s="11">
        <f t="shared" si="58"/>
        <v>3997.71</v>
      </c>
      <c r="T68" s="11">
        <f t="shared" si="59"/>
        <v>3773.25</v>
      </c>
      <c r="U68" s="11">
        <v>3945</v>
      </c>
      <c r="V68" s="14">
        <f t="shared" si="60"/>
        <v>1.9379844961240309</v>
      </c>
      <c r="W68" s="12">
        <v>3715</v>
      </c>
      <c r="X68" s="14">
        <f t="shared" si="61"/>
        <v>-4.0051679586563305</v>
      </c>
      <c r="Y68" s="62" t="s">
        <v>45</v>
      </c>
      <c r="Z68" s="62" t="s">
        <v>45</v>
      </c>
      <c r="AA68" s="72" t="str">
        <f t="shared" si="62"/>
        <v>패배</v>
      </c>
      <c r="AB68" s="72">
        <f t="shared" si="63"/>
        <v>-2.83</v>
      </c>
      <c r="AC68" s="86"/>
      <c r="AD68" s="11">
        <f t="shared" si="64"/>
        <v>3997.71</v>
      </c>
      <c r="AE68" s="11">
        <f t="shared" si="65"/>
        <v>3773.25</v>
      </c>
      <c r="AF68" s="11">
        <v>3945</v>
      </c>
      <c r="AG68" s="14">
        <f t="shared" si="66"/>
        <v>1.9379844961240309</v>
      </c>
      <c r="AH68" s="12">
        <v>3635</v>
      </c>
      <c r="AI68" s="14">
        <f t="shared" si="67"/>
        <v>-6.0723514211886309</v>
      </c>
      <c r="AJ68" s="3" t="str">
        <f t="shared" si="68"/>
        <v>패배</v>
      </c>
      <c r="AK68" s="70">
        <f t="shared" si="69"/>
        <v>-3.33</v>
      </c>
    </row>
    <row r="69" spans="1:37" x14ac:dyDescent="0.55000000000000004">
      <c r="A69" s="215"/>
      <c r="B69" s="12" t="s">
        <v>86</v>
      </c>
      <c r="C69" s="37">
        <v>0.44922310185185182</v>
      </c>
      <c r="D69" s="37">
        <v>0.44922383101851854</v>
      </c>
      <c r="E69" s="37">
        <v>0.45403967592592592</v>
      </c>
      <c r="F69" s="37">
        <f t="shared" si="54"/>
        <v>4.815844907407385E-3</v>
      </c>
      <c r="G69" s="96">
        <v>16.79</v>
      </c>
      <c r="H69" s="96">
        <f t="shared" si="55"/>
        <v>6.7899999999999991</v>
      </c>
      <c r="I69" s="108">
        <v>5300</v>
      </c>
      <c r="J69" s="108">
        <v>5300</v>
      </c>
      <c r="K69" s="95">
        <v>6140</v>
      </c>
      <c r="L69" s="95">
        <v>6020</v>
      </c>
      <c r="M69" s="96">
        <f t="shared" si="56"/>
        <v>0</v>
      </c>
      <c r="N69" s="116">
        <f t="shared" si="57"/>
        <v>15.849056603773585</v>
      </c>
      <c r="O69" s="127" t="s">
        <v>118</v>
      </c>
      <c r="P69" s="14">
        <v>-2.2799999999999998</v>
      </c>
      <c r="Q69" s="95">
        <v>-6715</v>
      </c>
      <c r="R69" s="183"/>
      <c r="S69" s="11">
        <f t="shared" si="58"/>
        <v>6342.62</v>
      </c>
      <c r="T69" s="11">
        <f t="shared" si="59"/>
        <v>5986.5</v>
      </c>
      <c r="U69" s="11">
        <v>6080</v>
      </c>
      <c r="V69" s="14">
        <f t="shared" si="60"/>
        <v>-0.9771986970684039</v>
      </c>
      <c r="W69" s="12">
        <v>5900</v>
      </c>
      <c r="X69" s="14">
        <f t="shared" si="61"/>
        <v>-3.9087947882736156</v>
      </c>
      <c r="Y69" s="62" t="s">
        <v>45</v>
      </c>
      <c r="Z69" s="62" t="s">
        <v>45</v>
      </c>
      <c r="AA69" s="72" t="str">
        <f t="shared" si="62"/>
        <v>패배</v>
      </c>
      <c r="AB69" s="72">
        <f t="shared" si="63"/>
        <v>-2.83</v>
      </c>
      <c r="AC69" s="86"/>
      <c r="AD69" s="11">
        <f t="shared" si="64"/>
        <v>6342.62</v>
      </c>
      <c r="AE69" s="11">
        <f t="shared" si="65"/>
        <v>5986.5</v>
      </c>
      <c r="AF69" s="11">
        <v>6190</v>
      </c>
      <c r="AG69" s="14">
        <f t="shared" si="66"/>
        <v>0.81433224755700329</v>
      </c>
      <c r="AH69" s="12">
        <v>5300</v>
      </c>
      <c r="AI69" s="14">
        <f t="shared" si="67"/>
        <v>-13.680781758957655</v>
      </c>
      <c r="AJ69" s="3" t="str">
        <f t="shared" si="68"/>
        <v>패배</v>
      </c>
      <c r="AK69" s="70">
        <f t="shared" si="69"/>
        <v>-3.33</v>
      </c>
    </row>
    <row r="70" spans="1:37" s="1" customFormat="1" x14ac:dyDescent="0.55000000000000004">
      <c r="A70" s="215"/>
      <c r="B70" s="12" t="s">
        <v>55</v>
      </c>
      <c r="C70" s="37">
        <v>0.45267776620370376</v>
      </c>
      <c r="D70" s="37">
        <v>0.45267858796296295</v>
      </c>
      <c r="E70" s="37">
        <v>0.4685592013888889</v>
      </c>
      <c r="F70" s="37">
        <f t="shared" si="54"/>
        <v>1.5880613425925949E-2</v>
      </c>
      <c r="G70" s="96">
        <v>17.73</v>
      </c>
      <c r="H70" s="96">
        <f t="shared" si="55"/>
        <v>7.73</v>
      </c>
      <c r="I70" s="108">
        <v>8010</v>
      </c>
      <c r="J70" s="108">
        <v>7970</v>
      </c>
      <c r="K70" s="95">
        <v>8840</v>
      </c>
      <c r="L70" s="95">
        <v>9130</v>
      </c>
      <c r="M70" s="96">
        <f t="shared" si="56"/>
        <v>-0.49937578027465668</v>
      </c>
      <c r="N70" s="96">
        <f t="shared" si="57"/>
        <v>10.362047440699126</v>
      </c>
      <c r="O70" s="125" t="s">
        <v>117</v>
      </c>
      <c r="P70" s="14">
        <v>2.94</v>
      </c>
      <c r="Q70" s="95">
        <v>8577</v>
      </c>
      <c r="R70" s="183"/>
      <c r="S70" s="11">
        <f t="shared" si="58"/>
        <v>9131.7199999999993</v>
      </c>
      <c r="T70" s="11">
        <f t="shared" si="59"/>
        <v>8619</v>
      </c>
      <c r="U70" s="11">
        <v>9340</v>
      </c>
      <c r="V70" s="14">
        <f t="shared" si="60"/>
        <v>5.6561085972850682</v>
      </c>
      <c r="W70" s="12">
        <v>8880</v>
      </c>
      <c r="X70" s="14">
        <f t="shared" si="61"/>
        <v>0.45248868778280543</v>
      </c>
      <c r="Y70" s="61" t="s">
        <v>44</v>
      </c>
      <c r="Z70" s="61" t="s">
        <v>44</v>
      </c>
      <c r="AA70" s="72" t="str">
        <f t="shared" si="62"/>
        <v>승리</v>
      </c>
      <c r="AB70" s="72">
        <f t="shared" si="63"/>
        <v>2.9699999999999998</v>
      </c>
      <c r="AC70" s="86"/>
      <c r="AD70" s="11">
        <f t="shared" si="64"/>
        <v>9131.7199999999993</v>
      </c>
      <c r="AE70" s="11">
        <f t="shared" si="65"/>
        <v>8619</v>
      </c>
      <c r="AF70" s="11">
        <v>9430</v>
      </c>
      <c r="AG70" s="14">
        <f t="shared" si="66"/>
        <v>6.6742081447963804</v>
      </c>
      <c r="AH70" s="12">
        <v>8900</v>
      </c>
      <c r="AI70" s="14">
        <f t="shared" si="67"/>
        <v>0.67873303167420818</v>
      </c>
      <c r="AJ70" s="3" t="str">
        <f t="shared" si="68"/>
        <v>승리</v>
      </c>
      <c r="AK70" s="70">
        <f t="shared" si="69"/>
        <v>3.67</v>
      </c>
    </row>
    <row r="71" spans="1:37" x14ac:dyDescent="0.55000000000000004">
      <c r="A71" s="215"/>
      <c r="B71" s="12" t="s">
        <v>87</v>
      </c>
      <c r="C71" s="37">
        <v>0.4863276967592593</v>
      </c>
      <c r="D71" s="37">
        <v>0.48632851851851849</v>
      </c>
      <c r="E71" s="37">
        <v>0.48774315972222221</v>
      </c>
      <c r="F71" s="37">
        <f t="shared" si="54"/>
        <v>1.4146412037037148E-3</v>
      </c>
      <c r="G71" s="96">
        <v>23.43</v>
      </c>
      <c r="H71" s="96">
        <f t="shared" si="55"/>
        <v>13.43</v>
      </c>
      <c r="I71" s="108">
        <v>6700</v>
      </c>
      <c r="J71" s="108">
        <v>6700</v>
      </c>
      <c r="K71" s="95">
        <v>7970</v>
      </c>
      <c r="L71" s="95">
        <v>7750</v>
      </c>
      <c r="M71" s="96">
        <f t="shared" si="56"/>
        <v>0</v>
      </c>
      <c r="N71" s="116">
        <f t="shared" si="57"/>
        <v>18.955223880597014</v>
      </c>
      <c r="O71" s="127" t="s">
        <v>115</v>
      </c>
      <c r="P71" s="14">
        <v>-3.08</v>
      </c>
      <c r="Q71" s="95">
        <v>-9088</v>
      </c>
      <c r="R71" s="183"/>
      <c r="S71" s="11">
        <f t="shared" si="58"/>
        <v>8233.01</v>
      </c>
      <c r="T71" s="11">
        <f t="shared" si="59"/>
        <v>7770.75</v>
      </c>
      <c r="U71" s="11">
        <v>8080</v>
      </c>
      <c r="V71" s="14">
        <f t="shared" si="60"/>
        <v>1.3801756587202008</v>
      </c>
      <c r="W71" s="12">
        <v>7510</v>
      </c>
      <c r="X71" s="14">
        <f t="shared" si="61"/>
        <v>-5.7716436637390212</v>
      </c>
      <c r="Y71" s="61" t="s">
        <v>44</v>
      </c>
      <c r="Z71" s="62" t="s">
        <v>45</v>
      </c>
      <c r="AA71" s="72" t="str">
        <f t="shared" si="62"/>
        <v>패배</v>
      </c>
      <c r="AB71" s="72">
        <f t="shared" si="63"/>
        <v>-2.83</v>
      </c>
      <c r="AC71" s="86"/>
      <c r="AD71" s="11">
        <f t="shared" si="64"/>
        <v>8233.01</v>
      </c>
      <c r="AE71" s="11">
        <f t="shared" si="65"/>
        <v>7770.75</v>
      </c>
      <c r="AF71" s="11">
        <v>8270</v>
      </c>
      <c r="AG71" s="14">
        <f t="shared" si="66"/>
        <v>3.7641154328732749</v>
      </c>
      <c r="AH71" s="12">
        <v>7730</v>
      </c>
      <c r="AI71" s="14">
        <f t="shared" si="67"/>
        <v>-3.0112923462986196</v>
      </c>
      <c r="AJ71" s="3" t="str">
        <f t="shared" si="68"/>
        <v>승리</v>
      </c>
      <c r="AK71" s="70">
        <f t="shared" si="69"/>
        <v>3.67</v>
      </c>
    </row>
    <row r="72" spans="1:37" x14ac:dyDescent="0.55000000000000004">
      <c r="A72" s="215"/>
      <c r="B72" s="12" t="s">
        <v>88</v>
      </c>
      <c r="C72" s="37">
        <v>0.60750528935185188</v>
      </c>
      <c r="D72" s="37">
        <v>0.60750601851851849</v>
      </c>
      <c r="E72" s="37">
        <v>0.60764668981481484</v>
      </c>
      <c r="F72" s="37">
        <f t="shared" si="54"/>
        <v>1.4067129629635744E-4</v>
      </c>
      <c r="G72" s="96">
        <v>24.43</v>
      </c>
      <c r="H72" s="96">
        <f t="shared" si="55"/>
        <v>14.43</v>
      </c>
      <c r="I72" s="108">
        <v>22100</v>
      </c>
      <c r="J72" s="108">
        <v>22250</v>
      </c>
      <c r="K72" s="95">
        <v>26450</v>
      </c>
      <c r="L72" s="95">
        <v>25750</v>
      </c>
      <c r="M72" s="96">
        <f t="shared" si="56"/>
        <v>0.67873303167420818</v>
      </c>
      <c r="N72" s="116">
        <f t="shared" si="57"/>
        <v>19.683257918552037</v>
      </c>
      <c r="O72" s="127" t="s">
        <v>119</v>
      </c>
      <c r="P72" s="14">
        <v>-2.97</v>
      </c>
      <c r="Q72" s="95">
        <v>-8636</v>
      </c>
      <c r="R72" s="183"/>
      <c r="S72" s="11">
        <f t="shared" si="58"/>
        <v>27322.85</v>
      </c>
      <c r="T72" s="11">
        <f t="shared" si="59"/>
        <v>25788.75</v>
      </c>
      <c r="U72" s="11">
        <v>26850</v>
      </c>
      <c r="V72" s="14">
        <f t="shared" si="60"/>
        <v>1.5122873345935728</v>
      </c>
      <c r="W72" s="11">
        <v>25750</v>
      </c>
      <c r="X72" s="14">
        <f t="shared" si="61"/>
        <v>-2.6465028355387523</v>
      </c>
      <c r="Y72" s="61" t="s">
        <v>44</v>
      </c>
      <c r="Z72" s="62" t="s">
        <v>45</v>
      </c>
      <c r="AA72" s="72" t="str">
        <f t="shared" si="62"/>
        <v>패배</v>
      </c>
      <c r="AB72" s="72">
        <f t="shared" si="63"/>
        <v>-2.83</v>
      </c>
      <c r="AC72" s="86"/>
      <c r="AD72" s="11">
        <f t="shared" si="64"/>
        <v>27322.85</v>
      </c>
      <c r="AE72" s="11">
        <f t="shared" si="65"/>
        <v>25788.75</v>
      </c>
      <c r="AF72" s="11">
        <v>27500</v>
      </c>
      <c r="AG72" s="14">
        <f t="shared" si="66"/>
        <v>3.9697542533081287</v>
      </c>
      <c r="AH72" s="12">
        <v>24350</v>
      </c>
      <c r="AI72" s="14">
        <f t="shared" si="67"/>
        <v>-7.9395085066162574</v>
      </c>
      <c r="AJ72" s="3" t="str">
        <f t="shared" si="68"/>
        <v>승리</v>
      </c>
      <c r="AK72" s="70">
        <f t="shared" si="69"/>
        <v>3.67</v>
      </c>
    </row>
    <row r="73" spans="1:37" ht="33.9" customHeight="1" x14ac:dyDescent="0.55000000000000004">
      <c r="A73" s="236" t="s">
        <v>90</v>
      </c>
      <c r="B73" s="237"/>
      <c r="C73" s="237"/>
      <c r="D73" s="237"/>
      <c r="E73" s="237"/>
      <c r="F73" s="238"/>
      <c r="G73" s="217" t="s">
        <v>96</v>
      </c>
      <c r="H73" s="218"/>
      <c r="I73" s="109"/>
      <c r="J73" s="109"/>
      <c r="K73" s="219" t="s">
        <v>19</v>
      </c>
      <c r="L73" s="220"/>
      <c r="M73" s="118"/>
      <c r="N73" s="102"/>
      <c r="O73" s="102"/>
      <c r="P73" s="63">
        <f>AVERAGE(P65:P72)/100</f>
        <v>-6.875E-3</v>
      </c>
      <c r="Q73" s="64">
        <f>SUM(Q65:Q72)</f>
        <v>-16201</v>
      </c>
      <c r="R73" s="183"/>
      <c r="S73" s="15" t="s">
        <v>23</v>
      </c>
      <c r="T73" s="15" t="s">
        <v>23</v>
      </c>
      <c r="U73" s="16" t="s">
        <v>24</v>
      </c>
      <c r="V73" s="20">
        <f>AVERAGE(V65:V72)</f>
        <v>3.7823580366259413</v>
      </c>
      <c r="W73" s="16" t="s">
        <v>73</v>
      </c>
      <c r="X73" s="20">
        <f>AVERAGE(X65:X72)</f>
        <v>-2.2485729564463477</v>
      </c>
      <c r="Y73" s="44">
        <f>COUNTIF(Y65:Y72, "▲")/COUNTA(Y65:Y72)</f>
        <v>0.625</v>
      </c>
      <c r="Z73" s="44">
        <f>COUNTIF(Z65:Z72, "▲")/COUNTA(Z65:Z72)</f>
        <v>0.375</v>
      </c>
      <c r="AA73" s="65">
        <f>COUNTIF(AA65:AA72, "승리")/COUNTA(AA65:AA72)</f>
        <v>0.375</v>
      </c>
      <c r="AB73" s="66">
        <f>AVERAGE(AB65:AB72)</f>
        <v>-0.65500000000000014</v>
      </c>
      <c r="AC73" s="87"/>
      <c r="AD73" s="15" t="s">
        <v>23</v>
      </c>
      <c r="AE73" s="15" t="s">
        <v>23</v>
      </c>
      <c r="AF73" s="16" t="s">
        <v>24</v>
      </c>
      <c r="AG73" s="20">
        <f>AVERAGE(AG65:AG72)</f>
        <v>5.3559441455431829</v>
      </c>
      <c r="AH73" s="16" t="s">
        <v>24</v>
      </c>
      <c r="AI73" s="20">
        <f>AVERAGE(AI65:AI72)</f>
        <v>-6.0494478520510615</v>
      </c>
      <c r="AJ73" s="22">
        <f>COUNTIF(AJ65:AJ72, "승리")/COUNTA(AJ65:AJ72)</f>
        <v>0.625</v>
      </c>
      <c r="AK73" s="71">
        <f>AVERAGE(AK65:AK72)</f>
        <v>1.0449999999999999</v>
      </c>
    </row>
    <row r="74" spans="1:37" ht="4.8499999999999996" customHeight="1" x14ac:dyDescent="0.55000000000000004">
      <c r="A74" s="24"/>
      <c r="B74" s="25"/>
      <c r="C74" s="25"/>
      <c r="D74" s="25"/>
      <c r="E74" s="25"/>
      <c r="F74" s="25"/>
      <c r="G74" s="97"/>
      <c r="H74" s="97"/>
      <c r="I74" s="111"/>
      <c r="J74" s="111"/>
      <c r="K74" s="103"/>
      <c r="L74" s="103"/>
      <c r="M74" s="119"/>
      <c r="N74" s="103"/>
      <c r="O74" s="103"/>
      <c r="P74" s="27"/>
      <c r="Q74" s="28"/>
      <c r="R74" s="23"/>
      <c r="S74" s="29"/>
      <c r="T74" s="29"/>
      <c r="U74" s="30"/>
      <c r="V74" s="31"/>
      <c r="W74" s="25"/>
      <c r="X74" s="31"/>
      <c r="Y74" s="31"/>
      <c r="Z74" s="31"/>
      <c r="AA74" s="32"/>
      <c r="AB74" s="33"/>
      <c r="AC74" s="33"/>
      <c r="AD74" s="33"/>
      <c r="AE74" s="33"/>
      <c r="AF74" s="47"/>
      <c r="AG74" s="47"/>
      <c r="AH74" s="47"/>
      <c r="AI74" s="47"/>
      <c r="AJ74" s="47"/>
      <c r="AK74" s="47"/>
    </row>
    <row r="75" spans="1:37" ht="17.600000000000001" customHeight="1" x14ac:dyDescent="0.55000000000000004">
      <c r="A75" s="215">
        <v>42657</v>
      </c>
      <c r="B75" s="197" t="s">
        <v>22</v>
      </c>
      <c r="C75" s="88" t="s">
        <v>12</v>
      </c>
      <c r="D75" s="197" t="s">
        <v>13</v>
      </c>
      <c r="E75" s="197"/>
      <c r="F75" s="197"/>
      <c r="G75" s="216" t="s">
        <v>89</v>
      </c>
      <c r="H75" s="216" t="s">
        <v>91</v>
      </c>
      <c r="I75" s="197" t="s">
        <v>27</v>
      </c>
      <c r="J75" s="197"/>
      <c r="K75" s="197"/>
      <c r="L75" s="197"/>
      <c r="M75" s="213" t="s">
        <v>109</v>
      </c>
      <c r="N75" s="214" t="s">
        <v>110</v>
      </c>
      <c r="O75" s="214" t="s">
        <v>111</v>
      </c>
      <c r="P75" s="204" t="s">
        <v>10</v>
      </c>
      <c r="Q75" s="204" t="s">
        <v>11</v>
      </c>
      <c r="R75" s="183"/>
      <c r="S75" s="58" t="s">
        <v>18</v>
      </c>
      <c r="T75" s="58" t="s">
        <v>17</v>
      </c>
      <c r="U75" s="197" t="s">
        <v>14</v>
      </c>
      <c r="V75" s="197"/>
      <c r="W75" s="197"/>
      <c r="X75" s="197"/>
      <c r="Y75" s="197"/>
      <c r="Z75" s="197"/>
      <c r="AA75" s="197"/>
      <c r="AB75" s="88">
        <v>0.33</v>
      </c>
      <c r="AC75" s="89"/>
      <c r="AD75" s="58" t="s">
        <v>18</v>
      </c>
      <c r="AE75" s="58" t="s">
        <v>17</v>
      </c>
      <c r="AF75" s="74"/>
      <c r="AG75" s="74"/>
      <c r="AH75" s="74"/>
      <c r="AI75" s="75"/>
      <c r="AJ75" s="75"/>
    </row>
    <row r="76" spans="1:37" ht="35.15" customHeight="1" x14ac:dyDescent="0.55000000000000004">
      <c r="A76" s="215"/>
      <c r="B76" s="197"/>
      <c r="C76" s="88" t="s">
        <v>74</v>
      </c>
      <c r="D76" s="88" t="s">
        <v>74</v>
      </c>
      <c r="E76" s="88" t="s">
        <v>75</v>
      </c>
      <c r="F76" s="88" t="s">
        <v>76</v>
      </c>
      <c r="G76" s="199"/>
      <c r="H76" s="200"/>
      <c r="I76" s="112" t="s">
        <v>107</v>
      </c>
      <c r="J76" s="112" t="s">
        <v>108</v>
      </c>
      <c r="K76" s="88" t="s">
        <v>12</v>
      </c>
      <c r="L76" s="88" t="s">
        <v>13</v>
      </c>
      <c r="M76" s="199"/>
      <c r="N76" s="181"/>
      <c r="O76" s="203"/>
      <c r="P76" s="181"/>
      <c r="Q76" s="181"/>
      <c r="R76" s="183"/>
      <c r="S76" s="58">
        <v>4</v>
      </c>
      <c r="T76" s="58">
        <v>3</v>
      </c>
      <c r="U76" s="88" t="s">
        <v>15</v>
      </c>
      <c r="V76" s="88" t="s">
        <v>18</v>
      </c>
      <c r="W76" s="88" t="s">
        <v>16</v>
      </c>
      <c r="X76" s="88" t="s">
        <v>17</v>
      </c>
      <c r="Y76" s="91" t="s">
        <v>46</v>
      </c>
      <c r="Z76" s="91" t="s">
        <v>48</v>
      </c>
      <c r="AA76" s="60" t="s">
        <v>31</v>
      </c>
      <c r="AB76" s="60" t="s">
        <v>30</v>
      </c>
      <c r="AC76" s="85"/>
      <c r="AD76" s="58">
        <v>3.3</v>
      </c>
      <c r="AE76" s="58">
        <v>2.5</v>
      </c>
      <c r="AF76" s="88" t="s">
        <v>60</v>
      </c>
      <c r="AG76" s="88" t="s">
        <v>18</v>
      </c>
      <c r="AH76" s="88" t="s">
        <v>61</v>
      </c>
      <c r="AI76" s="92" t="s">
        <v>17</v>
      </c>
      <c r="AJ76" s="21" t="s">
        <v>31</v>
      </c>
      <c r="AK76" s="69" t="s">
        <v>30</v>
      </c>
    </row>
    <row r="77" spans="1:37" x14ac:dyDescent="0.55000000000000004">
      <c r="A77" s="215"/>
      <c r="B77" s="12" t="s">
        <v>97</v>
      </c>
      <c r="C77" s="37">
        <v>0.38513171296296295</v>
      </c>
      <c r="D77" s="37">
        <v>0.38513262731481479</v>
      </c>
      <c r="E77" s="37">
        <v>0.48262686342592592</v>
      </c>
      <c r="F77" s="37">
        <f t="shared" ref="F77:F86" si="70">E77-D77</f>
        <v>9.7494236111111132E-2</v>
      </c>
      <c r="G77" s="96">
        <v>14.05</v>
      </c>
      <c r="H77" s="96">
        <f t="shared" ref="H77:H86" si="71">G77-10</f>
        <v>4.0500000000000007</v>
      </c>
      <c r="I77" s="108">
        <v>4200</v>
      </c>
      <c r="J77" s="108">
        <v>4375</v>
      </c>
      <c r="K77" s="95">
        <v>4620</v>
      </c>
      <c r="L77" s="95">
        <v>4480</v>
      </c>
      <c r="M77" s="96">
        <f t="shared" ref="M77:M86" si="72">(J77-I77)*100/I77</f>
        <v>4.166666666666667</v>
      </c>
      <c r="N77" s="96">
        <f t="shared" ref="N77:N86" si="73">(K77-I77)*100/I77</f>
        <v>10</v>
      </c>
      <c r="O77" s="107" t="s">
        <v>113</v>
      </c>
      <c r="P77" s="14">
        <v>-3.35</v>
      </c>
      <c r="Q77" s="95">
        <v>-13305</v>
      </c>
      <c r="R77" s="183"/>
      <c r="S77" s="11">
        <f t="shared" ref="S77:S86" si="74">K77+((K77/100)*S$76)</f>
        <v>4804.8</v>
      </c>
      <c r="T77" s="11">
        <f t="shared" ref="T77:T86" si="75">K77-((K77/100)*T$76)</f>
        <v>4481.3999999999996</v>
      </c>
      <c r="U77" s="11">
        <v>4660</v>
      </c>
      <c r="V77" s="14">
        <f t="shared" ref="V77:V86" si="76">((U77-$K77)*100/$K77)</f>
        <v>0.86580086580086579</v>
      </c>
      <c r="W77" s="12">
        <v>4485</v>
      </c>
      <c r="X77" s="14">
        <f t="shared" ref="X77:X86" si="77">((W77-$K77)*100/$K77)</f>
        <v>-2.9220779220779223</v>
      </c>
      <c r="Y77" s="61" t="s">
        <v>44</v>
      </c>
      <c r="Z77" s="62" t="s">
        <v>45</v>
      </c>
      <c r="AA77" s="90" t="str">
        <f t="shared" ref="AA77:AA86" si="78">IF(Z77="▲",IF(S77&lt;=U77,"승리","패배"),IF(T77&gt;=W77,"패배",IF(S77&lt;=U77,"승리","패배")))</f>
        <v>패배</v>
      </c>
      <c r="AB77" s="90">
        <f t="shared" ref="AB77:AB86" si="79">IF(AA77="승리", $S$76-$AB$2, -($T$76+$AB$2))</f>
        <v>-3.33</v>
      </c>
      <c r="AC77" s="86"/>
      <c r="AD77" s="11">
        <f t="shared" ref="AD77:AD86" si="80">K77+((K77/100)*AD$76)</f>
        <v>4772.46</v>
      </c>
      <c r="AE77" s="11">
        <f t="shared" ref="AE77:AE86" si="81">K77-((K77/100)*AE$76)</f>
        <v>4504.5</v>
      </c>
      <c r="AF77" s="11">
        <v>4790</v>
      </c>
      <c r="AG77" s="14">
        <f t="shared" ref="AG77:AG86" si="82">((AF77-$K77)*100/$K77)</f>
        <v>3.6796536796536796</v>
      </c>
      <c r="AH77" s="12">
        <v>4420</v>
      </c>
      <c r="AI77" s="14">
        <f t="shared" ref="AI77:AI86" si="83">((AH77-$K77)*100/$K77)</f>
        <v>-4.329004329004329</v>
      </c>
      <c r="AJ77" s="3" t="str">
        <f t="shared" ref="AJ77:AJ86" si="84">IF(AF77&gt;=AD77,"승리","패배")</f>
        <v>승리</v>
      </c>
      <c r="AK77" s="70">
        <f t="shared" ref="AK77:AK86" si="85">IF(AJ77="승리", $AD$76-$AB$2, -($AE$76+$AB$2))</f>
        <v>2.9699999999999998</v>
      </c>
    </row>
    <row r="78" spans="1:37" x14ac:dyDescent="0.55000000000000004">
      <c r="A78" s="215"/>
      <c r="B78" s="12" t="s">
        <v>52</v>
      </c>
      <c r="C78" s="37">
        <v>0.40871956018518518</v>
      </c>
      <c r="D78" s="37">
        <v>0.40872033564814814</v>
      </c>
      <c r="E78" s="37">
        <v>0.4092412962962963</v>
      </c>
      <c r="F78" s="37">
        <f t="shared" si="70"/>
        <v>5.2096064814816101E-4</v>
      </c>
      <c r="G78" s="96">
        <v>27.08</v>
      </c>
      <c r="H78" s="96">
        <f t="shared" si="71"/>
        <v>17.079999999999998</v>
      </c>
      <c r="I78" s="108">
        <v>9010</v>
      </c>
      <c r="J78" s="108">
        <v>9080</v>
      </c>
      <c r="K78" s="95">
        <v>10100</v>
      </c>
      <c r="L78" s="95">
        <v>10500</v>
      </c>
      <c r="M78" s="96">
        <f t="shared" si="72"/>
        <v>0.7769145394006659</v>
      </c>
      <c r="N78" s="96">
        <f t="shared" si="73"/>
        <v>12.097669256381797</v>
      </c>
      <c r="O78" s="125" t="s">
        <v>113</v>
      </c>
      <c r="P78" s="14">
        <v>3.62</v>
      </c>
      <c r="Q78" s="95">
        <v>14262</v>
      </c>
      <c r="R78" s="183"/>
      <c r="S78" s="11">
        <f t="shared" si="74"/>
        <v>10504</v>
      </c>
      <c r="T78" s="11">
        <f t="shared" si="75"/>
        <v>9797</v>
      </c>
      <c r="U78" s="11">
        <v>11450</v>
      </c>
      <c r="V78" s="14">
        <f t="shared" si="76"/>
        <v>13.366336633663366</v>
      </c>
      <c r="W78" s="12">
        <v>10100</v>
      </c>
      <c r="X78" s="14">
        <f t="shared" si="77"/>
        <v>0</v>
      </c>
      <c r="Y78" s="61" t="s">
        <v>44</v>
      </c>
      <c r="Z78" s="61" t="s">
        <v>44</v>
      </c>
      <c r="AA78" s="90" t="str">
        <f t="shared" si="78"/>
        <v>승리</v>
      </c>
      <c r="AB78" s="90">
        <f t="shared" si="79"/>
        <v>3.67</v>
      </c>
      <c r="AC78" s="86"/>
      <c r="AD78" s="11">
        <f t="shared" si="80"/>
        <v>10433.299999999999</v>
      </c>
      <c r="AE78" s="11">
        <f t="shared" si="81"/>
        <v>9847.5</v>
      </c>
      <c r="AF78" s="11">
        <v>11450</v>
      </c>
      <c r="AG78" s="14">
        <f t="shared" si="82"/>
        <v>13.366336633663366</v>
      </c>
      <c r="AH78" s="12">
        <v>9690</v>
      </c>
      <c r="AI78" s="14">
        <f t="shared" si="83"/>
        <v>-4.0594059405940595</v>
      </c>
      <c r="AJ78" s="3" t="str">
        <f t="shared" si="84"/>
        <v>승리</v>
      </c>
      <c r="AK78" s="70">
        <f t="shared" si="85"/>
        <v>2.9699999999999998</v>
      </c>
    </row>
    <row r="79" spans="1:37" x14ac:dyDescent="0.55000000000000004">
      <c r="A79" s="215"/>
      <c r="B79" s="12" t="s">
        <v>98</v>
      </c>
      <c r="C79" s="37">
        <v>0.41646631944444445</v>
      </c>
      <c r="D79" s="37">
        <v>0.41646708333333332</v>
      </c>
      <c r="E79" s="37">
        <v>0.41977158564814815</v>
      </c>
      <c r="F79" s="37">
        <f t="shared" si="70"/>
        <v>3.3045023148148278E-3</v>
      </c>
      <c r="G79" s="96">
        <v>10.67</v>
      </c>
      <c r="H79" s="96">
        <f t="shared" si="71"/>
        <v>0.66999999999999993</v>
      </c>
      <c r="I79" s="108">
        <v>5060</v>
      </c>
      <c r="J79" s="108">
        <v>5050</v>
      </c>
      <c r="K79" s="95">
        <v>5590</v>
      </c>
      <c r="L79" s="95">
        <v>5420</v>
      </c>
      <c r="M79" s="96">
        <f t="shared" si="72"/>
        <v>-0.19762845849802371</v>
      </c>
      <c r="N79" s="96">
        <f t="shared" si="73"/>
        <v>10.474308300395258</v>
      </c>
      <c r="O79" s="125" t="s">
        <v>112</v>
      </c>
      <c r="P79" s="14">
        <v>-3.36</v>
      </c>
      <c r="Q79" s="95">
        <v>-13334</v>
      </c>
      <c r="R79" s="183"/>
      <c r="S79" s="11">
        <f t="shared" si="74"/>
        <v>5813.6</v>
      </c>
      <c r="T79" s="11">
        <f t="shared" si="75"/>
        <v>5422.3</v>
      </c>
      <c r="U79" s="95">
        <v>5470</v>
      </c>
      <c r="V79" s="14">
        <f t="shared" si="76"/>
        <v>-2.1466905187835419</v>
      </c>
      <c r="W79" s="12">
        <v>5260</v>
      </c>
      <c r="X79" s="14">
        <f t="shared" si="77"/>
        <v>-5.9033989266547406</v>
      </c>
      <c r="Y79" s="62" t="s">
        <v>45</v>
      </c>
      <c r="Z79" s="62" t="s">
        <v>45</v>
      </c>
      <c r="AA79" s="90" t="str">
        <f t="shared" si="78"/>
        <v>패배</v>
      </c>
      <c r="AB79" s="90">
        <f t="shared" si="79"/>
        <v>-3.33</v>
      </c>
      <c r="AC79" s="86"/>
      <c r="AD79" s="11">
        <f t="shared" si="80"/>
        <v>5774.47</v>
      </c>
      <c r="AE79" s="11">
        <f t="shared" si="81"/>
        <v>5450.25</v>
      </c>
      <c r="AF79" s="11">
        <v>5600</v>
      </c>
      <c r="AG79" s="14">
        <f t="shared" si="82"/>
        <v>0.17889087656529518</v>
      </c>
      <c r="AH79" s="12">
        <v>5260</v>
      </c>
      <c r="AI79" s="14">
        <f t="shared" si="83"/>
        <v>-5.9033989266547406</v>
      </c>
      <c r="AJ79" s="3" t="str">
        <f t="shared" si="84"/>
        <v>패배</v>
      </c>
      <c r="AK79" s="70">
        <f t="shared" si="85"/>
        <v>-2.83</v>
      </c>
    </row>
    <row r="80" spans="1:37" x14ac:dyDescent="0.55000000000000004">
      <c r="A80" s="215"/>
      <c r="B80" s="12" t="s">
        <v>99</v>
      </c>
      <c r="C80" s="37">
        <v>0.44798996527777774</v>
      </c>
      <c r="D80" s="37">
        <v>0.44799068287037036</v>
      </c>
      <c r="E80" s="37">
        <v>0.44891292824074075</v>
      </c>
      <c r="F80" s="37">
        <f t="shared" si="70"/>
        <v>9.2224537037038923E-4</v>
      </c>
      <c r="G80" s="96">
        <v>16.899999999999999</v>
      </c>
      <c r="H80" s="96">
        <f t="shared" si="71"/>
        <v>6.8999999999999986</v>
      </c>
      <c r="I80" s="108">
        <v>2515</v>
      </c>
      <c r="J80" s="108">
        <v>2550</v>
      </c>
      <c r="K80" s="95">
        <v>2775</v>
      </c>
      <c r="L80" s="95">
        <v>2690</v>
      </c>
      <c r="M80" s="96">
        <f t="shared" si="72"/>
        <v>1.3916500994035785</v>
      </c>
      <c r="N80" s="96">
        <f t="shared" si="73"/>
        <v>10.337972166998012</v>
      </c>
      <c r="O80" s="107" t="s">
        <v>113</v>
      </c>
      <c r="P80" s="14">
        <v>-3.38</v>
      </c>
      <c r="Q80" s="95">
        <v>-13512</v>
      </c>
      <c r="R80" s="183"/>
      <c r="S80" s="11">
        <f t="shared" si="74"/>
        <v>2886</v>
      </c>
      <c r="T80" s="11">
        <f t="shared" si="75"/>
        <v>2691.75</v>
      </c>
      <c r="U80" s="11">
        <v>2940</v>
      </c>
      <c r="V80" s="14">
        <f t="shared" si="76"/>
        <v>5.9459459459459456</v>
      </c>
      <c r="W80" s="12">
        <v>2570</v>
      </c>
      <c r="X80" s="14">
        <f t="shared" si="77"/>
        <v>-7.3873873873873874</v>
      </c>
      <c r="Y80" s="61" t="s">
        <v>44</v>
      </c>
      <c r="Z80" s="62" t="s">
        <v>45</v>
      </c>
      <c r="AA80" s="90" t="str">
        <f t="shared" si="78"/>
        <v>패배</v>
      </c>
      <c r="AB80" s="90">
        <f t="shared" si="79"/>
        <v>-3.33</v>
      </c>
      <c r="AC80" s="86"/>
      <c r="AD80" s="11">
        <f t="shared" si="80"/>
        <v>2866.5749999999998</v>
      </c>
      <c r="AE80" s="11">
        <f t="shared" si="81"/>
        <v>2705.625</v>
      </c>
      <c r="AF80" s="11">
        <v>2940</v>
      </c>
      <c r="AG80" s="14">
        <f t="shared" si="82"/>
        <v>5.9459459459459456</v>
      </c>
      <c r="AH80" s="12">
        <v>2570</v>
      </c>
      <c r="AI80" s="14">
        <f t="shared" si="83"/>
        <v>-7.3873873873873874</v>
      </c>
      <c r="AJ80" s="3" t="str">
        <f t="shared" si="84"/>
        <v>승리</v>
      </c>
      <c r="AK80" s="70">
        <f t="shared" si="85"/>
        <v>2.9699999999999998</v>
      </c>
    </row>
    <row r="81" spans="1:37" x14ac:dyDescent="0.55000000000000004">
      <c r="A81" s="215"/>
      <c r="B81" s="12" t="s">
        <v>100</v>
      </c>
      <c r="C81" s="37">
        <v>0.45480393518518519</v>
      </c>
      <c r="D81" s="37">
        <v>0.45480476851851853</v>
      </c>
      <c r="E81" s="37">
        <v>0.45699228009259257</v>
      </c>
      <c r="F81" s="37">
        <f t="shared" si="70"/>
        <v>2.1875115740740414E-3</v>
      </c>
      <c r="G81" s="96">
        <v>27.25</v>
      </c>
      <c r="H81" s="96">
        <f t="shared" si="71"/>
        <v>17.25</v>
      </c>
      <c r="I81" s="108">
        <v>4715</v>
      </c>
      <c r="J81" s="108">
        <v>4725</v>
      </c>
      <c r="K81" s="95">
        <v>5640</v>
      </c>
      <c r="L81" s="95">
        <v>5460</v>
      </c>
      <c r="M81" s="96">
        <f t="shared" si="72"/>
        <v>0.21208907741251326</v>
      </c>
      <c r="N81" s="116">
        <f t="shared" si="73"/>
        <v>19.618239660657476</v>
      </c>
      <c r="O81" s="127" t="s">
        <v>115</v>
      </c>
      <c r="P81" s="14">
        <v>-3.51</v>
      </c>
      <c r="Q81" s="95">
        <v>-13846</v>
      </c>
      <c r="R81" s="183"/>
      <c r="S81" s="11">
        <f t="shared" si="74"/>
        <v>5865.6</v>
      </c>
      <c r="T81" s="11">
        <f t="shared" si="75"/>
        <v>5470.8</v>
      </c>
      <c r="U81" s="11">
        <v>5660</v>
      </c>
      <c r="V81" s="14">
        <f t="shared" si="76"/>
        <v>0.3546099290780142</v>
      </c>
      <c r="W81" s="12">
        <v>5440</v>
      </c>
      <c r="X81" s="14">
        <f t="shared" si="77"/>
        <v>-3.5460992907801416</v>
      </c>
      <c r="Y81" s="61" t="s">
        <v>44</v>
      </c>
      <c r="Z81" s="62" t="s">
        <v>45</v>
      </c>
      <c r="AA81" s="90" t="str">
        <f t="shared" si="78"/>
        <v>패배</v>
      </c>
      <c r="AB81" s="90">
        <f t="shared" si="79"/>
        <v>-3.33</v>
      </c>
      <c r="AC81" s="86"/>
      <c r="AD81" s="11">
        <f t="shared" si="80"/>
        <v>5826.12</v>
      </c>
      <c r="AE81" s="11">
        <f t="shared" si="81"/>
        <v>5499</v>
      </c>
      <c r="AF81" s="11">
        <v>6000</v>
      </c>
      <c r="AG81" s="14">
        <f t="shared" si="82"/>
        <v>6.3829787234042552</v>
      </c>
      <c r="AH81" s="12">
        <v>5370</v>
      </c>
      <c r="AI81" s="14">
        <f t="shared" si="83"/>
        <v>-4.7872340425531918</v>
      </c>
      <c r="AJ81" s="3" t="str">
        <f t="shared" si="84"/>
        <v>승리</v>
      </c>
      <c r="AK81" s="70">
        <f t="shared" si="85"/>
        <v>2.9699999999999998</v>
      </c>
    </row>
    <row r="82" spans="1:37" x14ac:dyDescent="0.55000000000000004">
      <c r="A82" s="215"/>
      <c r="B82" s="12" t="s">
        <v>42</v>
      </c>
      <c r="C82" s="37">
        <v>0.47005305555555554</v>
      </c>
      <c r="D82" s="37">
        <v>0.47005381944444441</v>
      </c>
      <c r="E82" s="37">
        <v>0.4889033333333333</v>
      </c>
      <c r="F82" s="37">
        <f t="shared" si="70"/>
        <v>1.8849513888888891E-2</v>
      </c>
      <c r="G82" s="96">
        <v>14.22</v>
      </c>
      <c r="H82" s="96">
        <f t="shared" si="71"/>
        <v>4.2200000000000006</v>
      </c>
      <c r="I82" s="108">
        <v>2250</v>
      </c>
      <c r="J82" s="108">
        <v>2270</v>
      </c>
      <c r="K82" s="95">
        <v>2475</v>
      </c>
      <c r="L82" s="95">
        <v>2390</v>
      </c>
      <c r="M82" s="96">
        <f t="shared" si="72"/>
        <v>0.88888888888888884</v>
      </c>
      <c r="N82" s="96">
        <f t="shared" si="73"/>
        <v>10</v>
      </c>
      <c r="O82" s="125" t="s">
        <v>116</v>
      </c>
      <c r="P82" s="14">
        <v>-3.75</v>
      </c>
      <c r="Q82" s="95">
        <v>-14949</v>
      </c>
      <c r="R82" s="183"/>
      <c r="S82" s="11">
        <f t="shared" si="74"/>
        <v>2574</v>
      </c>
      <c r="T82" s="11">
        <f t="shared" si="75"/>
        <v>2400.75</v>
      </c>
      <c r="U82" s="11">
        <v>2560</v>
      </c>
      <c r="V82" s="14">
        <f t="shared" si="76"/>
        <v>3.4343434343434343</v>
      </c>
      <c r="W82" s="12">
        <v>2440</v>
      </c>
      <c r="X82" s="14">
        <f t="shared" si="77"/>
        <v>-1.4141414141414141</v>
      </c>
      <c r="Y82" s="61" t="s">
        <v>44</v>
      </c>
      <c r="Z82" s="61" t="s">
        <v>44</v>
      </c>
      <c r="AA82" s="90" t="str">
        <f t="shared" si="78"/>
        <v>패배</v>
      </c>
      <c r="AB82" s="90">
        <f t="shared" si="79"/>
        <v>-3.33</v>
      </c>
      <c r="AC82" s="86"/>
      <c r="AD82" s="11">
        <f t="shared" si="80"/>
        <v>2556.6750000000002</v>
      </c>
      <c r="AE82" s="11">
        <f t="shared" si="81"/>
        <v>2413.125</v>
      </c>
      <c r="AF82" s="11">
        <v>2570</v>
      </c>
      <c r="AG82" s="14">
        <f t="shared" si="82"/>
        <v>3.8383838383838382</v>
      </c>
      <c r="AH82" s="12">
        <v>2200</v>
      </c>
      <c r="AI82" s="14">
        <f t="shared" si="83"/>
        <v>-11.111111111111111</v>
      </c>
      <c r="AJ82" s="3" t="str">
        <f t="shared" si="84"/>
        <v>승리</v>
      </c>
      <c r="AK82" s="70">
        <f t="shared" si="85"/>
        <v>2.9699999999999998</v>
      </c>
    </row>
    <row r="83" spans="1:37" x14ac:dyDescent="0.55000000000000004">
      <c r="A83" s="215"/>
      <c r="B83" s="12" t="s">
        <v>101</v>
      </c>
      <c r="C83" s="37">
        <v>0.48306570601851856</v>
      </c>
      <c r="D83" s="37">
        <v>0.48306631944444445</v>
      </c>
      <c r="E83" s="37">
        <v>0.52942108796296294</v>
      </c>
      <c r="F83" s="37">
        <f t="shared" si="70"/>
        <v>4.6354768518518497E-2</v>
      </c>
      <c r="G83" s="96">
        <v>11.9</v>
      </c>
      <c r="H83" s="96">
        <f t="shared" si="71"/>
        <v>1.9000000000000004</v>
      </c>
      <c r="I83" s="108">
        <v>5040</v>
      </c>
      <c r="J83" s="108">
        <v>5130</v>
      </c>
      <c r="K83" s="95">
        <v>5540</v>
      </c>
      <c r="L83" s="95">
        <v>5370</v>
      </c>
      <c r="M83" s="96">
        <f t="shared" si="72"/>
        <v>1.7857142857142858</v>
      </c>
      <c r="N83" s="96">
        <f t="shared" si="73"/>
        <v>9.9206349206349209</v>
      </c>
      <c r="O83" s="125" t="s">
        <v>117</v>
      </c>
      <c r="P83" s="14">
        <v>-3.39</v>
      </c>
      <c r="Q83" s="95">
        <v>-13509</v>
      </c>
      <c r="R83" s="183"/>
      <c r="S83" s="11">
        <f t="shared" si="74"/>
        <v>5761.6</v>
      </c>
      <c r="T83" s="11">
        <f t="shared" si="75"/>
        <v>5373.8</v>
      </c>
      <c r="U83" s="11">
        <v>5620</v>
      </c>
      <c r="V83" s="14">
        <f t="shared" si="76"/>
        <v>1.4440433212996391</v>
      </c>
      <c r="W83" s="12">
        <v>5410</v>
      </c>
      <c r="X83" s="14">
        <f t="shared" si="77"/>
        <v>-2.3465703971119134</v>
      </c>
      <c r="Y83" s="61" t="s">
        <v>44</v>
      </c>
      <c r="Z83" s="61" t="s">
        <v>44</v>
      </c>
      <c r="AA83" s="90" t="str">
        <f t="shared" si="78"/>
        <v>패배</v>
      </c>
      <c r="AB83" s="90">
        <f t="shared" si="79"/>
        <v>-3.33</v>
      </c>
      <c r="AC83" s="86"/>
      <c r="AD83" s="11">
        <f t="shared" si="80"/>
        <v>5722.82</v>
      </c>
      <c r="AE83" s="11">
        <f t="shared" si="81"/>
        <v>5401.5</v>
      </c>
      <c r="AF83" s="11">
        <v>5640</v>
      </c>
      <c r="AG83" s="14">
        <f t="shared" si="82"/>
        <v>1.8050541516245486</v>
      </c>
      <c r="AH83" s="12">
        <v>5210</v>
      </c>
      <c r="AI83" s="14">
        <f t="shared" si="83"/>
        <v>-5.9566787003610111</v>
      </c>
      <c r="AJ83" s="3" t="str">
        <f t="shared" si="84"/>
        <v>패배</v>
      </c>
      <c r="AK83" s="70">
        <f t="shared" si="85"/>
        <v>-2.83</v>
      </c>
    </row>
    <row r="84" spans="1:37" x14ac:dyDescent="0.55000000000000004">
      <c r="A84" s="215"/>
      <c r="B84" s="12" t="s">
        <v>102</v>
      </c>
      <c r="C84" s="37">
        <v>0.51030442129629627</v>
      </c>
      <c r="D84" s="37">
        <v>0.5103052199074074</v>
      </c>
      <c r="E84" s="37">
        <v>0.51056565972222223</v>
      </c>
      <c r="F84" s="37">
        <f t="shared" si="70"/>
        <v>2.6043981481482792E-4</v>
      </c>
      <c r="G84" s="96">
        <v>30</v>
      </c>
      <c r="H84" s="96">
        <f t="shared" si="71"/>
        <v>20</v>
      </c>
      <c r="I84" s="108">
        <v>4800</v>
      </c>
      <c r="J84" s="108">
        <v>4730</v>
      </c>
      <c r="K84" s="95">
        <v>5400</v>
      </c>
      <c r="L84" s="95">
        <v>5620</v>
      </c>
      <c r="M84" s="96">
        <f t="shared" si="72"/>
        <v>-1.4583333333333333</v>
      </c>
      <c r="N84" s="96">
        <f t="shared" si="73"/>
        <v>12.5</v>
      </c>
      <c r="O84" s="125" t="s">
        <v>113</v>
      </c>
      <c r="P84" s="14">
        <v>3.73</v>
      </c>
      <c r="Q84" s="95">
        <v>14913</v>
      </c>
      <c r="R84" s="183"/>
      <c r="S84" s="11">
        <f t="shared" si="74"/>
        <v>5616</v>
      </c>
      <c r="T84" s="11">
        <f t="shared" si="75"/>
        <v>5238</v>
      </c>
      <c r="U84" s="11">
        <v>5770</v>
      </c>
      <c r="V84" s="14">
        <f t="shared" si="76"/>
        <v>6.8518518518518521</v>
      </c>
      <c r="W84" s="12">
        <v>5350</v>
      </c>
      <c r="X84" s="14">
        <f t="shared" si="77"/>
        <v>-0.92592592592592593</v>
      </c>
      <c r="Y84" s="61" t="s">
        <v>44</v>
      </c>
      <c r="Z84" s="61" t="s">
        <v>44</v>
      </c>
      <c r="AA84" s="90" t="str">
        <f t="shared" si="78"/>
        <v>승리</v>
      </c>
      <c r="AB84" s="90">
        <f t="shared" si="79"/>
        <v>3.67</v>
      </c>
      <c r="AC84" s="86"/>
      <c r="AD84" s="11">
        <f t="shared" si="80"/>
        <v>5578.2</v>
      </c>
      <c r="AE84" s="11">
        <f t="shared" si="81"/>
        <v>5265</v>
      </c>
      <c r="AF84" s="11">
        <v>6240</v>
      </c>
      <c r="AG84" s="14">
        <f t="shared" si="82"/>
        <v>15.555555555555555</v>
      </c>
      <c r="AH84" s="12">
        <v>5235</v>
      </c>
      <c r="AI84" s="14">
        <f t="shared" si="83"/>
        <v>-3.0555555555555554</v>
      </c>
      <c r="AJ84" s="3" t="str">
        <f t="shared" si="84"/>
        <v>승리</v>
      </c>
      <c r="AK84" s="70">
        <f t="shared" si="85"/>
        <v>2.9699999999999998</v>
      </c>
    </row>
    <row r="85" spans="1:37" s="1" customFormat="1" x14ac:dyDescent="0.55000000000000004">
      <c r="A85" s="215"/>
      <c r="B85" s="12" t="s">
        <v>103</v>
      </c>
      <c r="C85" s="37">
        <v>0.56306547453703704</v>
      </c>
      <c r="D85" s="37">
        <v>0.56306629629629634</v>
      </c>
      <c r="E85" s="37">
        <v>0.625</v>
      </c>
      <c r="F85" s="37">
        <f t="shared" si="70"/>
        <v>6.1933703703703658E-2</v>
      </c>
      <c r="G85" s="96">
        <v>11.96</v>
      </c>
      <c r="H85" s="96">
        <f t="shared" si="71"/>
        <v>1.9600000000000009</v>
      </c>
      <c r="I85" s="108">
        <v>3930</v>
      </c>
      <c r="J85" s="108">
        <v>3950</v>
      </c>
      <c r="K85" s="95">
        <v>4315</v>
      </c>
      <c r="L85" s="95">
        <v>4325</v>
      </c>
      <c r="M85" s="96">
        <f t="shared" si="72"/>
        <v>0.5089058524173028</v>
      </c>
      <c r="N85" s="96">
        <f t="shared" si="73"/>
        <v>9.7964376590330797</v>
      </c>
      <c r="O85" s="125" t="s">
        <v>117</v>
      </c>
      <c r="P85" s="14">
        <v>-0.09</v>
      </c>
      <c r="Q85" s="95">
        <v>0</v>
      </c>
      <c r="R85" s="183"/>
      <c r="S85" s="11">
        <f t="shared" si="74"/>
        <v>4487.6000000000004</v>
      </c>
      <c r="T85" s="11">
        <f t="shared" si="75"/>
        <v>4185.55</v>
      </c>
      <c r="U85" s="11">
        <v>4400</v>
      </c>
      <c r="V85" s="14">
        <f t="shared" si="76"/>
        <v>1.969872537659328</v>
      </c>
      <c r="W85" s="12">
        <v>4275</v>
      </c>
      <c r="X85" s="14">
        <f t="shared" si="77"/>
        <v>-0.92699884125144849</v>
      </c>
      <c r="Y85" s="61" t="s">
        <v>44</v>
      </c>
      <c r="Z85" s="61" t="s">
        <v>44</v>
      </c>
      <c r="AA85" s="90" t="str">
        <f t="shared" si="78"/>
        <v>패배</v>
      </c>
      <c r="AB85" s="90">
        <f t="shared" si="79"/>
        <v>-3.33</v>
      </c>
      <c r="AC85" s="86"/>
      <c r="AD85" s="11">
        <f t="shared" si="80"/>
        <v>4457.3950000000004</v>
      </c>
      <c r="AE85" s="11">
        <f t="shared" si="81"/>
        <v>4207.125</v>
      </c>
      <c r="AF85" s="11">
        <v>4400</v>
      </c>
      <c r="AG85" s="14">
        <f t="shared" si="82"/>
        <v>1.969872537659328</v>
      </c>
      <c r="AH85" s="12">
        <v>4205</v>
      </c>
      <c r="AI85" s="14">
        <f t="shared" si="83"/>
        <v>-2.5492468134414832</v>
      </c>
      <c r="AJ85" s="3" t="str">
        <f t="shared" si="84"/>
        <v>패배</v>
      </c>
      <c r="AK85" s="70">
        <f t="shared" si="85"/>
        <v>-2.83</v>
      </c>
    </row>
    <row r="86" spans="1:37" x14ac:dyDescent="0.55000000000000004">
      <c r="A86" s="215"/>
      <c r="B86" s="12" t="s">
        <v>104</v>
      </c>
      <c r="C86" s="37">
        <v>0.57770299768518518</v>
      </c>
      <c r="D86" s="37">
        <v>0.57770372685185178</v>
      </c>
      <c r="E86" s="37">
        <v>0.5782441782407407</v>
      </c>
      <c r="F86" s="37">
        <f t="shared" si="70"/>
        <v>5.4045138888891842E-4</v>
      </c>
      <c r="G86" s="96">
        <v>19.12</v>
      </c>
      <c r="H86" s="96">
        <f t="shared" si="71"/>
        <v>9.120000000000001</v>
      </c>
      <c r="I86" s="108">
        <v>6120</v>
      </c>
      <c r="J86" s="108">
        <v>6030</v>
      </c>
      <c r="K86" s="95">
        <v>6750</v>
      </c>
      <c r="L86" s="95">
        <v>7020</v>
      </c>
      <c r="M86" s="96">
        <f t="shared" si="72"/>
        <v>-1.4705882352941178</v>
      </c>
      <c r="N86" s="96">
        <f t="shared" si="73"/>
        <v>10.294117647058824</v>
      </c>
      <c r="O86" s="125" t="s">
        <v>113</v>
      </c>
      <c r="P86" s="14">
        <v>3.66</v>
      </c>
      <c r="Q86" s="95">
        <v>14568</v>
      </c>
      <c r="R86" s="183"/>
      <c r="S86" s="11">
        <f t="shared" si="74"/>
        <v>7020</v>
      </c>
      <c r="T86" s="11">
        <f t="shared" si="75"/>
        <v>6547.5</v>
      </c>
      <c r="U86" s="11">
        <v>7290</v>
      </c>
      <c r="V86" s="14">
        <f t="shared" si="76"/>
        <v>8</v>
      </c>
      <c r="W86" s="12">
        <v>6790</v>
      </c>
      <c r="X86" s="14">
        <f t="shared" si="77"/>
        <v>0.59259259259259256</v>
      </c>
      <c r="Y86" s="61" t="s">
        <v>44</v>
      </c>
      <c r="Z86" s="61" t="s">
        <v>44</v>
      </c>
      <c r="AA86" s="90" t="str">
        <f t="shared" si="78"/>
        <v>승리</v>
      </c>
      <c r="AB86" s="90">
        <f t="shared" si="79"/>
        <v>3.67</v>
      </c>
      <c r="AC86" s="86"/>
      <c r="AD86" s="11">
        <f t="shared" si="80"/>
        <v>6972.75</v>
      </c>
      <c r="AE86" s="11">
        <f t="shared" si="81"/>
        <v>6581.25</v>
      </c>
      <c r="AF86" s="11">
        <v>7290</v>
      </c>
      <c r="AG86" s="14">
        <f t="shared" si="82"/>
        <v>8</v>
      </c>
      <c r="AH86" s="12">
        <v>6710</v>
      </c>
      <c r="AI86" s="14">
        <f t="shared" si="83"/>
        <v>-0.59259259259259256</v>
      </c>
      <c r="AJ86" s="3" t="str">
        <f t="shared" si="84"/>
        <v>승리</v>
      </c>
      <c r="AK86" s="70">
        <f t="shared" si="85"/>
        <v>2.9699999999999998</v>
      </c>
    </row>
    <row r="87" spans="1:37" ht="33.9" customHeight="1" x14ac:dyDescent="0.55000000000000004">
      <c r="A87" s="236" t="s">
        <v>122</v>
      </c>
      <c r="B87" s="237"/>
      <c r="C87" s="237"/>
      <c r="D87" s="237"/>
      <c r="E87" s="237"/>
      <c r="F87" s="238"/>
      <c r="G87" s="217" t="s">
        <v>105</v>
      </c>
      <c r="H87" s="218"/>
      <c r="I87" s="109"/>
      <c r="J87" s="109"/>
      <c r="K87" s="219" t="s">
        <v>19</v>
      </c>
      <c r="L87" s="220"/>
      <c r="M87" s="118"/>
      <c r="N87" s="102"/>
      <c r="O87" s="102"/>
      <c r="P87" s="63">
        <f>AVERAGE(P77:P86)/100</f>
        <v>-9.8200000000000006E-3</v>
      </c>
      <c r="Q87" s="64">
        <f>SUM(Q77:Q86)</f>
        <v>-38712</v>
      </c>
      <c r="R87" s="183"/>
      <c r="S87" s="15" t="s">
        <v>23</v>
      </c>
      <c r="T87" s="15" t="s">
        <v>23</v>
      </c>
      <c r="U87" s="16" t="s">
        <v>24</v>
      </c>
      <c r="V87" s="20">
        <f>AVERAGE(V77:V86)</f>
        <v>4.0086114000858908</v>
      </c>
      <c r="W87" s="16" t="s">
        <v>24</v>
      </c>
      <c r="X87" s="20">
        <f>AVERAGE(X77:X86)</f>
        <v>-2.4780007512738309</v>
      </c>
      <c r="Y87" s="44">
        <f>COUNTIF(Y77:Y86, "▲")/COUNTA(Y77:Y86)</f>
        <v>0.9</v>
      </c>
      <c r="Z87" s="44">
        <f>COUNTIF(Z77:Z86, "▲")/COUNTA(Z77:Z86)</f>
        <v>0.6</v>
      </c>
      <c r="AA87" s="65">
        <f>COUNTIF(AA77:AA86, "승리")/COUNTA(AA77:AA86)</f>
        <v>0.3</v>
      </c>
      <c r="AB87" s="66">
        <f>AVERAGE(AB77:AB86)</f>
        <v>-1.2300000000000002</v>
      </c>
      <c r="AC87" s="87"/>
      <c r="AD87" s="15" t="s">
        <v>23</v>
      </c>
      <c r="AE87" s="15" t="s">
        <v>23</v>
      </c>
      <c r="AF87" s="16" t="s">
        <v>24</v>
      </c>
      <c r="AG87" s="20">
        <f>AVERAGE(AG77:AG86)</f>
        <v>6.0722671942455815</v>
      </c>
      <c r="AH87" s="16" t="s">
        <v>24</v>
      </c>
      <c r="AI87" s="20">
        <f>AVERAGE(AI77:AI86)</f>
        <v>-4.9731615399255471</v>
      </c>
      <c r="AJ87" s="22">
        <f>COUNTIF(AJ77:AJ86, "승리")/COUNTA(AJ77:AJ86)</f>
        <v>0.7</v>
      </c>
      <c r="AK87" s="71">
        <f>AVERAGE(AK77:AK86)</f>
        <v>1.23</v>
      </c>
    </row>
    <row r="88" spans="1:37" ht="4.8499999999999996" customHeight="1" x14ac:dyDescent="0.55000000000000004">
      <c r="A88" s="24"/>
      <c r="B88" s="25"/>
      <c r="C88" s="25"/>
      <c r="D88" s="25"/>
      <c r="E88" s="25"/>
      <c r="F88" s="25"/>
      <c r="G88" s="97"/>
      <c r="H88" s="97"/>
      <c r="I88" s="111"/>
      <c r="J88" s="111"/>
      <c r="K88" s="103"/>
      <c r="L88" s="103"/>
      <c r="M88" s="119"/>
      <c r="N88" s="103"/>
      <c r="O88" s="103"/>
      <c r="P88" s="27"/>
      <c r="Q88" s="28"/>
      <c r="R88" s="23"/>
      <c r="S88" s="29"/>
      <c r="T88" s="29"/>
      <c r="U88" s="30"/>
      <c r="V88" s="31"/>
      <c r="W88" s="25"/>
      <c r="X88" s="31"/>
      <c r="Y88" s="31"/>
      <c r="Z88" s="31"/>
      <c r="AA88" s="32"/>
      <c r="AB88" s="33"/>
      <c r="AC88" s="33"/>
      <c r="AD88" s="33"/>
      <c r="AE88" s="33"/>
      <c r="AF88" s="47"/>
      <c r="AG88" s="47"/>
      <c r="AH88" s="47"/>
      <c r="AI88" s="47"/>
      <c r="AJ88" s="47"/>
      <c r="AK88" s="47"/>
    </row>
    <row r="89" spans="1:37" ht="17.600000000000001" customHeight="1" x14ac:dyDescent="0.55000000000000004">
      <c r="A89" s="215">
        <v>42660</v>
      </c>
      <c r="B89" s="197" t="s">
        <v>22</v>
      </c>
      <c r="C89" s="128" t="s">
        <v>12</v>
      </c>
      <c r="D89" s="197" t="s">
        <v>13</v>
      </c>
      <c r="E89" s="197"/>
      <c r="F89" s="197"/>
      <c r="G89" s="216" t="s">
        <v>89</v>
      </c>
      <c r="H89" s="216" t="s">
        <v>91</v>
      </c>
      <c r="I89" s="197" t="s">
        <v>27</v>
      </c>
      <c r="J89" s="197"/>
      <c r="K89" s="197"/>
      <c r="L89" s="197"/>
      <c r="M89" s="213" t="s">
        <v>109</v>
      </c>
      <c r="N89" s="214" t="s">
        <v>110</v>
      </c>
      <c r="O89" s="214" t="s">
        <v>111</v>
      </c>
      <c r="P89" s="204" t="s">
        <v>10</v>
      </c>
      <c r="Q89" s="204" t="s">
        <v>11</v>
      </c>
      <c r="R89" s="183"/>
      <c r="AA89"/>
      <c r="AB89"/>
      <c r="AC89"/>
      <c r="AD89"/>
      <c r="AE89"/>
    </row>
    <row r="90" spans="1:37" ht="35.15" customHeight="1" x14ac:dyDescent="0.55000000000000004">
      <c r="A90" s="215"/>
      <c r="B90" s="197"/>
      <c r="C90" s="128" t="s">
        <v>74</v>
      </c>
      <c r="D90" s="128" t="s">
        <v>74</v>
      </c>
      <c r="E90" s="128" t="s">
        <v>75</v>
      </c>
      <c r="F90" s="128" t="s">
        <v>76</v>
      </c>
      <c r="G90" s="199"/>
      <c r="H90" s="200"/>
      <c r="I90" s="112" t="s">
        <v>107</v>
      </c>
      <c r="J90" s="112" t="s">
        <v>108</v>
      </c>
      <c r="K90" s="128" t="s">
        <v>12</v>
      </c>
      <c r="L90" s="128" t="s">
        <v>13</v>
      </c>
      <c r="M90" s="199"/>
      <c r="N90" s="181"/>
      <c r="O90" s="203"/>
      <c r="P90" s="181"/>
      <c r="Q90" s="181"/>
      <c r="R90" s="183"/>
      <c r="AA90"/>
      <c r="AB90"/>
      <c r="AC90"/>
      <c r="AD90"/>
      <c r="AE90"/>
    </row>
    <row r="91" spans="1:37" x14ac:dyDescent="0.55000000000000004">
      <c r="A91" s="215"/>
      <c r="B91" s="12" t="s">
        <v>56</v>
      </c>
      <c r="C91" s="37">
        <v>0.38805475694444441</v>
      </c>
      <c r="D91" s="37">
        <f t="shared" ref="D91:D96" si="86">C91</f>
        <v>0.38805475694444441</v>
      </c>
      <c r="E91" s="37">
        <v>0.39523072916666663</v>
      </c>
      <c r="F91" s="37">
        <f t="shared" ref="F91:F96" si="87">E91-D91</f>
        <v>7.1759722222222155E-3</v>
      </c>
      <c r="G91" s="96">
        <v>15.6</v>
      </c>
      <c r="H91" s="96">
        <f t="shared" ref="H91:H96" si="88">G91-10</f>
        <v>5.6</v>
      </c>
      <c r="I91" s="108">
        <v>6090</v>
      </c>
      <c r="J91" s="108">
        <v>6240</v>
      </c>
      <c r="K91" s="95">
        <v>6730</v>
      </c>
      <c r="L91" s="95">
        <v>6500</v>
      </c>
      <c r="M91" s="96">
        <f t="shared" ref="M91:M96" si="89">(J91-I91)*100/I91</f>
        <v>2.4630541871921183</v>
      </c>
      <c r="N91" s="96">
        <f t="shared" ref="N91:N96" si="90">(K91-I91)*100/I91</f>
        <v>10.509031198686371</v>
      </c>
      <c r="O91" s="107" t="s">
        <v>112</v>
      </c>
      <c r="P91" s="14">
        <v>-3.73</v>
      </c>
      <c r="Q91" s="95">
        <v>-3513</v>
      </c>
      <c r="R91" s="183"/>
      <c r="AA91"/>
      <c r="AB91"/>
      <c r="AC91"/>
      <c r="AD91"/>
      <c r="AE91"/>
    </row>
    <row r="92" spans="1:37" x14ac:dyDescent="0.55000000000000004">
      <c r="A92" s="215"/>
      <c r="B92" s="12" t="s">
        <v>134</v>
      </c>
      <c r="C92" s="37">
        <v>0.38894449074074072</v>
      </c>
      <c r="D92" s="37">
        <f t="shared" si="86"/>
        <v>0.38894449074074072</v>
      </c>
      <c r="E92" s="37">
        <v>0.39491234953703702</v>
      </c>
      <c r="F92" s="37">
        <f t="shared" si="87"/>
        <v>5.9678587962962992E-3</v>
      </c>
      <c r="G92" s="96">
        <v>10.82</v>
      </c>
      <c r="H92" s="96">
        <f t="shared" si="88"/>
        <v>0.82000000000000028</v>
      </c>
      <c r="I92" s="108">
        <v>952</v>
      </c>
      <c r="J92" s="108">
        <v>960</v>
      </c>
      <c r="K92" s="95">
        <v>1045</v>
      </c>
      <c r="L92" s="95">
        <v>1010</v>
      </c>
      <c r="M92" s="96">
        <f t="shared" si="89"/>
        <v>0.84033613445378152</v>
      </c>
      <c r="N92" s="96">
        <f t="shared" si="90"/>
        <v>9.7689075630252109</v>
      </c>
      <c r="O92" s="125" t="s">
        <v>136</v>
      </c>
      <c r="P92" s="14">
        <v>-3.66</v>
      </c>
      <c r="Q92" s="95">
        <v>-3632</v>
      </c>
      <c r="R92" s="183"/>
      <c r="AA92"/>
      <c r="AB92"/>
      <c r="AC92"/>
      <c r="AD92"/>
      <c r="AE92"/>
    </row>
    <row r="93" spans="1:37" x14ac:dyDescent="0.55000000000000004">
      <c r="A93" s="215"/>
      <c r="B93" s="12" t="s">
        <v>104</v>
      </c>
      <c r="C93" s="37">
        <v>0.42384826388888891</v>
      </c>
      <c r="D93" s="37">
        <f t="shared" si="86"/>
        <v>0.42384826388888891</v>
      </c>
      <c r="E93" s="37">
        <v>0.48937312499999996</v>
      </c>
      <c r="F93" s="37">
        <f t="shared" si="87"/>
        <v>6.5524861111111055E-2</v>
      </c>
      <c r="G93" s="96">
        <v>11.31</v>
      </c>
      <c r="H93" s="96">
        <f t="shared" si="88"/>
        <v>1.3100000000000005</v>
      </c>
      <c r="I93" s="108">
        <v>6810</v>
      </c>
      <c r="J93" s="108">
        <v>6850</v>
      </c>
      <c r="K93" s="95">
        <v>7500</v>
      </c>
      <c r="L93" s="95">
        <v>7200</v>
      </c>
      <c r="M93" s="96">
        <f t="shared" si="89"/>
        <v>0.58737151248164465</v>
      </c>
      <c r="N93" s="96">
        <f t="shared" si="90"/>
        <v>10.13215859030837</v>
      </c>
      <c r="O93" s="125" t="s">
        <v>112</v>
      </c>
      <c r="P93" s="14">
        <v>-4.3099999999999996</v>
      </c>
      <c r="Q93" s="95">
        <v>-4200</v>
      </c>
      <c r="R93" s="183"/>
      <c r="AA93"/>
      <c r="AB93"/>
      <c r="AC93"/>
      <c r="AD93"/>
      <c r="AE93"/>
    </row>
    <row r="94" spans="1:37" x14ac:dyDescent="0.55000000000000004">
      <c r="A94" s="215"/>
      <c r="B94" s="12" t="s">
        <v>135</v>
      </c>
      <c r="C94" s="37">
        <v>0.52535043981481488</v>
      </c>
      <c r="D94" s="37">
        <f t="shared" si="86"/>
        <v>0.52535043981481488</v>
      </c>
      <c r="E94" s="37">
        <v>0.53052848379629636</v>
      </c>
      <c r="F94" s="37">
        <f t="shared" si="87"/>
        <v>5.1780439814814727E-3</v>
      </c>
      <c r="G94" s="96">
        <v>19.82</v>
      </c>
      <c r="H94" s="96">
        <f t="shared" si="88"/>
        <v>9.82</v>
      </c>
      <c r="I94" s="108">
        <v>7670</v>
      </c>
      <c r="J94" s="108">
        <v>7680</v>
      </c>
      <c r="K94" s="95">
        <v>8510</v>
      </c>
      <c r="L94" s="95">
        <v>8850</v>
      </c>
      <c r="M94" s="96">
        <f t="shared" si="89"/>
        <v>0.1303780964797914</v>
      </c>
      <c r="N94" s="96">
        <f t="shared" si="90"/>
        <v>10.951760104302478</v>
      </c>
      <c r="O94" s="107" t="s">
        <v>113</v>
      </c>
      <c r="P94" s="14">
        <v>3.66</v>
      </c>
      <c r="Q94" s="95">
        <v>3482</v>
      </c>
      <c r="R94" s="183"/>
      <c r="AA94"/>
      <c r="AB94"/>
      <c r="AC94"/>
      <c r="AD94"/>
      <c r="AE94"/>
    </row>
    <row r="95" spans="1:37" x14ac:dyDescent="0.55000000000000004">
      <c r="A95" s="215"/>
      <c r="B95" s="12" t="s">
        <v>55</v>
      </c>
      <c r="C95" s="37">
        <v>0.61249843749999999</v>
      </c>
      <c r="D95" s="37">
        <f t="shared" si="86"/>
        <v>0.61249843749999999</v>
      </c>
      <c r="E95" s="37">
        <v>0.61249843749999999</v>
      </c>
      <c r="F95" s="37">
        <f t="shared" si="87"/>
        <v>0</v>
      </c>
      <c r="G95" s="96">
        <v>10.17</v>
      </c>
      <c r="H95" s="96">
        <f t="shared" si="88"/>
        <v>0.16999999999999993</v>
      </c>
      <c r="I95" s="108">
        <v>9050</v>
      </c>
      <c r="J95" s="108">
        <v>9250</v>
      </c>
      <c r="K95" s="95">
        <v>9960</v>
      </c>
      <c r="L95" s="95">
        <v>0</v>
      </c>
      <c r="M95" s="96">
        <f t="shared" si="89"/>
        <v>2.2099447513812156</v>
      </c>
      <c r="N95" s="96">
        <f t="shared" si="90"/>
        <v>10.05524861878453</v>
      </c>
      <c r="O95" s="125" t="s">
        <v>115</v>
      </c>
      <c r="P95" s="14">
        <v>0</v>
      </c>
      <c r="Q95" s="95">
        <v>0</v>
      </c>
      <c r="R95" s="183"/>
      <c r="AA95"/>
      <c r="AB95"/>
      <c r="AC95"/>
      <c r="AD95"/>
      <c r="AE95"/>
    </row>
    <row r="96" spans="1:37" x14ac:dyDescent="0.55000000000000004">
      <c r="A96" s="215"/>
      <c r="B96" s="12" t="s">
        <v>87</v>
      </c>
      <c r="C96" s="37">
        <v>0.61703194444444442</v>
      </c>
      <c r="D96" s="37">
        <f t="shared" si="86"/>
        <v>0.61703194444444442</v>
      </c>
      <c r="E96" s="37">
        <v>0.62491853009259257</v>
      </c>
      <c r="F96" s="37">
        <f t="shared" si="87"/>
        <v>7.8865856481481478E-3</v>
      </c>
      <c r="G96" s="96">
        <v>13.51</v>
      </c>
      <c r="H96" s="96">
        <f t="shared" si="88"/>
        <v>3.51</v>
      </c>
      <c r="I96" s="108">
        <v>7400</v>
      </c>
      <c r="J96" s="108">
        <v>7410</v>
      </c>
      <c r="K96" s="95">
        <v>8150</v>
      </c>
      <c r="L96" s="95">
        <v>7780</v>
      </c>
      <c r="M96" s="96">
        <f t="shared" si="89"/>
        <v>0.13513513513513514</v>
      </c>
      <c r="N96" s="96">
        <f t="shared" si="90"/>
        <v>10.135135135135135</v>
      </c>
      <c r="O96" s="125" t="s">
        <v>113</v>
      </c>
      <c r="P96" s="14">
        <v>-4.8499999999999996</v>
      </c>
      <c r="Q96" s="95">
        <v>-4740</v>
      </c>
      <c r="R96" s="183"/>
      <c r="AA96"/>
      <c r="AB96"/>
      <c r="AC96"/>
      <c r="AD96"/>
      <c r="AE96"/>
    </row>
    <row r="97" spans="1:31" ht="33.9" customHeight="1" thickBot="1" x14ac:dyDescent="0.6">
      <c r="A97" s="206"/>
      <c r="B97" s="207"/>
      <c r="C97" s="207"/>
      <c r="D97" s="207"/>
      <c r="E97" s="207"/>
      <c r="F97" s="208"/>
      <c r="G97" s="209"/>
      <c r="H97" s="210"/>
      <c r="I97" s="140"/>
      <c r="J97" s="140"/>
      <c r="K97" s="211" t="s">
        <v>19</v>
      </c>
      <c r="L97" s="212"/>
      <c r="M97" s="141"/>
      <c r="N97" s="142"/>
      <c r="O97" s="142"/>
      <c r="P97" s="143">
        <f>AVERAGE(P91:P96)/100</f>
        <v>-2.148333333333333E-2</v>
      </c>
      <c r="Q97" s="144">
        <f>SUM(Q91:Q96)</f>
        <v>-12603</v>
      </c>
      <c r="R97" s="205"/>
      <c r="AA97"/>
      <c r="AB97"/>
      <c r="AC97"/>
      <c r="AD97"/>
      <c r="AE97"/>
    </row>
    <row r="98" spans="1:31" ht="17.600000000000001" customHeight="1" x14ac:dyDescent="0.55000000000000004">
      <c r="A98" s="194">
        <v>42661</v>
      </c>
      <c r="B98" s="196" t="s">
        <v>22</v>
      </c>
      <c r="C98" s="145" t="s">
        <v>12</v>
      </c>
      <c r="D98" s="196" t="s">
        <v>13</v>
      </c>
      <c r="E98" s="196"/>
      <c r="F98" s="196"/>
      <c r="G98" s="198" t="s">
        <v>89</v>
      </c>
      <c r="H98" s="198" t="s">
        <v>142</v>
      </c>
      <c r="I98" s="196" t="s">
        <v>27</v>
      </c>
      <c r="J98" s="196"/>
      <c r="K98" s="196"/>
      <c r="L98" s="196"/>
      <c r="M98" s="201" t="s">
        <v>109</v>
      </c>
      <c r="N98" s="202" t="s">
        <v>110</v>
      </c>
      <c r="O98" s="202" t="s">
        <v>111</v>
      </c>
      <c r="P98" s="180" t="s">
        <v>10</v>
      </c>
      <c r="Q98" s="180" t="s">
        <v>11</v>
      </c>
      <c r="R98" s="182"/>
      <c r="S98" s="185" t="s">
        <v>143</v>
      </c>
      <c r="AA98"/>
      <c r="AB98"/>
      <c r="AC98"/>
      <c r="AD98"/>
      <c r="AE98"/>
    </row>
    <row r="99" spans="1:31" ht="35.15" customHeight="1" x14ac:dyDescent="0.55000000000000004">
      <c r="A99" s="195"/>
      <c r="B99" s="197"/>
      <c r="C99" s="130" t="s">
        <v>74</v>
      </c>
      <c r="D99" s="130" t="s">
        <v>74</v>
      </c>
      <c r="E99" s="130" t="s">
        <v>75</v>
      </c>
      <c r="F99" s="130" t="s">
        <v>76</v>
      </c>
      <c r="G99" s="199"/>
      <c r="H99" s="200"/>
      <c r="I99" s="112" t="s">
        <v>107</v>
      </c>
      <c r="J99" s="112" t="s">
        <v>108</v>
      </c>
      <c r="K99" s="130" t="s">
        <v>12</v>
      </c>
      <c r="L99" s="130" t="s">
        <v>13</v>
      </c>
      <c r="M99" s="199"/>
      <c r="N99" s="181"/>
      <c r="O99" s="203"/>
      <c r="P99" s="181"/>
      <c r="Q99" s="181"/>
      <c r="R99" s="183"/>
      <c r="S99" s="186"/>
      <c r="AA99"/>
      <c r="AB99"/>
      <c r="AC99"/>
      <c r="AD99"/>
      <c r="AE99"/>
    </row>
    <row r="100" spans="1:31" x14ac:dyDescent="0.55000000000000004">
      <c r="A100" s="195"/>
      <c r="B100" s="137" t="s">
        <v>52</v>
      </c>
      <c r="C100" s="131">
        <v>0.38275027777777781</v>
      </c>
      <c r="D100" s="37">
        <f t="shared" ref="D100:D110" si="91">C100</f>
        <v>0.38275027777777781</v>
      </c>
      <c r="E100" s="131">
        <v>0.38754062499999997</v>
      </c>
      <c r="F100" s="37">
        <f t="shared" ref="F100:F110" si="92">E100-D100</f>
        <v>4.7903472222221577E-3</v>
      </c>
      <c r="G100" s="132">
        <v>23.7</v>
      </c>
      <c r="H100" s="96">
        <f t="shared" ref="H100:H110" si="93">G100-N100</f>
        <v>10.443215031315239</v>
      </c>
      <c r="I100" s="133">
        <v>9580</v>
      </c>
      <c r="J100" s="133">
        <v>9750</v>
      </c>
      <c r="K100" s="134">
        <v>10850</v>
      </c>
      <c r="L100" s="134">
        <v>10900</v>
      </c>
      <c r="M100" s="96">
        <f t="shared" ref="M100:M110" si="94">(J100-I100)*100/I100</f>
        <v>1.7745302713987474</v>
      </c>
      <c r="N100" s="96">
        <f t="shared" ref="N100:N110" si="95">(K100-I100)*100/I100</f>
        <v>13.256784968684761</v>
      </c>
      <c r="O100" s="135" t="s">
        <v>141</v>
      </c>
      <c r="P100" s="138">
        <v>0.14000000000000001</v>
      </c>
      <c r="Q100" s="134">
        <v>274</v>
      </c>
      <c r="R100" s="183"/>
      <c r="S100" s="146" t="s">
        <v>145</v>
      </c>
      <c r="AA100"/>
      <c r="AB100"/>
      <c r="AC100"/>
      <c r="AD100"/>
      <c r="AE100"/>
    </row>
    <row r="101" spans="1:31" x14ac:dyDescent="0.55000000000000004">
      <c r="A101" s="195"/>
      <c r="B101" s="137" t="s">
        <v>63</v>
      </c>
      <c r="C101" s="131">
        <v>0.39121388888888892</v>
      </c>
      <c r="D101" s="37">
        <f t="shared" si="91"/>
        <v>0.39121388888888892</v>
      </c>
      <c r="E101" s="131">
        <v>0.39240408564814816</v>
      </c>
      <c r="F101" s="37">
        <f t="shared" si="92"/>
        <v>1.1901967592592433E-3</v>
      </c>
      <c r="G101" s="132">
        <v>11.51</v>
      </c>
      <c r="H101" s="96">
        <f t="shared" si="93"/>
        <v>1.2582014388489213</v>
      </c>
      <c r="I101" s="133">
        <v>2780</v>
      </c>
      <c r="J101" s="133">
        <v>2845</v>
      </c>
      <c r="K101" s="134">
        <v>3065</v>
      </c>
      <c r="L101" s="134">
        <v>3000</v>
      </c>
      <c r="M101" s="96">
        <f t="shared" si="94"/>
        <v>2.3381294964028778</v>
      </c>
      <c r="N101" s="96">
        <f t="shared" si="95"/>
        <v>10.251798561151078</v>
      </c>
      <c r="O101" s="136" t="s">
        <v>112</v>
      </c>
      <c r="P101" s="138">
        <v>-2.4300000000000002</v>
      </c>
      <c r="Q101" s="134">
        <v>-2388</v>
      </c>
      <c r="R101" s="183"/>
      <c r="S101" s="146" t="s">
        <v>145</v>
      </c>
      <c r="AA101"/>
      <c r="AB101"/>
      <c r="AC101"/>
      <c r="AD101"/>
      <c r="AE101"/>
    </row>
    <row r="102" spans="1:31" x14ac:dyDescent="0.55000000000000004">
      <c r="A102" s="195"/>
      <c r="B102" s="137" t="s">
        <v>135</v>
      </c>
      <c r="C102" s="131">
        <v>0.40602050925925925</v>
      </c>
      <c r="D102" s="37">
        <f t="shared" si="91"/>
        <v>0.40602050925925925</v>
      </c>
      <c r="E102" s="131">
        <v>0.41079370370370372</v>
      </c>
      <c r="F102" s="37">
        <f t="shared" si="92"/>
        <v>4.7731944444444618E-3</v>
      </c>
      <c r="G102" s="132">
        <v>12.64</v>
      </c>
      <c r="H102" s="96">
        <f t="shared" si="93"/>
        <v>1.2606896551724152</v>
      </c>
      <c r="I102" s="133">
        <v>8700</v>
      </c>
      <c r="J102" s="133">
        <v>8880</v>
      </c>
      <c r="K102" s="134">
        <v>9690</v>
      </c>
      <c r="L102" s="134">
        <v>9480</v>
      </c>
      <c r="M102" s="96">
        <f t="shared" si="94"/>
        <v>2.0689655172413794</v>
      </c>
      <c r="N102" s="96">
        <f t="shared" si="95"/>
        <v>11.379310344827585</v>
      </c>
      <c r="O102" s="136" t="s">
        <v>112</v>
      </c>
      <c r="P102" s="138">
        <v>-2.48</v>
      </c>
      <c r="Q102" s="134">
        <v>-2404</v>
      </c>
      <c r="R102" s="183"/>
      <c r="S102" s="146" t="s">
        <v>145</v>
      </c>
      <c r="AA102"/>
      <c r="AB102"/>
      <c r="AC102"/>
      <c r="AD102"/>
      <c r="AE102"/>
    </row>
    <row r="103" spans="1:31" x14ac:dyDescent="0.55000000000000004">
      <c r="A103" s="195"/>
      <c r="B103" s="137" t="s">
        <v>137</v>
      </c>
      <c r="C103" s="131">
        <v>0.41442857638888886</v>
      </c>
      <c r="D103" s="37">
        <f t="shared" si="91"/>
        <v>0.41442857638888886</v>
      </c>
      <c r="E103" s="131">
        <v>0.41520965277777777</v>
      </c>
      <c r="F103" s="37">
        <f t="shared" si="92"/>
        <v>7.8107638888891273E-4</v>
      </c>
      <c r="G103" s="132">
        <v>17.73</v>
      </c>
      <c r="H103" s="96">
        <f t="shared" si="93"/>
        <v>7.3100933125972016</v>
      </c>
      <c r="I103" s="133">
        <v>3215</v>
      </c>
      <c r="J103" s="133">
        <v>3200</v>
      </c>
      <c r="K103" s="134">
        <v>3550</v>
      </c>
      <c r="L103" s="134">
        <v>3690</v>
      </c>
      <c r="M103" s="96">
        <f t="shared" si="94"/>
        <v>-0.46656298600311041</v>
      </c>
      <c r="N103" s="96">
        <f t="shared" si="95"/>
        <v>10.419906687402799</v>
      </c>
      <c r="O103" s="135" t="s">
        <v>113</v>
      </c>
      <c r="P103" s="138">
        <v>1.92</v>
      </c>
      <c r="Q103" s="134">
        <v>3812</v>
      </c>
      <c r="R103" s="183"/>
      <c r="S103" s="146" t="s">
        <v>145</v>
      </c>
      <c r="AA103"/>
      <c r="AB103"/>
      <c r="AC103"/>
      <c r="AD103"/>
      <c r="AE103"/>
    </row>
    <row r="104" spans="1:31" x14ac:dyDescent="0.55000000000000004">
      <c r="A104" s="195"/>
      <c r="B104" s="137" t="s">
        <v>138</v>
      </c>
      <c r="C104" s="131">
        <v>0.43811942129629627</v>
      </c>
      <c r="D104" s="37">
        <f t="shared" si="91"/>
        <v>0.43811942129629627</v>
      </c>
      <c r="E104" s="131">
        <v>0.43968907407407404</v>
      </c>
      <c r="F104" s="37">
        <f t="shared" si="92"/>
        <v>1.5696527777777636E-3</v>
      </c>
      <c r="G104" s="132">
        <v>12.55</v>
      </c>
      <c r="H104" s="96">
        <f t="shared" si="93"/>
        <v>1.6188259109311751</v>
      </c>
      <c r="I104" s="133">
        <v>12350</v>
      </c>
      <c r="J104" s="133">
        <v>12100</v>
      </c>
      <c r="K104" s="134">
        <v>13700</v>
      </c>
      <c r="L104" s="134">
        <v>13300</v>
      </c>
      <c r="M104" s="96">
        <f t="shared" si="94"/>
        <v>-2.0242914979757085</v>
      </c>
      <c r="N104" s="96">
        <f t="shared" si="95"/>
        <v>10.931174089068826</v>
      </c>
      <c r="O104" s="136" t="s">
        <v>112</v>
      </c>
      <c r="P104" s="138">
        <v>-3.23</v>
      </c>
      <c r="Q104" s="134">
        <v>-3099</v>
      </c>
      <c r="R104" s="183"/>
      <c r="S104" s="146" t="s">
        <v>145</v>
      </c>
      <c r="AA104"/>
      <c r="AB104"/>
      <c r="AC104"/>
      <c r="AD104"/>
      <c r="AE104"/>
    </row>
    <row r="105" spans="1:31" x14ac:dyDescent="0.55000000000000004">
      <c r="A105" s="195"/>
      <c r="B105" s="137" t="s">
        <v>85</v>
      </c>
      <c r="C105" s="131">
        <v>0.45684383101851855</v>
      </c>
      <c r="D105" s="37">
        <f t="shared" si="91"/>
        <v>0.45684383101851855</v>
      </c>
      <c r="E105" s="131">
        <v>0.46041965277777774</v>
      </c>
      <c r="F105" s="37">
        <f t="shared" si="92"/>
        <v>3.5758217592591901E-3</v>
      </c>
      <c r="G105" s="132">
        <v>12.48</v>
      </c>
      <c r="H105" s="96">
        <f t="shared" si="93"/>
        <v>1.9849504950495049</v>
      </c>
      <c r="I105" s="133">
        <v>5050</v>
      </c>
      <c r="J105" s="133">
        <v>4940</v>
      </c>
      <c r="K105" s="134">
        <v>5580</v>
      </c>
      <c r="L105" s="134">
        <v>5430</v>
      </c>
      <c r="M105" s="96">
        <f t="shared" si="94"/>
        <v>-2.1782178217821784</v>
      </c>
      <c r="N105" s="96">
        <f t="shared" si="95"/>
        <v>10.495049504950495</v>
      </c>
      <c r="O105" s="136" t="s">
        <v>113</v>
      </c>
      <c r="P105" s="138">
        <v>-3</v>
      </c>
      <c r="Q105" s="134">
        <v>-2846</v>
      </c>
      <c r="R105" s="183"/>
      <c r="S105" s="146" t="s">
        <v>145</v>
      </c>
      <c r="AA105"/>
      <c r="AB105"/>
      <c r="AC105"/>
      <c r="AD105"/>
      <c r="AE105"/>
    </row>
    <row r="106" spans="1:31" x14ac:dyDescent="0.55000000000000004">
      <c r="A106" s="195"/>
      <c r="B106" s="137" t="s">
        <v>52</v>
      </c>
      <c r="C106" s="131">
        <v>0.46631269675925924</v>
      </c>
      <c r="D106" s="37">
        <f t="shared" si="91"/>
        <v>0.46631269675925924</v>
      </c>
      <c r="E106" s="131">
        <v>0.47512468749999998</v>
      </c>
      <c r="F106" s="37">
        <f t="shared" si="92"/>
        <v>8.8119907407407383E-3</v>
      </c>
      <c r="G106" s="132">
        <v>23.7</v>
      </c>
      <c r="H106" s="96">
        <f t="shared" si="93"/>
        <v>10.965135699373695</v>
      </c>
      <c r="I106" s="133">
        <v>9580</v>
      </c>
      <c r="J106" s="133">
        <v>9750</v>
      </c>
      <c r="K106" s="134">
        <v>10800</v>
      </c>
      <c r="L106" s="134">
        <v>10850</v>
      </c>
      <c r="M106" s="96">
        <f t="shared" si="94"/>
        <v>1.7745302713987474</v>
      </c>
      <c r="N106" s="96">
        <f t="shared" si="95"/>
        <v>12.734864300626304</v>
      </c>
      <c r="O106" s="135" t="s">
        <v>113</v>
      </c>
      <c r="P106" s="138">
        <v>0</v>
      </c>
      <c r="Q106" s="134">
        <v>0</v>
      </c>
      <c r="R106" s="183"/>
      <c r="S106" s="146" t="s">
        <v>145</v>
      </c>
      <c r="AA106"/>
      <c r="AB106"/>
      <c r="AC106"/>
      <c r="AD106"/>
      <c r="AE106"/>
    </row>
    <row r="107" spans="1:31" x14ac:dyDescent="0.55000000000000004">
      <c r="A107" s="195"/>
      <c r="B107" s="137" t="s">
        <v>137</v>
      </c>
      <c r="C107" s="131">
        <v>0.47321865740740737</v>
      </c>
      <c r="D107" s="37">
        <f t="shared" si="91"/>
        <v>0.47321865740740737</v>
      </c>
      <c r="E107" s="131">
        <v>0.47512468749999998</v>
      </c>
      <c r="F107" s="37">
        <f t="shared" si="92"/>
        <v>1.9060300925926033E-3</v>
      </c>
      <c r="G107" s="132">
        <v>17.73</v>
      </c>
      <c r="H107" s="96">
        <f t="shared" si="93"/>
        <v>7.621135303265941</v>
      </c>
      <c r="I107" s="133">
        <v>3215</v>
      </c>
      <c r="J107" s="133">
        <v>3200</v>
      </c>
      <c r="K107" s="134">
        <v>3540</v>
      </c>
      <c r="L107" s="134">
        <v>3560</v>
      </c>
      <c r="M107" s="96">
        <f t="shared" si="94"/>
        <v>-0.46656298600311041</v>
      </c>
      <c r="N107" s="96">
        <f t="shared" si="95"/>
        <v>10.108864696734059</v>
      </c>
      <c r="O107" s="135" t="s">
        <v>113</v>
      </c>
      <c r="P107" s="138">
        <v>0</v>
      </c>
      <c r="Q107" s="134">
        <v>0</v>
      </c>
      <c r="R107" s="183"/>
      <c r="S107" s="146" t="s">
        <v>145</v>
      </c>
      <c r="AA107"/>
      <c r="AB107"/>
      <c r="AC107"/>
      <c r="AD107"/>
      <c r="AE107"/>
    </row>
    <row r="108" spans="1:31" x14ac:dyDescent="0.55000000000000004">
      <c r="A108" s="195"/>
      <c r="B108" s="137" t="s">
        <v>139</v>
      </c>
      <c r="C108" s="131">
        <v>0.53909236111111114</v>
      </c>
      <c r="D108" s="37">
        <f t="shared" si="91"/>
        <v>0.53909236111111114</v>
      </c>
      <c r="E108" s="131">
        <v>0.53930456018518524</v>
      </c>
      <c r="F108" s="37">
        <f t="shared" si="92"/>
        <v>2.1219907407410421E-4</v>
      </c>
      <c r="G108" s="132">
        <v>11.35</v>
      </c>
      <c r="H108" s="96">
        <f t="shared" si="93"/>
        <v>1.3063318777292565</v>
      </c>
      <c r="I108" s="133">
        <v>2290</v>
      </c>
      <c r="J108" s="133">
        <v>2245</v>
      </c>
      <c r="K108" s="134">
        <v>2520</v>
      </c>
      <c r="L108" s="134">
        <v>2545</v>
      </c>
      <c r="M108" s="96">
        <f t="shared" si="94"/>
        <v>-1.965065502183406</v>
      </c>
      <c r="N108" s="96">
        <f t="shared" si="95"/>
        <v>10.043668122270743</v>
      </c>
      <c r="O108" s="136" t="s">
        <v>112</v>
      </c>
      <c r="P108" s="138">
        <v>0.67</v>
      </c>
      <c r="Q108" s="134">
        <v>658</v>
      </c>
      <c r="R108" s="183"/>
      <c r="S108" s="146" t="s">
        <v>145</v>
      </c>
      <c r="AA108"/>
      <c r="AB108"/>
      <c r="AC108"/>
      <c r="AD108"/>
      <c r="AE108"/>
    </row>
    <row r="109" spans="1:31" x14ac:dyDescent="0.55000000000000004">
      <c r="A109" s="195"/>
      <c r="B109" s="137" t="s">
        <v>140</v>
      </c>
      <c r="C109" s="131">
        <v>0.58739001157407411</v>
      </c>
      <c r="D109" s="37">
        <f t="shared" si="91"/>
        <v>0.58739001157407411</v>
      </c>
      <c r="E109" s="131">
        <v>0.58807895833333335</v>
      </c>
      <c r="F109" s="37">
        <f t="shared" si="92"/>
        <v>6.8894675925923465E-4</v>
      </c>
      <c r="G109" s="132">
        <v>29.82</v>
      </c>
      <c r="H109" s="96">
        <f t="shared" si="93"/>
        <v>19.680834990059644</v>
      </c>
      <c r="I109" s="133">
        <v>2515</v>
      </c>
      <c r="J109" s="133">
        <v>2560</v>
      </c>
      <c r="K109" s="134">
        <v>2770</v>
      </c>
      <c r="L109" s="134">
        <v>2800</v>
      </c>
      <c r="M109" s="96">
        <f t="shared" si="94"/>
        <v>1.7892644135188867</v>
      </c>
      <c r="N109" s="96">
        <f t="shared" si="95"/>
        <v>10.139165009940358</v>
      </c>
      <c r="O109" s="136" t="s">
        <v>144</v>
      </c>
      <c r="P109" s="138">
        <v>0.76</v>
      </c>
      <c r="Q109" s="134">
        <v>758</v>
      </c>
      <c r="R109" s="183"/>
      <c r="S109" s="146" t="s">
        <v>145</v>
      </c>
      <c r="AA109"/>
      <c r="AB109"/>
      <c r="AC109"/>
      <c r="AD109"/>
      <c r="AE109"/>
    </row>
    <row r="110" spans="1:31" x14ac:dyDescent="0.55000000000000004">
      <c r="A110" s="195"/>
      <c r="B110" s="137" t="s">
        <v>56</v>
      </c>
      <c r="C110" s="131">
        <v>0.61541784722222226</v>
      </c>
      <c r="D110" s="37">
        <f t="shared" si="91"/>
        <v>0.61541784722222226</v>
      </c>
      <c r="E110" s="131">
        <v>0.61571606481481478</v>
      </c>
      <c r="F110" s="37">
        <f t="shared" si="92"/>
        <v>2.9821759259252012E-4</v>
      </c>
      <c r="G110" s="132">
        <v>14.84</v>
      </c>
      <c r="H110" s="96">
        <f t="shared" si="93"/>
        <v>1.946446776611694</v>
      </c>
      <c r="I110" s="133">
        <v>6670</v>
      </c>
      <c r="J110" s="133">
        <v>6650</v>
      </c>
      <c r="K110" s="134">
        <v>7530</v>
      </c>
      <c r="L110" s="134">
        <v>7610</v>
      </c>
      <c r="M110" s="96">
        <f t="shared" si="94"/>
        <v>-0.29985007496251875</v>
      </c>
      <c r="N110" s="96">
        <f t="shared" si="95"/>
        <v>12.893553223388306</v>
      </c>
      <c r="O110" s="136" t="s">
        <v>112</v>
      </c>
      <c r="P110" s="138">
        <v>0.74</v>
      </c>
      <c r="Q110" s="134">
        <v>724</v>
      </c>
      <c r="R110" s="183"/>
      <c r="S110" s="146" t="s">
        <v>145</v>
      </c>
      <c r="AA110"/>
      <c r="AB110"/>
      <c r="AC110"/>
      <c r="AD110"/>
      <c r="AE110"/>
    </row>
    <row r="111" spans="1:31" ht="33.9" customHeight="1" thickBot="1" x14ac:dyDescent="0.6">
      <c r="A111" s="187" t="s">
        <v>146</v>
      </c>
      <c r="B111" s="188"/>
      <c r="C111" s="188"/>
      <c r="D111" s="188"/>
      <c r="E111" s="188"/>
      <c r="F111" s="189"/>
      <c r="G111" s="190"/>
      <c r="H111" s="191"/>
      <c r="I111" s="147"/>
      <c r="J111" s="147"/>
      <c r="K111" s="192" t="s">
        <v>19</v>
      </c>
      <c r="L111" s="193"/>
      <c r="M111" s="148"/>
      <c r="N111" s="149"/>
      <c r="O111" s="149"/>
      <c r="P111" s="150">
        <f>AVERAGE(P100:P110)/100</f>
        <v>-6.2818181818181818E-3</v>
      </c>
      <c r="Q111" s="151">
        <f>SUM(Q100:Q110)</f>
        <v>-4511</v>
      </c>
      <c r="R111" s="184"/>
      <c r="S111" s="152"/>
      <c r="AA111"/>
      <c r="AB111"/>
      <c r="AC111"/>
      <c r="AD111"/>
      <c r="AE111"/>
    </row>
    <row r="112" spans="1:31" ht="17.600000000000001" customHeight="1" x14ac:dyDescent="0.55000000000000004">
      <c r="A112" s="194">
        <v>42662</v>
      </c>
      <c r="B112" s="196" t="s">
        <v>22</v>
      </c>
      <c r="C112" s="145" t="s">
        <v>12</v>
      </c>
      <c r="D112" s="196" t="s">
        <v>13</v>
      </c>
      <c r="E112" s="196"/>
      <c r="F112" s="196"/>
      <c r="G112" s="198" t="s">
        <v>89</v>
      </c>
      <c r="H112" s="198" t="s">
        <v>142</v>
      </c>
      <c r="I112" s="196" t="s">
        <v>27</v>
      </c>
      <c r="J112" s="196"/>
      <c r="K112" s="196"/>
      <c r="L112" s="196"/>
      <c r="M112" s="201" t="s">
        <v>109</v>
      </c>
      <c r="N112" s="202" t="s">
        <v>110</v>
      </c>
      <c r="O112" s="202" t="s">
        <v>111</v>
      </c>
      <c r="P112" s="180" t="s">
        <v>10</v>
      </c>
      <c r="Q112" s="180" t="s">
        <v>11</v>
      </c>
      <c r="R112" s="182"/>
      <c r="S112" s="185" t="s">
        <v>143</v>
      </c>
      <c r="AA112"/>
      <c r="AB112"/>
      <c r="AC112"/>
      <c r="AD112"/>
      <c r="AE112"/>
    </row>
    <row r="113" spans="1:31" ht="35.15" customHeight="1" x14ac:dyDescent="0.55000000000000004">
      <c r="A113" s="195"/>
      <c r="B113" s="197"/>
      <c r="C113" s="130" t="s">
        <v>74</v>
      </c>
      <c r="D113" s="130" t="s">
        <v>74</v>
      </c>
      <c r="E113" s="130" t="s">
        <v>75</v>
      </c>
      <c r="F113" s="130" t="s">
        <v>76</v>
      </c>
      <c r="G113" s="199"/>
      <c r="H113" s="200"/>
      <c r="I113" s="112" t="s">
        <v>107</v>
      </c>
      <c r="J113" s="112" t="s">
        <v>108</v>
      </c>
      <c r="K113" s="130" t="s">
        <v>12</v>
      </c>
      <c r="L113" s="130" t="s">
        <v>13</v>
      </c>
      <c r="M113" s="199"/>
      <c r="N113" s="181"/>
      <c r="O113" s="203"/>
      <c r="P113" s="181"/>
      <c r="Q113" s="181"/>
      <c r="R113" s="183"/>
      <c r="S113" s="186"/>
      <c r="AA113"/>
      <c r="AB113"/>
      <c r="AC113"/>
      <c r="AD113"/>
      <c r="AE113"/>
    </row>
    <row r="114" spans="1:31" x14ac:dyDescent="0.55000000000000004">
      <c r="A114" s="195"/>
      <c r="B114" s="137" t="s">
        <v>147</v>
      </c>
      <c r="C114" s="131">
        <v>0.39839681712962965</v>
      </c>
      <c r="D114" s="37">
        <f>C114</f>
        <v>0.39839681712962965</v>
      </c>
      <c r="E114" s="131">
        <v>0.40009844907407405</v>
      </c>
      <c r="F114" s="37">
        <f>E114-D114</f>
        <v>1.7016319444443928E-3</v>
      </c>
      <c r="G114" s="132">
        <v>14.21</v>
      </c>
      <c r="H114" s="96">
        <f>G114-N114</f>
        <v>3.6933948339483411</v>
      </c>
      <c r="I114" s="133">
        <v>5420</v>
      </c>
      <c r="J114" s="133">
        <v>5470</v>
      </c>
      <c r="K114" s="134">
        <v>5990</v>
      </c>
      <c r="L114" s="134">
        <v>6030</v>
      </c>
      <c r="M114" s="96">
        <f>(J114-I114)*100/I114</f>
        <v>0.92250922509225097</v>
      </c>
      <c r="N114" s="96">
        <f>(K114-I114)*100/I114</f>
        <v>10.51660516605166</v>
      </c>
      <c r="O114" s="135" t="s">
        <v>151</v>
      </c>
      <c r="P114" s="154">
        <f>((L114-K114)*100/K114)-0.33</f>
        <v>0.33777963272120198</v>
      </c>
      <c r="Q114" s="134">
        <v>332</v>
      </c>
      <c r="R114" s="183"/>
      <c r="S114" s="146" t="s">
        <v>154</v>
      </c>
      <c r="AA114"/>
      <c r="AB114"/>
      <c r="AC114"/>
      <c r="AD114"/>
      <c r="AE114"/>
    </row>
    <row r="115" spans="1:31" x14ac:dyDescent="0.55000000000000004">
      <c r="A115" s="195"/>
      <c r="B115" s="137" t="s">
        <v>148</v>
      </c>
      <c r="C115" s="131">
        <v>0.42571541666666662</v>
      </c>
      <c r="D115" s="37">
        <f>C115</f>
        <v>0.42571541666666662</v>
      </c>
      <c r="E115" s="131">
        <v>0.44271364583333334</v>
      </c>
      <c r="F115" s="37">
        <f>E115-D115</f>
        <v>1.6998229166666712E-2</v>
      </c>
      <c r="G115" s="132">
        <v>24.18</v>
      </c>
      <c r="H115" s="96">
        <f>G115-N115</f>
        <v>13.190989010989011</v>
      </c>
      <c r="I115" s="133">
        <v>9100</v>
      </c>
      <c r="J115" s="133">
        <v>9110</v>
      </c>
      <c r="K115" s="134">
        <v>10100</v>
      </c>
      <c r="L115" s="153">
        <v>9840</v>
      </c>
      <c r="M115" s="96">
        <f>(J115-I115)*100/I115</f>
        <v>0.10989010989010989</v>
      </c>
      <c r="N115" s="96">
        <f>(K115-I115)*100/I115</f>
        <v>10.989010989010989</v>
      </c>
      <c r="O115" s="136" t="s">
        <v>152</v>
      </c>
      <c r="P115" s="154">
        <f>((L115-K115)*100/K115)-0.33</f>
        <v>-2.9042574257425744</v>
      </c>
      <c r="Q115" s="134">
        <v>-2625</v>
      </c>
      <c r="R115" s="183"/>
      <c r="S115" s="146" t="s">
        <v>155</v>
      </c>
      <c r="AA115"/>
      <c r="AB115"/>
      <c r="AC115"/>
      <c r="AD115"/>
      <c r="AE115"/>
    </row>
    <row r="116" spans="1:31" x14ac:dyDescent="0.55000000000000004">
      <c r="A116" s="195"/>
      <c r="B116" s="137" t="s">
        <v>149</v>
      </c>
      <c r="C116" s="131">
        <v>0.4723831828703704</v>
      </c>
      <c r="D116" s="37">
        <f>C116</f>
        <v>0.4723831828703704</v>
      </c>
      <c r="E116" s="131">
        <v>0.47294358796296293</v>
      </c>
      <c r="F116" s="37">
        <f>E116-D116</f>
        <v>5.604050925925308E-4</v>
      </c>
      <c r="G116" s="132">
        <v>17.86</v>
      </c>
      <c r="H116" s="96">
        <f>G116-N116</f>
        <v>7.7668322981366451</v>
      </c>
      <c r="I116" s="133">
        <v>6440</v>
      </c>
      <c r="J116" s="133">
        <v>6710</v>
      </c>
      <c r="K116" s="134">
        <v>7090</v>
      </c>
      <c r="L116" s="134">
        <v>7160</v>
      </c>
      <c r="M116" s="96">
        <f>(J116-I116)*100/I116</f>
        <v>4.1925465838509313</v>
      </c>
      <c r="N116" s="96">
        <f>(K116-I116)*100/I116</f>
        <v>10.093167701863354</v>
      </c>
      <c r="O116" s="136" t="s">
        <v>151</v>
      </c>
      <c r="P116" s="154">
        <f>((L116-K116)*100/K116)-0.33</f>
        <v>0.65730606488011278</v>
      </c>
      <c r="Q116" s="134">
        <v>660</v>
      </c>
      <c r="R116" s="183"/>
      <c r="S116" s="146" t="s">
        <v>156</v>
      </c>
      <c r="AA116"/>
      <c r="AB116"/>
      <c r="AC116"/>
      <c r="AD116"/>
      <c r="AE116"/>
    </row>
    <row r="117" spans="1:31" x14ac:dyDescent="0.55000000000000004">
      <c r="A117" s="195"/>
      <c r="B117" s="137" t="s">
        <v>150</v>
      </c>
      <c r="C117" s="131">
        <v>0.48075775462962961</v>
      </c>
      <c r="D117" s="37">
        <f>C117</f>
        <v>0.48075775462962961</v>
      </c>
      <c r="E117" s="131">
        <v>0.48076680555555557</v>
      </c>
      <c r="F117" s="37">
        <f>E117-D117</f>
        <v>9.0509259259574648E-6</v>
      </c>
      <c r="G117" s="132">
        <v>23.21</v>
      </c>
      <c r="H117" s="96">
        <f>G117-N117</f>
        <v>8.6291980558930756</v>
      </c>
      <c r="I117" s="133">
        <v>4115</v>
      </c>
      <c r="J117" s="133">
        <v>4140</v>
      </c>
      <c r="K117" s="134">
        <v>4715</v>
      </c>
      <c r="L117" s="134">
        <v>4760</v>
      </c>
      <c r="M117" s="96">
        <f>(J117-I117)*100/I117</f>
        <v>0.60753341433778862</v>
      </c>
      <c r="N117" s="96">
        <f>(K117-I117)*100/I117</f>
        <v>14.580801944106925</v>
      </c>
      <c r="O117" s="135" t="s">
        <v>153</v>
      </c>
      <c r="P117" s="154">
        <f>((L117-K117)*100/K117)-0.33</f>
        <v>0.62440084835630971</v>
      </c>
      <c r="Q117" s="134">
        <v>626</v>
      </c>
      <c r="R117" s="183"/>
      <c r="S117" s="146" t="s">
        <v>154</v>
      </c>
      <c r="AA117"/>
      <c r="AB117"/>
      <c r="AC117"/>
      <c r="AD117"/>
      <c r="AE117"/>
    </row>
    <row r="118" spans="1:31" ht="33.9" customHeight="1" thickBot="1" x14ac:dyDescent="0.6">
      <c r="A118" s="187" t="s">
        <v>146</v>
      </c>
      <c r="B118" s="188"/>
      <c r="C118" s="188"/>
      <c r="D118" s="188"/>
      <c r="E118" s="188"/>
      <c r="F118" s="189"/>
      <c r="G118" s="190"/>
      <c r="H118" s="191"/>
      <c r="I118" s="147"/>
      <c r="J118" s="147"/>
      <c r="K118" s="192" t="s">
        <v>19</v>
      </c>
      <c r="L118" s="193"/>
      <c r="M118" s="148"/>
      <c r="N118" s="149"/>
      <c r="O118" s="149"/>
      <c r="P118" s="150">
        <f>AVERAGE(P114:P117)/100</f>
        <v>-3.2119271994623748E-3</v>
      </c>
      <c r="Q118" s="151">
        <f>SUM(Q114:Q117)</f>
        <v>-1007</v>
      </c>
      <c r="R118" s="184"/>
      <c r="S118" s="152"/>
      <c r="AA118"/>
      <c r="AB118"/>
      <c r="AC118"/>
      <c r="AD118"/>
      <c r="AE118"/>
    </row>
    <row r="119" spans="1:31" ht="17.600000000000001" customHeight="1" x14ac:dyDescent="0.55000000000000004">
      <c r="A119" s="194">
        <v>42663</v>
      </c>
      <c r="B119" s="196" t="s">
        <v>22</v>
      </c>
      <c r="C119" s="145" t="s">
        <v>12</v>
      </c>
      <c r="D119" s="196" t="s">
        <v>13</v>
      </c>
      <c r="E119" s="196"/>
      <c r="F119" s="196"/>
      <c r="G119" s="198" t="s">
        <v>89</v>
      </c>
      <c r="H119" s="198" t="s">
        <v>142</v>
      </c>
      <c r="I119" s="196" t="s">
        <v>27</v>
      </c>
      <c r="J119" s="196"/>
      <c r="K119" s="196"/>
      <c r="L119" s="196"/>
      <c r="M119" s="201" t="s">
        <v>109</v>
      </c>
      <c r="N119" s="202" t="s">
        <v>110</v>
      </c>
      <c r="O119" s="202" t="s">
        <v>111</v>
      </c>
      <c r="P119" s="180" t="s">
        <v>10</v>
      </c>
      <c r="Q119" s="180" t="s">
        <v>11</v>
      </c>
      <c r="R119" s="182"/>
      <c r="S119" s="185" t="s">
        <v>143</v>
      </c>
      <c r="AA119"/>
      <c r="AB119"/>
      <c r="AC119"/>
      <c r="AD119"/>
      <c r="AE119"/>
    </row>
    <row r="120" spans="1:31" ht="35.15" customHeight="1" x14ac:dyDescent="0.55000000000000004">
      <c r="A120" s="195"/>
      <c r="B120" s="197"/>
      <c r="C120" s="139" t="s">
        <v>74</v>
      </c>
      <c r="D120" s="139" t="s">
        <v>74</v>
      </c>
      <c r="E120" s="139" t="s">
        <v>75</v>
      </c>
      <c r="F120" s="139" t="s">
        <v>76</v>
      </c>
      <c r="G120" s="199"/>
      <c r="H120" s="200"/>
      <c r="I120" s="112" t="s">
        <v>107</v>
      </c>
      <c r="J120" s="112" t="s">
        <v>108</v>
      </c>
      <c r="K120" s="139" t="s">
        <v>12</v>
      </c>
      <c r="L120" s="139" t="s">
        <v>13</v>
      </c>
      <c r="M120" s="199"/>
      <c r="N120" s="181"/>
      <c r="O120" s="203"/>
      <c r="P120" s="181"/>
      <c r="Q120" s="181"/>
      <c r="R120" s="183"/>
      <c r="S120" s="186"/>
      <c r="AA120"/>
      <c r="AB120"/>
      <c r="AC120"/>
      <c r="AD120"/>
      <c r="AE120"/>
    </row>
    <row r="121" spans="1:31" x14ac:dyDescent="0.55000000000000004">
      <c r="A121" s="195"/>
      <c r="B121" s="137" t="s">
        <v>157</v>
      </c>
      <c r="C121" s="131">
        <v>0.3794514814814815</v>
      </c>
      <c r="D121" s="37">
        <f t="shared" ref="D121:D131" si="96">C121</f>
        <v>0.3794514814814815</v>
      </c>
      <c r="E121" s="131">
        <v>0.37981343750000002</v>
      </c>
      <c r="F121" s="37">
        <f t="shared" ref="F121:F131" si="97">E121-D121</f>
        <v>3.6195601851851666E-4</v>
      </c>
      <c r="G121" s="132">
        <v>22.89</v>
      </c>
      <c r="H121" s="96">
        <f t="shared" ref="H121:H131" si="98">G121-N121</f>
        <v>10.065324675324677</v>
      </c>
      <c r="I121" s="133">
        <v>3080</v>
      </c>
      <c r="J121" s="133">
        <v>3625</v>
      </c>
      <c r="K121" s="134">
        <v>3475</v>
      </c>
      <c r="L121" s="155">
        <v>3510</v>
      </c>
      <c r="M121" s="96">
        <f t="shared" ref="M121:M131" si="99">(J121-I121)*100/I121</f>
        <v>17.694805194805195</v>
      </c>
      <c r="N121" s="96">
        <f t="shared" ref="N121:N131" si="100">(K121-I121)*100/I121</f>
        <v>12.824675324675324</v>
      </c>
      <c r="O121" s="135" t="s">
        <v>159</v>
      </c>
      <c r="P121" s="154">
        <f t="shared" ref="P121:P131" si="101">((L121-K121)*100/K121)-0.33</f>
        <v>0.67719424460431643</v>
      </c>
      <c r="Q121" s="134"/>
      <c r="R121" s="183"/>
      <c r="S121" s="146"/>
      <c r="AA121"/>
      <c r="AB121"/>
      <c r="AC121"/>
      <c r="AD121"/>
      <c r="AE121"/>
    </row>
    <row r="122" spans="1:31" x14ac:dyDescent="0.55000000000000004">
      <c r="A122" s="195"/>
      <c r="B122" s="137" t="s">
        <v>157</v>
      </c>
      <c r="C122" s="131">
        <v>0.38125643518518521</v>
      </c>
      <c r="D122" s="37">
        <f t="shared" si="96"/>
        <v>0.38125643518518521</v>
      </c>
      <c r="E122" s="131">
        <v>0.38185525462962966</v>
      </c>
      <c r="F122" s="37">
        <f t="shared" si="97"/>
        <v>5.988194444444539E-4</v>
      </c>
      <c r="G122" s="132">
        <v>22.89</v>
      </c>
      <c r="H122" s="96">
        <f t="shared" si="98"/>
        <v>9.7406493506493508</v>
      </c>
      <c r="I122" s="133">
        <v>3080</v>
      </c>
      <c r="J122" s="133">
        <v>3625</v>
      </c>
      <c r="K122" s="134">
        <v>3485</v>
      </c>
      <c r="L122" s="155">
        <v>3520</v>
      </c>
      <c r="M122" s="96">
        <f t="shared" si="99"/>
        <v>17.694805194805195</v>
      </c>
      <c r="N122" s="96">
        <f t="shared" si="100"/>
        <v>13.14935064935065</v>
      </c>
      <c r="O122" s="135" t="s">
        <v>159</v>
      </c>
      <c r="P122" s="154">
        <f t="shared" si="101"/>
        <v>0.67430416068866572</v>
      </c>
      <c r="Q122" s="134"/>
      <c r="R122" s="183"/>
      <c r="S122" s="146"/>
      <c r="AA122"/>
      <c r="AB122"/>
      <c r="AC122"/>
      <c r="AD122"/>
      <c r="AE122"/>
    </row>
    <row r="123" spans="1:31" x14ac:dyDescent="0.55000000000000004">
      <c r="A123" s="195"/>
      <c r="B123" s="137" t="s">
        <v>157</v>
      </c>
      <c r="C123" s="131">
        <v>0.38520648148148151</v>
      </c>
      <c r="D123" s="37">
        <f t="shared" si="96"/>
        <v>0.38520648148148151</v>
      </c>
      <c r="E123" s="131">
        <v>0.38950825231481478</v>
      </c>
      <c r="F123" s="37">
        <f t="shared" si="97"/>
        <v>4.3017708333332738E-3</v>
      </c>
      <c r="G123" s="132">
        <v>22.89</v>
      </c>
      <c r="H123" s="96">
        <f t="shared" si="98"/>
        <v>9.5783116883116897</v>
      </c>
      <c r="I123" s="133">
        <v>3080</v>
      </c>
      <c r="J123" s="133">
        <v>3625</v>
      </c>
      <c r="K123" s="134">
        <v>3490</v>
      </c>
      <c r="L123" s="155">
        <v>3410</v>
      </c>
      <c r="M123" s="96">
        <f t="shared" si="99"/>
        <v>17.694805194805195</v>
      </c>
      <c r="N123" s="96">
        <f t="shared" si="100"/>
        <v>13.311688311688311</v>
      </c>
      <c r="O123" s="136" t="s">
        <v>160</v>
      </c>
      <c r="P123" s="154">
        <f t="shared" si="101"/>
        <v>-2.6222636103151862</v>
      </c>
      <c r="Q123" s="134"/>
      <c r="R123" s="183"/>
      <c r="S123" s="146"/>
      <c r="AA123"/>
      <c r="AB123"/>
      <c r="AC123"/>
      <c r="AD123"/>
      <c r="AE123"/>
    </row>
    <row r="124" spans="1:31" x14ac:dyDescent="0.55000000000000004">
      <c r="A124" s="195"/>
      <c r="B124" s="137" t="s">
        <v>157</v>
      </c>
      <c r="C124" s="131">
        <v>0.39996087962962962</v>
      </c>
      <c r="D124" s="37">
        <f t="shared" si="96"/>
        <v>0.39996087962962962</v>
      </c>
      <c r="E124" s="131">
        <v>0.41716468749999996</v>
      </c>
      <c r="F124" s="37">
        <f t="shared" si="97"/>
        <v>1.7203807870370347E-2</v>
      </c>
      <c r="G124" s="132">
        <v>22.89</v>
      </c>
      <c r="H124" s="96">
        <f t="shared" si="98"/>
        <v>10.877012987012987</v>
      </c>
      <c r="I124" s="133">
        <v>3080</v>
      </c>
      <c r="J124" s="133">
        <v>3625</v>
      </c>
      <c r="K124" s="134">
        <v>3450</v>
      </c>
      <c r="L124" s="155">
        <v>3375</v>
      </c>
      <c r="M124" s="96">
        <f t="shared" si="99"/>
        <v>17.694805194805195</v>
      </c>
      <c r="N124" s="96">
        <f t="shared" si="100"/>
        <v>12.012987012987013</v>
      </c>
      <c r="O124" s="136" t="s">
        <v>161</v>
      </c>
      <c r="P124" s="154">
        <f t="shared" si="101"/>
        <v>-2.5039130434782608</v>
      </c>
      <c r="Q124" s="134"/>
      <c r="R124" s="183"/>
      <c r="S124" s="146"/>
      <c r="AA124"/>
      <c r="AB124"/>
      <c r="AC124"/>
      <c r="AD124"/>
      <c r="AE124"/>
    </row>
    <row r="125" spans="1:31" x14ac:dyDescent="0.55000000000000004">
      <c r="A125" s="195"/>
      <c r="B125" s="137" t="s">
        <v>157</v>
      </c>
      <c r="C125" s="131">
        <v>0.42008327546296292</v>
      </c>
      <c r="D125" s="37">
        <f t="shared" si="96"/>
        <v>0.42008327546296292</v>
      </c>
      <c r="E125" s="131">
        <v>0.43331533564814811</v>
      </c>
      <c r="F125" s="37">
        <f t="shared" si="97"/>
        <v>1.323206018518519E-2</v>
      </c>
      <c r="G125" s="132">
        <v>22.89</v>
      </c>
      <c r="H125" s="96">
        <f t="shared" si="98"/>
        <v>11.526363636363637</v>
      </c>
      <c r="I125" s="133">
        <v>3080</v>
      </c>
      <c r="J125" s="133">
        <v>3625</v>
      </c>
      <c r="K125" s="134">
        <v>3430</v>
      </c>
      <c r="L125" s="134">
        <v>3445</v>
      </c>
      <c r="M125" s="96">
        <f t="shared" si="99"/>
        <v>17.694805194805195</v>
      </c>
      <c r="N125" s="96">
        <f t="shared" si="100"/>
        <v>11.363636363636363</v>
      </c>
      <c r="O125" s="136" t="s">
        <v>162</v>
      </c>
      <c r="P125" s="154">
        <f t="shared" si="101"/>
        <v>0.10731778425655975</v>
      </c>
      <c r="Q125" s="134"/>
      <c r="R125" s="183"/>
      <c r="S125" s="146"/>
      <c r="AA125"/>
      <c r="AB125"/>
      <c r="AC125"/>
      <c r="AD125"/>
      <c r="AE125"/>
    </row>
    <row r="126" spans="1:31" x14ac:dyDescent="0.55000000000000004">
      <c r="A126" s="195"/>
      <c r="B126" s="137" t="s">
        <v>148</v>
      </c>
      <c r="C126" s="131">
        <v>0.42598759259259261</v>
      </c>
      <c r="D126" s="37">
        <f t="shared" si="96"/>
        <v>0.42598759259259261</v>
      </c>
      <c r="E126" s="131">
        <v>0.42626809027777779</v>
      </c>
      <c r="F126" s="37">
        <f t="shared" si="97"/>
        <v>2.8049768518517704E-4</v>
      </c>
      <c r="G126" s="132">
        <v>10.09</v>
      </c>
      <c r="H126" s="96">
        <f t="shared" si="98"/>
        <v>-1.7431192660559702E-3</v>
      </c>
      <c r="I126" s="133">
        <v>10900</v>
      </c>
      <c r="J126" s="133">
        <v>10600</v>
      </c>
      <c r="K126" s="134">
        <v>12000</v>
      </c>
      <c r="L126" s="134">
        <v>11700</v>
      </c>
      <c r="M126" s="96">
        <f t="shared" si="99"/>
        <v>-2.7522935779816513</v>
      </c>
      <c r="N126" s="96">
        <f t="shared" si="100"/>
        <v>10.091743119266056</v>
      </c>
      <c r="O126" s="135" t="s">
        <v>161</v>
      </c>
      <c r="P126" s="154">
        <f t="shared" si="101"/>
        <v>-2.83</v>
      </c>
      <c r="Q126" s="134"/>
      <c r="R126" s="183"/>
      <c r="S126" s="146"/>
      <c r="AA126"/>
      <c r="AB126"/>
      <c r="AC126"/>
      <c r="AD126"/>
      <c r="AE126"/>
    </row>
    <row r="127" spans="1:31" x14ac:dyDescent="0.55000000000000004">
      <c r="A127" s="195"/>
      <c r="B127" s="137" t="s">
        <v>157</v>
      </c>
      <c r="C127" s="131">
        <v>0.4410954861111111</v>
      </c>
      <c r="D127" s="37">
        <f t="shared" si="96"/>
        <v>0.4410954861111111</v>
      </c>
      <c r="E127" s="131">
        <v>0.50084819444444439</v>
      </c>
      <c r="F127" s="37">
        <f t="shared" si="97"/>
        <v>5.9752708333333293E-2</v>
      </c>
      <c r="G127" s="132">
        <v>22.89</v>
      </c>
      <c r="H127" s="96">
        <f t="shared" si="98"/>
        <v>9.7406493506493508</v>
      </c>
      <c r="I127" s="133">
        <v>3080</v>
      </c>
      <c r="J127" s="133">
        <v>3625</v>
      </c>
      <c r="K127" s="134">
        <v>3485</v>
      </c>
      <c r="L127" s="155">
        <v>3410</v>
      </c>
      <c r="M127" s="96">
        <f t="shared" si="99"/>
        <v>17.694805194805195</v>
      </c>
      <c r="N127" s="96">
        <f t="shared" si="100"/>
        <v>13.14935064935065</v>
      </c>
      <c r="O127" s="136" t="s">
        <v>162</v>
      </c>
      <c r="P127" s="154">
        <f t="shared" si="101"/>
        <v>-2.482080344332855</v>
      </c>
      <c r="Q127" s="134"/>
      <c r="R127" s="183"/>
      <c r="S127" s="146"/>
      <c r="AA127"/>
      <c r="AB127"/>
      <c r="AC127"/>
      <c r="AD127"/>
      <c r="AE127"/>
    </row>
    <row r="128" spans="1:31" x14ac:dyDescent="0.55000000000000004">
      <c r="A128" s="195"/>
      <c r="B128" s="137" t="s">
        <v>149</v>
      </c>
      <c r="C128" s="131">
        <v>0.50475129629629623</v>
      </c>
      <c r="D128" s="37">
        <f t="shared" si="96"/>
        <v>0.50475129629629623</v>
      </c>
      <c r="E128" s="131">
        <v>0.50485934027777779</v>
      </c>
      <c r="F128" s="37">
        <f t="shared" si="97"/>
        <v>1.080439814815648E-4</v>
      </c>
      <c r="G128" s="132">
        <v>14.51</v>
      </c>
      <c r="H128" s="96">
        <f t="shared" si="98"/>
        <v>4.6406240928882436</v>
      </c>
      <c r="I128" s="133">
        <v>6890</v>
      </c>
      <c r="J128" s="133">
        <v>7000</v>
      </c>
      <c r="K128" s="134">
        <v>7570</v>
      </c>
      <c r="L128" s="155">
        <v>7650</v>
      </c>
      <c r="M128" s="96">
        <f t="shared" si="99"/>
        <v>1.5965166908563135</v>
      </c>
      <c r="N128" s="96">
        <f t="shared" si="100"/>
        <v>9.8693759071117562</v>
      </c>
      <c r="O128" s="136" t="s">
        <v>164</v>
      </c>
      <c r="P128" s="154">
        <f t="shared" si="101"/>
        <v>0.72680317040951126</v>
      </c>
      <c r="Q128" s="134"/>
      <c r="R128" s="183"/>
      <c r="S128" s="146"/>
      <c r="AA128"/>
      <c r="AB128"/>
      <c r="AC128"/>
      <c r="AD128"/>
      <c r="AE128"/>
    </row>
    <row r="129" spans="1:31" x14ac:dyDescent="0.55000000000000004">
      <c r="A129" s="195"/>
      <c r="B129" s="137" t="s">
        <v>157</v>
      </c>
      <c r="C129" s="131">
        <v>0.50692420138888894</v>
      </c>
      <c r="D129" s="37">
        <f t="shared" si="96"/>
        <v>0.50692420138888894</v>
      </c>
      <c r="E129" s="131">
        <v>0.517712650462963</v>
      </c>
      <c r="F129" s="37">
        <f t="shared" si="97"/>
        <v>1.0788449074074058E-2</v>
      </c>
      <c r="G129" s="132">
        <v>22.89</v>
      </c>
      <c r="H129" s="96">
        <f t="shared" si="98"/>
        <v>11.201688311688311</v>
      </c>
      <c r="I129" s="133">
        <v>3080</v>
      </c>
      <c r="J129" s="133">
        <v>3625</v>
      </c>
      <c r="K129" s="134">
        <v>3440</v>
      </c>
      <c r="L129" s="134">
        <v>3455</v>
      </c>
      <c r="M129" s="96">
        <f t="shared" si="99"/>
        <v>17.694805194805195</v>
      </c>
      <c r="N129" s="96">
        <f t="shared" si="100"/>
        <v>11.688311688311689</v>
      </c>
      <c r="O129" s="136" t="s">
        <v>163</v>
      </c>
      <c r="P129" s="154">
        <f t="shared" si="101"/>
        <v>0.10604651162790696</v>
      </c>
      <c r="Q129" s="134"/>
      <c r="R129" s="183"/>
      <c r="S129" s="146"/>
      <c r="AA129"/>
      <c r="AB129"/>
      <c r="AC129"/>
      <c r="AD129"/>
      <c r="AE129"/>
    </row>
    <row r="130" spans="1:31" x14ac:dyDescent="0.55000000000000004">
      <c r="A130" s="195"/>
      <c r="B130" s="137" t="s">
        <v>86</v>
      </c>
      <c r="C130" s="131">
        <v>0.555789837962963</v>
      </c>
      <c r="D130" s="37">
        <f t="shared" si="96"/>
        <v>0.555789837962963</v>
      </c>
      <c r="E130" s="131">
        <v>0.55985863425925919</v>
      </c>
      <c r="F130" s="37">
        <f t="shared" si="97"/>
        <v>4.0687962962961954E-3</v>
      </c>
      <c r="G130" s="132">
        <v>12.07</v>
      </c>
      <c r="H130" s="96">
        <f t="shared" si="98"/>
        <v>1.8975862068965519</v>
      </c>
      <c r="I130" s="133">
        <v>5800</v>
      </c>
      <c r="J130" s="133">
        <v>5780</v>
      </c>
      <c r="K130" s="134">
        <v>6390</v>
      </c>
      <c r="L130" s="134">
        <v>6250</v>
      </c>
      <c r="M130" s="96">
        <f t="shared" si="99"/>
        <v>-0.34482758620689657</v>
      </c>
      <c r="N130" s="96">
        <f t="shared" si="100"/>
        <v>10.172413793103448</v>
      </c>
      <c r="O130" s="135" t="s">
        <v>112</v>
      </c>
      <c r="P130" s="154">
        <f t="shared" si="101"/>
        <v>-2.5209233176838812</v>
      </c>
      <c r="Q130" s="134"/>
      <c r="R130" s="183"/>
      <c r="S130" s="146"/>
      <c r="AA130"/>
      <c r="AB130"/>
      <c r="AC130"/>
      <c r="AD130"/>
      <c r="AE130"/>
    </row>
    <row r="131" spans="1:31" x14ac:dyDescent="0.55000000000000004">
      <c r="A131" s="195"/>
      <c r="B131" s="137" t="s">
        <v>158</v>
      </c>
      <c r="C131" s="131">
        <v>0.63308092592592591</v>
      </c>
      <c r="D131" s="37">
        <f t="shared" si="96"/>
        <v>0.63308092592592591</v>
      </c>
      <c r="E131" s="131">
        <v>0.63434634259259259</v>
      </c>
      <c r="F131" s="37">
        <f t="shared" si="97"/>
        <v>1.2654166666666855E-3</v>
      </c>
      <c r="G131" s="132">
        <v>29.87</v>
      </c>
      <c r="H131" s="96">
        <f t="shared" si="98"/>
        <v>16.803333333333335</v>
      </c>
      <c r="I131" s="133">
        <v>1875</v>
      </c>
      <c r="J131" s="133">
        <v>1890</v>
      </c>
      <c r="K131" s="134">
        <v>2120</v>
      </c>
      <c r="L131" s="155">
        <v>2135</v>
      </c>
      <c r="M131" s="96">
        <f t="shared" si="99"/>
        <v>0.8</v>
      </c>
      <c r="N131" s="96">
        <f t="shared" si="100"/>
        <v>13.066666666666666</v>
      </c>
      <c r="O131" s="136" t="s">
        <v>165</v>
      </c>
      <c r="P131" s="154">
        <f t="shared" si="101"/>
        <v>0.37754716981132069</v>
      </c>
      <c r="Q131" s="134"/>
      <c r="R131" s="183"/>
      <c r="S131" s="146"/>
      <c r="AA131"/>
      <c r="AB131"/>
      <c r="AC131"/>
      <c r="AD131"/>
      <c r="AE131"/>
    </row>
    <row r="132" spans="1:31" ht="33.9" customHeight="1" thickBot="1" x14ac:dyDescent="0.6">
      <c r="A132" s="187" t="s">
        <v>146</v>
      </c>
      <c r="B132" s="188"/>
      <c r="C132" s="188"/>
      <c r="D132" s="188"/>
      <c r="E132" s="188"/>
      <c r="F132" s="189"/>
      <c r="G132" s="190"/>
      <c r="H132" s="191"/>
      <c r="I132" s="147"/>
      <c r="J132" s="147"/>
      <c r="K132" s="192" t="s">
        <v>19</v>
      </c>
      <c r="L132" s="193"/>
      <c r="M132" s="148"/>
      <c r="N132" s="149"/>
      <c r="O132" s="149"/>
      <c r="P132" s="150">
        <f>AVERAGE(P121:P131)/100</f>
        <v>-9.3545157040108191E-3</v>
      </c>
      <c r="Q132" s="151">
        <f>SUM(Q121:Q131)</f>
        <v>0</v>
      </c>
      <c r="R132" s="184"/>
      <c r="S132" s="152"/>
      <c r="AA132"/>
      <c r="AB132"/>
      <c r="AC132"/>
      <c r="AD132"/>
      <c r="AE132"/>
    </row>
  </sheetData>
  <mergeCells count="156">
    <mergeCell ref="P119:P120"/>
    <mergeCell ref="Q119:Q120"/>
    <mergeCell ref="R119:R132"/>
    <mergeCell ref="S119:S120"/>
    <mergeCell ref="A132:F132"/>
    <mergeCell ref="G132:H132"/>
    <mergeCell ref="K132:L132"/>
    <mergeCell ref="A119:A131"/>
    <mergeCell ref="B119:B120"/>
    <mergeCell ref="D119:F119"/>
    <mergeCell ref="G119:G120"/>
    <mergeCell ref="H119:H120"/>
    <mergeCell ref="I119:L119"/>
    <mergeCell ref="M119:M120"/>
    <mergeCell ref="N119:N120"/>
    <mergeCell ref="O119:O120"/>
    <mergeCell ref="P98:P99"/>
    <mergeCell ref="Q98:Q99"/>
    <mergeCell ref="R98:R111"/>
    <mergeCell ref="A111:F111"/>
    <mergeCell ref="G111:H111"/>
    <mergeCell ref="K111:L111"/>
    <mergeCell ref="S98:S99"/>
    <mergeCell ref="A98:A110"/>
    <mergeCell ref="B98:B99"/>
    <mergeCell ref="D98:F98"/>
    <mergeCell ref="G98:G99"/>
    <mergeCell ref="H98:H99"/>
    <mergeCell ref="I98:L98"/>
    <mergeCell ref="M98:M99"/>
    <mergeCell ref="N98:N99"/>
    <mergeCell ref="O98:O99"/>
    <mergeCell ref="A73:F73"/>
    <mergeCell ref="D48:F48"/>
    <mergeCell ref="A63:A72"/>
    <mergeCell ref="B63:B64"/>
    <mergeCell ref="D63:F63"/>
    <mergeCell ref="G48:G49"/>
    <mergeCell ref="H48:H49"/>
    <mergeCell ref="A61:F61"/>
    <mergeCell ref="G61:H61"/>
    <mergeCell ref="A48:A60"/>
    <mergeCell ref="P63:P64"/>
    <mergeCell ref="Q63:Q64"/>
    <mergeCell ref="R63:R73"/>
    <mergeCell ref="U63:AA63"/>
    <mergeCell ref="G63:G64"/>
    <mergeCell ref="H63:H64"/>
    <mergeCell ref="G73:H73"/>
    <mergeCell ref="N63:N64"/>
    <mergeCell ref="I63:L63"/>
    <mergeCell ref="M63:M64"/>
    <mergeCell ref="O63:O64"/>
    <mergeCell ref="K73:L73"/>
    <mergeCell ref="P16:P17"/>
    <mergeCell ref="Q16:Q17"/>
    <mergeCell ref="K14:L14"/>
    <mergeCell ref="N48:N49"/>
    <mergeCell ref="I48:L48"/>
    <mergeCell ref="M48:M49"/>
    <mergeCell ref="O48:O49"/>
    <mergeCell ref="G16:G17"/>
    <mergeCell ref="H16:H17"/>
    <mergeCell ref="G14:H14"/>
    <mergeCell ref="G32:H32"/>
    <mergeCell ref="K32:L32"/>
    <mergeCell ref="G46:H46"/>
    <mergeCell ref="K46:L46"/>
    <mergeCell ref="R48:R61"/>
    <mergeCell ref="U48:AA48"/>
    <mergeCell ref="P34:P35"/>
    <mergeCell ref="Q34:Q35"/>
    <mergeCell ref="R34:R46"/>
    <mergeCell ref="U34:AA34"/>
    <mergeCell ref="P48:P49"/>
    <mergeCell ref="Q48:Q49"/>
    <mergeCell ref="B48:B49"/>
    <mergeCell ref="D34:F34"/>
    <mergeCell ref="K61:L61"/>
    <mergeCell ref="A46:F46"/>
    <mergeCell ref="B16:B17"/>
    <mergeCell ref="N34:N35"/>
    <mergeCell ref="N16:N17"/>
    <mergeCell ref="I34:L34"/>
    <mergeCell ref="I16:L16"/>
    <mergeCell ref="M34:M35"/>
    <mergeCell ref="O34:O35"/>
    <mergeCell ref="D16:F16"/>
    <mergeCell ref="G34:G35"/>
    <mergeCell ref="H34:H35"/>
    <mergeCell ref="A32:F32"/>
    <mergeCell ref="P75:P76"/>
    <mergeCell ref="Q75:Q76"/>
    <mergeCell ref="R75:R87"/>
    <mergeCell ref="U75:AA75"/>
    <mergeCell ref="O75:O76"/>
    <mergeCell ref="A1:AB1"/>
    <mergeCell ref="A2:A13"/>
    <mergeCell ref="B2:B3"/>
    <mergeCell ref="P2:P3"/>
    <mergeCell ref="Q2:Q3"/>
    <mergeCell ref="R2:R14"/>
    <mergeCell ref="U2:AA2"/>
    <mergeCell ref="N2:N3"/>
    <mergeCell ref="I2:L2"/>
    <mergeCell ref="D2:F2"/>
    <mergeCell ref="A14:F14"/>
    <mergeCell ref="G2:G3"/>
    <mergeCell ref="H2:H3"/>
    <mergeCell ref="R16:R32"/>
    <mergeCell ref="U16:AA16"/>
    <mergeCell ref="A34:A45"/>
    <mergeCell ref="B34:B35"/>
    <mergeCell ref="A16:A31"/>
    <mergeCell ref="A87:F87"/>
    <mergeCell ref="G87:H87"/>
    <mergeCell ref="K87:L87"/>
    <mergeCell ref="N75:N76"/>
    <mergeCell ref="I75:L75"/>
    <mergeCell ref="M75:M76"/>
    <mergeCell ref="A75:A86"/>
    <mergeCell ref="B75:B76"/>
    <mergeCell ref="D75:F75"/>
    <mergeCell ref="G75:G76"/>
    <mergeCell ref="H75:H76"/>
    <mergeCell ref="P89:P90"/>
    <mergeCell ref="Q89:Q90"/>
    <mergeCell ref="R89:R97"/>
    <mergeCell ref="A97:F97"/>
    <mergeCell ref="G97:H97"/>
    <mergeCell ref="K97:L97"/>
    <mergeCell ref="I89:L89"/>
    <mergeCell ref="M89:M90"/>
    <mergeCell ref="N89:N90"/>
    <mergeCell ref="O89:O90"/>
    <mergeCell ref="A89:A96"/>
    <mergeCell ref="B89:B90"/>
    <mergeCell ref="D89:F89"/>
    <mergeCell ref="G89:G90"/>
    <mergeCell ref="H89:H90"/>
    <mergeCell ref="P112:P113"/>
    <mergeCell ref="Q112:Q113"/>
    <mergeCell ref="R112:R118"/>
    <mergeCell ref="S112:S113"/>
    <mergeCell ref="A118:F118"/>
    <mergeCell ref="G118:H118"/>
    <mergeCell ref="K118:L118"/>
    <mergeCell ref="A112:A117"/>
    <mergeCell ref="B112:B113"/>
    <mergeCell ref="D112:F112"/>
    <mergeCell ref="G112:G113"/>
    <mergeCell ref="H112:H113"/>
    <mergeCell ref="I112:L112"/>
    <mergeCell ref="M112:M113"/>
    <mergeCell ref="N112:N113"/>
    <mergeCell ref="O112:O113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52"/>
  <sheetViews>
    <sheetView tabSelected="1" zoomScale="70" zoomScaleNormal="70" workbookViewId="0">
      <selection activeCell="M5" sqref="M5"/>
    </sheetView>
  </sheetViews>
  <sheetFormatPr defaultRowHeight="17.600000000000001" x14ac:dyDescent="0.55000000000000004"/>
  <cols>
    <col min="1" max="1" width="3.42578125" customWidth="1"/>
    <col min="2" max="2" width="9.78515625" bestFit="1" customWidth="1"/>
    <col min="3" max="3" width="18.92578125" bestFit="1" customWidth="1"/>
    <col min="4" max="4" width="8.35546875" style="248" bestFit="1" customWidth="1"/>
    <col min="5" max="5" width="18.92578125" style="159" customWidth="1"/>
    <col min="6" max="6" width="18.92578125" style="162" bestFit="1" customWidth="1"/>
    <col min="7" max="7" width="18.92578125" style="159" bestFit="1" customWidth="1"/>
    <col min="8" max="8" width="22.92578125" style="164" bestFit="1" customWidth="1"/>
    <col min="9" max="9" width="18.92578125" style="162" bestFit="1" customWidth="1"/>
    <col min="10" max="10" width="18.92578125" style="254" bestFit="1" customWidth="1"/>
    <col min="11" max="11" width="6.2109375" style="252" bestFit="1" customWidth="1"/>
    <col min="12" max="12" width="6.92578125" bestFit="1" customWidth="1"/>
  </cols>
  <sheetData>
    <row r="2" spans="2:12" s="2" customFormat="1" x14ac:dyDescent="0.55000000000000004">
      <c r="B2" s="156" t="s">
        <v>217</v>
      </c>
      <c r="C2" s="172" t="s">
        <v>168</v>
      </c>
      <c r="D2" s="243" t="s">
        <v>169</v>
      </c>
      <c r="E2" s="157" t="s">
        <v>228</v>
      </c>
      <c r="F2" s="160" t="s">
        <v>227</v>
      </c>
      <c r="G2" s="157" t="s">
        <v>229</v>
      </c>
      <c r="H2" s="163" t="s">
        <v>230</v>
      </c>
      <c r="I2" s="160" t="s">
        <v>285</v>
      </c>
      <c r="J2" s="255" t="s">
        <v>286</v>
      </c>
      <c r="K2" s="250" t="s">
        <v>172</v>
      </c>
      <c r="L2" s="179" t="s">
        <v>216</v>
      </c>
    </row>
    <row r="3" spans="2:12" x14ac:dyDescent="0.55000000000000004">
      <c r="B3" s="240">
        <v>42664</v>
      </c>
      <c r="C3" s="173" t="s">
        <v>167</v>
      </c>
      <c r="D3" s="244">
        <v>3285</v>
      </c>
      <c r="E3" s="158">
        <v>64</v>
      </c>
      <c r="F3" s="161">
        <f>E3/5</f>
        <v>12.8</v>
      </c>
      <c r="G3" s="158">
        <v>40635</v>
      </c>
      <c r="H3" s="165">
        <f>(G3*D3)/5</f>
        <v>26697195</v>
      </c>
      <c r="I3" s="158">
        <v>5018</v>
      </c>
      <c r="J3" s="256">
        <f>I3*D3</f>
        <v>16484130</v>
      </c>
      <c r="K3" s="251">
        <v>2.7</v>
      </c>
      <c r="L3" s="239" t="s">
        <v>215</v>
      </c>
    </row>
    <row r="4" spans="2:12" x14ac:dyDescent="0.55000000000000004">
      <c r="B4" s="241"/>
      <c r="C4" s="173" t="s">
        <v>170</v>
      </c>
      <c r="D4" s="244">
        <v>1820</v>
      </c>
      <c r="E4" s="158">
        <v>79</v>
      </c>
      <c r="F4" s="161">
        <f>E4/5</f>
        <v>15.8</v>
      </c>
      <c r="G4" s="158">
        <v>15025</v>
      </c>
      <c r="H4" s="165">
        <f t="shared" ref="H4:H52" si="0">(G4*D4)/5</f>
        <v>5469100</v>
      </c>
      <c r="I4" s="158">
        <v>2132</v>
      </c>
      <c r="J4" s="256">
        <f t="shared" ref="J4:J5" si="1">I4*D4</f>
        <v>3880240</v>
      </c>
      <c r="K4" s="251">
        <v>2.56</v>
      </c>
      <c r="L4" s="239"/>
    </row>
    <row r="5" spans="2:12" x14ac:dyDescent="0.55000000000000004">
      <c r="B5" s="241"/>
      <c r="C5" s="173" t="s">
        <v>171</v>
      </c>
      <c r="D5" s="244">
        <v>8000</v>
      </c>
      <c r="E5" s="158">
        <v>80</v>
      </c>
      <c r="F5" s="161">
        <f t="shared" ref="F5:F52" si="2">E5/5</f>
        <v>16</v>
      </c>
      <c r="G5" s="158">
        <v>9395</v>
      </c>
      <c r="H5" s="165">
        <f t="shared" si="0"/>
        <v>15032000</v>
      </c>
      <c r="I5" s="158">
        <v>3305</v>
      </c>
      <c r="J5" s="256">
        <f t="shared" si="1"/>
        <v>26440000</v>
      </c>
      <c r="K5" s="251">
        <v>2.73</v>
      </c>
      <c r="L5" s="239"/>
    </row>
    <row r="6" spans="2:12" x14ac:dyDescent="0.55000000000000004">
      <c r="B6" s="241"/>
      <c r="C6" s="173" t="s">
        <v>173</v>
      </c>
      <c r="D6" s="244">
        <v>9050</v>
      </c>
      <c r="E6" s="158">
        <v>2</v>
      </c>
      <c r="F6" s="161">
        <f t="shared" si="2"/>
        <v>0.4</v>
      </c>
      <c r="G6" s="158">
        <v>55</v>
      </c>
      <c r="H6" s="165">
        <f t="shared" si="0"/>
        <v>99550</v>
      </c>
      <c r="I6" s="253"/>
      <c r="J6" s="161">
        <f t="shared" ref="J4:J52" si="3">I6/2</f>
        <v>0</v>
      </c>
      <c r="K6" s="251">
        <v>0.4</v>
      </c>
      <c r="L6" s="239"/>
    </row>
    <row r="7" spans="2:12" x14ac:dyDescent="0.55000000000000004">
      <c r="B7" s="241"/>
      <c r="C7" s="173" t="s">
        <v>174</v>
      </c>
      <c r="D7" s="244">
        <v>4515</v>
      </c>
      <c r="E7" s="158">
        <v>5</v>
      </c>
      <c r="F7" s="161">
        <f t="shared" si="2"/>
        <v>1</v>
      </c>
      <c r="G7" s="158">
        <v>5545</v>
      </c>
      <c r="H7" s="165">
        <f t="shared" si="0"/>
        <v>5007135</v>
      </c>
      <c r="I7" s="253"/>
      <c r="J7" s="161">
        <f t="shared" si="3"/>
        <v>0</v>
      </c>
      <c r="K7" s="251">
        <v>0.21</v>
      </c>
      <c r="L7" s="239"/>
    </row>
    <row r="8" spans="2:12" x14ac:dyDescent="0.55000000000000004">
      <c r="B8" s="241"/>
      <c r="C8" s="173" t="s">
        <v>175</v>
      </c>
      <c r="D8" s="244">
        <v>7340</v>
      </c>
      <c r="E8" s="158">
        <v>10</v>
      </c>
      <c r="F8" s="161">
        <f t="shared" si="2"/>
        <v>2</v>
      </c>
      <c r="G8" s="158">
        <v>990</v>
      </c>
      <c r="H8" s="165">
        <f t="shared" si="0"/>
        <v>1453320</v>
      </c>
      <c r="I8" s="253"/>
      <c r="J8" s="161">
        <f t="shared" si="3"/>
        <v>0</v>
      </c>
      <c r="K8" s="251">
        <v>0.2</v>
      </c>
      <c r="L8" s="239"/>
    </row>
    <row r="9" spans="2:12" x14ac:dyDescent="0.55000000000000004">
      <c r="B9" s="241"/>
      <c r="C9" s="173" t="s">
        <v>176</v>
      </c>
      <c r="D9" s="244">
        <v>5000</v>
      </c>
      <c r="E9" s="158">
        <v>52</v>
      </c>
      <c r="F9" s="161">
        <f t="shared" si="2"/>
        <v>10.4</v>
      </c>
      <c r="G9" s="158">
        <v>19508</v>
      </c>
      <c r="H9" s="165">
        <f t="shared" si="0"/>
        <v>19508000</v>
      </c>
      <c r="I9" s="158">
        <v>29274</v>
      </c>
      <c r="J9" s="256">
        <f>I9*D9</f>
        <v>146370000</v>
      </c>
      <c r="K9" s="251">
        <v>2.73</v>
      </c>
      <c r="L9" s="239"/>
    </row>
    <row r="10" spans="2:12" x14ac:dyDescent="0.55000000000000004">
      <c r="B10" s="241"/>
      <c r="C10" s="173" t="s">
        <v>177</v>
      </c>
      <c r="D10" s="244">
        <v>3840</v>
      </c>
      <c r="E10" s="158">
        <v>8</v>
      </c>
      <c r="F10" s="161">
        <f t="shared" si="2"/>
        <v>1.6</v>
      </c>
      <c r="G10" s="158">
        <v>6787</v>
      </c>
      <c r="H10" s="165">
        <f t="shared" si="0"/>
        <v>5212416</v>
      </c>
      <c r="I10" s="253"/>
      <c r="J10" s="161">
        <f t="shared" si="3"/>
        <v>0</v>
      </c>
      <c r="K10" s="251">
        <v>1.2</v>
      </c>
      <c r="L10" s="239"/>
    </row>
    <row r="11" spans="2:12" x14ac:dyDescent="0.55000000000000004">
      <c r="B11" s="241"/>
      <c r="C11" s="173" t="s">
        <v>178</v>
      </c>
      <c r="D11" s="244">
        <v>3700</v>
      </c>
      <c r="E11" s="158">
        <v>61</v>
      </c>
      <c r="F11" s="161">
        <f t="shared" si="2"/>
        <v>12.2</v>
      </c>
      <c r="G11" s="158">
        <v>19798</v>
      </c>
      <c r="H11" s="165">
        <f t="shared" si="0"/>
        <v>14650520</v>
      </c>
      <c r="I11" s="158">
        <v>7800</v>
      </c>
      <c r="J11" s="256">
        <f t="shared" ref="J11:J12" si="4">I11*D11</f>
        <v>28860000</v>
      </c>
      <c r="K11" s="251">
        <v>2.72</v>
      </c>
      <c r="L11" s="239"/>
    </row>
    <row r="12" spans="2:12" x14ac:dyDescent="0.55000000000000004">
      <c r="B12" s="241"/>
      <c r="C12" s="174" t="s">
        <v>179</v>
      </c>
      <c r="D12" s="245">
        <v>1485</v>
      </c>
      <c r="E12" s="168">
        <v>50</v>
      </c>
      <c r="F12" s="169">
        <f t="shared" si="2"/>
        <v>10</v>
      </c>
      <c r="G12" s="168">
        <v>2855</v>
      </c>
      <c r="H12" s="165">
        <f t="shared" si="0"/>
        <v>847935</v>
      </c>
      <c r="I12" s="134">
        <v>1492</v>
      </c>
      <c r="J12" s="256">
        <f t="shared" si="4"/>
        <v>2215620</v>
      </c>
      <c r="K12" s="249">
        <v>2.56</v>
      </c>
      <c r="L12" s="239"/>
    </row>
    <row r="13" spans="2:12" x14ac:dyDescent="0.55000000000000004">
      <c r="B13" s="241"/>
      <c r="C13" s="174" t="s">
        <v>180</v>
      </c>
      <c r="D13" s="246">
        <v>9830</v>
      </c>
      <c r="E13" s="166">
        <v>25</v>
      </c>
      <c r="F13" s="167">
        <f t="shared" si="2"/>
        <v>5</v>
      </c>
      <c r="G13" s="166">
        <v>-1881</v>
      </c>
      <c r="H13" s="165">
        <f t="shared" si="0"/>
        <v>-3698046</v>
      </c>
      <c r="I13" s="253"/>
      <c r="J13" s="161">
        <f t="shared" si="3"/>
        <v>0</v>
      </c>
      <c r="K13" s="251">
        <v>2.5299999999999998</v>
      </c>
      <c r="L13" s="239"/>
    </row>
    <row r="14" spans="2:12" x14ac:dyDescent="0.55000000000000004">
      <c r="B14" s="241"/>
      <c r="C14" s="175" t="s">
        <v>181</v>
      </c>
      <c r="D14" s="244">
        <v>9040</v>
      </c>
      <c r="E14" s="158">
        <v>14</v>
      </c>
      <c r="F14" s="161">
        <f t="shared" si="2"/>
        <v>2.8</v>
      </c>
      <c r="G14" s="158">
        <v>963</v>
      </c>
      <c r="H14" s="165">
        <f t="shared" si="0"/>
        <v>1741104</v>
      </c>
      <c r="I14" s="253"/>
      <c r="J14" s="161">
        <f t="shared" si="3"/>
        <v>0</v>
      </c>
      <c r="K14" s="251">
        <v>1.83</v>
      </c>
      <c r="L14" s="239"/>
    </row>
    <row r="15" spans="2:12" x14ac:dyDescent="0.55000000000000004">
      <c r="B15" s="241"/>
      <c r="C15" s="175" t="s">
        <v>166</v>
      </c>
      <c r="D15" s="244">
        <v>4125</v>
      </c>
      <c r="E15" s="158">
        <v>60</v>
      </c>
      <c r="F15" s="161">
        <f t="shared" si="2"/>
        <v>12</v>
      </c>
      <c r="G15" s="158">
        <v>3410</v>
      </c>
      <c r="H15" s="165">
        <f t="shared" si="0"/>
        <v>2813250</v>
      </c>
      <c r="I15" s="158">
        <v>4542</v>
      </c>
      <c r="J15" s="256">
        <f>I15*D15</f>
        <v>18735750</v>
      </c>
      <c r="K15" s="251">
        <v>-1.53</v>
      </c>
      <c r="L15" s="239"/>
    </row>
    <row r="16" spans="2:12" x14ac:dyDescent="0.55000000000000004">
      <c r="B16" s="241"/>
      <c r="C16" s="175" t="s">
        <v>182</v>
      </c>
      <c r="D16" s="244">
        <v>6380</v>
      </c>
      <c r="E16" s="158">
        <v>9</v>
      </c>
      <c r="F16" s="161">
        <f t="shared" si="2"/>
        <v>1.8</v>
      </c>
      <c r="G16" s="158">
        <v>1267</v>
      </c>
      <c r="H16" s="165">
        <f t="shared" si="0"/>
        <v>1616692</v>
      </c>
      <c r="I16" s="253"/>
      <c r="J16" s="161">
        <f t="shared" si="3"/>
        <v>0</v>
      </c>
      <c r="K16" s="251">
        <v>-1.42</v>
      </c>
      <c r="L16" s="239"/>
    </row>
    <row r="17" spans="2:12" x14ac:dyDescent="0.55000000000000004">
      <c r="B17" s="241"/>
      <c r="C17" s="175" t="s">
        <v>183</v>
      </c>
      <c r="D17" s="244">
        <v>2070</v>
      </c>
      <c r="E17" s="158">
        <v>16</v>
      </c>
      <c r="F17" s="161">
        <f t="shared" si="2"/>
        <v>3.2</v>
      </c>
      <c r="G17" s="158">
        <v>-482</v>
      </c>
      <c r="H17" s="165">
        <f t="shared" si="0"/>
        <v>-199548</v>
      </c>
      <c r="I17" s="253"/>
      <c r="J17" s="161">
        <f t="shared" si="3"/>
        <v>0</v>
      </c>
      <c r="K17" s="251">
        <v>-1.56</v>
      </c>
      <c r="L17" s="239"/>
    </row>
    <row r="18" spans="2:12" x14ac:dyDescent="0.55000000000000004">
      <c r="B18" s="241"/>
      <c r="C18" s="175" t="s">
        <v>184</v>
      </c>
      <c r="D18" s="244">
        <v>4020</v>
      </c>
      <c r="E18" s="158">
        <v>11</v>
      </c>
      <c r="F18" s="161">
        <f t="shared" si="2"/>
        <v>2.2000000000000002</v>
      </c>
      <c r="G18" s="158">
        <v>536</v>
      </c>
      <c r="H18" s="165">
        <f t="shared" si="0"/>
        <v>430944</v>
      </c>
      <c r="I18" s="253"/>
      <c r="J18" s="161">
        <f t="shared" si="3"/>
        <v>0</v>
      </c>
      <c r="K18" s="251">
        <v>-1.58</v>
      </c>
      <c r="L18" s="239"/>
    </row>
    <row r="19" spans="2:12" x14ac:dyDescent="0.55000000000000004">
      <c r="B19" s="241"/>
      <c r="C19" s="175" t="s">
        <v>185</v>
      </c>
      <c r="D19" s="244">
        <v>5300</v>
      </c>
      <c r="E19" s="158">
        <v>41</v>
      </c>
      <c r="F19" s="161">
        <f t="shared" si="2"/>
        <v>8.1999999999999993</v>
      </c>
      <c r="G19" s="158">
        <v>-624</v>
      </c>
      <c r="H19" s="165">
        <f t="shared" si="0"/>
        <v>-661440</v>
      </c>
      <c r="I19" s="253"/>
      <c r="J19" s="161">
        <f t="shared" si="3"/>
        <v>0</v>
      </c>
      <c r="K19" s="251">
        <v>-1.46</v>
      </c>
      <c r="L19" s="239"/>
    </row>
    <row r="20" spans="2:12" x14ac:dyDescent="0.55000000000000004">
      <c r="B20" s="241"/>
      <c r="C20" s="175" t="s">
        <v>186</v>
      </c>
      <c r="D20" s="244">
        <v>5450</v>
      </c>
      <c r="E20" s="158">
        <v>64</v>
      </c>
      <c r="F20" s="161">
        <f t="shared" si="2"/>
        <v>12.8</v>
      </c>
      <c r="G20" s="158">
        <v>1765</v>
      </c>
      <c r="H20" s="165">
        <f t="shared" si="0"/>
        <v>1923850</v>
      </c>
      <c r="I20" s="158">
        <v>5196</v>
      </c>
      <c r="J20" s="256">
        <f>I20*D20</f>
        <v>28318200</v>
      </c>
      <c r="K20" s="251">
        <v>-1.23</v>
      </c>
      <c r="L20" s="239"/>
    </row>
    <row r="21" spans="2:12" x14ac:dyDescent="0.55000000000000004">
      <c r="B21" s="241"/>
      <c r="C21" s="175" t="s">
        <v>187</v>
      </c>
      <c r="D21" s="244">
        <v>3125</v>
      </c>
      <c r="E21" s="158">
        <v>27</v>
      </c>
      <c r="F21" s="161">
        <f t="shared" si="2"/>
        <v>5.4</v>
      </c>
      <c r="G21" s="158">
        <v>-9277</v>
      </c>
      <c r="H21" s="165">
        <f t="shared" si="0"/>
        <v>-5798125</v>
      </c>
      <c r="I21" s="253"/>
      <c r="J21" s="161">
        <f t="shared" si="3"/>
        <v>0</v>
      </c>
      <c r="K21" s="251">
        <v>-1.41</v>
      </c>
      <c r="L21" s="239"/>
    </row>
    <row r="22" spans="2:12" x14ac:dyDescent="0.55000000000000004">
      <c r="B22" s="241"/>
      <c r="C22" s="176" t="s">
        <v>188</v>
      </c>
      <c r="D22" s="246">
        <v>7020</v>
      </c>
      <c r="E22" s="166">
        <v>110</v>
      </c>
      <c r="F22" s="167">
        <f t="shared" si="2"/>
        <v>22</v>
      </c>
      <c r="G22" s="166">
        <v>17601</v>
      </c>
      <c r="H22" s="165">
        <f t="shared" si="0"/>
        <v>24711804</v>
      </c>
      <c r="I22" s="158">
        <v>6524</v>
      </c>
      <c r="J22" s="256">
        <f>I22*D22</f>
        <v>45798480</v>
      </c>
      <c r="K22" s="251">
        <v>-1.03</v>
      </c>
      <c r="L22" s="239"/>
    </row>
    <row r="23" spans="2:12" x14ac:dyDescent="0.55000000000000004">
      <c r="B23" s="241"/>
      <c r="C23" s="175" t="s">
        <v>189</v>
      </c>
      <c r="D23" s="244">
        <v>1460</v>
      </c>
      <c r="E23" s="158">
        <v>25</v>
      </c>
      <c r="F23" s="161">
        <f t="shared" si="2"/>
        <v>5</v>
      </c>
      <c r="G23" s="158">
        <v>-377</v>
      </c>
      <c r="H23" s="165">
        <f t="shared" si="0"/>
        <v>-110084</v>
      </c>
      <c r="I23" s="253"/>
      <c r="J23" s="161">
        <f t="shared" si="3"/>
        <v>0</v>
      </c>
      <c r="K23" s="251">
        <v>-1.64</v>
      </c>
      <c r="L23" s="239"/>
    </row>
    <row r="24" spans="2:12" x14ac:dyDescent="0.55000000000000004">
      <c r="B24" s="241"/>
      <c r="C24" s="175" t="s">
        <v>190</v>
      </c>
      <c r="D24" s="244">
        <v>6630</v>
      </c>
      <c r="E24" s="158">
        <v>10</v>
      </c>
      <c r="F24" s="161">
        <f t="shared" si="2"/>
        <v>2</v>
      </c>
      <c r="G24" s="158">
        <v>-133</v>
      </c>
      <c r="H24" s="165">
        <f t="shared" si="0"/>
        <v>-176358</v>
      </c>
      <c r="I24" s="253"/>
      <c r="J24" s="161">
        <f t="shared" si="3"/>
        <v>0</v>
      </c>
      <c r="K24" s="251">
        <v>-1.34</v>
      </c>
      <c r="L24" s="239"/>
    </row>
    <row r="25" spans="2:12" x14ac:dyDescent="0.55000000000000004">
      <c r="B25" s="241"/>
      <c r="C25" s="175" t="s">
        <v>191</v>
      </c>
      <c r="D25" s="244">
        <v>8740</v>
      </c>
      <c r="E25" s="158">
        <v>23</v>
      </c>
      <c r="F25" s="161">
        <f t="shared" si="2"/>
        <v>4.5999999999999996</v>
      </c>
      <c r="G25" s="158">
        <v>2353</v>
      </c>
      <c r="H25" s="165">
        <f t="shared" si="0"/>
        <v>4113044</v>
      </c>
      <c r="I25" s="253"/>
      <c r="J25" s="161">
        <f t="shared" si="3"/>
        <v>0</v>
      </c>
      <c r="K25" s="251">
        <v>-1.41</v>
      </c>
      <c r="L25" s="239"/>
    </row>
    <row r="26" spans="2:12" x14ac:dyDescent="0.55000000000000004">
      <c r="B26" s="241"/>
      <c r="C26" s="175" t="s">
        <v>192</v>
      </c>
      <c r="D26" s="244">
        <v>4715</v>
      </c>
      <c r="E26" s="158">
        <v>7</v>
      </c>
      <c r="F26" s="161">
        <f t="shared" si="2"/>
        <v>1.4</v>
      </c>
      <c r="G26" s="158">
        <v>2318</v>
      </c>
      <c r="H26" s="165">
        <f t="shared" si="0"/>
        <v>2185874</v>
      </c>
      <c r="I26" s="253"/>
      <c r="J26" s="161">
        <f t="shared" si="3"/>
        <v>0</v>
      </c>
      <c r="K26" s="251">
        <v>-1.23</v>
      </c>
      <c r="L26" s="239"/>
    </row>
    <row r="27" spans="2:12" x14ac:dyDescent="0.55000000000000004">
      <c r="B27" s="241"/>
      <c r="C27" s="175" t="s">
        <v>193</v>
      </c>
      <c r="D27" s="244">
        <v>12900</v>
      </c>
      <c r="E27" s="158">
        <v>41</v>
      </c>
      <c r="F27" s="161">
        <f t="shared" si="2"/>
        <v>8.1999999999999993</v>
      </c>
      <c r="G27" s="158">
        <v>-2662</v>
      </c>
      <c r="H27" s="165">
        <f t="shared" si="0"/>
        <v>-6867960</v>
      </c>
      <c r="I27" s="253"/>
      <c r="J27" s="161">
        <f t="shared" si="3"/>
        <v>0</v>
      </c>
      <c r="K27" s="251">
        <v>-1.37</v>
      </c>
      <c r="L27" s="239"/>
    </row>
    <row r="28" spans="2:12" x14ac:dyDescent="0.55000000000000004">
      <c r="B28" s="241"/>
      <c r="C28" s="177" t="s">
        <v>194</v>
      </c>
      <c r="D28" s="247">
        <v>930</v>
      </c>
      <c r="E28" s="170">
        <v>47</v>
      </c>
      <c r="F28" s="171">
        <f t="shared" si="2"/>
        <v>9.4</v>
      </c>
      <c r="G28" s="170">
        <v>52842</v>
      </c>
      <c r="H28" s="165">
        <f t="shared" si="0"/>
        <v>9828612</v>
      </c>
      <c r="I28" s="253"/>
      <c r="J28" s="161">
        <f t="shared" si="3"/>
        <v>0</v>
      </c>
      <c r="K28" s="251">
        <v>-1.53</v>
      </c>
      <c r="L28" s="239"/>
    </row>
    <row r="29" spans="2:12" x14ac:dyDescent="0.55000000000000004">
      <c r="B29" s="241"/>
      <c r="C29" s="177" t="s">
        <v>195</v>
      </c>
      <c r="D29" s="247">
        <v>1145</v>
      </c>
      <c r="E29" s="170">
        <v>44</v>
      </c>
      <c r="F29" s="171">
        <f t="shared" si="2"/>
        <v>8.8000000000000007</v>
      </c>
      <c r="G29" s="170">
        <v>27611</v>
      </c>
      <c r="H29" s="165">
        <f t="shared" si="0"/>
        <v>6322919</v>
      </c>
      <c r="I29" s="253"/>
      <c r="J29" s="161">
        <f t="shared" si="3"/>
        <v>0</v>
      </c>
      <c r="K29" s="251">
        <v>-1.1399999999999999</v>
      </c>
      <c r="L29" s="239"/>
    </row>
    <row r="30" spans="2:12" x14ac:dyDescent="0.55000000000000004">
      <c r="B30" s="241"/>
      <c r="C30" s="175" t="s">
        <v>196</v>
      </c>
      <c r="D30" s="244">
        <v>8100</v>
      </c>
      <c r="E30" s="158">
        <v>7</v>
      </c>
      <c r="F30" s="161">
        <f t="shared" si="2"/>
        <v>1.4</v>
      </c>
      <c r="G30" s="158">
        <v>-1866</v>
      </c>
      <c r="H30" s="165">
        <f t="shared" si="0"/>
        <v>-3022920</v>
      </c>
      <c r="I30" s="253"/>
      <c r="J30" s="161">
        <f t="shared" si="3"/>
        <v>0</v>
      </c>
      <c r="K30" s="251">
        <v>-3.92</v>
      </c>
      <c r="L30" s="239"/>
    </row>
    <row r="31" spans="2:12" x14ac:dyDescent="0.55000000000000004">
      <c r="B31" s="241"/>
      <c r="C31" s="175" t="s">
        <v>197</v>
      </c>
      <c r="D31" s="244">
        <v>6990</v>
      </c>
      <c r="E31" s="158">
        <v>23</v>
      </c>
      <c r="F31" s="161">
        <f t="shared" si="2"/>
        <v>4.5999999999999996</v>
      </c>
      <c r="G31" s="158">
        <v>3376</v>
      </c>
      <c r="H31" s="165">
        <f t="shared" si="0"/>
        <v>4719648</v>
      </c>
      <c r="I31" s="253"/>
      <c r="J31" s="161">
        <f t="shared" si="3"/>
        <v>0</v>
      </c>
      <c r="K31" s="251">
        <v>-1.59</v>
      </c>
      <c r="L31" s="239"/>
    </row>
    <row r="32" spans="2:12" x14ac:dyDescent="0.55000000000000004">
      <c r="B32" s="241"/>
      <c r="C32" s="175" t="s">
        <v>198</v>
      </c>
      <c r="D32" s="244">
        <v>1835</v>
      </c>
      <c r="E32" s="158">
        <v>11</v>
      </c>
      <c r="F32" s="161">
        <f t="shared" si="2"/>
        <v>2.2000000000000002</v>
      </c>
      <c r="G32" s="158">
        <v>30</v>
      </c>
      <c r="H32" s="165">
        <f t="shared" si="0"/>
        <v>11010</v>
      </c>
      <c r="I32" s="253"/>
      <c r="J32" s="161">
        <f t="shared" si="3"/>
        <v>0</v>
      </c>
      <c r="K32" s="251">
        <v>-2.64</v>
      </c>
      <c r="L32" s="239"/>
    </row>
    <row r="33" spans="2:12" x14ac:dyDescent="0.55000000000000004">
      <c r="B33" s="241"/>
      <c r="C33" s="175" t="s">
        <v>199</v>
      </c>
      <c r="D33" s="244">
        <v>4545</v>
      </c>
      <c r="E33" s="158">
        <v>21</v>
      </c>
      <c r="F33" s="161">
        <f t="shared" si="2"/>
        <v>4.2</v>
      </c>
      <c r="G33" s="158">
        <v>930</v>
      </c>
      <c r="H33" s="165">
        <f t="shared" si="0"/>
        <v>845370</v>
      </c>
      <c r="I33" s="253"/>
      <c r="J33" s="161">
        <f t="shared" si="3"/>
        <v>0</v>
      </c>
      <c r="K33" s="251">
        <v>-1.46</v>
      </c>
      <c r="L33" s="239"/>
    </row>
    <row r="34" spans="2:12" x14ac:dyDescent="0.55000000000000004">
      <c r="B34" s="241"/>
      <c r="C34" s="175" t="s">
        <v>200</v>
      </c>
      <c r="D34" s="244">
        <v>2490</v>
      </c>
      <c r="E34" s="158">
        <v>22</v>
      </c>
      <c r="F34" s="161">
        <f t="shared" si="2"/>
        <v>4.4000000000000004</v>
      </c>
      <c r="G34" s="158">
        <v>5982</v>
      </c>
      <c r="H34" s="165">
        <f t="shared" si="0"/>
        <v>2979036</v>
      </c>
      <c r="I34" s="253"/>
      <c r="J34" s="161">
        <f t="shared" si="3"/>
        <v>0</v>
      </c>
      <c r="K34" s="251">
        <v>-1.45</v>
      </c>
      <c r="L34" s="239"/>
    </row>
    <row r="35" spans="2:12" x14ac:dyDescent="0.55000000000000004">
      <c r="B35" s="241"/>
      <c r="C35" s="175" t="s">
        <v>201</v>
      </c>
      <c r="D35" s="244">
        <v>17900</v>
      </c>
      <c r="E35" s="158">
        <v>10</v>
      </c>
      <c r="F35" s="161">
        <f t="shared" si="2"/>
        <v>2</v>
      </c>
      <c r="G35" s="158">
        <v>1752</v>
      </c>
      <c r="H35" s="165">
        <f t="shared" si="0"/>
        <v>6272160</v>
      </c>
      <c r="I35" s="253"/>
      <c r="J35" s="161">
        <f t="shared" si="3"/>
        <v>0</v>
      </c>
      <c r="K35" s="251">
        <v>-1.39</v>
      </c>
      <c r="L35" s="239"/>
    </row>
    <row r="36" spans="2:12" x14ac:dyDescent="0.55000000000000004">
      <c r="B36" s="241"/>
      <c r="C36" s="175" t="s">
        <v>104</v>
      </c>
      <c r="D36" s="244">
        <v>6340</v>
      </c>
      <c r="E36" s="158">
        <v>12</v>
      </c>
      <c r="F36" s="161">
        <f t="shared" si="2"/>
        <v>2.4</v>
      </c>
      <c r="G36" s="158">
        <v>136</v>
      </c>
      <c r="H36" s="165">
        <f t="shared" si="0"/>
        <v>172448</v>
      </c>
      <c r="I36" s="253"/>
      <c r="J36" s="161">
        <f t="shared" si="3"/>
        <v>0</v>
      </c>
      <c r="K36" s="251">
        <v>-1.55</v>
      </c>
      <c r="L36" s="239"/>
    </row>
    <row r="37" spans="2:12" x14ac:dyDescent="0.55000000000000004">
      <c r="B37" s="241"/>
      <c r="C37" s="177" t="s">
        <v>202</v>
      </c>
      <c r="D37" s="247">
        <v>58200</v>
      </c>
      <c r="E37" s="170">
        <v>51</v>
      </c>
      <c r="F37" s="171">
        <f t="shared" si="2"/>
        <v>10.199999999999999</v>
      </c>
      <c r="G37" s="170">
        <v>1199</v>
      </c>
      <c r="H37" s="165">
        <f t="shared" si="0"/>
        <v>13956360</v>
      </c>
      <c r="I37" s="158">
        <v>800</v>
      </c>
      <c r="J37" s="256">
        <f>I37*D37</f>
        <v>46560000</v>
      </c>
      <c r="K37" s="251">
        <v>-1.47</v>
      </c>
      <c r="L37" s="239"/>
    </row>
    <row r="38" spans="2:12" x14ac:dyDescent="0.55000000000000004">
      <c r="B38" s="241"/>
      <c r="C38" s="175" t="s">
        <v>203</v>
      </c>
      <c r="D38" s="244">
        <v>1565</v>
      </c>
      <c r="E38" s="158">
        <v>15</v>
      </c>
      <c r="F38" s="161">
        <f t="shared" si="2"/>
        <v>3</v>
      </c>
      <c r="G38" s="158">
        <v>250</v>
      </c>
      <c r="H38" s="165">
        <f t="shared" si="0"/>
        <v>78250</v>
      </c>
      <c r="I38" s="253"/>
      <c r="J38" s="161">
        <f t="shared" si="3"/>
        <v>0</v>
      </c>
      <c r="K38" s="251">
        <v>-1.55</v>
      </c>
      <c r="L38" s="239"/>
    </row>
    <row r="39" spans="2:12" x14ac:dyDescent="0.55000000000000004">
      <c r="B39" s="241"/>
      <c r="C39" s="175" t="s">
        <v>204</v>
      </c>
      <c r="D39" s="244">
        <v>6990</v>
      </c>
      <c r="E39" s="158">
        <v>26</v>
      </c>
      <c r="F39" s="161">
        <f t="shared" si="2"/>
        <v>5.2</v>
      </c>
      <c r="G39" s="158">
        <v>1586</v>
      </c>
      <c r="H39" s="165">
        <f t="shared" si="0"/>
        <v>2217228</v>
      </c>
      <c r="I39" s="253"/>
      <c r="J39" s="161">
        <f t="shared" si="3"/>
        <v>0</v>
      </c>
      <c r="K39" s="251">
        <v>-1.42</v>
      </c>
      <c r="L39" s="239"/>
    </row>
    <row r="40" spans="2:12" x14ac:dyDescent="0.55000000000000004">
      <c r="B40" s="241"/>
      <c r="C40" s="175" t="s">
        <v>205</v>
      </c>
      <c r="D40" s="244">
        <v>3300</v>
      </c>
      <c r="E40" s="158">
        <v>22</v>
      </c>
      <c r="F40" s="161">
        <f t="shared" si="2"/>
        <v>4.4000000000000004</v>
      </c>
      <c r="G40" s="158">
        <v>-1097</v>
      </c>
      <c r="H40" s="165">
        <f t="shared" si="0"/>
        <v>-724020</v>
      </c>
      <c r="I40" s="253"/>
      <c r="J40" s="161">
        <f t="shared" si="3"/>
        <v>0</v>
      </c>
      <c r="K40" s="251">
        <v>-2.37</v>
      </c>
      <c r="L40" s="239"/>
    </row>
    <row r="41" spans="2:12" x14ac:dyDescent="0.55000000000000004">
      <c r="B41" s="241"/>
      <c r="C41" s="175" t="s">
        <v>51</v>
      </c>
      <c r="D41" s="244">
        <v>2900</v>
      </c>
      <c r="E41" s="158">
        <v>1</v>
      </c>
      <c r="F41" s="161">
        <f t="shared" si="2"/>
        <v>0.2</v>
      </c>
      <c r="G41" s="158">
        <v>1500</v>
      </c>
      <c r="H41" s="165">
        <f t="shared" si="0"/>
        <v>870000</v>
      </c>
      <c r="I41" s="253"/>
      <c r="J41" s="161">
        <f t="shared" si="3"/>
        <v>0</v>
      </c>
      <c r="K41" s="251">
        <v>-1.65</v>
      </c>
      <c r="L41" s="239"/>
    </row>
    <row r="42" spans="2:12" x14ac:dyDescent="0.55000000000000004">
      <c r="B42" s="241"/>
      <c r="C42" s="175" t="s">
        <v>206</v>
      </c>
      <c r="D42" s="244">
        <v>4270</v>
      </c>
      <c r="E42" s="158">
        <v>20</v>
      </c>
      <c r="F42" s="161">
        <f t="shared" si="2"/>
        <v>4</v>
      </c>
      <c r="G42" s="158">
        <v>246</v>
      </c>
      <c r="H42" s="165">
        <f t="shared" si="0"/>
        <v>210084</v>
      </c>
      <c r="I42" s="253"/>
      <c r="J42" s="161">
        <f t="shared" si="3"/>
        <v>0</v>
      </c>
      <c r="K42" s="251">
        <v>-3.78</v>
      </c>
      <c r="L42" s="239"/>
    </row>
    <row r="43" spans="2:12" x14ac:dyDescent="0.55000000000000004">
      <c r="B43" s="241"/>
      <c r="C43" s="175" t="s">
        <v>207</v>
      </c>
      <c r="D43" s="244">
        <v>2865</v>
      </c>
      <c r="E43" s="158">
        <v>21</v>
      </c>
      <c r="F43" s="161">
        <f t="shared" si="2"/>
        <v>4.2</v>
      </c>
      <c r="G43" s="158">
        <v>21470</v>
      </c>
      <c r="H43" s="165">
        <f t="shared" si="0"/>
        <v>12302310</v>
      </c>
      <c r="I43" s="253"/>
      <c r="J43" s="161">
        <f t="shared" si="3"/>
        <v>0</v>
      </c>
      <c r="K43" s="251">
        <v>-1.49</v>
      </c>
      <c r="L43" s="239"/>
    </row>
    <row r="44" spans="2:12" x14ac:dyDescent="0.55000000000000004">
      <c r="B44" s="241"/>
      <c r="C44" s="175" t="s">
        <v>208</v>
      </c>
      <c r="D44" s="244">
        <v>15550</v>
      </c>
      <c r="E44" s="158">
        <v>32</v>
      </c>
      <c r="F44" s="161">
        <f t="shared" si="2"/>
        <v>6.4</v>
      </c>
      <c r="G44" s="158">
        <v>1450</v>
      </c>
      <c r="H44" s="165">
        <f t="shared" si="0"/>
        <v>4509500</v>
      </c>
      <c r="I44" s="253"/>
      <c r="J44" s="161">
        <f t="shared" si="3"/>
        <v>0</v>
      </c>
      <c r="K44" s="251">
        <v>-1.5</v>
      </c>
      <c r="L44" s="239"/>
    </row>
    <row r="45" spans="2:12" x14ac:dyDescent="0.55000000000000004">
      <c r="B45" s="241"/>
      <c r="C45" s="177" t="s">
        <v>209</v>
      </c>
      <c r="D45" s="247">
        <v>1550</v>
      </c>
      <c r="E45" s="170">
        <v>46</v>
      </c>
      <c r="F45" s="171">
        <f t="shared" si="2"/>
        <v>9.1999999999999993</v>
      </c>
      <c r="G45" s="170">
        <v>15965</v>
      </c>
      <c r="H45" s="165">
        <f t="shared" si="0"/>
        <v>4949150</v>
      </c>
      <c r="I45" s="253"/>
      <c r="J45" s="161">
        <f t="shared" si="3"/>
        <v>0</v>
      </c>
      <c r="K45" s="251">
        <v>-1.55</v>
      </c>
      <c r="L45" s="239"/>
    </row>
    <row r="46" spans="2:12" x14ac:dyDescent="0.55000000000000004">
      <c r="B46" s="241"/>
      <c r="C46" s="175" t="s">
        <v>210</v>
      </c>
      <c r="D46" s="244">
        <v>3530</v>
      </c>
      <c r="E46" s="158">
        <v>8</v>
      </c>
      <c r="F46" s="161">
        <f t="shared" si="2"/>
        <v>1.6</v>
      </c>
      <c r="G46" s="158">
        <v>-366</v>
      </c>
      <c r="H46" s="165">
        <f t="shared" si="0"/>
        <v>-258396</v>
      </c>
      <c r="I46" s="253"/>
      <c r="J46" s="161">
        <f t="shared" si="3"/>
        <v>0</v>
      </c>
      <c r="K46" s="251">
        <v>-1.48</v>
      </c>
      <c r="L46" s="239"/>
    </row>
    <row r="47" spans="2:12" x14ac:dyDescent="0.55000000000000004">
      <c r="B47" s="241"/>
      <c r="C47" s="178" t="s">
        <v>211</v>
      </c>
      <c r="D47" s="244">
        <v>845</v>
      </c>
      <c r="E47" s="158">
        <v>86</v>
      </c>
      <c r="F47" s="161">
        <f t="shared" si="2"/>
        <v>17.2</v>
      </c>
      <c r="G47" s="158">
        <v>11503</v>
      </c>
      <c r="H47" s="165">
        <f t="shared" si="0"/>
        <v>1944007</v>
      </c>
      <c r="I47" s="158"/>
      <c r="J47" s="256">
        <f>I47*D47</f>
        <v>0</v>
      </c>
      <c r="K47" s="251">
        <v>-2.3199999999999998</v>
      </c>
      <c r="L47" s="239"/>
    </row>
    <row r="48" spans="2:12" x14ac:dyDescent="0.55000000000000004">
      <c r="B48" s="241"/>
      <c r="C48" s="178" t="s">
        <v>212</v>
      </c>
      <c r="D48" s="244">
        <v>3155</v>
      </c>
      <c r="E48" s="158">
        <v>10</v>
      </c>
      <c r="F48" s="161">
        <f t="shared" si="2"/>
        <v>2</v>
      </c>
      <c r="G48" s="158">
        <v>207</v>
      </c>
      <c r="H48" s="165">
        <f t="shared" si="0"/>
        <v>130617</v>
      </c>
      <c r="I48" s="253"/>
      <c r="J48" s="161">
        <f t="shared" si="3"/>
        <v>0</v>
      </c>
      <c r="K48" s="251">
        <v>0.11</v>
      </c>
      <c r="L48" s="239"/>
    </row>
    <row r="49" spans="2:12" x14ac:dyDescent="0.55000000000000004">
      <c r="B49" s="241"/>
      <c r="C49" s="178" t="s">
        <v>213</v>
      </c>
      <c r="D49" s="244">
        <v>3955</v>
      </c>
      <c r="E49" s="158">
        <v>19</v>
      </c>
      <c r="F49" s="161">
        <f t="shared" si="2"/>
        <v>3.8</v>
      </c>
      <c r="G49" s="158">
        <v>1160</v>
      </c>
      <c r="H49" s="165">
        <f t="shared" si="0"/>
        <v>917560</v>
      </c>
      <c r="I49" s="253"/>
      <c r="J49" s="161">
        <f t="shared" si="3"/>
        <v>0</v>
      </c>
      <c r="K49" s="251">
        <v>0.69</v>
      </c>
      <c r="L49" s="239" t="s">
        <v>214</v>
      </c>
    </row>
    <row r="50" spans="2:12" x14ac:dyDescent="0.55000000000000004">
      <c r="B50" s="241"/>
      <c r="C50" s="178" t="s">
        <v>190</v>
      </c>
      <c r="D50" s="244">
        <v>6630</v>
      </c>
      <c r="E50" s="158">
        <v>1</v>
      </c>
      <c r="F50" s="161">
        <f t="shared" si="2"/>
        <v>0.2</v>
      </c>
      <c r="G50" s="158">
        <v>-378</v>
      </c>
      <c r="H50" s="165">
        <f t="shared" si="0"/>
        <v>-501228</v>
      </c>
      <c r="I50" s="253"/>
      <c r="J50" s="161">
        <f t="shared" si="3"/>
        <v>0</v>
      </c>
      <c r="K50" s="251">
        <v>0.08</v>
      </c>
      <c r="L50" s="239"/>
    </row>
    <row r="51" spans="2:12" x14ac:dyDescent="0.55000000000000004">
      <c r="B51" s="241"/>
      <c r="C51" s="178" t="s">
        <v>137</v>
      </c>
      <c r="D51" s="244">
        <v>3255</v>
      </c>
      <c r="E51" s="158">
        <v>4</v>
      </c>
      <c r="F51" s="161">
        <f t="shared" si="2"/>
        <v>0.8</v>
      </c>
      <c r="G51" s="158">
        <v>2099</v>
      </c>
      <c r="H51" s="165">
        <f t="shared" si="0"/>
        <v>1366449</v>
      </c>
      <c r="I51" s="253"/>
      <c r="J51" s="161">
        <f t="shared" si="3"/>
        <v>0</v>
      </c>
      <c r="K51" s="251">
        <v>0.22</v>
      </c>
      <c r="L51" s="239"/>
    </row>
    <row r="52" spans="2:12" x14ac:dyDescent="0.55000000000000004">
      <c r="B52" s="242"/>
      <c r="C52" s="178" t="s">
        <v>104</v>
      </c>
      <c r="D52" s="244">
        <v>6340</v>
      </c>
      <c r="E52" s="158">
        <v>17</v>
      </c>
      <c r="F52" s="161">
        <f t="shared" si="2"/>
        <v>3.4</v>
      </c>
      <c r="G52" s="158">
        <v>2882</v>
      </c>
      <c r="H52" s="165">
        <f t="shared" si="0"/>
        <v>3654376</v>
      </c>
      <c r="I52" s="253"/>
      <c r="J52" s="161">
        <f t="shared" si="3"/>
        <v>0</v>
      </c>
      <c r="K52" s="251">
        <v>0.69</v>
      </c>
      <c r="L52" s="239"/>
    </row>
  </sheetData>
  <autoFilter ref="E2:J52"/>
  <mergeCells count="3">
    <mergeCell ref="L49:L52"/>
    <mergeCell ref="L3:L48"/>
    <mergeCell ref="B3:B52"/>
  </mergeCells>
  <phoneticPr fontId="18" type="noConversion"/>
  <pageMargins left="0.7" right="0.7" top="0.75" bottom="0.75" header="0.3" footer="0.3"/>
  <pageSetup paperSize="9" orientation="portrait" r:id="rId1"/>
  <ignoredErrors>
    <ignoredError sqref="H53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zoomScale="85" zoomScaleNormal="85" workbookViewId="0">
      <selection activeCell="A35" sqref="A35"/>
    </sheetView>
  </sheetViews>
  <sheetFormatPr defaultRowHeight="17.600000000000001" x14ac:dyDescent="0.55000000000000004"/>
  <cols>
    <col min="1" max="1" width="14.42578125" bestFit="1" customWidth="1"/>
    <col min="2" max="2" width="11.5703125" bestFit="1" customWidth="1"/>
    <col min="3" max="3" width="6.140625" style="129" bestFit="1" customWidth="1"/>
    <col min="4" max="4" width="7.35546875" bestFit="1" customWidth="1"/>
    <col min="5" max="5" width="6.140625" bestFit="1" customWidth="1"/>
    <col min="6" max="6" width="6.140625" style="129" bestFit="1" customWidth="1"/>
    <col min="7" max="7" width="6.140625" bestFit="1" customWidth="1"/>
    <col min="8" max="8" width="6.7109375" style="129" bestFit="1" customWidth="1"/>
    <col min="9" max="10" width="3" bestFit="1" customWidth="1"/>
    <col min="11" max="11" width="6.2109375" bestFit="1" customWidth="1"/>
    <col min="12" max="12" width="6.140625" customWidth="1"/>
    <col min="13" max="13" width="14.42578125" bestFit="1" customWidth="1"/>
    <col min="14" max="14" width="11.5703125" bestFit="1" customWidth="1"/>
    <col min="15" max="15" width="6.140625" bestFit="1" customWidth="1"/>
    <col min="16" max="16" width="7.35546875" bestFit="1" customWidth="1"/>
    <col min="17" max="17" width="6.140625" bestFit="1" customWidth="1"/>
    <col min="18" max="18" width="5.7109375" bestFit="1" customWidth="1"/>
    <col min="19" max="19" width="5.140625" bestFit="1" customWidth="1"/>
    <col min="20" max="20" width="6.7109375" bestFit="1" customWidth="1"/>
    <col min="21" max="22" width="3" bestFit="1" customWidth="1"/>
    <col min="23" max="23" width="6.140625" bestFit="1" customWidth="1"/>
    <col min="24" max="24" width="6.140625" customWidth="1"/>
    <col min="25" max="25" width="6.140625" bestFit="1" customWidth="1"/>
    <col min="26" max="26" width="7.35546875" bestFit="1" customWidth="1"/>
    <col min="27" max="29" width="6.140625" bestFit="1" customWidth="1"/>
    <col min="30" max="30" width="5.7109375" bestFit="1" customWidth="1"/>
    <col min="31" max="32" width="3" bestFit="1" customWidth="1"/>
    <col min="33" max="33" width="4.85546875" bestFit="1" customWidth="1"/>
  </cols>
  <sheetData>
    <row r="1" spans="1:33" x14ac:dyDescent="0.55000000000000004">
      <c r="A1" s="53" t="s">
        <v>59</v>
      </c>
      <c r="B1" s="37">
        <v>2.5235648148148604E-3</v>
      </c>
      <c r="C1" s="129">
        <v>10.397196261682243</v>
      </c>
      <c r="D1" t="s">
        <v>131</v>
      </c>
      <c r="E1">
        <v>4935</v>
      </c>
      <c r="F1" s="129">
        <v>4.4444444444444446</v>
      </c>
      <c r="G1">
        <v>4705</v>
      </c>
      <c r="H1" s="129">
        <v>-0.42328042328042326</v>
      </c>
      <c r="I1" t="s">
        <v>127</v>
      </c>
      <c r="J1" t="s">
        <v>127</v>
      </c>
      <c r="K1" t="s">
        <v>128</v>
      </c>
      <c r="M1" s="48" t="s">
        <v>51</v>
      </c>
      <c r="N1" s="37">
        <v>5.629363425925904E-3</v>
      </c>
      <c r="O1" s="129">
        <v>10.225563909774436</v>
      </c>
      <c r="P1" t="s">
        <v>131</v>
      </c>
      <c r="Q1">
        <v>3950</v>
      </c>
      <c r="R1" s="129">
        <v>7.7762619372442021</v>
      </c>
      <c r="S1">
        <v>3550</v>
      </c>
      <c r="T1" s="129">
        <v>-3.1377899045020463</v>
      </c>
      <c r="U1" t="s">
        <v>127</v>
      </c>
      <c r="V1" t="s">
        <v>129</v>
      </c>
      <c r="W1" t="s">
        <v>130</v>
      </c>
      <c r="Y1" s="129">
        <v>9.7605893186003687</v>
      </c>
      <c r="Z1" t="s">
        <v>131</v>
      </c>
      <c r="AA1">
        <v>3260</v>
      </c>
      <c r="AB1" s="129">
        <v>9.3959731543624159</v>
      </c>
      <c r="AC1">
        <v>2900</v>
      </c>
      <c r="AD1" s="129">
        <v>-2.6845637583892619</v>
      </c>
      <c r="AE1" t="s">
        <v>127</v>
      </c>
      <c r="AF1" t="s">
        <v>129</v>
      </c>
      <c r="AG1" t="s">
        <v>130</v>
      </c>
    </row>
    <row r="2" spans="1:33" x14ac:dyDescent="0.55000000000000004">
      <c r="A2" s="53" t="s">
        <v>64</v>
      </c>
      <c r="B2" s="37">
        <v>2.1231712962962446E-3</v>
      </c>
      <c r="C2" s="129">
        <v>10.256410256410257</v>
      </c>
      <c r="D2" t="s">
        <v>131</v>
      </c>
      <c r="E2">
        <v>1620</v>
      </c>
      <c r="F2" s="129">
        <v>7.6411960132890364</v>
      </c>
      <c r="G2">
        <v>1505</v>
      </c>
      <c r="H2" s="129">
        <v>0</v>
      </c>
      <c r="I2" t="s">
        <v>127</v>
      </c>
      <c r="J2" t="s">
        <v>127</v>
      </c>
      <c r="K2" t="s">
        <v>128</v>
      </c>
      <c r="M2" s="48" t="s">
        <v>53</v>
      </c>
      <c r="N2" s="37">
        <v>4.5144328703703995E-3</v>
      </c>
      <c r="O2" s="129">
        <v>10.116731517509727</v>
      </c>
      <c r="P2" t="s">
        <v>132</v>
      </c>
      <c r="Q2">
        <v>5660</v>
      </c>
      <c r="R2" s="129">
        <v>0</v>
      </c>
      <c r="S2">
        <v>5230</v>
      </c>
      <c r="T2" s="129">
        <v>-7.5971731448763249</v>
      </c>
      <c r="U2" t="s">
        <v>129</v>
      </c>
      <c r="V2" t="s">
        <v>129</v>
      </c>
      <c r="W2" t="s">
        <v>130</v>
      </c>
      <c r="Y2" s="129">
        <v>19.937694704049843</v>
      </c>
      <c r="Z2" t="s">
        <v>131</v>
      </c>
      <c r="AA2">
        <v>8300</v>
      </c>
      <c r="AB2" s="129">
        <v>7.7922077922077921</v>
      </c>
      <c r="AC2">
        <v>7230</v>
      </c>
      <c r="AD2" s="129">
        <v>-6.1038961038961039</v>
      </c>
      <c r="AE2" t="s">
        <v>127</v>
      </c>
      <c r="AF2" t="s">
        <v>129</v>
      </c>
      <c r="AG2" t="s">
        <v>130</v>
      </c>
    </row>
    <row r="3" spans="1:33" x14ac:dyDescent="0.55000000000000004">
      <c r="A3" s="53" t="s">
        <v>69</v>
      </c>
      <c r="B3" s="37">
        <v>5.2461805555559238E-4</v>
      </c>
      <c r="C3" s="129">
        <v>11.879895561357703</v>
      </c>
      <c r="D3" t="s">
        <v>131</v>
      </c>
      <c r="E3">
        <v>4520</v>
      </c>
      <c r="F3" s="129">
        <v>5.4842473745624272</v>
      </c>
      <c r="G3">
        <v>4285</v>
      </c>
      <c r="H3" s="129">
        <v>0</v>
      </c>
      <c r="I3" t="s">
        <v>127</v>
      </c>
      <c r="J3" t="s">
        <v>127</v>
      </c>
      <c r="K3" t="s">
        <v>128</v>
      </c>
      <c r="M3" s="50" t="s">
        <v>56</v>
      </c>
      <c r="N3" s="37">
        <v>1.1817361111110536E-3</v>
      </c>
      <c r="O3" s="129">
        <v>10.120068610634648</v>
      </c>
      <c r="P3" t="s">
        <v>133</v>
      </c>
      <c r="Q3">
        <v>6450</v>
      </c>
      <c r="R3" s="129">
        <v>0.46728971962616822</v>
      </c>
      <c r="S3">
        <v>5970</v>
      </c>
      <c r="T3" s="129">
        <v>-7.009345794392523</v>
      </c>
      <c r="U3" t="s">
        <v>129</v>
      </c>
      <c r="V3" t="s">
        <v>129</v>
      </c>
      <c r="W3" t="s">
        <v>130</v>
      </c>
      <c r="Y3" s="129">
        <v>13.101160862354892</v>
      </c>
      <c r="Z3" t="s">
        <v>133</v>
      </c>
      <c r="AA3">
        <v>6870</v>
      </c>
      <c r="AB3" s="129">
        <v>0.73313782991202348</v>
      </c>
      <c r="AC3">
        <v>6200</v>
      </c>
      <c r="AD3" s="129">
        <v>-9.0909090909090917</v>
      </c>
      <c r="AE3" t="s">
        <v>129</v>
      </c>
      <c r="AF3" t="s">
        <v>129</v>
      </c>
      <c r="AG3" t="s">
        <v>130</v>
      </c>
    </row>
    <row r="4" spans="1:33" x14ac:dyDescent="0.55000000000000004">
      <c r="A4" s="53" t="s">
        <v>70</v>
      </c>
      <c r="B4" s="37">
        <v>3.749733796296284E-3</v>
      </c>
      <c r="C4" s="129">
        <v>10.047846889952153</v>
      </c>
      <c r="D4" t="s">
        <v>131</v>
      </c>
      <c r="E4">
        <v>2460</v>
      </c>
      <c r="F4" s="129">
        <v>6.9565217391304346</v>
      </c>
      <c r="G4">
        <v>2290</v>
      </c>
      <c r="H4" s="129">
        <v>-0.43478260869565216</v>
      </c>
      <c r="I4" t="s">
        <v>127</v>
      </c>
      <c r="J4" t="s">
        <v>129</v>
      </c>
      <c r="K4" t="s">
        <v>128</v>
      </c>
      <c r="M4" s="9" t="s">
        <v>68</v>
      </c>
      <c r="N4" s="37">
        <v>1.6748333333333365E-2</v>
      </c>
      <c r="O4" s="129">
        <v>11.612903225806452</v>
      </c>
      <c r="P4" t="s">
        <v>133</v>
      </c>
      <c r="Q4">
        <v>5250</v>
      </c>
      <c r="R4" s="129">
        <v>1.1560693641618498</v>
      </c>
      <c r="S4">
        <v>5140</v>
      </c>
      <c r="T4" s="129">
        <v>-0.96339113680154143</v>
      </c>
      <c r="U4" t="s">
        <v>127</v>
      </c>
      <c r="V4" t="s">
        <v>129</v>
      </c>
      <c r="W4" t="s">
        <v>130</v>
      </c>
      <c r="Y4" s="129">
        <v>20.987654320987655</v>
      </c>
      <c r="Z4" t="s">
        <v>131</v>
      </c>
      <c r="AA4">
        <v>3015</v>
      </c>
      <c r="AB4" s="129">
        <v>2.5510204081632653</v>
      </c>
      <c r="AC4">
        <v>2925</v>
      </c>
      <c r="AD4" s="129">
        <v>-0.51020408163265307</v>
      </c>
      <c r="AE4" t="s">
        <v>127</v>
      </c>
      <c r="AF4" t="s">
        <v>129</v>
      </c>
      <c r="AG4" t="s">
        <v>130</v>
      </c>
    </row>
    <row r="5" spans="1:33" x14ac:dyDescent="0.55000000000000004">
      <c r="A5" s="12" t="s">
        <v>70</v>
      </c>
      <c r="B5" s="37">
        <v>2.5642361111111178E-4</v>
      </c>
      <c r="C5" s="129">
        <v>10.526315789473685</v>
      </c>
      <c r="D5" t="s">
        <v>131</v>
      </c>
      <c r="E5">
        <v>3080</v>
      </c>
      <c r="F5" s="129">
        <v>12.820512820512821</v>
      </c>
      <c r="G5">
        <v>2730</v>
      </c>
      <c r="H5" s="129">
        <v>0</v>
      </c>
      <c r="I5" t="s">
        <v>127</v>
      </c>
      <c r="J5" t="s">
        <v>127</v>
      </c>
      <c r="K5" t="s">
        <v>128</v>
      </c>
      <c r="M5" s="9" t="s">
        <v>71</v>
      </c>
      <c r="N5" s="37">
        <v>6.9914351851857459E-4</v>
      </c>
      <c r="O5" s="129">
        <v>10.303030303030303</v>
      </c>
      <c r="P5" t="s">
        <v>133</v>
      </c>
      <c r="Q5">
        <v>2730</v>
      </c>
      <c r="R5" s="129">
        <v>0</v>
      </c>
      <c r="S5">
        <v>2395</v>
      </c>
      <c r="T5" s="129">
        <v>-12.271062271062272</v>
      </c>
      <c r="U5" t="s">
        <v>129</v>
      </c>
      <c r="V5" t="s">
        <v>129</v>
      </c>
      <c r="W5" t="s">
        <v>130</v>
      </c>
      <c r="Y5" s="129">
        <v>15.849056603773585</v>
      </c>
      <c r="Z5" t="s">
        <v>133</v>
      </c>
      <c r="AA5">
        <v>6080</v>
      </c>
      <c r="AB5" s="129">
        <v>-0.9771986970684039</v>
      </c>
      <c r="AC5">
        <v>5900</v>
      </c>
      <c r="AD5" s="129">
        <v>-3.9087947882736156</v>
      </c>
      <c r="AE5" t="s">
        <v>129</v>
      </c>
      <c r="AF5" t="s">
        <v>129</v>
      </c>
      <c r="AG5" t="s">
        <v>130</v>
      </c>
    </row>
    <row r="6" spans="1:33" x14ac:dyDescent="0.55000000000000004">
      <c r="A6" s="12" t="s">
        <v>55</v>
      </c>
      <c r="B6" s="37">
        <v>1.5880613425925949E-2</v>
      </c>
      <c r="C6" s="129">
        <v>10.362047440699126</v>
      </c>
      <c r="D6" t="s">
        <v>131</v>
      </c>
      <c r="E6">
        <v>9340</v>
      </c>
      <c r="F6" s="129">
        <v>5.6561085972850682</v>
      </c>
      <c r="G6">
        <v>8880</v>
      </c>
      <c r="H6" s="129">
        <v>0.45248868778280543</v>
      </c>
      <c r="I6" t="s">
        <v>127</v>
      </c>
      <c r="J6" t="s">
        <v>127</v>
      </c>
      <c r="K6" t="s">
        <v>128</v>
      </c>
      <c r="M6" s="12" t="s">
        <v>85</v>
      </c>
      <c r="N6" s="37">
        <v>1.1650451388888927E-2</v>
      </c>
      <c r="O6" s="129">
        <v>10.058027079303676</v>
      </c>
      <c r="P6" t="s">
        <v>133</v>
      </c>
      <c r="Q6">
        <v>5690</v>
      </c>
      <c r="R6" s="129">
        <v>0</v>
      </c>
      <c r="S6">
        <v>5570</v>
      </c>
      <c r="T6" s="129">
        <v>-2.1089630931458698</v>
      </c>
      <c r="U6" t="s">
        <v>129</v>
      </c>
      <c r="V6" t="s">
        <v>129</v>
      </c>
      <c r="W6" t="s">
        <v>130</v>
      </c>
      <c r="Y6" s="129">
        <v>18.955223880597014</v>
      </c>
      <c r="Z6" t="s">
        <v>132</v>
      </c>
      <c r="AA6">
        <v>8080</v>
      </c>
      <c r="AB6" s="129">
        <v>1.3801756587202008</v>
      </c>
      <c r="AC6">
        <v>7510</v>
      </c>
      <c r="AD6" s="129">
        <v>-5.7716436637390212</v>
      </c>
      <c r="AE6" t="s">
        <v>127</v>
      </c>
      <c r="AF6" t="s">
        <v>129</v>
      </c>
      <c r="AG6" t="s">
        <v>130</v>
      </c>
    </row>
    <row r="7" spans="1:33" x14ac:dyDescent="0.55000000000000004">
      <c r="A7" s="12" t="s">
        <v>52</v>
      </c>
      <c r="B7" s="37">
        <v>5.2096064814816101E-4</v>
      </c>
      <c r="C7" s="129">
        <v>12.097669256381797</v>
      </c>
      <c r="D7" t="s">
        <v>131</v>
      </c>
      <c r="E7">
        <v>11450</v>
      </c>
      <c r="F7" s="129">
        <v>13.366336633663366</v>
      </c>
      <c r="G7">
        <v>10100</v>
      </c>
      <c r="H7" s="129">
        <v>0</v>
      </c>
      <c r="I7" t="s">
        <v>127</v>
      </c>
      <c r="J7" t="s">
        <v>127</v>
      </c>
      <c r="K7" t="s">
        <v>128</v>
      </c>
      <c r="M7" s="12" t="s">
        <v>67</v>
      </c>
      <c r="N7" s="37">
        <v>9.9403819444445207E-3</v>
      </c>
      <c r="O7" s="129">
        <v>10.099573257467995</v>
      </c>
      <c r="P7" t="s">
        <v>131</v>
      </c>
      <c r="Q7">
        <v>3945</v>
      </c>
      <c r="R7" s="129">
        <v>1.9379844961240309</v>
      </c>
      <c r="S7">
        <v>3715</v>
      </c>
      <c r="T7" s="129">
        <v>-4.0051679586563305</v>
      </c>
      <c r="U7" t="s">
        <v>129</v>
      </c>
      <c r="V7" t="s">
        <v>129</v>
      </c>
      <c r="W7" t="s">
        <v>130</v>
      </c>
      <c r="Y7" s="129">
        <v>19.683257918552037</v>
      </c>
      <c r="Z7" t="s">
        <v>132</v>
      </c>
      <c r="AA7">
        <v>26850</v>
      </c>
      <c r="AB7" s="129">
        <v>1.5122873345935728</v>
      </c>
      <c r="AC7">
        <v>25750</v>
      </c>
      <c r="AD7" s="129">
        <v>-2.6465028355387523</v>
      </c>
      <c r="AE7" t="s">
        <v>127</v>
      </c>
      <c r="AF7" t="s">
        <v>129</v>
      </c>
      <c r="AG7" t="s">
        <v>130</v>
      </c>
    </row>
    <row r="8" spans="1:33" x14ac:dyDescent="0.55000000000000004">
      <c r="A8" s="12" t="s">
        <v>102</v>
      </c>
      <c r="B8" s="37">
        <v>2.6043981481482792E-4</v>
      </c>
      <c r="C8" s="129">
        <v>12.5</v>
      </c>
      <c r="D8" t="s">
        <v>131</v>
      </c>
      <c r="E8">
        <v>5770</v>
      </c>
      <c r="F8" s="129">
        <v>6.8518518518518521</v>
      </c>
      <c r="G8">
        <v>5350</v>
      </c>
      <c r="H8" s="129">
        <v>-0.92592592592592593</v>
      </c>
      <c r="I8" t="s">
        <v>127</v>
      </c>
      <c r="J8" t="s">
        <v>127</v>
      </c>
      <c r="K8" t="s">
        <v>128</v>
      </c>
      <c r="M8" s="12" t="s">
        <v>97</v>
      </c>
      <c r="N8" s="37">
        <v>9.7494236111111132E-2</v>
      </c>
      <c r="O8" s="129">
        <v>10</v>
      </c>
      <c r="P8" t="s">
        <v>131</v>
      </c>
      <c r="Q8">
        <v>4660</v>
      </c>
      <c r="R8" s="129">
        <v>0.86580086580086579</v>
      </c>
      <c r="S8">
        <v>4485</v>
      </c>
      <c r="T8" s="129">
        <v>-2.9220779220779223</v>
      </c>
      <c r="U8" t="s">
        <v>127</v>
      </c>
      <c r="V8" t="s">
        <v>129</v>
      </c>
      <c r="W8" t="s">
        <v>130</v>
      </c>
      <c r="Y8" s="129">
        <v>9.9206349206349209</v>
      </c>
      <c r="Z8" t="s">
        <v>131</v>
      </c>
      <c r="AA8">
        <v>5620</v>
      </c>
      <c r="AB8" s="129">
        <v>1.4440433212996391</v>
      </c>
      <c r="AC8">
        <v>5410</v>
      </c>
      <c r="AD8" s="129">
        <v>-2.3465703971119134</v>
      </c>
      <c r="AE8" t="s">
        <v>127</v>
      </c>
      <c r="AF8" t="s">
        <v>127</v>
      </c>
      <c r="AG8" t="s">
        <v>130</v>
      </c>
    </row>
    <row r="9" spans="1:33" x14ac:dyDescent="0.55000000000000004">
      <c r="A9" s="12" t="s">
        <v>104</v>
      </c>
      <c r="B9" s="37">
        <v>5.4045138888891842E-4</v>
      </c>
      <c r="C9" s="129">
        <v>10.294117647058824</v>
      </c>
      <c r="D9" t="s">
        <v>131</v>
      </c>
      <c r="E9">
        <v>7290</v>
      </c>
      <c r="F9" s="129">
        <v>8</v>
      </c>
      <c r="G9">
        <v>6790</v>
      </c>
      <c r="H9" s="129">
        <v>0.59259259259259256</v>
      </c>
      <c r="I9" t="s">
        <v>127</v>
      </c>
      <c r="J9" t="s">
        <v>127</v>
      </c>
      <c r="K9" t="s">
        <v>128</v>
      </c>
      <c r="M9" s="12" t="s">
        <v>98</v>
      </c>
      <c r="N9" s="37">
        <v>3.3045023148148278E-3</v>
      </c>
      <c r="O9" s="129">
        <v>10.474308300395258</v>
      </c>
      <c r="P9" t="s">
        <v>133</v>
      </c>
      <c r="Q9">
        <v>5470</v>
      </c>
      <c r="R9" s="129">
        <v>-2.1466905187835419</v>
      </c>
      <c r="S9">
        <v>5260</v>
      </c>
      <c r="T9" s="129">
        <v>-5.9033989266547406</v>
      </c>
      <c r="U9" t="s">
        <v>129</v>
      </c>
      <c r="V9" t="s">
        <v>129</v>
      </c>
      <c r="W9" t="s">
        <v>130</v>
      </c>
      <c r="Y9" s="129">
        <v>9.7964376590330797</v>
      </c>
      <c r="Z9" t="s">
        <v>131</v>
      </c>
      <c r="AA9">
        <v>4400</v>
      </c>
      <c r="AB9" s="129">
        <v>1.969872537659328</v>
      </c>
      <c r="AC9">
        <v>4275</v>
      </c>
      <c r="AD9" s="129">
        <v>-0.92699884125144849</v>
      </c>
      <c r="AE9" t="s">
        <v>127</v>
      </c>
      <c r="AF9" t="s">
        <v>127</v>
      </c>
      <c r="AG9" t="s">
        <v>130</v>
      </c>
    </row>
    <row r="10" spans="1:33" x14ac:dyDescent="0.55000000000000004">
      <c r="K10">
        <f>COUNTA(K1:K9)*3.67</f>
        <v>33.03</v>
      </c>
      <c r="M10" s="12" t="s">
        <v>99</v>
      </c>
      <c r="N10" s="37">
        <v>9.2224537037038923E-4</v>
      </c>
      <c r="O10" s="129">
        <v>10.337972166998012</v>
      </c>
      <c r="P10" t="s">
        <v>131</v>
      </c>
      <c r="Q10">
        <v>2940</v>
      </c>
      <c r="R10" s="129">
        <v>5.9459459459459456</v>
      </c>
      <c r="S10">
        <v>2570</v>
      </c>
      <c r="T10" s="129">
        <v>-7.3873873873873874</v>
      </c>
      <c r="U10" t="s">
        <v>127</v>
      </c>
      <c r="V10" t="s">
        <v>129</v>
      </c>
      <c r="W10" t="s">
        <v>130</v>
      </c>
      <c r="Y10" s="129">
        <v>9.7161572052401741</v>
      </c>
      <c r="Z10" t="s">
        <v>131</v>
      </c>
      <c r="AA10">
        <v>11200</v>
      </c>
      <c r="AB10" s="129">
        <v>11.442786069651742</v>
      </c>
      <c r="AC10">
        <v>9950</v>
      </c>
      <c r="AD10" s="129">
        <v>-0.99502487562189057</v>
      </c>
      <c r="AE10" t="s">
        <v>127</v>
      </c>
      <c r="AF10" t="s">
        <v>129</v>
      </c>
      <c r="AG10" t="s">
        <v>128</v>
      </c>
    </row>
    <row r="11" spans="1:33" x14ac:dyDescent="0.55000000000000004">
      <c r="M11" s="48" t="s">
        <v>58</v>
      </c>
      <c r="N11" s="37">
        <v>7.8229745370370085E-3</v>
      </c>
      <c r="O11" s="129">
        <v>10.252100840336135</v>
      </c>
      <c r="P11" t="s">
        <v>131</v>
      </c>
      <c r="Q11">
        <v>6700</v>
      </c>
      <c r="R11" s="129">
        <v>2.1341463414634148</v>
      </c>
      <c r="S11">
        <v>5899</v>
      </c>
      <c r="T11" s="129">
        <v>-10.076219512195122</v>
      </c>
      <c r="U11" t="s">
        <v>127</v>
      </c>
      <c r="V11" t="s">
        <v>127</v>
      </c>
      <c r="W11" t="s">
        <v>130</v>
      </c>
      <c r="Y11" s="129">
        <v>9.8676293622141991</v>
      </c>
      <c r="Z11" t="s">
        <v>131</v>
      </c>
      <c r="AA11">
        <v>4935</v>
      </c>
      <c r="AB11" s="129">
        <v>8.1051478641840085</v>
      </c>
      <c r="AC11">
        <v>4455</v>
      </c>
      <c r="AD11" s="129">
        <v>-2.4096385542168677</v>
      </c>
      <c r="AE11" t="s">
        <v>127</v>
      </c>
      <c r="AF11" t="s">
        <v>127</v>
      </c>
      <c r="AG11" t="s">
        <v>128</v>
      </c>
    </row>
    <row r="12" spans="1:33" x14ac:dyDescent="0.55000000000000004">
      <c r="M12" s="53" t="s">
        <v>72</v>
      </c>
      <c r="N12" s="37">
        <v>1.8000532407407399E-2</v>
      </c>
      <c r="O12" s="129">
        <v>10.83743842364532</v>
      </c>
      <c r="P12" t="s">
        <v>131</v>
      </c>
      <c r="Q12">
        <v>3495</v>
      </c>
      <c r="R12" s="129">
        <v>3.5555555555555554</v>
      </c>
      <c r="S12">
        <v>3350</v>
      </c>
      <c r="T12" s="129">
        <v>-0.7407407407407407</v>
      </c>
      <c r="U12" t="s">
        <v>127</v>
      </c>
      <c r="V12" t="s">
        <v>129</v>
      </c>
      <c r="W12" t="s">
        <v>130</v>
      </c>
      <c r="Y12" s="129">
        <v>9.8885793871866294</v>
      </c>
      <c r="Z12" t="s">
        <v>131</v>
      </c>
      <c r="AA12">
        <v>4150</v>
      </c>
      <c r="AB12" s="129">
        <v>5.1964512040557667</v>
      </c>
      <c r="AC12">
        <v>3880</v>
      </c>
      <c r="AD12" s="129">
        <v>-1.6476552598225602</v>
      </c>
      <c r="AE12" t="s">
        <v>127</v>
      </c>
      <c r="AF12" t="s">
        <v>129</v>
      </c>
      <c r="AG12" t="s">
        <v>128</v>
      </c>
    </row>
    <row r="13" spans="1:33" x14ac:dyDescent="0.55000000000000004">
      <c r="M13" s="12" t="s">
        <v>42</v>
      </c>
      <c r="N13" s="37">
        <v>1.8849513888888891E-2</v>
      </c>
      <c r="O13" s="129">
        <v>10</v>
      </c>
      <c r="P13" t="s">
        <v>131</v>
      </c>
      <c r="Q13">
        <v>2560</v>
      </c>
      <c r="R13" s="129">
        <v>3.4343434343434343</v>
      </c>
      <c r="S13">
        <v>2440</v>
      </c>
      <c r="T13" s="129">
        <v>-1.4141414141414141</v>
      </c>
      <c r="U13" t="s">
        <v>127</v>
      </c>
      <c r="V13" t="s">
        <v>127</v>
      </c>
      <c r="W13" t="s">
        <v>130</v>
      </c>
      <c r="Y13" s="129">
        <v>19.618239660657476</v>
      </c>
      <c r="Z13" t="s">
        <v>132</v>
      </c>
      <c r="AA13">
        <v>5660</v>
      </c>
      <c r="AB13" s="129">
        <v>0.3546099290780142</v>
      </c>
      <c r="AC13">
        <v>5440</v>
      </c>
      <c r="AD13" s="129">
        <v>-3.5460992907801416</v>
      </c>
      <c r="AE13" t="s">
        <v>127</v>
      </c>
      <c r="AF13" t="s">
        <v>129</v>
      </c>
      <c r="AG13" t="s">
        <v>130</v>
      </c>
    </row>
    <row r="14" spans="1:33" x14ac:dyDescent="0.55000000000000004">
      <c r="M14" s="53" t="s">
        <v>1</v>
      </c>
      <c r="N14" s="37">
        <v>4.2248148148147924E-3</v>
      </c>
      <c r="O14" s="129">
        <v>10.442260442260443</v>
      </c>
      <c r="P14" t="s">
        <v>131</v>
      </c>
      <c r="Q14">
        <v>4750</v>
      </c>
      <c r="R14" s="129">
        <v>5.6729699666295881</v>
      </c>
      <c r="S14">
        <v>4420</v>
      </c>
      <c r="T14" s="129">
        <v>-1.6685205784204671</v>
      </c>
      <c r="U14" t="s">
        <v>127</v>
      </c>
      <c r="V14" t="s">
        <v>129</v>
      </c>
      <c r="W14" t="s">
        <v>128</v>
      </c>
      <c r="Y14" s="129">
        <v>9.6623981373690331</v>
      </c>
      <c r="Z14" t="s">
        <v>131</v>
      </c>
      <c r="AA14">
        <v>9510</v>
      </c>
      <c r="AB14" s="129">
        <v>0.95541401273885351</v>
      </c>
      <c r="AC14">
        <v>9330</v>
      </c>
      <c r="AD14" s="129">
        <v>-0.95541401273885351</v>
      </c>
      <c r="AE14" t="s">
        <v>127</v>
      </c>
      <c r="AF14" t="s">
        <v>129</v>
      </c>
      <c r="AG14" t="s">
        <v>130</v>
      </c>
    </row>
    <row r="15" spans="1:33" x14ac:dyDescent="0.55000000000000004">
      <c r="M15" s="53" t="s">
        <v>65</v>
      </c>
      <c r="N15" s="37">
        <v>1.5164849537037062E-2</v>
      </c>
      <c r="O15" s="129">
        <v>10.363636363636363</v>
      </c>
      <c r="P15" t="s">
        <v>132</v>
      </c>
      <c r="Q15">
        <v>4795</v>
      </c>
      <c r="R15" s="129">
        <v>12.8500823723229</v>
      </c>
      <c r="S15">
        <v>4170</v>
      </c>
      <c r="T15" s="129">
        <v>-1.8592610025888445</v>
      </c>
      <c r="U15" t="s">
        <v>127</v>
      </c>
      <c r="V15" t="s">
        <v>127</v>
      </c>
      <c r="W15" t="s">
        <v>128</v>
      </c>
      <c r="Y15" s="129">
        <v>20.37037037037037</v>
      </c>
      <c r="Z15" t="s">
        <v>131</v>
      </c>
      <c r="AA15">
        <v>9120</v>
      </c>
      <c r="AB15" s="129">
        <v>7.9289940828402363</v>
      </c>
      <c r="AC15">
        <v>8450</v>
      </c>
      <c r="AD15" s="129">
        <v>0</v>
      </c>
      <c r="AE15" t="s">
        <v>127</v>
      </c>
      <c r="AF15" t="s">
        <v>127</v>
      </c>
      <c r="AG15" t="s">
        <v>128</v>
      </c>
    </row>
    <row r="16" spans="1:33" x14ac:dyDescent="0.55000000000000004">
      <c r="W16">
        <f>COUNTA(W1:W15)*1.33</f>
        <v>19.950000000000003</v>
      </c>
    </row>
    <row r="18" ht="15.9" customHeight="1" x14ac:dyDescent="0.55000000000000004"/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7"/>
  <sheetViews>
    <sheetView topLeftCell="J1" zoomScale="70" zoomScaleNormal="70" workbookViewId="0">
      <selection activeCell="V1" sqref="V1"/>
    </sheetView>
  </sheetViews>
  <sheetFormatPr defaultRowHeight="17.600000000000001" x14ac:dyDescent="0.55000000000000004"/>
  <cols>
    <col min="1" max="1" width="59.640625" bestFit="1" customWidth="1"/>
    <col min="2" max="2" width="21" bestFit="1" customWidth="1"/>
    <col min="3" max="3" width="12.5" bestFit="1" customWidth="1"/>
    <col min="4" max="4" width="19.35546875" bestFit="1" customWidth="1"/>
    <col min="5" max="5" width="19.140625" bestFit="1" customWidth="1"/>
    <col min="6" max="6" width="10.140625" bestFit="1" customWidth="1"/>
    <col min="7" max="7" width="10.0703125" bestFit="1" customWidth="1"/>
    <col min="8" max="8" width="17.2109375" bestFit="1" customWidth="1"/>
    <col min="9" max="9" width="14.140625" bestFit="1" customWidth="1"/>
    <col min="10" max="10" width="13.85546875" bestFit="1" customWidth="1"/>
    <col min="11" max="11" width="21.7109375" bestFit="1" customWidth="1"/>
    <col min="12" max="12" width="16.5703125" bestFit="1" customWidth="1"/>
    <col min="13" max="13" width="14.140625" bestFit="1" customWidth="1"/>
    <col min="14" max="14" width="16.42578125" bestFit="1" customWidth="1"/>
    <col min="15" max="15" width="21.7109375" bestFit="1" customWidth="1"/>
    <col min="16" max="16" width="8" bestFit="1" customWidth="1"/>
    <col min="17" max="17" width="5.5" bestFit="1" customWidth="1"/>
    <col min="18" max="18" width="4.42578125" bestFit="1" customWidth="1"/>
    <col min="19" max="21" width="5.5" bestFit="1" customWidth="1"/>
    <col min="22" max="22" width="7.2109375" bestFit="1" customWidth="1"/>
    <col min="23" max="23" width="6.5" bestFit="1" customWidth="1"/>
    <col min="24" max="24" width="4.42578125" bestFit="1" customWidth="1"/>
    <col min="25" max="27" width="5.5" bestFit="1" customWidth="1"/>
    <col min="28" max="28" width="2.42578125" bestFit="1" customWidth="1"/>
    <col min="29" max="29" width="8.2109375" bestFit="1" customWidth="1"/>
    <col min="30" max="30" width="11.42578125" bestFit="1" customWidth="1"/>
    <col min="31" max="31" width="7.2109375" bestFit="1" customWidth="1"/>
    <col min="32" max="32" width="5.5" bestFit="1" customWidth="1"/>
    <col min="33" max="33" width="2.42578125" bestFit="1" customWidth="1"/>
    <col min="34" max="35" width="4.42578125" bestFit="1" customWidth="1"/>
    <col min="36" max="43" width="2.42578125" bestFit="1" customWidth="1"/>
  </cols>
  <sheetData>
    <row r="1" spans="1:39" x14ac:dyDescent="0.55000000000000004">
      <c r="A1" t="s">
        <v>290</v>
      </c>
      <c r="B1" t="s">
        <v>231</v>
      </c>
      <c r="C1" t="s">
        <v>218</v>
      </c>
      <c r="D1" t="s">
        <v>219</v>
      </c>
      <c r="E1" t="s">
        <v>232</v>
      </c>
      <c r="F1" t="s">
        <v>220</v>
      </c>
      <c r="V1">
        <f>MAX(V2:V341)</f>
        <v>800</v>
      </c>
    </row>
    <row r="2" spans="1:39" x14ac:dyDescent="0.55000000000000004">
      <c r="A2" t="s">
        <v>287</v>
      </c>
      <c r="B2" t="s">
        <v>291</v>
      </c>
      <c r="C2" t="s">
        <v>292</v>
      </c>
      <c r="D2" t="s">
        <v>293</v>
      </c>
      <c r="E2" t="s">
        <v>294</v>
      </c>
      <c r="F2" t="s">
        <v>221</v>
      </c>
      <c r="H2" t="s">
        <v>295</v>
      </c>
      <c r="I2" t="s">
        <v>222</v>
      </c>
      <c r="J2" t="s">
        <v>296</v>
      </c>
      <c r="K2" t="s">
        <v>297</v>
      </c>
      <c r="L2" t="s">
        <v>298</v>
      </c>
      <c r="N2" t="s">
        <v>233</v>
      </c>
      <c r="P2" t="s">
        <v>299</v>
      </c>
      <c r="Q2">
        <v>61000</v>
      </c>
      <c r="R2">
        <v>6300</v>
      </c>
      <c r="S2">
        <v>11.52</v>
      </c>
      <c r="T2">
        <v>61000</v>
      </c>
      <c r="U2">
        <v>60800</v>
      </c>
      <c r="V2">
        <v>1</v>
      </c>
      <c r="W2">
        <v>327100</v>
      </c>
      <c r="X2">
        <v>19202</v>
      </c>
      <c r="Y2">
        <v>58200</v>
      </c>
      <c r="Z2">
        <v>61300</v>
      </c>
      <c r="AA2">
        <v>57000</v>
      </c>
      <c r="AB2">
        <v>2</v>
      </c>
      <c r="AC2">
        <v>116366</v>
      </c>
      <c r="AD2">
        <v>7706782000</v>
      </c>
      <c r="AE2">
        <v>155.22</v>
      </c>
      <c r="AF2">
        <v>0.73</v>
      </c>
      <c r="AG2">
        <v>202</v>
      </c>
      <c r="AH2">
        <v>182.72</v>
      </c>
      <c r="AI2">
        <v>27450</v>
      </c>
      <c r="AJ2">
        <v>2</v>
      </c>
      <c r="AK2">
        <v>0</v>
      </c>
      <c r="AL2">
        <v>0</v>
      </c>
      <c r="AM2">
        <v>0</v>
      </c>
    </row>
    <row r="3" spans="1:39" x14ac:dyDescent="0.55000000000000004">
      <c r="A3" t="s">
        <v>287</v>
      </c>
      <c r="B3" t="s">
        <v>300</v>
      </c>
      <c r="C3" t="s">
        <v>301</v>
      </c>
      <c r="D3" t="s">
        <v>293</v>
      </c>
      <c r="E3" t="s">
        <v>294</v>
      </c>
      <c r="F3" t="s">
        <v>221</v>
      </c>
      <c r="H3" t="s">
        <v>295</v>
      </c>
      <c r="I3" t="s">
        <v>222</v>
      </c>
      <c r="J3" t="s">
        <v>296</v>
      </c>
      <c r="K3" t="s">
        <v>297</v>
      </c>
      <c r="L3" t="s">
        <v>302</v>
      </c>
      <c r="N3" t="s">
        <v>233</v>
      </c>
      <c r="P3" t="s">
        <v>299</v>
      </c>
      <c r="Q3">
        <v>61000</v>
      </c>
      <c r="R3">
        <v>6300</v>
      </c>
      <c r="S3">
        <v>11.52</v>
      </c>
      <c r="T3">
        <v>61000</v>
      </c>
      <c r="U3">
        <v>60800</v>
      </c>
      <c r="V3">
        <v>39</v>
      </c>
      <c r="W3">
        <v>327139</v>
      </c>
      <c r="X3">
        <v>19205</v>
      </c>
      <c r="Y3">
        <v>58200</v>
      </c>
      <c r="Z3">
        <v>61300</v>
      </c>
      <c r="AA3">
        <v>57000</v>
      </c>
      <c r="AB3">
        <v>2</v>
      </c>
      <c r="AC3">
        <v>116405</v>
      </c>
      <c r="AD3">
        <v>7709161000</v>
      </c>
      <c r="AE3">
        <v>155.24</v>
      </c>
      <c r="AF3">
        <v>0.73</v>
      </c>
      <c r="AG3">
        <v>202</v>
      </c>
      <c r="AH3">
        <v>182.75</v>
      </c>
      <c r="AI3">
        <v>27450</v>
      </c>
      <c r="AJ3">
        <v>2</v>
      </c>
      <c r="AK3">
        <v>0</v>
      </c>
      <c r="AL3">
        <v>0</v>
      </c>
      <c r="AM3">
        <v>0</v>
      </c>
    </row>
    <row r="4" spans="1:39" x14ac:dyDescent="0.55000000000000004">
      <c r="A4" t="s">
        <v>287</v>
      </c>
      <c r="B4" t="s">
        <v>303</v>
      </c>
      <c r="C4" t="s">
        <v>304</v>
      </c>
      <c r="D4" t="s">
        <v>293</v>
      </c>
      <c r="E4" t="s">
        <v>294</v>
      </c>
      <c r="F4" t="s">
        <v>221</v>
      </c>
      <c r="H4" t="s">
        <v>295</v>
      </c>
      <c r="I4" t="s">
        <v>222</v>
      </c>
      <c r="J4" t="s">
        <v>296</v>
      </c>
      <c r="K4" t="s">
        <v>297</v>
      </c>
      <c r="L4" t="s">
        <v>305</v>
      </c>
      <c r="N4" t="s">
        <v>233</v>
      </c>
      <c r="P4" t="s">
        <v>299</v>
      </c>
      <c r="Q4">
        <v>61000</v>
      </c>
      <c r="R4">
        <v>6300</v>
      </c>
      <c r="S4">
        <v>11.52</v>
      </c>
      <c r="T4">
        <v>61000</v>
      </c>
      <c r="U4">
        <v>60800</v>
      </c>
      <c r="V4">
        <v>36</v>
      </c>
      <c r="W4">
        <v>327175</v>
      </c>
      <c r="X4">
        <v>19207</v>
      </c>
      <c r="Y4">
        <v>58200</v>
      </c>
      <c r="Z4">
        <v>61300</v>
      </c>
      <c r="AA4">
        <v>57000</v>
      </c>
      <c r="AB4">
        <v>2</v>
      </c>
      <c r="AC4">
        <v>116441</v>
      </c>
      <c r="AD4">
        <v>7711357000</v>
      </c>
      <c r="AE4">
        <v>155.25</v>
      </c>
      <c r="AF4">
        <v>0.73</v>
      </c>
      <c r="AG4">
        <v>202</v>
      </c>
      <c r="AH4">
        <v>182.79</v>
      </c>
      <c r="AI4">
        <v>27450</v>
      </c>
      <c r="AJ4">
        <v>2</v>
      </c>
      <c r="AK4">
        <v>0</v>
      </c>
      <c r="AL4">
        <v>0</v>
      </c>
      <c r="AM4">
        <v>0</v>
      </c>
    </row>
    <row r="5" spans="1:39" x14ac:dyDescent="0.55000000000000004">
      <c r="A5" t="s">
        <v>287</v>
      </c>
      <c r="B5" t="s">
        <v>306</v>
      </c>
      <c r="C5" t="s">
        <v>307</v>
      </c>
      <c r="D5" t="s">
        <v>293</v>
      </c>
      <c r="E5" t="s">
        <v>294</v>
      </c>
      <c r="F5" t="s">
        <v>221</v>
      </c>
      <c r="H5" t="s">
        <v>295</v>
      </c>
      <c r="I5" t="s">
        <v>222</v>
      </c>
      <c r="J5" t="s">
        <v>296</v>
      </c>
      <c r="K5" t="s">
        <v>297</v>
      </c>
      <c r="L5" t="s">
        <v>308</v>
      </c>
      <c r="N5" t="s">
        <v>233</v>
      </c>
      <c r="P5" t="s">
        <v>299</v>
      </c>
      <c r="Q5">
        <v>61000</v>
      </c>
      <c r="R5">
        <v>6300</v>
      </c>
      <c r="S5">
        <v>11.52</v>
      </c>
      <c r="T5">
        <v>61000</v>
      </c>
      <c r="U5">
        <v>60800</v>
      </c>
      <c r="V5">
        <v>1</v>
      </c>
      <c r="W5">
        <v>327176</v>
      </c>
      <c r="X5">
        <v>19207</v>
      </c>
      <c r="Y5">
        <v>58200</v>
      </c>
      <c r="Z5">
        <v>61300</v>
      </c>
      <c r="AA5">
        <v>57000</v>
      </c>
      <c r="AB5">
        <v>2</v>
      </c>
      <c r="AC5">
        <v>116442</v>
      </c>
      <c r="AD5">
        <v>7711418000</v>
      </c>
      <c r="AE5">
        <v>155.26</v>
      </c>
      <c r="AF5">
        <v>0.73</v>
      </c>
      <c r="AG5">
        <v>202</v>
      </c>
      <c r="AH5">
        <v>182.79</v>
      </c>
      <c r="AI5">
        <v>27450</v>
      </c>
      <c r="AJ5">
        <v>2</v>
      </c>
      <c r="AK5">
        <v>0</v>
      </c>
      <c r="AL5">
        <v>0</v>
      </c>
      <c r="AM5">
        <v>0</v>
      </c>
    </row>
    <row r="6" spans="1:39" x14ac:dyDescent="0.55000000000000004">
      <c r="A6" t="s">
        <v>287</v>
      </c>
      <c r="B6" t="s">
        <v>309</v>
      </c>
      <c r="C6" t="s">
        <v>310</v>
      </c>
      <c r="D6" t="s">
        <v>293</v>
      </c>
      <c r="E6" t="s">
        <v>294</v>
      </c>
      <c r="F6" t="s">
        <v>221</v>
      </c>
      <c r="H6" t="s">
        <v>295</v>
      </c>
      <c r="I6" t="s">
        <v>222</v>
      </c>
      <c r="J6" t="s">
        <v>296</v>
      </c>
      <c r="K6" t="s">
        <v>297</v>
      </c>
      <c r="L6" t="s">
        <v>311</v>
      </c>
      <c r="N6" t="s">
        <v>233</v>
      </c>
      <c r="P6" t="s">
        <v>299</v>
      </c>
      <c r="Q6">
        <v>61000</v>
      </c>
      <c r="R6">
        <v>6300</v>
      </c>
      <c r="S6">
        <v>11.52</v>
      </c>
      <c r="T6">
        <v>61000</v>
      </c>
      <c r="U6">
        <v>60800</v>
      </c>
      <c r="V6">
        <v>10</v>
      </c>
      <c r="W6">
        <v>327186</v>
      </c>
      <c r="X6">
        <v>19207</v>
      </c>
      <c r="Y6">
        <v>58200</v>
      </c>
      <c r="Z6">
        <v>61300</v>
      </c>
      <c r="AA6">
        <v>57000</v>
      </c>
      <c r="AB6">
        <v>2</v>
      </c>
      <c r="AC6">
        <v>116452</v>
      </c>
      <c r="AD6">
        <v>7712028000</v>
      </c>
      <c r="AE6">
        <v>155.26</v>
      </c>
      <c r="AF6">
        <v>0.73</v>
      </c>
      <c r="AG6">
        <v>202</v>
      </c>
      <c r="AH6">
        <v>182.8</v>
      </c>
      <c r="AI6">
        <v>27450</v>
      </c>
      <c r="AJ6">
        <v>2</v>
      </c>
      <c r="AK6">
        <v>0</v>
      </c>
      <c r="AL6">
        <v>0</v>
      </c>
      <c r="AM6">
        <v>0</v>
      </c>
    </row>
    <row r="7" spans="1:39" x14ac:dyDescent="0.55000000000000004">
      <c r="A7" t="s">
        <v>287</v>
      </c>
      <c r="B7" t="s">
        <v>312</v>
      </c>
      <c r="C7" t="s">
        <v>313</v>
      </c>
      <c r="D7" t="s">
        <v>293</v>
      </c>
      <c r="E7" t="s">
        <v>294</v>
      </c>
      <c r="F7" t="s">
        <v>221</v>
      </c>
      <c r="H7" t="s">
        <v>295</v>
      </c>
      <c r="I7" t="s">
        <v>222</v>
      </c>
      <c r="J7" t="s">
        <v>296</v>
      </c>
      <c r="K7" t="s">
        <v>297</v>
      </c>
      <c r="L7" t="s">
        <v>314</v>
      </c>
      <c r="N7" t="s">
        <v>233</v>
      </c>
      <c r="P7" t="s">
        <v>299</v>
      </c>
      <c r="Q7">
        <v>61000</v>
      </c>
      <c r="R7">
        <v>6300</v>
      </c>
      <c r="S7">
        <v>11.52</v>
      </c>
      <c r="T7">
        <v>61000</v>
      </c>
      <c r="U7">
        <v>60800</v>
      </c>
      <c r="V7">
        <v>14</v>
      </c>
      <c r="W7">
        <v>327200</v>
      </c>
      <c r="X7">
        <v>19208</v>
      </c>
      <c r="Y7">
        <v>58200</v>
      </c>
      <c r="Z7">
        <v>61300</v>
      </c>
      <c r="AA7">
        <v>57000</v>
      </c>
      <c r="AB7">
        <v>2</v>
      </c>
      <c r="AC7">
        <v>116466</v>
      </c>
      <c r="AD7">
        <v>7712882000</v>
      </c>
      <c r="AE7">
        <v>155.27000000000001</v>
      </c>
      <c r="AF7">
        <v>0.73</v>
      </c>
      <c r="AG7">
        <v>202</v>
      </c>
      <c r="AH7">
        <v>182.81</v>
      </c>
      <c r="AI7">
        <v>27450</v>
      </c>
      <c r="AJ7">
        <v>2</v>
      </c>
      <c r="AK7">
        <v>0</v>
      </c>
      <c r="AL7">
        <v>0</v>
      </c>
      <c r="AM7">
        <v>0</v>
      </c>
    </row>
    <row r="8" spans="1:39" x14ac:dyDescent="0.55000000000000004">
      <c r="A8" t="s">
        <v>287</v>
      </c>
      <c r="B8" t="s">
        <v>315</v>
      </c>
      <c r="C8" t="s">
        <v>316</v>
      </c>
      <c r="D8" t="s">
        <v>293</v>
      </c>
      <c r="E8" t="s">
        <v>294</v>
      </c>
      <c r="F8" t="s">
        <v>221</v>
      </c>
      <c r="H8" t="s">
        <v>295</v>
      </c>
      <c r="I8" t="s">
        <v>222</v>
      </c>
      <c r="J8" t="s">
        <v>296</v>
      </c>
      <c r="K8" t="s">
        <v>297</v>
      </c>
      <c r="L8" t="s">
        <v>317</v>
      </c>
      <c r="N8" t="s">
        <v>233</v>
      </c>
      <c r="P8" t="s">
        <v>299</v>
      </c>
      <c r="Q8">
        <v>61000</v>
      </c>
      <c r="R8">
        <v>6300</v>
      </c>
      <c r="S8">
        <v>11.52</v>
      </c>
      <c r="T8">
        <v>61000</v>
      </c>
      <c r="U8">
        <v>60800</v>
      </c>
      <c r="V8">
        <v>36</v>
      </c>
      <c r="W8">
        <v>327236</v>
      </c>
      <c r="X8">
        <v>19210</v>
      </c>
      <c r="Y8">
        <v>58200</v>
      </c>
      <c r="Z8">
        <v>61300</v>
      </c>
      <c r="AA8">
        <v>57000</v>
      </c>
      <c r="AB8">
        <v>2</v>
      </c>
      <c r="AC8">
        <v>116502</v>
      </c>
      <c r="AD8">
        <v>7715078000</v>
      </c>
      <c r="AE8">
        <v>155.28</v>
      </c>
      <c r="AF8">
        <v>0.73</v>
      </c>
      <c r="AG8">
        <v>202</v>
      </c>
      <c r="AH8">
        <v>182.85</v>
      </c>
      <c r="AI8">
        <v>27450</v>
      </c>
      <c r="AJ8">
        <v>2</v>
      </c>
      <c r="AK8">
        <v>0</v>
      </c>
      <c r="AL8">
        <v>0</v>
      </c>
      <c r="AM8">
        <v>0</v>
      </c>
    </row>
    <row r="9" spans="1:39" x14ac:dyDescent="0.55000000000000004">
      <c r="A9" t="s">
        <v>287</v>
      </c>
      <c r="B9" t="s">
        <v>318</v>
      </c>
      <c r="C9" t="s">
        <v>319</v>
      </c>
      <c r="D9" t="s">
        <v>293</v>
      </c>
      <c r="E9" t="s">
        <v>294</v>
      </c>
      <c r="F9" t="s">
        <v>221</v>
      </c>
      <c r="H9" t="s">
        <v>295</v>
      </c>
      <c r="I9" t="s">
        <v>222</v>
      </c>
      <c r="J9" t="s">
        <v>296</v>
      </c>
      <c r="K9" t="s">
        <v>297</v>
      </c>
      <c r="L9" t="s">
        <v>320</v>
      </c>
      <c r="N9" t="s">
        <v>233</v>
      </c>
      <c r="P9" t="s">
        <v>299</v>
      </c>
      <c r="Q9">
        <v>61000</v>
      </c>
      <c r="R9">
        <v>6300</v>
      </c>
      <c r="S9">
        <v>11.52</v>
      </c>
      <c r="T9">
        <v>61000</v>
      </c>
      <c r="U9">
        <v>60900</v>
      </c>
      <c r="V9">
        <v>20</v>
      </c>
      <c r="W9">
        <v>327256</v>
      </c>
      <c r="X9">
        <v>19212</v>
      </c>
      <c r="Y9">
        <v>58200</v>
      </c>
      <c r="Z9">
        <v>61300</v>
      </c>
      <c r="AA9">
        <v>57000</v>
      </c>
      <c r="AB9">
        <v>2</v>
      </c>
      <c r="AC9">
        <v>116522</v>
      </c>
      <c r="AD9">
        <v>7716298000</v>
      </c>
      <c r="AE9">
        <v>155.29</v>
      </c>
      <c r="AF9">
        <v>0.73</v>
      </c>
      <c r="AG9">
        <v>202</v>
      </c>
      <c r="AH9">
        <v>182.86</v>
      </c>
      <c r="AI9">
        <v>27450</v>
      </c>
      <c r="AJ9">
        <v>2</v>
      </c>
      <c r="AK9">
        <v>0</v>
      </c>
      <c r="AL9">
        <v>0</v>
      </c>
      <c r="AM9">
        <v>0</v>
      </c>
    </row>
    <row r="10" spans="1:39" x14ac:dyDescent="0.55000000000000004">
      <c r="A10" t="s">
        <v>287</v>
      </c>
      <c r="B10" t="s">
        <v>321</v>
      </c>
      <c r="C10" t="s">
        <v>322</v>
      </c>
      <c r="D10" t="s">
        <v>293</v>
      </c>
      <c r="E10" t="s">
        <v>294</v>
      </c>
      <c r="F10" t="s">
        <v>221</v>
      </c>
      <c r="H10" t="s">
        <v>295</v>
      </c>
      <c r="I10" t="s">
        <v>222</v>
      </c>
      <c r="J10" t="s">
        <v>296</v>
      </c>
      <c r="K10" t="s">
        <v>297</v>
      </c>
      <c r="L10" t="s">
        <v>323</v>
      </c>
      <c r="N10" t="s">
        <v>233</v>
      </c>
      <c r="P10" t="s">
        <v>299</v>
      </c>
      <c r="Q10">
        <v>61000</v>
      </c>
      <c r="R10">
        <v>6300</v>
      </c>
      <c r="S10">
        <v>11.52</v>
      </c>
      <c r="T10">
        <v>61000</v>
      </c>
      <c r="U10">
        <v>60900</v>
      </c>
      <c r="V10">
        <v>1</v>
      </c>
      <c r="W10">
        <v>327257</v>
      </c>
      <c r="X10">
        <v>19212</v>
      </c>
      <c r="Y10">
        <v>58200</v>
      </c>
      <c r="Z10">
        <v>61300</v>
      </c>
      <c r="AA10">
        <v>57000</v>
      </c>
      <c r="AB10">
        <v>2</v>
      </c>
      <c r="AC10">
        <v>116523</v>
      </c>
      <c r="AD10">
        <v>7716359000</v>
      </c>
      <c r="AE10">
        <v>155.29</v>
      </c>
      <c r="AF10">
        <v>0.73</v>
      </c>
      <c r="AG10">
        <v>202</v>
      </c>
      <c r="AH10">
        <v>182.87</v>
      </c>
      <c r="AI10">
        <v>27450</v>
      </c>
      <c r="AJ10">
        <v>2</v>
      </c>
      <c r="AK10">
        <v>0</v>
      </c>
      <c r="AL10">
        <v>0</v>
      </c>
      <c r="AM10">
        <v>0</v>
      </c>
    </row>
    <row r="11" spans="1:39" x14ac:dyDescent="0.55000000000000004">
      <c r="A11" t="s">
        <v>287</v>
      </c>
      <c r="B11" t="s">
        <v>324</v>
      </c>
      <c r="C11" t="s">
        <v>325</v>
      </c>
      <c r="D11" t="s">
        <v>293</v>
      </c>
      <c r="E11" t="s">
        <v>294</v>
      </c>
      <c r="F11" t="s">
        <v>221</v>
      </c>
      <c r="H11" t="s">
        <v>326</v>
      </c>
      <c r="I11" t="s">
        <v>222</v>
      </c>
      <c r="J11" t="s">
        <v>327</v>
      </c>
      <c r="K11" t="s">
        <v>328</v>
      </c>
      <c r="L11" t="s">
        <v>329</v>
      </c>
      <c r="N11" t="s">
        <v>233</v>
      </c>
      <c r="P11" t="s">
        <v>299</v>
      </c>
      <c r="Q11">
        <v>60900</v>
      </c>
      <c r="R11">
        <v>6200</v>
      </c>
      <c r="S11">
        <v>11.33</v>
      </c>
      <c r="T11">
        <v>61000</v>
      </c>
      <c r="U11">
        <v>60800</v>
      </c>
      <c r="V11">
        <v>-4</v>
      </c>
      <c r="W11">
        <v>327261</v>
      </c>
      <c r="X11">
        <v>19212</v>
      </c>
      <c r="Y11">
        <v>58200</v>
      </c>
      <c r="Z11">
        <v>61300</v>
      </c>
      <c r="AA11">
        <v>57000</v>
      </c>
      <c r="AB11">
        <v>2</v>
      </c>
      <c r="AC11">
        <v>116527</v>
      </c>
      <c r="AD11">
        <v>7716602600</v>
      </c>
      <c r="AE11">
        <v>155.30000000000001</v>
      </c>
      <c r="AF11">
        <v>0.73</v>
      </c>
      <c r="AG11">
        <v>202</v>
      </c>
      <c r="AH11">
        <v>182.86</v>
      </c>
      <c r="AI11">
        <v>27405</v>
      </c>
      <c r="AJ11">
        <v>2</v>
      </c>
      <c r="AK11">
        <v>0</v>
      </c>
      <c r="AL11">
        <v>0</v>
      </c>
      <c r="AM11">
        <v>0</v>
      </c>
    </row>
    <row r="12" spans="1:39" x14ac:dyDescent="0.55000000000000004">
      <c r="A12" t="s">
        <v>287</v>
      </c>
      <c r="B12" t="s">
        <v>332</v>
      </c>
      <c r="C12" t="s">
        <v>333</v>
      </c>
      <c r="D12" t="s">
        <v>293</v>
      </c>
      <c r="E12" t="s">
        <v>294</v>
      </c>
      <c r="F12" t="s">
        <v>221</v>
      </c>
      <c r="H12" t="s">
        <v>334</v>
      </c>
      <c r="I12" t="s">
        <v>222</v>
      </c>
      <c r="J12" t="s">
        <v>335</v>
      </c>
      <c r="K12" t="s">
        <v>336</v>
      </c>
      <c r="L12" t="s">
        <v>337</v>
      </c>
      <c r="N12" t="s">
        <v>233</v>
      </c>
      <c r="P12" t="s">
        <v>299</v>
      </c>
      <c r="Q12">
        <v>60800</v>
      </c>
      <c r="R12">
        <v>6100</v>
      </c>
      <c r="S12">
        <v>11.15</v>
      </c>
      <c r="T12">
        <v>61000</v>
      </c>
      <c r="U12">
        <v>60800</v>
      </c>
      <c r="V12">
        <v>-35</v>
      </c>
      <c r="W12">
        <v>327296</v>
      </c>
      <c r="X12">
        <v>19214</v>
      </c>
      <c r="Y12">
        <v>58200</v>
      </c>
      <c r="Z12">
        <v>61300</v>
      </c>
      <c r="AA12">
        <v>57000</v>
      </c>
      <c r="AB12">
        <v>2</v>
      </c>
      <c r="AC12">
        <v>116562</v>
      </c>
      <c r="AD12">
        <v>7718730600</v>
      </c>
      <c r="AE12">
        <v>155.31</v>
      </c>
      <c r="AF12">
        <v>0.73</v>
      </c>
      <c r="AG12">
        <v>202</v>
      </c>
      <c r="AH12">
        <v>182.8</v>
      </c>
      <c r="AI12">
        <v>27360</v>
      </c>
      <c r="AJ12">
        <v>2</v>
      </c>
      <c r="AK12">
        <v>0</v>
      </c>
      <c r="AL12">
        <v>0</v>
      </c>
      <c r="AM12">
        <v>0</v>
      </c>
    </row>
    <row r="13" spans="1:39" x14ac:dyDescent="0.55000000000000004">
      <c r="A13" t="s">
        <v>287</v>
      </c>
      <c r="B13" t="s">
        <v>338</v>
      </c>
      <c r="C13" t="s">
        <v>339</v>
      </c>
      <c r="D13" t="s">
        <v>293</v>
      </c>
      <c r="E13" t="s">
        <v>294</v>
      </c>
      <c r="F13" t="s">
        <v>221</v>
      </c>
      <c r="H13" t="s">
        <v>295</v>
      </c>
      <c r="I13" t="s">
        <v>222</v>
      </c>
      <c r="J13" t="s">
        <v>296</v>
      </c>
      <c r="K13" t="s">
        <v>297</v>
      </c>
      <c r="L13" t="s">
        <v>340</v>
      </c>
      <c r="N13" t="s">
        <v>233</v>
      </c>
      <c r="P13" t="s">
        <v>299</v>
      </c>
      <c r="Q13">
        <v>61000</v>
      </c>
      <c r="R13">
        <v>6300</v>
      </c>
      <c r="S13">
        <v>11.52</v>
      </c>
      <c r="T13">
        <v>61000</v>
      </c>
      <c r="U13">
        <v>60900</v>
      </c>
      <c r="V13">
        <v>5</v>
      </c>
      <c r="W13">
        <v>327301</v>
      </c>
      <c r="X13">
        <v>19214</v>
      </c>
      <c r="Y13">
        <v>58200</v>
      </c>
      <c r="Z13">
        <v>61300</v>
      </c>
      <c r="AA13">
        <v>57000</v>
      </c>
      <c r="AB13">
        <v>2</v>
      </c>
      <c r="AC13">
        <v>116567</v>
      </c>
      <c r="AD13">
        <v>7719035600</v>
      </c>
      <c r="AE13">
        <v>155.31</v>
      </c>
      <c r="AF13">
        <v>0.73</v>
      </c>
      <c r="AG13">
        <v>202</v>
      </c>
      <c r="AH13">
        <v>182.8</v>
      </c>
      <c r="AI13">
        <v>27450</v>
      </c>
      <c r="AJ13">
        <v>2</v>
      </c>
      <c r="AK13">
        <v>0</v>
      </c>
      <c r="AL13">
        <v>0</v>
      </c>
      <c r="AM13">
        <v>0</v>
      </c>
    </row>
    <row r="14" spans="1:39" x14ac:dyDescent="0.55000000000000004">
      <c r="A14" t="s">
        <v>287</v>
      </c>
      <c r="B14" t="s">
        <v>341</v>
      </c>
      <c r="C14" t="s">
        <v>342</v>
      </c>
      <c r="D14" t="s">
        <v>293</v>
      </c>
      <c r="E14" t="s">
        <v>294</v>
      </c>
      <c r="F14" t="s">
        <v>221</v>
      </c>
      <c r="H14" t="s">
        <v>295</v>
      </c>
      <c r="I14" t="s">
        <v>222</v>
      </c>
      <c r="J14" t="s">
        <v>296</v>
      </c>
      <c r="K14" t="s">
        <v>297</v>
      </c>
      <c r="L14" t="s">
        <v>343</v>
      </c>
      <c r="N14" t="s">
        <v>233</v>
      </c>
      <c r="P14" t="s">
        <v>299</v>
      </c>
      <c r="Q14">
        <v>61000</v>
      </c>
      <c r="R14">
        <v>6300</v>
      </c>
      <c r="S14">
        <v>11.52</v>
      </c>
      <c r="T14">
        <v>61000</v>
      </c>
      <c r="U14">
        <v>60900</v>
      </c>
      <c r="V14">
        <v>27</v>
      </c>
      <c r="W14">
        <v>327328</v>
      </c>
      <c r="X14">
        <v>19216</v>
      </c>
      <c r="Y14">
        <v>58200</v>
      </c>
      <c r="Z14">
        <v>61300</v>
      </c>
      <c r="AA14">
        <v>57000</v>
      </c>
      <c r="AB14">
        <v>2</v>
      </c>
      <c r="AC14">
        <v>116594</v>
      </c>
      <c r="AD14">
        <v>7720682600</v>
      </c>
      <c r="AE14">
        <v>155.33000000000001</v>
      </c>
      <c r="AF14">
        <v>0.73</v>
      </c>
      <c r="AG14">
        <v>202</v>
      </c>
      <c r="AH14">
        <v>182.83</v>
      </c>
      <c r="AI14">
        <v>27450</v>
      </c>
      <c r="AJ14">
        <v>2</v>
      </c>
      <c r="AK14">
        <v>0</v>
      </c>
      <c r="AL14">
        <v>0</v>
      </c>
      <c r="AM14">
        <v>0</v>
      </c>
    </row>
    <row r="15" spans="1:39" x14ac:dyDescent="0.55000000000000004">
      <c r="A15" t="s">
        <v>287</v>
      </c>
      <c r="B15" t="s">
        <v>344</v>
      </c>
      <c r="C15" t="s">
        <v>345</v>
      </c>
      <c r="D15" t="s">
        <v>293</v>
      </c>
      <c r="E15" t="s">
        <v>294</v>
      </c>
      <c r="F15" t="s">
        <v>221</v>
      </c>
      <c r="H15" t="s">
        <v>295</v>
      </c>
      <c r="I15" t="s">
        <v>222</v>
      </c>
      <c r="J15" t="s">
        <v>296</v>
      </c>
      <c r="K15" t="s">
        <v>297</v>
      </c>
      <c r="L15" t="s">
        <v>346</v>
      </c>
      <c r="N15" t="s">
        <v>233</v>
      </c>
      <c r="P15" t="s">
        <v>347</v>
      </c>
      <c r="Q15">
        <v>61000</v>
      </c>
      <c r="R15">
        <v>6300</v>
      </c>
      <c r="S15">
        <v>11.52</v>
      </c>
      <c r="T15">
        <v>61100</v>
      </c>
      <c r="U15">
        <v>61000</v>
      </c>
      <c r="V15">
        <v>170</v>
      </c>
      <c r="W15">
        <v>327498</v>
      </c>
      <c r="X15">
        <v>19226</v>
      </c>
      <c r="Y15">
        <v>58200</v>
      </c>
      <c r="Z15">
        <v>61300</v>
      </c>
      <c r="AA15">
        <v>57000</v>
      </c>
      <c r="AB15">
        <v>2</v>
      </c>
      <c r="AC15">
        <v>116764</v>
      </c>
      <c r="AD15">
        <v>7731052600</v>
      </c>
      <c r="AE15">
        <v>155.41</v>
      </c>
      <c r="AF15">
        <v>0.73</v>
      </c>
      <c r="AG15">
        <v>202</v>
      </c>
      <c r="AH15">
        <v>182.99</v>
      </c>
      <c r="AI15">
        <v>27450</v>
      </c>
      <c r="AJ15">
        <v>2</v>
      </c>
      <c r="AK15">
        <v>0</v>
      </c>
      <c r="AL15">
        <v>0</v>
      </c>
      <c r="AM15">
        <v>0</v>
      </c>
    </row>
    <row r="16" spans="1:39" x14ac:dyDescent="0.55000000000000004">
      <c r="A16" t="s">
        <v>287</v>
      </c>
      <c r="B16" t="s">
        <v>348</v>
      </c>
      <c r="C16" t="s">
        <v>349</v>
      </c>
      <c r="D16" t="s">
        <v>293</v>
      </c>
      <c r="E16" t="s">
        <v>294</v>
      </c>
      <c r="F16" t="s">
        <v>221</v>
      </c>
      <c r="H16" t="s">
        <v>295</v>
      </c>
      <c r="I16" t="s">
        <v>222</v>
      </c>
      <c r="J16" t="s">
        <v>296</v>
      </c>
      <c r="K16" t="s">
        <v>297</v>
      </c>
      <c r="L16" t="s">
        <v>350</v>
      </c>
      <c r="N16" t="s">
        <v>233</v>
      </c>
      <c r="P16" t="s">
        <v>347</v>
      </c>
      <c r="Q16">
        <v>61000</v>
      </c>
      <c r="R16">
        <v>6300</v>
      </c>
      <c r="S16">
        <v>11.52</v>
      </c>
      <c r="T16">
        <v>61000</v>
      </c>
      <c r="U16">
        <v>60900</v>
      </c>
      <c r="V16">
        <v>-39</v>
      </c>
      <c r="W16">
        <v>327537</v>
      </c>
      <c r="X16">
        <v>19229</v>
      </c>
      <c r="Y16">
        <v>58200</v>
      </c>
      <c r="Z16">
        <v>61300</v>
      </c>
      <c r="AA16">
        <v>57000</v>
      </c>
      <c r="AB16">
        <v>2</v>
      </c>
      <c r="AC16">
        <v>116803</v>
      </c>
      <c r="AD16">
        <v>7733431600</v>
      </c>
      <c r="AE16">
        <v>155.43</v>
      </c>
      <c r="AF16">
        <v>0.73</v>
      </c>
      <c r="AG16">
        <v>202</v>
      </c>
      <c r="AH16">
        <v>182.92</v>
      </c>
      <c r="AI16">
        <v>27450</v>
      </c>
      <c r="AJ16">
        <v>2</v>
      </c>
      <c r="AK16">
        <v>0</v>
      </c>
      <c r="AL16">
        <v>0</v>
      </c>
      <c r="AM16">
        <v>0</v>
      </c>
    </row>
    <row r="17" spans="1:39" x14ac:dyDescent="0.55000000000000004">
      <c r="A17" t="s">
        <v>287</v>
      </c>
      <c r="B17" t="s">
        <v>351</v>
      </c>
      <c r="C17" t="s">
        <v>352</v>
      </c>
      <c r="D17" t="s">
        <v>293</v>
      </c>
      <c r="E17" t="s">
        <v>294</v>
      </c>
      <c r="F17" t="s">
        <v>221</v>
      </c>
      <c r="H17" t="s">
        <v>295</v>
      </c>
      <c r="I17" t="s">
        <v>222</v>
      </c>
      <c r="J17" t="s">
        <v>296</v>
      </c>
      <c r="K17" t="s">
        <v>297</v>
      </c>
      <c r="L17" t="s">
        <v>353</v>
      </c>
      <c r="N17" t="s">
        <v>233</v>
      </c>
      <c r="P17" t="s">
        <v>347</v>
      </c>
      <c r="Q17">
        <v>61000</v>
      </c>
      <c r="R17">
        <v>6300</v>
      </c>
      <c r="S17">
        <v>11.52</v>
      </c>
      <c r="T17">
        <v>61000</v>
      </c>
      <c r="U17">
        <v>60900</v>
      </c>
      <c r="V17">
        <v>10</v>
      </c>
      <c r="W17">
        <v>327547</v>
      </c>
      <c r="X17">
        <v>19229</v>
      </c>
      <c r="Y17">
        <v>58200</v>
      </c>
      <c r="Z17">
        <v>61300</v>
      </c>
      <c r="AA17">
        <v>57000</v>
      </c>
      <c r="AB17">
        <v>2</v>
      </c>
      <c r="AC17">
        <v>116813</v>
      </c>
      <c r="AD17">
        <v>7734041600</v>
      </c>
      <c r="AE17">
        <v>155.43</v>
      </c>
      <c r="AF17">
        <v>0.73</v>
      </c>
      <c r="AG17">
        <v>202</v>
      </c>
      <c r="AH17">
        <v>182.93</v>
      </c>
      <c r="AI17">
        <v>27450</v>
      </c>
      <c r="AJ17">
        <v>2</v>
      </c>
      <c r="AK17">
        <v>0</v>
      </c>
      <c r="AL17">
        <v>0</v>
      </c>
      <c r="AM17">
        <v>0</v>
      </c>
    </row>
    <row r="18" spans="1:39" x14ac:dyDescent="0.55000000000000004">
      <c r="A18" t="s">
        <v>287</v>
      </c>
      <c r="B18" t="s">
        <v>354</v>
      </c>
      <c r="C18" t="s">
        <v>355</v>
      </c>
      <c r="D18" t="s">
        <v>293</v>
      </c>
      <c r="E18" t="s">
        <v>294</v>
      </c>
      <c r="F18" t="s">
        <v>221</v>
      </c>
      <c r="H18" t="s">
        <v>295</v>
      </c>
      <c r="I18" t="s">
        <v>222</v>
      </c>
      <c r="J18" t="s">
        <v>296</v>
      </c>
      <c r="K18" t="s">
        <v>297</v>
      </c>
      <c r="L18" t="s">
        <v>356</v>
      </c>
      <c r="N18" t="s">
        <v>233</v>
      </c>
      <c r="P18" t="s">
        <v>347</v>
      </c>
      <c r="Q18">
        <v>61000</v>
      </c>
      <c r="R18">
        <v>6300</v>
      </c>
      <c r="S18">
        <v>11.52</v>
      </c>
      <c r="T18">
        <v>61100</v>
      </c>
      <c r="U18">
        <v>61000</v>
      </c>
      <c r="V18">
        <v>1</v>
      </c>
      <c r="W18">
        <v>327548</v>
      </c>
      <c r="X18">
        <v>19230</v>
      </c>
      <c r="Y18">
        <v>58200</v>
      </c>
      <c r="Z18">
        <v>61300</v>
      </c>
      <c r="AA18">
        <v>57000</v>
      </c>
      <c r="AB18">
        <v>2</v>
      </c>
      <c r="AC18">
        <v>116814</v>
      </c>
      <c r="AD18">
        <v>7734102600</v>
      </c>
      <c r="AE18">
        <v>155.43</v>
      </c>
      <c r="AF18">
        <v>0.73</v>
      </c>
      <c r="AG18">
        <v>202</v>
      </c>
      <c r="AH18">
        <v>182.93</v>
      </c>
      <c r="AI18">
        <v>27450</v>
      </c>
      <c r="AJ18">
        <v>2</v>
      </c>
      <c r="AK18">
        <v>0</v>
      </c>
      <c r="AL18">
        <v>0</v>
      </c>
      <c r="AM18">
        <v>0</v>
      </c>
    </row>
    <row r="19" spans="1:39" x14ac:dyDescent="0.55000000000000004">
      <c r="A19" t="s">
        <v>287</v>
      </c>
      <c r="B19" t="s">
        <v>357</v>
      </c>
      <c r="C19" t="s">
        <v>358</v>
      </c>
      <c r="D19" t="s">
        <v>293</v>
      </c>
      <c r="E19" t="s">
        <v>294</v>
      </c>
      <c r="F19" t="s">
        <v>221</v>
      </c>
      <c r="H19" t="s">
        <v>295</v>
      </c>
      <c r="I19" t="s">
        <v>222</v>
      </c>
      <c r="J19" t="s">
        <v>296</v>
      </c>
      <c r="K19" t="s">
        <v>297</v>
      </c>
      <c r="L19" t="s">
        <v>359</v>
      </c>
      <c r="N19" t="s">
        <v>233</v>
      </c>
      <c r="P19" t="s">
        <v>347</v>
      </c>
      <c r="Q19">
        <v>61000</v>
      </c>
      <c r="R19">
        <v>6300</v>
      </c>
      <c r="S19">
        <v>11.52</v>
      </c>
      <c r="T19">
        <v>61100</v>
      </c>
      <c r="U19">
        <v>61000</v>
      </c>
      <c r="V19">
        <v>-8</v>
      </c>
      <c r="W19">
        <v>327556</v>
      </c>
      <c r="X19">
        <v>19230</v>
      </c>
      <c r="Y19">
        <v>58200</v>
      </c>
      <c r="Z19">
        <v>61300</v>
      </c>
      <c r="AA19">
        <v>57000</v>
      </c>
      <c r="AB19">
        <v>2</v>
      </c>
      <c r="AC19">
        <v>116822</v>
      </c>
      <c r="AD19">
        <v>7734590600</v>
      </c>
      <c r="AE19">
        <v>155.44</v>
      </c>
      <c r="AF19">
        <v>0.73</v>
      </c>
      <c r="AG19">
        <v>202</v>
      </c>
      <c r="AH19">
        <v>182.92</v>
      </c>
      <c r="AI19">
        <v>27450</v>
      </c>
      <c r="AJ19">
        <v>2</v>
      </c>
      <c r="AK19">
        <v>0</v>
      </c>
      <c r="AL19">
        <v>0</v>
      </c>
      <c r="AM19">
        <v>0</v>
      </c>
    </row>
    <row r="20" spans="1:39" x14ac:dyDescent="0.55000000000000004">
      <c r="A20" t="s">
        <v>287</v>
      </c>
      <c r="B20" t="s">
        <v>360</v>
      </c>
      <c r="C20" t="s">
        <v>361</v>
      </c>
      <c r="D20" t="s">
        <v>293</v>
      </c>
      <c r="E20" t="s">
        <v>294</v>
      </c>
      <c r="F20" t="s">
        <v>221</v>
      </c>
      <c r="H20" t="s">
        <v>295</v>
      </c>
      <c r="I20" t="s">
        <v>222</v>
      </c>
      <c r="J20" t="s">
        <v>296</v>
      </c>
      <c r="K20" t="s">
        <v>297</v>
      </c>
      <c r="L20" t="s">
        <v>362</v>
      </c>
      <c r="N20" t="s">
        <v>233</v>
      </c>
      <c r="P20" t="s">
        <v>347</v>
      </c>
      <c r="Q20">
        <v>61000</v>
      </c>
      <c r="R20">
        <v>6300</v>
      </c>
      <c r="S20">
        <v>11.52</v>
      </c>
      <c r="T20">
        <v>61000</v>
      </c>
      <c r="U20">
        <v>60900</v>
      </c>
      <c r="V20">
        <v>-86</v>
      </c>
      <c r="W20">
        <v>327642</v>
      </c>
      <c r="X20">
        <v>19235</v>
      </c>
      <c r="Y20">
        <v>58200</v>
      </c>
      <c r="Z20">
        <v>61300</v>
      </c>
      <c r="AA20">
        <v>57000</v>
      </c>
      <c r="AB20">
        <v>2</v>
      </c>
      <c r="AC20">
        <v>116908</v>
      </c>
      <c r="AD20">
        <v>7739836600</v>
      </c>
      <c r="AE20">
        <v>155.47999999999999</v>
      </c>
      <c r="AF20">
        <v>0.73</v>
      </c>
      <c r="AG20">
        <v>202</v>
      </c>
      <c r="AH20">
        <v>182.77</v>
      </c>
      <c r="AI20">
        <v>27450</v>
      </c>
      <c r="AJ20">
        <v>2</v>
      </c>
      <c r="AK20">
        <v>0</v>
      </c>
      <c r="AL20">
        <v>0</v>
      </c>
      <c r="AM20">
        <v>0</v>
      </c>
    </row>
    <row r="21" spans="1:39" x14ac:dyDescent="0.55000000000000004">
      <c r="A21" t="s">
        <v>287</v>
      </c>
      <c r="B21" t="s">
        <v>363</v>
      </c>
      <c r="C21" t="s">
        <v>364</v>
      </c>
      <c r="D21" t="s">
        <v>293</v>
      </c>
      <c r="E21" t="s">
        <v>294</v>
      </c>
      <c r="F21" t="s">
        <v>221</v>
      </c>
      <c r="H21" t="s">
        <v>326</v>
      </c>
      <c r="I21" t="s">
        <v>222</v>
      </c>
      <c r="J21" t="s">
        <v>327</v>
      </c>
      <c r="K21" t="s">
        <v>328</v>
      </c>
      <c r="L21" t="s">
        <v>365</v>
      </c>
      <c r="N21" t="s">
        <v>233</v>
      </c>
      <c r="P21" t="s">
        <v>347</v>
      </c>
      <c r="Q21">
        <v>60900</v>
      </c>
      <c r="R21">
        <v>6200</v>
      </c>
      <c r="S21">
        <v>11.33</v>
      </c>
      <c r="T21">
        <v>60900</v>
      </c>
      <c r="U21">
        <v>60700</v>
      </c>
      <c r="V21">
        <v>-6</v>
      </c>
      <c r="W21">
        <v>327648</v>
      </c>
      <c r="X21">
        <v>19236</v>
      </c>
      <c r="Y21">
        <v>58200</v>
      </c>
      <c r="Z21">
        <v>61300</v>
      </c>
      <c r="AA21">
        <v>57000</v>
      </c>
      <c r="AB21">
        <v>2</v>
      </c>
      <c r="AC21">
        <v>116914</v>
      </c>
      <c r="AD21">
        <v>7740202000</v>
      </c>
      <c r="AE21">
        <v>155.47999999999999</v>
      </c>
      <c r="AF21">
        <v>0.73</v>
      </c>
      <c r="AG21">
        <v>202</v>
      </c>
      <c r="AH21">
        <v>182.76</v>
      </c>
      <c r="AI21">
        <v>27405</v>
      </c>
      <c r="AJ21">
        <v>2</v>
      </c>
      <c r="AK21">
        <v>0</v>
      </c>
      <c r="AL21">
        <v>0</v>
      </c>
      <c r="AM21">
        <v>0</v>
      </c>
    </row>
    <row r="22" spans="1:39" x14ac:dyDescent="0.55000000000000004">
      <c r="A22" t="s">
        <v>287</v>
      </c>
      <c r="B22" t="s">
        <v>366</v>
      </c>
      <c r="C22" t="s">
        <v>367</v>
      </c>
      <c r="D22" t="s">
        <v>293</v>
      </c>
      <c r="E22" t="s">
        <v>294</v>
      </c>
      <c r="F22" t="s">
        <v>221</v>
      </c>
      <c r="H22" t="s">
        <v>326</v>
      </c>
      <c r="I22" t="s">
        <v>222</v>
      </c>
      <c r="J22" t="s">
        <v>327</v>
      </c>
      <c r="K22" t="s">
        <v>328</v>
      </c>
      <c r="L22" t="s">
        <v>368</v>
      </c>
      <c r="N22" t="s">
        <v>233</v>
      </c>
      <c r="P22" t="s">
        <v>347</v>
      </c>
      <c r="Q22">
        <v>60900</v>
      </c>
      <c r="R22">
        <v>6200</v>
      </c>
      <c r="S22">
        <v>11.33</v>
      </c>
      <c r="T22">
        <v>60900</v>
      </c>
      <c r="U22">
        <v>60700</v>
      </c>
      <c r="V22">
        <v>20</v>
      </c>
      <c r="W22">
        <v>327668</v>
      </c>
      <c r="X22">
        <v>19237</v>
      </c>
      <c r="Y22">
        <v>58200</v>
      </c>
      <c r="Z22">
        <v>61300</v>
      </c>
      <c r="AA22">
        <v>57000</v>
      </c>
      <c r="AB22">
        <v>2</v>
      </c>
      <c r="AC22">
        <v>116934</v>
      </c>
      <c r="AD22">
        <v>7741420000</v>
      </c>
      <c r="AE22">
        <v>155.49</v>
      </c>
      <c r="AF22">
        <v>0.73</v>
      </c>
      <c r="AG22">
        <v>202</v>
      </c>
      <c r="AH22">
        <v>182.78</v>
      </c>
      <c r="AI22">
        <v>27405</v>
      </c>
      <c r="AJ22">
        <v>2</v>
      </c>
      <c r="AK22">
        <v>0</v>
      </c>
      <c r="AL22">
        <v>0</v>
      </c>
      <c r="AM22">
        <v>0</v>
      </c>
    </row>
    <row r="23" spans="1:39" x14ac:dyDescent="0.55000000000000004">
      <c r="A23" t="s">
        <v>287</v>
      </c>
      <c r="B23" t="s">
        <v>369</v>
      </c>
      <c r="C23" t="s">
        <v>370</v>
      </c>
      <c r="D23" t="s">
        <v>293</v>
      </c>
      <c r="E23" t="s">
        <v>294</v>
      </c>
      <c r="F23" t="s">
        <v>221</v>
      </c>
      <c r="H23" t="s">
        <v>326</v>
      </c>
      <c r="I23" t="s">
        <v>222</v>
      </c>
      <c r="J23" t="s">
        <v>327</v>
      </c>
      <c r="K23" t="s">
        <v>328</v>
      </c>
      <c r="L23" t="s">
        <v>371</v>
      </c>
      <c r="N23" t="s">
        <v>233</v>
      </c>
      <c r="P23" t="s">
        <v>347</v>
      </c>
      <c r="Q23">
        <v>60900</v>
      </c>
      <c r="R23">
        <v>6200</v>
      </c>
      <c r="S23">
        <v>11.33</v>
      </c>
      <c r="T23">
        <v>60900</v>
      </c>
      <c r="U23">
        <v>60700</v>
      </c>
      <c r="V23">
        <v>24</v>
      </c>
      <c r="W23">
        <v>327692</v>
      </c>
      <c r="X23">
        <v>19238</v>
      </c>
      <c r="Y23">
        <v>58200</v>
      </c>
      <c r="Z23">
        <v>61300</v>
      </c>
      <c r="AA23">
        <v>57000</v>
      </c>
      <c r="AB23">
        <v>2</v>
      </c>
      <c r="AC23">
        <v>116958</v>
      </c>
      <c r="AD23">
        <v>7742881600</v>
      </c>
      <c r="AE23">
        <v>155.5</v>
      </c>
      <c r="AF23">
        <v>0.73</v>
      </c>
      <c r="AG23">
        <v>202</v>
      </c>
      <c r="AH23">
        <v>182.8</v>
      </c>
      <c r="AI23">
        <v>27405</v>
      </c>
      <c r="AJ23">
        <v>2</v>
      </c>
      <c r="AK23">
        <v>0</v>
      </c>
      <c r="AL23">
        <v>0</v>
      </c>
      <c r="AM23">
        <v>0</v>
      </c>
    </row>
    <row r="24" spans="1:39" x14ac:dyDescent="0.55000000000000004">
      <c r="A24" t="s">
        <v>287</v>
      </c>
      <c r="B24" t="s">
        <v>372</v>
      </c>
      <c r="C24" t="s">
        <v>373</v>
      </c>
      <c r="D24" t="s">
        <v>293</v>
      </c>
      <c r="E24" t="s">
        <v>294</v>
      </c>
      <c r="F24" t="s">
        <v>221</v>
      </c>
      <c r="H24" t="s">
        <v>295</v>
      </c>
      <c r="I24" t="s">
        <v>222</v>
      </c>
      <c r="J24" t="s">
        <v>296</v>
      </c>
      <c r="K24" t="s">
        <v>297</v>
      </c>
      <c r="L24" t="s">
        <v>374</v>
      </c>
      <c r="N24" t="s">
        <v>233</v>
      </c>
      <c r="P24" t="s">
        <v>347</v>
      </c>
      <c r="Q24">
        <v>61000</v>
      </c>
      <c r="R24">
        <v>6300</v>
      </c>
      <c r="S24">
        <v>11.52</v>
      </c>
      <c r="T24">
        <v>61000</v>
      </c>
      <c r="U24">
        <v>60700</v>
      </c>
      <c r="V24">
        <v>44</v>
      </c>
      <c r="W24">
        <v>327736</v>
      </c>
      <c r="X24">
        <v>19241</v>
      </c>
      <c r="Y24">
        <v>58200</v>
      </c>
      <c r="Z24">
        <v>61300</v>
      </c>
      <c r="AA24">
        <v>57000</v>
      </c>
      <c r="AB24">
        <v>2</v>
      </c>
      <c r="AC24">
        <v>117002</v>
      </c>
      <c r="AD24">
        <v>7745565600</v>
      </c>
      <c r="AE24">
        <v>155.52000000000001</v>
      </c>
      <c r="AF24">
        <v>0.73</v>
      </c>
      <c r="AG24">
        <v>202</v>
      </c>
      <c r="AH24">
        <v>182.84</v>
      </c>
      <c r="AI24">
        <v>27450</v>
      </c>
      <c r="AJ24">
        <v>2</v>
      </c>
      <c r="AK24">
        <v>0</v>
      </c>
      <c r="AL24">
        <v>0</v>
      </c>
      <c r="AM24">
        <v>0</v>
      </c>
    </row>
    <row r="25" spans="1:39" x14ac:dyDescent="0.55000000000000004">
      <c r="A25" t="s">
        <v>287</v>
      </c>
      <c r="B25" t="s">
        <v>375</v>
      </c>
      <c r="C25" t="s">
        <v>376</v>
      </c>
      <c r="D25" t="s">
        <v>293</v>
      </c>
      <c r="E25" t="s">
        <v>294</v>
      </c>
      <c r="F25" t="s">
        <v>221</v>
      </c>
      <c r="H25" t="s">
        <v>295</v>
      </c>
      <c r="I25" t="s">
        <v>222</v>
      </c>
      <c r="J25" t="s">
        <v>296</v>
      </c>
      <c r="K25" t="s">
        <v>297</v>
      </c>
      <c r="L25" t="s">
        <v>377</v>
      </c>
      <c r="N25" t="s">
        <v>233</v>
      </c>
      <c r="P25" t="s">
        <v>347</v>
      </c>
      <c r="Q25">
        <v>61000</v>
      </c>
      <c r="R25">
        <v>6300</v>
      </c>
      <c r="S25">
        <v>11.52</v>
      </c>
      <c r="T25">
        <v>61000</v>
      </c>
      <c r="U25">
        <v>60700</v>
      </c>
      <c r="V25">
        <v>11</v>
      </c>
      <c r="W25">
        <v>327747</v>
      </c>
      <c r="X25">
        <v>19242</v>
      </c>
      <c r="Y25">
        <v>58200</v>
      </c>
      <c r="Z25">
        <v>61300</v>
      </c>
      <c r="AA25">
        <v>57000</v>
      </c>
      <c r="AB25">
        <v>2</v>
      </c>
      <c r="AC25">
        <v>117013</v>
      </c>
      <c r="AD25">
        <v>7746236600</v>
      </c>
      <c r="AE25">
        <v>155.53</v>
      </c>
      <c r="AF25">
        <v>0.73</v>
      </c>
      <c r="AG25">
        <v>202</v>
      </c>
      <c r="AH25">
        <v>182.85</v>
      </c>
      <c r="AI25">
        <v>27450</v>
      </c>
      <c r="AJ25">
        <v>2</v>
      </c>
      <c r="AK25">
        <v>0</v>
      </c>
      <c r="AL25">
        <v>0</v>
      </c>
      <c r="AM25">
        <v>0</v>
      </c>
    </row>
    <row r="26" spans="1:39" x14ac:dyDescent="0.55000000000000004">
      <c r="A26" t="s">
        <v>287</v>
      </c>
      <c r="B26" t="s">
        <v>378</v>
      </c>
      <c r="C26" t="s">
        <v>379</v>
      </c>
      <c r="D26" t="s">
        <v>293</v>
      </c>
      <c r="E26" t="s">
        <v>294</v>
      </c>
      <c r="F26" t="s">
        <v>221</v>
      </c>
      <c r="H26" t="s">
        <v>380</v>
      </c>
      <c r="I26" t="s">
        <v>222</v>
      </c>
      <c r="J26" t="s">
        <v>381</v>
      </c>
      <c r="K26" t="s">
        <v>382</v>
      </c>
      <c r="L26" t="s">
        <v>383</v>
      </c>
      <c r="N26" t="s">
        <v>233</v>
      </c>
      <c r="P26" t="s">
        <v>347</v>
      </c>
      <c r="Q26">
        <v>60700</v>
      </c>
      <c r="R26">
        <v>6000</v>
      </c>
      <c r="S26">
        <v>10.97</v>
      </c>
      <c r="T26">
        <v>61000</v>
      </c>
      <c r="U26">
        <v>60700</v>
      </c>
      <c r="V26">
        <v>-5</v>
      </c>
      <c r="W26">
        <v>327752</v>
      </c>
      <c r="X26">
        <v>19242</v>
      </c>
      <c r="Y26">
        <v>58200</v>
      </c>
      <c r="Z26">
        <v>61300</v>
      </c>
      <c r="AA26">
        <v>57000</v>
      </c>
      <c r="AB26">
        <v>2</v>
      </c>
      <c r="AC26">
        <v>117018</v>
      </c>
      <c r="AD26">
        <v>7746540100</v>
      </c>
      <c r="AE26">
        <v>155.53</v>
      </c>
      <c r="AF26">
        <v>0.73</v>
      </c>
      <c r="AG26">
        <v>201</v>
      </c>
      <c r="AH26">
        <v>182.84</v>
      </c>
      <c r="AI26">
        <v>27315</v>
      </c>
      <c r="AJ26">
        <v>2</v>
      </c>
      <c r="AK26">
        <v>0</v>
      </c>
      <c r="AL26">
        <v>0</v>
      </c>
      <c r="AM26">
        <v>0</v>
      </c>
    </row>
    <row r="27" spans="1:39" x14ac:dyDescent="0.55000000000000004">
      <c r="A27" t="s">
        <v>287</v>
      </c>
      <c r="B27" t="s">
        <v>384</v>
      </c>
      <c r="C27" t="s">
        <v>385</v>
      </c>
      <c r="D27" t="s">
        <v>293</v>
      </c>
      <c r="E27" t="s">
        <v>294</v>
      </c>
      <c r="F27" t="s">
        <v>221</v>
      </c>
      <c r="H27" t="s">
        <v>295</v>
      </c>
      <c r="I27" t="s">
        <v>222</v>
      </c>
      <c r="J27" t="s">
        <v>296</v>
      </c>
      <c r="K27" t="s">
        <v>297</v>
      </c>
      <c r="L27" t="s">
        <v>386</v>
      </c>
      <c r="N27" t="s">
        <v>233</v>
      </c>
      <c r="P27" t="s">
        <v>387</v>
      </c>
      <c r="Q27">
        <v>61000</v>
      </c>
      <c r="R27">
        <v>6300</v>
      </c>
      <c r="S27">
        <v>11.52</v>
      </c>
      <c r="T27">
        <v>61000</v>
      </c>
      <c r="U27">
        <v>60800</v>
      </c>
      <c r="V27">
        <v>20</v>
      </c>
      <c r="W27">
        <v>327772</v>
      </c>
      <c r="X27">
        <v>19243</v>
      </c>
      <c r="Y27">
        <v>58200</v>
      </c>
      <c r="Z27">
        <v>61300</v>
      </c>
      <c r="AA27">
        <v>57000</v>
      </c>
      <c r="AB27">
        <v>2</v>
      </c>
      <c r="AC27">
        <v>117038</v>
      </c>
      <c r="AD27">
        <v>7747760100</v>
      </c>
      <c r="AE27">
        <v>155.54</v>
      </c>
      <c r="AF27">
        <v>0.73</v>
      </c>
      <c r="AG27">
        <v>202</v>
      </c>
      <c r="AH27">
        <v>182.86</v>
      </c>
      <c r="AI27">
        <v>27450</v>
      </c>
      <c r="AJ27">
        <v>2</v>
      </c>
      <c r="AK27">
        <v>0</v>
      </c>
      <c r="AL27">
        <v>0</v>
      </c>
      <c r="AM27">
        <v>0</v>
      </c>
    </row>
    <row r="28" spans="1:39" x14ac:dyDescent="0.55000000000000004">
      <c r="A28" t="s">
        <v>287</v>
      </c>
      <c r="B28" t="s">
        <v>388</v>
      </c>
      <c r="C28" t="s">
        <v>389</v>
      </c>
      <c r="D28" t="s">
        <v>293</v>
      </c>
      <c r="E28" t="s">
        <v>294</v>
      </c>
      <c r="F28" t="s">
        <v>221</v>
      </c>
      <c r="H28" t="s">
        <v>334</v>
      </c>
      <c r="I28" t="s">
        <v>222</v>
      </c>
      <c r="J28" t="s">
        <v>335</v>
      </c>
      <c r="K28" t="s">
        <v>336</v>
      </c>
      <c r="L28" t="s">
        <v>390</v>
      </c>
      <c r="N28" t="s">
        <v>233</v>
      </c>
      <c r="P28" t="s">
        <v>387</v>
      </c>
      <c r="Q28">
        <v>60800</v>
      </c>
      <c r="R28">
        <v>6100</v>
      </c>
      <c r="S28">
        <v>11.15</v>
      </c>
      <c r="T28">
        <v>61000</v>
      </c>
      <c r="U28">
        <v>60800</v>
      </c>
      <c r="V28">
        <v>-7</v>
      </c>
      <c r="W28">
        <v>327779</v>
      </c>
      <c r="X28">
        <v>19244</v>
      </c>
      <c r="Y28">
        <v>58200</v>
      </c>
      <c r="Z28">
        <v>61300</v>
      </c>
      <c r="AA28">
        <v>57000</v>
      </c>
      <c r="AB28">
        <v>2</v>
      </c>
      <c r="AC28">
        <v>117045</v>
      </c>
      <c r="AD28">
        <v>7748185700</v>
      </c>
      <c r="AE28">
        <v>155.54</v>
      </c>
      <c r="AF28">
        <v>0.73</v>
      </c>
      <c r="AG28">
        <v>202</v>
      </c>
      <c r="AH28">
        <v>182.85</v>
      </c>
      <c r="AI28">
        <v>27360</v>
      </c>
      <c r="AJ28">
        <v>2</v>
      </c>
      <c r="AK28">
        <v>0</v>
      </c>
      <c r="AL28">
        <v>0</v>
      </c>
      <c r="AM28">
        <v>0</v>
      </c>
    </row>
    <row r="29" spans="1:39" x14ac:dyDescent="0.55000000000000004">
      <c r="A29" t="s">
        <v>287</v>
      </c>
      <c r="B29" t="s">
        <v>391</v>
      </c>
      <c r="C29" t="s">
        <v>392</v>
      </c>
      <c r="D29" t="s">
        <v>293</v>
      </c>
      <c r="E29" t="s">
        <v>294</v>
      </c>
      <c r="F29" t="s">
        <v>221</v>
      </c>
      <c r="H29" t="s">
        <v>380</v>
      </c>
      <c r="I29" t="s">
        <v>222</v>
      </c>
      <c r="J29" t="s">
        <v>381</v>
      </c>
      <c r="K29" t="s">
        <v>382</v>
      </c>
      <c r="L29" t="s">
        <v>393</v>
      </c>
      <c r="N29" t="s">
        <v>233</v>
      </c>
      <c r="P29" t="s">
        <v>387</v>
      </c>
      <c r="Q29">
        <v>60700</v>
      </c>
      <c r="R29">
        <v>6000</v>
      </c>
      <c r="S29">
        <v>10.97</v>
      </c>
      <c r="T29">
        <v>61000</v>
      </c>
      <c r="U29">
        <v>60700</v>
      </c>
      <c r="V29">
        <v>-3</v>
      </c>
      <c r="W29">
        <v>327782</v>
      </c>
      <c r="X29">
        <v>19244</v>
      </c>
      <c r="Y29">
        <v>58200</v>
      </c>
      <c r="Z29">
        <v>61300</v>
      </c>
      <c r="AA29">
        <v>57000</v>
      </c>
      <c r="AB29">
        <v>2</v>
      </c>
      <c r="AC29">
        <v>117048</v>
      </c>
      <c r="AD29">
        <v>7748367800</v>
      </c>
      <c r="AE29">
        <v>155.54</v>
      </c>
      <c r="AF29">
        <v>0.73</v>
      </c>
      <c r="AG29">
        <v>201</v>
      </c>
      <c r="AH29">
        <v>182.85</v>
      </c>
      <c r="AI29">
        <v>27315</v>
      </c>
      <c r="AJ29">
        <v>2</v>
      </c>
      <c r="AK29">
        <v>0</v>
      </c>
      <c r="AL29">
        <v>0</v>
      </c>
      <c r="AM29">
        <v>0</v>
      </c>
    </row>
    <row r="30" spans="1:39" x14ac:dyDescent="0.55000000000000004">
      <c r="A30" t="s">
        <v>287</v>
      </c>
      <c r="B30" t="s">
        <v>394</v>
      </c>
      <c r="C30" t="s">
        <v>395</v>
      </c>
      <c r="D30" t="s">
        <v>293</v>
      </c>
      <c r="E30" t="s">
        <v>294</v>
      </c>
      <c r="F30" t="s">
        <v>221</v>
      </c>
      <c r="H30" t="s">
        <v>295</v>
      </c>
      <c r="I30" t="s">
        <v>222</v>
      </c>
      <c r="J30" t="s">
        <v>296</v>
      </c>
      <c r="K30" t="s">
        <v>297</v>
      </c>
      <c r="L30" t="s">
        <v>396</v>
      </c>
      <c r="N30" t="s">
        <v>233</v>
      </c>
      <c r="P30" t="s">
        <v>387</v>
      </c>
      <c r="Q30">
        <v>61000</v>
      </c>
      <c r="R30">
        <v>6300</v>
      </c>
      <c r="S30">
        <v>11.52</v>
      </c>
      <c r="T30">
        <v>61000</v>
      </c>
      <c r="U30">
        <v>60700</v>
      </c>
      <c r="V30">
        <v>10</v>
      </c>
      <c r="W30">
        <v>327792</v>
      </c>
      <c r="X30">
        <v>19244</v>
      </c>
      <c r="Y30">
        <v>58200</v>
      </c>
      <c r="Z30">
        <v>61300</v>
      </c>
      <c r="AA30">
        <v>57000</v>
      </c>
      <c r="AB30">
        <v>2</v>
      </c>
      <c r="AC30">
        <v>117058</v>
      </c>
      <c r="AD30">
        <v>7748977800</v>
      </c>
      <c r="AE30">
        <v>155.55000000000001</v>
      </c>
      <c r="AF30">
        <v>0.73</v>
      </c>
      <c r="AG30">
        <v>202</v>
      </c>
      <c r="AH30">
        <v>182.86</v>
      </c>
      <c r="AI30">
        <v>27450</v>
      </c>
      <c r="AJ30">
        <v>2</v>
      </c>
      <c r="AK30">
        <v>0</v>
      </c>
      <c r="AL30">
        <v>0</v>
      </c>
      <c r="AM30">
        <v>0</v>
      </c>
    </row>
    <row r="31" spans="1:39" x14ac:dyDescent="0.55000000000000004">
      <c r="A31" t="s">
        <v>287</v>
      </c>
      <c r="B31" t="s">
        <v>397</v>
      </c>
      <c r="C31" t="s">
        <v>398</v>
      </c>
      <c r="D31" t="s">
        <v>293</v>
      </c>
      <c r="E31" t="s">
        <v>294</v>
      </c>
      <c r="F31" t="s">
        <v>221</v>
      </c>
      <c r="H31" t="s">
        <v>295</v>
      </c>
      <c r="I31" t="s">
        <v>222</v>
      </c>
      <c r="J31" t="s">
        <v>296</v>
      </c>
      <c r="K31" t="s">
        <v>297</v>
      </c>
      <c r="L31" t="s">
        <v>399</v>
      </c>
      <c r="N31" t="s">
        <v>233</v>
      </c>
      <c r="P31" t="s">
        <v>387</v>
      </c>
      <c r="Q31">
        <v>61000</v>
      </c>
      <c r="R31">
        <v>6300</v>
      </c>
      <c r="S31">
        <v>11.52</v>
      </c>
      <c r="T31">
        <v>61000</v>
      </c>
      <c r="U31">
        <v>60700</v>
      </c>
      <c r="V31">
        <v>90</v>
      </c>
      <c r="W31">
        <v>327882</v>
      </c>
      <c r="X31">
        <v>19250</v>
      </c>
      <c r="Y31">
        <v>58200</v>
      </c>
      <c r="Z31">
        <v>61300</v>
      </c>
      <c r="AA31">
        <v>57000</v>
      </c>
      <c r="AB31">
        <v>2</v>
      </c>
      <c r="AC31">
        <v>117148</v>
      </c>
      <c r="AD31">
        <v>7754467800</v>
      </c>
      <c r="AE31">
        <v>155.59</v>
      </c>
      <c r="AF31">
        <v>0.73</v>
      </c>
      <c r="AG31">
        <v>202</v>
      </c>
      <c r="AH31">
        <v>182.94</v>
      </c>
      <c r="AI31">
        <v>27450</v>
      </c>
      <c r="AJ31">
        <v>2</v>
      </c>
      <c r="AK31">
        <v>0</v>
      </c>
      <c r="AL31">
        <v>0</v>
      </c>
      <c r="AM31">
        <v>0</v>
      </c>
    </row>
    <row r="32" spans="1:39" x14ac:dyDescent="0.55000000000000004">
      <c r="A32" t="s">
        <v>287</v>
      </c>
      <c r="B32" t="s">
        <v>400</v>
      </c>
      <c r="C32" t="s">
        <v>401</v>
      </c>
      <c r="D32" t="s">
        <v>293</v>
      </c>
      <c r="E32" t="s">
        <v>294</v>
      </c>
      <c r="F32" t="s">
        <v>221</v>
      </c>
      <c r="H32" t="s">
        <v>326</v>
      </c>
      <c r="I32" t="s">
        <v>222</v>
      </c>
      <c r="J32" t="s">
        <v>327</v>
      </c>
      <c r="K32" t="s">
        <v>328</v>
      </c>
      <c r="L32" t="s">
        <v>402</v>
      </c>
      <c r="N32" t="s">
        <v>233</v>
      </c>
      <c r="P32" t="s">
        <v>387</v>
      </c>
      <c r="Q32">
        <v>60900</v>
      </c>
      <c r="R32">
        <v>6200</v>
      </c>
      <c r="S32">
        <v>11.33</v>
      </c>
      <c r="T32">
        <v>60900</v>
      </c>
      <c r="U32">
        <v>60700</v>
      </c>
      <c r="V32">
        <v>12</v>
      </c>
      <c r="W32">
        <v>327894</v>
      </c>
      <c r="X32">
        <v>19251</v>
      </c>
      <c r="Y32">
        <v>58200</v>
      </c>
      <c r="Z32">
        <v>61300</v>
      </c>
      <c r="AA32">
        <v>57000</v>
      </c>
      <c r="AB32">
        <v>2</v>
      </c>
      <c r="AC32">
        <v>117160</v>
      </c>
      <c r="AD32">
        <v>7755198600</v>
      </c>
      <c r="AE32">
        <v>155.6</v>
      </c>
      <c r="AF32">
        <v>0.73</v>
      </c>
      <c r="AG32">
        <v>202</v>
      </c>
      <c r="AH32">
        <v>182.95</v>
      </c>
      <c r="AI32">
        <v>27405</v>
      </c>
      <c r="AJ32">
        <v>2</v>
      </c>
      <c r="AK32">
        <v>0</v>
      </c>
      <c r="AL32">
        <v>0</v>
      </c>
      <c r="AM32">
        <v>0</v>
      </c>
    </row>
    <row r="33" spans="1:39" x14ac:dyDescent="0.55000000000000004">
      <c r="A33" t="s">
        <v>287</v>
      </c>
      <c r="B33" t="s">
        <v>403</v>
      </c>
      <c r="C33" t="s">
        <v>404</v>
      </c>
      <c r="D33" t="s">
        <v>293</v>
      </c>
      <c r="E33" t="s">
        <v>294</v>
      </c>
      <c r="F33" t="s">
        <v>221</v>
      </c>
      <c r="H33" t="s">
        <v>326</v>
      </c>
      <c r="I33" t="s">
        <v>222</v>
      </c>
      <c r="J33" t="s">
        <v>327</v>
      </c>
      <c r="K33" t="s">
        <v>328</v>
      </c>
      <c r="L33" t="s">
        <v>405</v>
      </c>
      <c r="N33" t="s">
        <v>233</v>
      </c>
      <c r="P33" t="s">
        <v>406</v>
      </c>
      <c r="Q33">
        <v>60900</v>
      </c>
      <c r="R33">
        <v>6200</v>
      </c>
      <c r="S33">
        <v>11.33</v>
      </c>
      <c r="T33">
        <v>60900</v>
      </c>
      <c r="U33">
        <v>60700</v>
      </c>
      <c r="V33">
        <v>93</v>
      </c>
      <c r="W33">
        <v>327987</v>
      </c>
      <c r="X33">
        <v>19256</v>
      </c>
      <c r="Y33">
        <v>58200</v>
      </c>
      <c r="Z33">
        <v>61300</v>
      </c>
      <c r="AA33">
        <v>57000</v>
      </c>
      <c r="AB33">
        <v>2</v>
      </c>
      <c r="AC33">
        <v>117253</v>
      </c>
      <c r="AD33">
        <v>7760862300</v>
      </c>
      <c r="AE33">
        <v>155.63999999999999</v>
      </c>
      <c r="AF33">
        <v>0.73</v>
      </c>
      <c r="AG33">
        <v>202</v>
      </c>
      <c r="AH33">
        <v>183.04</v>
      </c>
      <c r="AI33">
        <v>27405</v>
      </c>
      <c r="AJ33">
        <v>2</v>
      </c>
      <c r="AK33">
        <v>0</v>
      </c>
      <c r="AL33">
        <v>0</v>
      </c>
      <c r="AM33">
        <v>0</v>
      </c>
    </row>
    <row r="34" spans="1:39" x14ac:dyDescent="0.55000000000000004">
      <c r="A34" t="s">
        <v>287</v>
      </c>
      <c r="B34" t="s">
        <v>407</v>
      </c>
      <c r="C34" t="s">
        <v>408</v>
      </c>
      <c r="D34" t="s">
        <v>293</v>
      </c>
      <c r="E34" t="s">
        <v>294</v>
      </c>
      <c r="F34" t="s">
        <v>221</v>
      </c>
      <c r="H34" t="s">
        <v>295</v>
      </c>
      <c r="I34" t="s">
        <v>222</v>
      </c>
      <c r="J34" t="s">
        <v>296</v>
      </c>
      <c r="K34" t="s">
        <v>297</v>
      </c>
      <c r="L34" t="s">
        <v>409</v>
      </c>
      <c r="N34" t="s">
        <v>233</v>
      </c>
      <c r="P34" t="s">
        <v>406</v>
      </c>
      <c r="Q34">
        <v>61000</v>
      </c>
      <c r="R34">
        <v>6300</v>
      </c>
      <c r="S34">
        <v>11.52</v>
      </c>
      <c r="T34">
        <v>61000</v>
      </c>
      <c r="U34">
        <v>60700</v>
      </c>
      <c r="V34">
        <v>233</v>
      </c>
      <c r="W34">
        <v>328220</v>
      </c>
      <c r="X34">
        <v>19270</v>
      </c>
      <c r="Y34">
        <v>58200</v>
      </c>
      <c r="Z34">
        <v>61300</v>
      </c>
      <c r="AA34">
        <v>57000</v>
      </c>
      <c r="AB34">
        <v>2</v>
      </c>
      <c r="AC34">
        <v>117486</v>
      </c>
      <c r="AD34">
        <v>7775075300</v>
      </c>
      <c r="AE34">
        <v>155.75</v>
      </c>
      <c r="AF34">
        <v>0.73</v>
      </c>
      <c r="AG34">
        <v>202</v>
      </c>
      <c r="AH34">
        <v>183.26</v>
      </c>
      <c r="AI34">
        <v>27450</v>
      </c>
      <c r="AJ34">
        <v>2</v>
      </c>
      <c r="AK34">
        <v>0</v>
      </c>
      <c r="AL34">
        <v>0</v>
      </c>
      <c r="AM34">
        <v>0</v>
      </c>
    </row>
    <row r="35" spans="1:39" x14ac:dyDescent="0.55000000000000004">
      <c r="A35" t="s">
        <v>287</v>
      </c>
      <c r="B35" t="s">
        <v>410</v>
      </c>
      <c r="C35" t="s">
        <v>411</v>
      </c>
      <c r="D35" t="s">
        <v>293</v>
      </c>
      <c r="E35" t="s">
        <v>294</v>
      </c>
      <c r="F35" t="s">
        <v>221</v>
      </c>
      <c r="H35" t="s">
        <v>295</v>
      </c>
      <c r="I35" t="s">
        <v>222</v>
      </c>
      <c r="J35" t="s">
        <v>296</v>
      </c>
      <c r="K35" t="s">
        <v>297</v>
      </c>
      <c r="L35" t="s">
        <v>412</v>
      </c>
      <c r="N35" t="s">
        <v>233</v>
      </c>
      <c r="P35" t="s">
        <v>406</v>
      </c>
      <c r="Q35">
        <v>61000</v>
      </c>
      <c r="R35">
        <v>6300</v>
      </c>
      <c r="S35">
        <v>11.52</v>
      </c>
      <c r="T35">
        <v>61000</v>
      </c>
      <c r="U35">
        <v>60700</v>
      </c>
      <c r="V35">
        <v>10</v>
      </c>
      <c r="W35">
        <v>328230</v>
      </c>
      <c r="X35">
        <v>19271</v>
      </c>
      <c r="Y35">
        <v>58200</v>
      </c>
      <c r="Z35">
        <v>61300</v>
      </c>
      <c r="AA35">
        <v>57000</v>
      </c>
      <c r="AB35">
        <v>2</v>
      </c>
      <c r="AC35">
        <v>117496</v>
      </c>
      <c r="AD35">
        <v>7775685300</v>
      </c>
      <c r="AE35">
        <v>155.76</v>
      </c>
      <c r="AF35">
        <v>0.73</v>
      </c>
      <c r="AG35">
        <v>202</v>
      </c>
      <c r="AH35">
        <v>183.27</v>
      </c>
      <c r="AI35">
        <v>27450</v>
      </c>
      <c r="AJ35">
        <v>2</v>
      </c>
      <c r="AK35">
        <v>0</v>
      </c>
      <c r="AL35">
        <v>0</v>
      </c>
      <c r="AM35">
        <v>0</v>
      </c>
    </row>
    <row r="36" spans="1:39" x14ac:dyDescent="0.55000000000000004">
      <c r="A36" t="s">
        <v>287</v>
      </c>
      <c r="B36" t="s">
        <v>413</v>
      </c>
      <c r="C36" t="s">
        <v>414</v>
      </c>
      <c r="D36" t="s">
        <v>293</v>
      </c>
      <c r="E36" t="s">
        <v>294</v>
      </c>
      <c r="F36" t="s">
        <v>221</v>
      </c>
      <c r="H36" t="s">
        <v>295</v>
      </c>
      <c r="I36" t="s">
        <v>222</v>
      </c>
      <c r="J36" t="s">
        <v>296</v>
      </c>
      <c r="K36" t="s">
        <v>297</v>
      </c>
      <c r="L36" t="s">
        <v>415</v>
      </c>
      <c r="N36" t="s">
        <v>233</v>
      </c>
      <c r="P36" t="s">
        <v>406</v>
      </c>
      <c r="Q36">
        <v>61000</v>
      </c>
      <c r="R36">
        <v>6300</v>
      </c>
      <c r="S36">
        <v>11.52</v>
      </c>
      <c r="T36">
        <v>61000</v>
      </c>
      <c r="U36">
        <v>60700</v>
      </c>
      <c r="V36">
        <v>68</v>
      </c>
      <c r="W36">
        <v>328298</v>
      </c>
      <c r="X36">
        <v>19275</v>
      </c>
      <c r="Y36">
        <v>58200</v>
      </c>
      <c r="Z36">
        <v>61300</v>
      </c>
      <c r="AA36">
        <v>57000</v>
      </c>
      <c r="AB36">
        <v>2</v>
      </c>
      <c r="AC36">
        <v>117564</v>
      </c>
      <c r="AD36">
        <v>7779833300</v>
      </c>
      <c r="AE36">
        <v>155.79</v>
      </c>
      <c r="AF36">
        <v>0.73</v>
      </c>
      <c r="AG36">
        <v>202</v>
      </c>
      <c r="AH36">
        <v>183.34</v>
      </c>
      <c r="AI36">
        <v>27450</v>
      </c>
      <c r="AJ36">
        <v>2</v>
      </c>
      <c r="AK36">
        <v>0</v>
      </c>
      <c r="AL36">
        <v>0</v>
      </c>
      <c r="AM36">
        <v>0</v>
      </c>
    </row>
    <row r="37" spans="1:39" x14ac:dyDescent="0.55000000000000004">
      <c r="A37" t="s">
        <v>287</v>
      </c>
      <c r="B37" t="s">
        <v>416</v>
      </c>
      <c r="C37" t="s">
        <v>417</v>
      </c>
      <c r="D37" t="s">
        <v>293</v>
      </c>
      <c r="E37" t="s">
        <v>294</v>
      </c>
      <c r="F37" t="s">
        <v>221</v>
      </c>
      <c r="H37" t="s">
        <v>295</v>
      </c>
      <c r="I37" t="s">
        <v>222</v>
      </c>
      <c r="J37" t="s">
        <v>296</v>
      </c>
      <c r="K37" t="s">
        <v>297</v>
      </c>
      <c r="L37" t="s">
        <v>418</v>
      </c>
      <c r="N37" t="s">
        <v>233</v>
      </c>
      <c r="P37" t="s">
        <v>406</v>
      </c>
      <c r="Q37">
        <v>61000</v>
      </c>
      <c r="R37">
        <v>6300</v>
      </c>
      <c r="S37">
        <v>11.52</v>
      </c>
      <c r="T37">
        <v>61000</v>
      </c>
      <c r="U37">
        <v>60700</v>
      </c>
      <c r="V37">
        <v>27</v>
      </c>
      <c r="W37">
        <v>328325</v>
      </c>
      <c r="X37">
        <v>19277</v>
      </c>
      <c r="Y37">
        <v>58200</v>
      </c>
      <c r="Z37">
        <v>61300</v>
      </c>
      <c r="AA37">
        <v>57000</v>
      </c>
      <c r="AB37">
        <v>2</v>
      </c>
      <c r="AC37">
        <v>117591</v>
      </c>
      <c r="AD37">
        <v>7781480300</v>
      </c>
      <c r="AE37">
        <v>155.80000000000001</v>
      </c>
      <c r="AF37">
        <v>0.73</v>
      </c>
      <c r="AG37">
        <v>202</v>
      </c>
      <c r="AH37">
        <v>183.37</v>
      </c>
      <c r="AI37">
        <v>27450</v>
      </c>
      <c r="AJ37">
        <v>2</v>
      </c>
      <c r="AK37">
        <v>0</v>
      </c>
      <c r="AL37">
        <v>0</v>
      </c>
      <c r="AM37">
        <v>0</v>
      </c>
    </row>
    <row r="38" spans="1:39" x14ac:dyDescent="0.55000000000000004">
      <c r="A38" t="s">
        <v>287</v>
      </c>
      <c r="B38" t="s">
        <v>419</v>
      </c>
      <c r="C38" t="s">
        <v>420</v>
      </c>
      <c r="D38" t="s">
        <v>293</v>
      </c>
      <c r="E38" t="s">
        <v>294</v>
      </c>
      <c r="F38" t="s">
        <v>221</v>
      </c>
      <c r="H38" t="s">
        <v>326</v>
      </c>
      <c r="I38" t="s">
        <v>222</v>
      </c>
      <c r="J38" t="s">
        <v>327</v>
      </c>
      <c r="K38" t="s">
        <v>328</v>
      </c>
      <c r="L38" t="s">
        <v>421</v>
      </c>
      <c r="N38" t="s">
        <v>233</v>
      </c>
      <c r="P38" t="s">
        <v>406</v>
      </c>
      <c r="Q38">
        <v>60900</v>
      </c>
      <c r="R38">
        <v>6200</v>
      </c>
      <c r="S38">
        <v>11.33</v>
      </c>
      <c r="T38">
        <v>60900</v>
      </c>
      <c r="U38">
        <v>60700</v>
      </c>
      <c r="V38">
        <v>7</v>
      </c>
      <c r="W38">
        <v>328332</v>
      </c>
      <c r="X38">
        <v>19277</v>
      </c>
      <c r="Y38">
        <v>58200</v>
      </c>
      <c r="Z38">
        <v>61300</v>
      </c>
      <c r="AA38">
        <v>57000</v>
      </c>
      <c r="AB38">
        <v>2</v>
      </c>
      <c r="AC38">
        <v>117598</v>
      </c>
      <c r="AD38">
        <v>7781906600</v>
      </c>
      <c r="AE38">
        <v>155.80000000000001</v>
      </c>
      <c r="AF38">
        <v>0.73</v>
      </c>
      <c r="AG38">
        <v>202</v>
      </c>
      <c r="AH38">
        <v>183.37</v>
      </c>
      <c r="AI38">
        <v>27405</v>
      </c>
      <c r="AJ38">
        <v>2</v>
      </c>
      <c r="AK38">
        <v>0</v>
      </c>
      <c r="AL38">
        <v>0</v>
      </c>
      <c r="AM38">
        <v>0</v>
      </c>
    </row>
    <row r="39" spans="1:39" x14ac:dyDescent="0.55000000000000004">
      <c r="A39" t="s">
        <v>287</v>
      </c>
      <c r="B39" t="s">
        <v>422</v>
      </c>
      <c r="C39" t="s">
        <v>423</v>
      </c>
      <c r="D39" t="s">
        <v>293</v>
      </c>
      <c r="E39" t="s">
        <v>294</v>
      </c>
      <c r="F39" t="s">
        <v>221</v>
      </c>
      <c r="H39" t="s">
        <v>326</v>
      </c>
      <c r="I39" t="s">
        <v>222</v>
      </c>
      <c r="J39" t="s">
        <v>327</v>
      </c>
      <c r="K39" t="s">
        <v>328</v>
      </c>
      <c r="L39" t="s">
        <v>424</v>
      </c>
      <c r="N39" t="s">
        <v>233</v>
      </c>
      <c r="P39" t="s">
        <v>406</v>
      </c>
      <c r="Q39">
        <v>60900</v>
      </c>
      <c r="R39">
        <v>6200</v>
      </c>
      <c r="S39">
        <v>11.33</v>
      </c>
      <c r="T39">
        <v>60900</v>
      </c>
      <c r="U39">
        <v>60700</v>
      </c>
      <c r="V39">
        <v>27</v>
      </c>
      <c r="W39">
        <v>328359</v>
      </c>
      <c r="X39">
        <v>19279</v>
      </c>
      <c r="Y39">
        <v>58200</v>
      </c>
      <c r="Z39">
        <v>61300</v>
      </c>
      <c r="AA39">
        <v>57000</v>
      </c>
      <c r="AB39">
        <v>2</v>
      </c>
      <c r="AC39">
        <v>117625</v>
      </c>
      <c r="AD39">
        <v>7783550900</v>
      </c>
      <c r="AE39">
        <v>155.82</v>
      </c>
      <c r="AF39">
        <v>0.73</v>
      </c>
      <c r="AG39">
        <v>202</v>
      </c>
      <c r="AH39">
        <v>183.4</v>
      </c>
      <c r="AI39">
        <v>27405</v>
      </c>
      <c r="AJ39">
        <v>2</v>
      </c>
      <c r="AK39">
        <v>0</v>
      </c>
      <c r="AL39">
        <v>0</v>
      </c>
      <c r="AM39">
        <v>0</v>
      </c>
    </row>
    <row r="40" spans="1:39" x14ac:dyDescent="0.55000000000000004">
      <c r="A40" t="s">
        <v>287</v>
      </c>
      <c r="B40" t="s">
        <v>425</v>
      </c>
      <c r="C40" t="s">
        <v>423</v>
      </c>
      <c r="D40" t="s">
        <v>293</v>
      </c>
      <c r="E40" t="s">
        <v>294</v>
      </c>
      <c r="F40" t="s">
        <v>221</v>
      </c>
      <c r="H40" t="s">
        <v>326</v>
      </c>
      <c r="I40" t="s">
        <v>222</v>
      </c>
      <c r="J40" t="s">
        <v>327</v>
      </c>
      <c r="K40" t="s">
        <v>328</v>
      </c>
      <c r="L40" t="s">
        <v>426</v>
      </c>
      <c r="N40" t="s">
        <v>233</v>
      </c>
      <c r="P40" t="s">
        <v>406</v>
      </c>
      <c r="Q40">
        <v>60900</v>
      </c>
      <c r="R40">
        <v>6200</v>
      </c>
      <c r="S40">
        <v>11.33</v>
      </c>
      <c r="T40">
        <v>60900</v>
      </c>
      <c r="U40">
        <v>60700</v>
      </c>
      <c r="V40">
        <v>131</v>
      </c>
      <c r="W40">
        <v>328490</v>
      </c>
      <c r="X40">
        <v>19287</v>
      </c>
      <c r="Y40">
        <v>58200</v>
      </c>
      <c r="Z40">
        <v>61300</v>
      </c>
      <c r="AA40">
        <v>57000</v>
      </c>
      <c r="AB40">
        <v>2</v>
      </c>
      <c r="AC40">
        <v>117756</v>
      </c>
      <c r="AD40">
        <v>7791528800</v>
      </c>
      <c r="AE40">
        <v>155.88</v>
      </c>
      <c r="AF40">
        <v>0.73</v>
      </c>
      <c r="AG40">
        <v>202</v>
      </c>
      <c r="AH40">
        <v>183.52</v>
      </c>
      <c r="AI40">
        <v>27405</v>
      </c>
      <c r="AJ40">
        <v>2</v>
      </c>
      <c r="AK40">
        <v>0</v>
      </c>
      <c r="AL40">
        <v>0</v>
      </c>
      <c r="AM40">
        <v>0</v>
      </c>
    </row>
    <row r="41" spans="1:39" x14ac:dyDescent="0.55000000000000004">
      <c r="A41" t="s">
        <v>287</v>
      </c>
      <c r="B41" t="s">
        <v>427</v>
      </c>
      <c r="C41" t="s">
        <v>428</v>
      </c>
      <c r="D41" t="s">
        <v>293</v>
      </c>
      <c r="E41" t="s">
        <v>294</v>
      </c>
      <c r="F41" t="s">
        <v>221</v>
      </c>
      <c r="H41" t="s">
        <v>295</v>
      </c>
      <c r="I41" t="s">
        <v>222</v>
      </c>
      <c r="J41" t="s">
        <v>296</v>
      </c>
      <c r="K41" t="s">
        <v>297</v>
      </c>
      <c r="L41" t="s">
        <v>429</v>
      </c>
      <c r="N41" t="s">
        <v>233</v>
      </c>
      <c r="P41" t="s">
        <v>406</v>
      </c>
      <c r="Q41">
        <v>61000</v>
      </c>
      <c r="R41">
        <v>6300</v>
      </c>
      <c r="S41">
        <v>11.52</v>
      </c>
      <c r="T41">
        <v>61000</v>
      </c>
      <c r="U41">
        <v>60800</v>
      </c>
      <c r="V41">
        <v>21</v>
      </c>
      <c r="W41">
        <v>328511</v>
      </c>
      <c r="X41">
        <v>19288</v>
      </c>
      <c r="Y41">
        <v>58200</v>
      </c>
      <c r="Z41">
        <v>61300</v>
      </c>
      <c r="AA41">
        <v>57000</v>
      </c>
      <c r="AB41">
        <v>2</v>
      </c>
      <c r="AC41">
        <v>117777</v>
      </c>
      <c r="AD41">
        <v>7792809800</v>
      </c>
      <c r="AE41">
        <v>155.88999999999999</v>
      </c>
      <c r="AF41">
        <v>0.73</v>
      </c>
      <c r="AG41">
        <v>202</v>
      </c>
      <c r="AH41">
        <v>183.54</v>
      </c>
      <c r="AI41">
        <v>27450</v>
      </c>
      <c r="AJ41">
        <v>2</v>
      </c>
      <c r="AK41">
        <v>0</v>
      </c>
      <c r="AL41">
        <v>0</v>
      </c>
      <c r="AM41">
        <v>0</v>
      </c>
    </row>
    <row r="42" spans="1:39" x14ac:dyDescent="0.55000000000000004">
      <c r="A42" t="s">
        <v>287</v>
      </c>
      <c r="B42" t="s">
        <v>430</v>
      </c>
      <c r="C42" t="s">
        <v>431</v>
      </c>
      <c r="D42" t="s">
        <v>293</v>
      </c>
      <c r="E42" t="s">
        <v>294</v>
      </c>
      <c r="F42" t="s">
        <v>221</v>
      </c>
      <c r="H42" t="s">
        <v>295</v>
      </c>
      <c r="I42" t="s">
        <v>222</v>
      </c>
      <c r="J42" t="s">
        <v>296</v>
      </c>
      <c r="K42" t="s">
        <v>297</v>
      </c>
      <c r="L42" t="s">
        <v>432</v>
      </c>
      <c r="N42" t="s">
        <v>233</v>
      </c>
      <c r="P42" t="s">
        <v>433</v>
      </c>
      <c r="Q42">
        <v>61000</v>
      </c>
      <c r="R42">
        <v>6300</v>
      </c>
      <c r="S42">
        <v>11.52</v>
      </c>
      <c r="T42">
        <v>61000</v>
      </c>
      <c r="U42">
        <v>60800</v>
      </c>
      <c r="V42">
        <v>35</v>
      </c>
      <c r="W42">
        <v>328546</v>
      </c>
      <c r="X42">
        <v>19290</v>
      </c>
      <c r="Y42">
        <v>58200</v>
      </c>
      <c r="Z42">
        <v>61300</v>
      </c>
      <c r="AA42">
        <v>57000</v>
      </c>
      <c r="AB42">
        <v>2</v>
      </c>
      <c r="AC42">
        <v>117812</v>
      </c>
      <c r="AD42">
        <v>7794944800</v>
      </c>
      <c r="AE42">
        <v>155.91</v>
      </c>
      <c r="AF42">
        <v>0.73</v>
      </c>
      <c r="AG42">
        <v>202</v>
      </c>
      <c r="AH42">
        <v>183.58</v>
      </c>
      <c r="AI42">
        <v>27450</v>
      </c>
      <c r="AJ42">
        <v>2</v>
      </c>
      <c r="AK42">
        <v>0</v>
      </c>
      <c r="AL42">
        <v>0</v>
      </c>
      <c r="AM42">
        <v>0</v>
      </c>
    </row>
    <row r="43" spans="1:39" x14ac:dyDescent="0.55000000000000004">
      <c r="A43" t="s">
        <v>287</v>
      </c>
      <c r="B43" t="s">
        <v>434</v>
      </c>
      <c r="C43" t="s">
        <v>435</v>
      </c>
      <c r="D43" t="s">
        <v>293</v>
      </c>
      <c r="E43" t="s">
        <v>294</v>
      </c>
      <c r="F43" t="s">
        <v>221</v>
      </c>
      <c r="H43" t="s">
        <v>326</v>
      </c>
      <c r="I43" t="s">
        <v>222</v>
      </c>
      <c r="J43" t="s">
        <v>327</v>
      </c>
      <c r="K43" t="s">
        <v>328</v>
      </c>
      <c r="L43" t="s">
        <v>436</v>
      </c>
      <c r="N43" t="s">
        <v>233</v>
      </c>
      <c r="P43" t="s">
        <v>433</v>
      </c>
      <c r="Q43">
        <v>60900</v>
      </c>
      <c r="R43">
        <v>6200</v>
      </c>
      <c r="S43">
        <v>11.33</v>
      </c>
      <c r="T43">
        <v>60900</v>
      </c>
      <c r="U43">
        <v>60800</v>
      </c>
      <c r="V43">
        <v>5</v>
      </c>
      <c r="W43">
        <v>328551</v>
      </c>
      <c r="X43">
        <v>19291</v>
      </c>
      <c r="Y43">
        <v>58200</v>
      </c>
      <c r="Z43">
        <v>61300</v>
      </c>
      <c r="AA43">
        <v>57000</v>
      </c>
      <c r="AB43">
        <v>2</v>
      </c>
      <c r="AC43">
        <v>117817</v>
      </c>
      <c r="AD43">
        <v>7795249300</v>
      </c>
      <c r="AE43">
        <v>155.91</v>
      </c>
      <c r="AF43">
        <v>0.73</v>
      </c>
      <c r="AG43">
        <v>202</v>
      </c>
      <c r="AH43">
        <v>183.58</v>
      </c>
      <c r="AI43">
        <v>27405</v>
      </c>
      <c r="AJ43">
        <v>2</v>
      </c>
      <c r="AK43">
        <v>0</v>
      </c>
      <c r="AL43">
        <v>0</v>
      </c>
      <c r="AM43">
        <v>0</v>
      </c>
    </row>
    <row r="44" spans="1:39" x14ac:dyDescent="0.55000000000000004">
      <c r="A44" t="s">
        <v>287</v>
      </c>
      <c r="B44" t="s">
        <v>437</v>
      </c>
      <c r="C44" t="s">
        <v>438</v>
      </c>
      <c r="D44" t="s">
        <v>293</v>
      </c>
      <c r="E44" t="s">
        <v>294</v>
      </c>
      <c r="F44" t="s">
        <v>221</v>
      </c>
      <c r="H44" t="s">
        <v>326</v>
      </c>
      <c r="I44" t="s">
        <v>222</v>
      </c>
      <c r="J44" t="s">
        <v>327</v>
      </c>
      <c r="K44" t="s">
        <v>328</v>
      </c>
      <c r="L44" t="s">
        <v>439</v>
      </c>
      <c r="N44" t="s">
        <v>233</v>
      </c>
      <c r="P44" t="s">
        <v>433</v>
      </c>
      <c r="Q44">
        <v>60900</v>
      </c>
      <c r="R44">
        <v>6200</v>
      </c>
      <c r="S44">
        <v>11.33</v>
      </c>
      <c r="T44">
        <v>60900</v>
      </c>
      <c r="U44">
        <v>60800</v>
      </c>
      <c r="V44">
        <v>2</v>
      </c>
      <c r="W44">
        <v>328553</v>
      </c>
      <c r="X44">
        <v>19291</v>
      </c>
      <c r="Y44">
        <v>58200</v>
      </c>
      <c r="Z44">
        <v>61300</v>
      </c>
      <c r="AA44">
        <v>57000</v>
      </c>
      <c r="AB44">
        <v>2</v>
      </c>
      <c r="AC44">
        <v>117819</v>
      </c>
      <c r="AD44">
        <v>7795371100</v>
      </c>
      <c r="AE44">
        <v>155.91</v>
      </c>
      <c r="AF44">
        <v>0.73</v>
      </c>
      <c r="AG44">
        <v>202</v>
      </c>
      <c r="AH44">
        <v>183.58</v>
      </c>
      <c r="AI44">
        <v>27405</v>
      </c>
      <c r="AJ44">
        <v>2</v>
      </c>
      <c r="AK44">
        <v>0</v>
      </c>
      <c r="AL44">
        <v>0</v>
      </c>
      <c r="AM44">
        <v>0</v>
      </c>
    </row>
    <row r="45" spans="1:39" x14ac:dyDescent="0.55000000000000004">
      <c r="A45" t="s">
        <v>287</v>
      </c>
      <c r="B45" t="s">
        <v>440</v>
      </c>
      <c r="C45" t="s">
        <v>441</v>
      </c>
      <c r="D45" t="s">
        <v>293</v>
      </c>
      <c r="E45" t="s">
        <v>294</v>
      </c>
      <c r="F45" t="s">
        <v>221</v>
      </c>
      <c r="H45" t="s">
        <v>326</v>
      </c>
      <c r="I45" t="s">
        <v>222</v>
      </c>
      <c r="J45" t="s">
        <v>327</v>
      </c>
      <c r="K45" t="s">
        <v>328</v>
      </c>
      <c r="L45" t="s">
        <v>442</v>
      </c>
      <c r="N45" t="s">
        <v>233</v>
      </c>
      <c r="P45" t="s">
        <v>433</v>
      </c>
      <c r="Q45">
        <v>60900</v>
      </c>
      <c r="R45">
        <v>6200</v>
      </c>
      <c r="S45">
        <v>11.33</v>
      </c>
      <c r="T45">
        <v>60900</v>
      </c>
      <c r="U45">
        <v>60800</v>
      </c>
      <c r="V45">
        <v>1</v>
      </c>
      <c r="W45">
        <v>328554</v>
      </c>
      <c r="X45">
        <v>19291</v>
      </c>
      <c r="Y45">
        <v>58200</v>
      </c>
      <c r="Z45">
        <v>61300</v>
      </c>
      <c r="AA45">
        <v>57000</v>
      </c>
      <c r="AB45">
        <v>2</v>
      </c>
      <c r="AC45">
        <v>117820</v>
      </c>
      <c r="AD45">
        <v>7795432000</v>
      </c>
      <c r="AE45">
        <v>155.91</v>
      </c>
      <c r="AF45">
        <v>0.73</v>
      </c>
      <c r="AG45">
        <v>202</v>
      </c>
      <c r="AH45">
        <v>183.58</v>
      </c>
      <c r="AI45">
        <v>27405</v>
      </c>
      <c r="AJ45">
        <v>2</v>
      </c>
      <c r="AK45">
        <v>0</v>
      </c>
      <c r="AL45">
        <v>0</v>
      </c>
      <c r="AM45">
        <v>0</v>
      </c>
    </row>
    <row r="46" spans="1:39" x14ac:dyDescent="0.55000000000000004">
      <c r="A46" t="s">
        <v>287</v>
      </c>
      <c r="B46" t="s">
        <v>443</v>
      </c>
      <c r="C46" t="s">
        <v>441</v>
      </c>
      <c r="D46" t="s">
        <v>293</v>
      </c>
      <c r="E46" t="s">
        <v>294</v>
      </c>
      <c r="F46" t="s">
        <v>221</v>
      </c>
      <c r="H46" t="s">
        <v>326</v>
      </c>
      <c r="I46" t="s">
        <v>222</v>
      </c>
      <c r="J46" t="s">
        <v>327</v>
      </c>
      <c r="K46" t="s">
        <v>328</v>
      </c>
      <c r="L46" t="s">
        <v>444</v>
      </c>
      <c r="N46" t="s">
        <v>233</v>
      </c>
      <c r="P46" t="s">
        <v>433</v>
      </c>
      <c r="Q46">
        <v>60900</v>
      </c>
      <c r="R46">
        <v>6200</v>
      </c>
      <c r="S46">
        <v>11.33</v>
      </c>
      <c r="T46">
        <v>60900</v>
      </c>
      <c r="U46">
        <v>60800</v>
      </c>
      <c r="V46">
        <v>34</v>
      </c>
      <c r="W46">
        <v>328588</v>
      </c>
      <c r="X46">
        <v>19293</v>
      </c>
      <c r="Y46">
        <v>58200</v>
      </c>
      <c r="Z46">
        <v>61300</v>
      </c>
      <c r="AA46">
        <v>57000</v>
      </c>
      <c r="AB46">
        <v>2</v>
      </c>
      <c r="AC46">
        <v>117854</v>
      </c>
      <c r="AD46">
        <v>7797502600</v>
      </c>
      <c r="AE46">
        <v>155.93</v>
      </c>
      <c r="AF46">
        <v>0.73</v>
      </c>
      <c r="AG46">
        <v>202</v>
      </c>
      <c r="AH46">
        <v>183.62</v>
      </c>
      <c r="AI46">
        <v>27405</v>
      </c>
      <c r="AJ46">
        <v>2</v>
      </c>
      <c r="AK46">
        <v>0</v>
      </c>
      <c r="AL46">
        <v>0</v>
      </c>
      <c r="AM46">
        <v>0</v>
      </c>
    </row>
    <row r="47" spans="1:39" x14ac:dyDescent="0.55000000000000004">
      <c r="A47" t="s">
        <v>287</v>
      </c>
      <c r="B47" t="s">
        <v>445</v>
      </c>
      <c r="C47" t="s">
        <v>446</v>
      </c>
      <c r="D47" t="s">
        <v>293</v>
      </c>
      <c r="E47" t="s">
        <v>294</v>
      </c>
      <c r="F47" t="s">
        <v>221</v>
      </c>
      <c r="H47" t="s">
        <v>326</v>
      </c>
      <c r="I47" t="s">
        <v>222</v>
      </c>
      <c r="J47" t="s">
        <v>327</v>
      </c>
      <c r="K47" t="s">
        <v>328</v>
      </c>
      <c r="L47" t="s">
        <v>447</v>
      </c>
      <c r="N47" t="s">
        <v>233</v>
      </c>
      <c r="P47" t="s">
        <v>433</v>
      </c>
      <c r="Q47">
        <v>60900</v>
      </c>
      <c r="R47">
        <v>6200</v>
      </c>
      <c r="S47">
        <v>11.33</v>
      </c>
      <c r="T47">
        <v>60900</v>
      </c>
      <c r="U47">
        <v>60800</v>
      </c>
      <c r="V47">
        <v>1</v>
      </c>
      <c r="W47">
        <v>328589</v>
      </c>
      <c r="X47">
        <v>19293</v>
      </c>
      <c r="Y47">
        <v>58200</v>
      </c>
      <c r="Z47">
        <v>61300</v>
      </c>
      <c r="AA47">
        <v>57000</v>
      </c>
      <c r="AB47">
        <v>2</v>
      </c>
      <c r="AC47">
        <v>117855</v>
      </c>
      <c r="AD47">
        <v>7797563500</v>
      </c>
      <c r="AE47">
        <v>155.93</v>
      </c>
      <c r="AF47">
        <v>0.73</v>
      </c>
      <c r="AG47">
        <v>202</v>
      </c>
      <c r="AH47">
        <v>183.62</v>
      </c>
      <c r="AI47">
        <v>27405</v>
      </c>
      <c r="AJ47">
        <v>2</v>
      </c>
      <c r="AK47">
        <v>0</v>
      </c>
      <c r="AL47">
        <v>0</v>
      </c>
      <c r="AM47">
        <v>0</v>
      </c>
    </row>
    <row r="48" spans="1:39" x14ac:dyDescent="0.55000000000000004">
      <c r="A48" t="s">
        <v>287</v>
      </c>
      <c r="B48" t="s">
        <v>448</v>
      </c>
      <c r="C48" t="s">
        <v>449</v>
      </c>
      <c r="D48" t="s">
        <v>293</v>
      </c>
      <c r="E48" t="s">
        <v>294</v>
      </c>
      <c r="F48" t="s">
        <v>221</v>
      </c>
      <c r="H48" t="s">
        <v>326</v>
      </c>
      <c r="I48" t="s">
        <v>222</v>
      </c>
      <c r="J48" t="s">
        <v>327</v>
      </c>
      <c r="K48" t="s">
        <v>328</v>
      </c>
      <c r="L48" t="s">
        <v>450</v>
      </c>
      <c r="N48" t="s">
        <v>233</v>
      </c>
      <c r="P48" t="s">
        <v>433</v>
      </c>
      <c r="Q48">
        <v>60900</v>
      </c>
      <c r="R48">
        <v>6200</v>
      </c>
      <c r="S48">
        <v>11.33</v>
      </c>
      <c r="T48">
        <v>60900</v>
      </c>
      <c r="U48">
        <v>60800</v>
      </c>
      <c r="V48">
        <v>1</v>
      </c>
      <c r="W48">
        <v>328590</v>
      </c>
      <c r="X48">
        <v>19293</v>
      </c>
      <c r="Y48">
        <v>58200</v>
      </c>
      <c r="Z48">
        <v>61300</v>
      </c>
      <c r="AA48">
        <v>57000</v>
      </c>
      <c r="AB48">
        <v>2</v>
      </c>
      <c r="AC48">
        <v>117856</v>
      </c>
      <c r="AD48">
        <v>7797624400</v>
      </c>
      <c r="AE48">
        <v>155.93</v>
      </c>
      <c r="AF48">
        <v>0.73</v>
      </c>
      <c r="AG48">
        <v>202</v>
      </c>
      <c r="AH48">
        <v>183.62</v>
      </c>
      <c r="AI48">
        <v>27405</v>
      </c>
      <c r="AJ48">
        <v>2</v>
      </c>
      <c r="AK48">
        <v>0</v>
      </c>
      <c r="AL48">
        <v>0</v>
      </c>
      <c r="AM48">
        <v>0</v>
      </c>
    </row>
    <row r="49" spans="1:39" x14ac:dyDescent="0.55000000000000004">
      <c r="A49" t="s">
        <v>287</v>
      </c>
      <c r="B49" t="s">
        <v>451</v>
      </c>
      <c r="C49" t="s">
        <v>452</v>
      </c>
      <c r="D49" t="s">
        <v>293</v>
      </c>
      <c r="E49" t="s">
        <v>294</v>
      </c>
      <c r="F49" t="s">
        <v>221</v>
      </c>
      <c r="H49" t="s">
        <v>326</v>
      </c>
      <c r="I49" t="s">
        <v>222</v>
      </c>
      <c r="J49" t="s">
        <v>327</v>
      </c>
      <c r="K49" t="s">
        <v>328</v>
      </c>
      <c r="L49" t="s">
        <v>453</v>
      </c>
      <c r="N49" t="s">
        <v>233</v>
      </c>
      <c r="P49" t="s">
        <v>454</v>
      </c>
      <c r="Q49">
        <v>60900</v>
      </c>
      <c r="R49">
        <v>6200</v>
      </c>
      <c r="S49">
        <v>11.33</v>
      </c>
      <c r="T49">
        <v>60900</v>
      </c>
      <c r="U49">
        <v>60800</v>
      </c>
      <c r="V49">
        <v>39</v>
      </c>
      <c r="W49">
        <v>328629</v>
      </c>
      <c r="X49">
        <v>19295</v>
      </c>
      <c r="Y49">
        <v>58200</v>
      </c>
      <c r="Z49">
        <v>61300</v>
      </c>
      <c r="AA49">
        <v>57000</v>
      </c>
      <c r="AB49">
        <v>2</v>
      </c>
      <c r="AC49">
        <v>117895</v>
      </c>
      <c r="AD49">
        <v>7799999500</v>
      </c>
      <c r="AE49">
        <v>155.94</v>
      </c>
      <c r="AF49">
        <v>0.73</v>
      </c>
      <c r="AG49">
        <v>202</v>
      </c>
      <c r="AH49">
        <v>183.66</v>
      </c>
      <c r="AI49">
        <v>27405</v>
      </c>
      <c r="AJ49">
        <v>2</v>
      </c>
      <c r="AK49">
        <v>0</v>
      </c>
      <c r="AL49">
        <v>0</v>
      </c>
      <c r="AM49">
        <v>0</v>
      </c>
    </row>
    <row r="50" spans="1:39" x14ac:dyDescent="0.55000000000000004">
      <c r="A50" t="s">
        <v>287</v>
      </c>
      <c r="B50" t="s">
        <v>455</v>
      </c>
      <c r="C50" t="s">
        <v>452</v>
      </c>
      <c r="D50" t="s">
        <v>293</v>
      </c>
      <c r="E50" t="s">
        <v>294</v>
      </c>
      <c r="F50" t="s">
        <v>221</v>
      </c>
      <c r="H50" t="s">
        <v>326</v>
      </c>
      <c r="I50" t="s">
        <v>222</v>
      </c>
      <c r="J50" t="s">
        <v>327</v>
      </c>
      <c r="K50" t="s">
        <v>328</v>
      </c>
      <c r="L50" t="s">
        <v>456</v>
      </c>
      <c r="N50" t="s">
        <v>233</v>
      </c>
      <c r="P50" t="s">
        <v>454</v>
      </c>
      <c r="Q50">
        <v>60900</v>
      </c>
      <c r="R50">
        <v>6200</v>
      </c>
      <c r="S50">
        <v>11.33</v>
      </c>
      <c r="T50">
        <v>60900</v>
      </c>
      <c r="U50">
        <v>60800</v>
      </c>
      <c r="V50">
        <v>15</v>
      </c>
      <c r="W50">
        <v>328644</v>
      </c>
      <c r="X50">
        <v>19296</v>
      </c>
      <c r="Y50">
        <v>58200</v>
      </c>
      <c r="Z50">
        <v>61300</v>
      </c>
      <c r="AA50">
        <v>57000</v>
      </c>
      <c r="AB50">
        <v>2</v>
      </c>
      <c r="AC50">
        <v>117910</v>
      </c>
      <c r="AD50">
        <v>7800913000</v>
      </c>
      <c r="AE50">
        <v>155.94999999999999</v>
      </c>
      <c r="AF50">
        <v>0.73</v>
      </c>
      <c r="AG50">
        <v>202</v>
      </c>
      <c r="AH50">
        <v>183.67</v>
      </c>
      <c r="AI50">
        <v>27405</v>
      </c>
      <c r="AJ50">
        <v>2</v>
      </c>
      <c r="AK50">
        <v>0</v>
      </c>
      <c r="AL50">
        <v>0</v>
      </c>
      <c r="AM50">
        <v>0</v>
      </c>
    </row>
    <row r="51" spans="1:39" x14ac:dyDescent="0.55000000000000004">
      <c r="A51" t="s">
        <v>287</v>
      </c>
      <c r="B51" t="s">
        <v>457</v>
      </c>
      <c r="C51" t="s">
        <v>458</v>
      </c>
      <c r="D51" t="s">
        <v>293</v>
      </c>
      <c r="E51" t="s">
        <v>294</v>
      </c>
      <c r="F51" t="s">
        <v>221</v>
      </c>
      <c r="H51" t="s">
        <v>326</v>
      </c>
      <c r="I51" t="s">
        <v>222</v>
      </c>
      <c r="J51" t="s">
        <v>327</v>
      </c>
      <c r="K51" t="s">
        <v>328</v>
      </c>
      <c r="L51" t="s">
        <v>459</v>
      </c>
      <c r="N51" t="s">
        <v>233</v>
      </c>
      <c r="P51" t="s">
        <v>454</v>
      </c>
      <c r="Q51">
        <v>60900</v>
      </c>
      <c r="R51">
        <v>6200</v>
      </c>
      <c r="S51">
        <v>11.33</v>
      </c>
      <c r="T51">
        <v>60900</v>
      </c>
      <c r="U51">
        <v>60800</v>
      </c>
      <c r="V51">
        <v>10</v>
      </c>
      <c r="W51">
        <v>328654</v>
      </c>
      <c r="X51">
        <v>19297</v>
      </c>
      <c r="Y51">
        <v>58200</v>
      </c>
      <c r="Z51">
        <v>61300</v>
      </c>
      <c r="AA51">
        <v>57000</v>
      </c>
      <c r="AB51">
        <v>2</v>
      </c>
      <c r="AC51">
        <v>117920</v>
      </c>
      <c r="AD51">
        <v>7801522000</v>
      </c>
      <c r="AE51">
        <v>155.96</v>
      </c>
      <c r="AF51">
        <v>0.73</v>
      </c>
      <c r="AG51">
        <v>202</v>
      </c>
      <c r="AH51">
        <v>183.68</v>
      </c>
      <c r="AI51">
        <v>27405</v>
      </c>
      <c r="AJ51">
        <v>2</v>
      </c>
      <c r="AK51">
        <v>0</v>
      </c>
      <c r="AL51">
        <v>0</v>
      </c>
      <c r="AM51">
        <v>0</v>
      </c>
    </row>
    <row r="52" spans="1:39" x14ac:dyDescent="0.55000000000000004">
      <c r="A52" t="s">
        <v>287</v>
      </c>
      <c r="B52" t="s">
        <v>460</v>
      </c>
      <c r="C52" t="s">
        <v>458</v>
      </c>
      <c r="D52" t="s">
        <v>293</v>
      </c>
      <c r="E52" t="s">
        <v>294</v>
      </c>
      <c r="F52" t="s">
        <v>221</v>
      </c>
      <c r="H52" t="s">
        <v>326</v>
      </c>
      <c r="I52" t="s">
        <v>222</v>
      </c>
      <c r="J52" t="s">
        <v>327</v>
      </c>
      <c r="K52" t="s">
        <v>328</v>
      </c>
      <c r="L52" t="s">
        <v>461</v>
      </c>
      <c r="N52" t="s">
        <v>233</v>
      </c>
      <c r="P52" t="s">
        <v>454</v>
      </c>
      <c r="Q52">
        <v>60900</v>
      </c>
      <c r="R52">
        <v>6200</v>
      </c>
      <c r="S52">
        <v>11.33</v>
      </c>
      <c r="T52">
        <v>60900</v>
      </c>
      <c r="U52">
        <v>60800</v>
      </c>
      <c r="V52">
        <v>30</v>
      </c>
      <c r="W52">
        <v>328684</v>
      </c>
      <c r="X52">
        <v>19299</v>
      </c>
      <c r="Y52">
        <v>58200</v>
      </c>
      <c r="Z52">
        <v>61300</v>
      </c>
      <c r="AA52">
        <v>57000</v>
      </c>
      <c r="AB52">
        <v>2</v>
      </c>
      <c r="AC52">
        <v>117950</v>
      </c>
      <c r="AD52">
        <v>7803349000</v>
      </c>
      <c r="AE52">
        <v>155.97</v>
      </c>
      <c r="AF52">
        <v>0.73</v>
      </c>
      <c r="AG52">
        <v>202</v>
      </c>
      <c r="AH52">
        <v>183.71</v>
      </c>
      <c r="AI52">
        <v>27405</v>
      </c>
      <c r="AJ52">
        <v>2</v>
      </c>
      <c r="AK52">
        <v>0</v>
      </c>
      <c r="AL52">
        <v>0</v>
      </c>
      <c r="AM52">
        <v>0</v>
      </c>
    </row>
    <row r="53" spans="1:39" x14ac:dyDescent="0.55000000000000004">
      <c r="A53" t="s">
        <v>287</v>
      </c>
      <c r="B53" t="s">
        <v>462</v>
      </c>
      <c r="C53" t="s">
        <v>463</v>
      </c>
      <c r="D53" t="s">
        <v>293</v>
      </c>
      <c r="E53" t="s">
        <v>294</v>
      </c>
      <c r="F53" t="s">
        <v>221</v>
      </c>
      <c r="H53" t="s">
        <v>326</v>
      </c>
      <c r="I53" t="s">
        <v>222</v>
      </c>
      <c r="J53" t="s">
        <v>327</v>
      </c>
      <c r="K53" t="s">
        <v>328</v>
      </c>
      <c r="L53" t="s">
        <v>464</v>
      </c>
      <c r="N53" t="s">
        <v>233</v>
      </c>
      <c r="P53" t="s">
        <v>454</v>
      </c>
      <c r="Q53">
        <v>60900</v>
      </c>
      <c r="R53">
        <v>6200</v>
      </c>
      <c r="S53">
        <v>11.33</v>
      </c>
      <c r="T53">
        <v>60900</v>
      </c>
      <c r="U53">
        <v>60800</v>
      </c>
      <c r="V53">
        <v>62</v>
      </c>
      <c r="W53">
        <v>328746</v>
      </c>
      <c r="X53">
        <v>19303</v>
      </c>
      <c r="Y53">
        <v>58200</v>
      </c>
      <c r="Z53">
        <v>61300</v>
      </c>
      <c r="AA53">
        <v>57000</v>
      </c>
      <c r="AB53">
        <v>2</v>
      </c>
      <c r="AC53">
        <v>118012</v>
      </c>
      <c r="AD53">
        <v>7807124800</v>
      </c>
      <c r="AE53">
        <v>156</v>
      </c>
      <c r="AF53">
        <v>0.73</v>
      </c>
      <c r="AG53">
        <v>202</v>
      </c>
      <c r="AH53">
        <v>183.77</v>
      </c>
      <c r="AI53">
        <v>27405</v>
      </c>
      <c r="AJ53">
        <v>2</v>
      </c>
      <c r="AK53">
        <v>0</v>
      </c>
      <c r="AL53">
        <v>0</v>
      </c>
      <c r="AM53">
        <v>0</v>
      </c>
    </row>
    <row r="54" spans="1:39" x14ac:dyDescent="0.55000000000000004">
      <c r="A54" t="s">
        <v>287</v>
      </c>
      <c r="B54" t="s">
        <v>465</v>
      </c>
      <c r="C54" t="s">
        <v>466</v>
      </c>
      <c r="D54" t="s">
        <v>293</v>
      </c>
      <c r="E54" t="s">
        <v>294</v>
      </c>
      <c r="F54" t="s">
        <v>221</v>
      </c>
      <c r="H54" t="s">
        <v>326</v>
      </c>
      <c r="I54" t="s">
        <v>222</v>
      </c>
      <c r="J54" t="s">
        <v>327</v>
      </c>
      <c r="K54" t="s">
        <v>328</v>
      </c>
      <c r="L54" t="s">
        <v>467</v>
      </c>
      <c r="N54" t="s">
        <v>233</v>
      </c>
      <c r="P54" t="s">
        <v>468</v>
      </c>
      <c r="Q54">
        <v>60900</v>
      </c>
      <c r="R54">
        <v>6200</v>
      </c>
      <c r="S54">
        <v>11.33</v>
      </c>
      <c r="T54">
        <v>60900</v>
      </c>
      <c r="U54">
        <v>60800</v>
      </c>
      <c r="V54">
        <v>50</v>
      </c>
      <c r="W54">
        <v>328796</v>
      </c>
      <c r="X54">
        <v>19306</v>
      </c>
      <c r="Y54">
        <v>58200</v>
      </c>
      <c r="Z54">
        <v>61300</v>
      </c>
      <c r="AA54">
        <v>57000</v>
      </c>
      <c r="AB54">
        <v>2</v>
      </c>
      <c r="AC54">
        <v>118062</v>
      </c>
      <c r="AD54">
        <v>7810169800</v>
      </c>
      <c r="AE54">
        <v>156.02000000000001</v>
      </c>
      <c r="AF54">
        <v>0.73</v>
      </c>
      <c r="AG54">
        <v>202</v>
      </c>
      <c r="AH54">
        <v>183.82</v>
      </c>
      <c r="AI54">
        <v>27405</v>
      </c>
      <c r="AJ54">
        <v>2</v>
      </c>
      <c r="AK54">
        <v>0</v>
      </c>
      <c r="AL54">
        <v>0</v>
      </c>
      <c r="AM54">
        <v>0</v>
      </c>
    </row>
    <row r="55" spans="1:39" x14ac:dyDescent="0.55000000000000004">
      <c r="A55" t="s">
        <v>287</v>
      </c>
      <c r="B55" t="s">
        <v>469</v>
      </c>
      <c r="C55" t="s">
        <v>470</v>
      </c>
      <c r="D55" t="s">
        <v>293</v>
      </c>
      <c r="E55" t="s">
        <v>294</v>
      </c>
      <c r="F55" t="s">
        <v>221</v>
      </c>
      <c r="H55" t="s">
        <v>326</v>
      </c>
      <c r="I55" t="s">
        <v>222</v>
      </c>
      <c r="J55" t="s">
        <v>327</v>
      </c>
      <c r="K55" t="s">
        <v>328</v>
      </c>
      <c r="L55" t="s">
        <v>471</v>
      </c>
      <c r="N55" t="s">
        <v>233</v>
      </c>
      <c r="P55" t="s">
        <v>468</v>
      </c>
      <c r="Q55">
        <v>60900</v>
      </c>
      <c r="R55">
        <v>6200</v>
      </c>
      <c r="S55">
        <v>11.33</v>
      </c>
      <c r="T55">
        <v>60900</v>
      </c>
      <c r="U55">
        <v>60800</v>
      </c>
      <c r="V55">
        <v>21</v>
      </c>
      <c r="W55">
        <v>328817</v>
      </c>
      <c r="X55">
        <v>19307</v>
      </c>
      <c r="Y55">
        <v>58200</v>
      </c>
      <c r="Z55">
        <v>61300</v>
      </c>
      <c r="AA55">
        <v>57000</v>
      </c>
      <c r="AB55">
        <v>2</v>
      </c>
      <c r="AC55">
        <v>118083</v>
      </c>
      <c r="AD55">
        <v>7811448700</v>
      </c>
      <c r="AE55">
        <v>156.03</v>
      </c>
      <c r="AF55">
        <v>0.73</v>
      </c>
      <c r="AG55">
        <v>202</v>
      </c>
      <c r="AH55">
        <v>183.84</v>
      </c>
      <c r="AI55">
        <v>27405</v>
      </c>
      <c r="AJ55">
        <v>2</v>
      </c>
      <c r="AK55">
        <v>0</v>
      </c>
      <c r="AL55">
        <v>0</v>
      </c>
      <c r="AM55">
        <v>0</v>
      </c>
    </row>
    <row r="56" spans="1:39" x14ac:dyDescent="0.55000000000000004">
      <c r="A56" t="s">
        <v>287</v>
      </c>
      <c r="B56" t="s">
        <v>472</v>
      </c>
      <c r="C56" t="s">
        <v>470</v>
      </c>
      <c r="D56" t="s">
        <v>293</v>
      </c>
      <c r="E56" t="s">
        <v>294</v>
      </c>
      <c r="F56" t="s">
        <v>221</v>
      </c>
      <c r="H56" t="s">
        <v>326</v>
      </c>
      <c r="I56" t="s">
        <v>222</v>
      </c>
      <c r="J56" t="s">
        <v>327</v>
      </c>
      <c r="K56" t="s">
        <v>328</v>
      </c>
      <c r="L56" t="s">
        <v>473</v>
      </c>
      <c r="N56" t="s">
        <v>233</v>
      </c>
      <c r="P56" t="s">
        <v>468</v>
      </c>
      <c r="Q56">
        <v>60900</v>
      </c>
      <c r="R56">
        <v>6200</v>
      </c>
      <c r="S56">
        <v>11.33</v>
      </c>
      <c r="T56">
        <v>60900</v>
      </c>
      <c r="U56">
        <v>60800</v>
      </c>
      <c r="V56">
        <v>5</v>
      </c>
      <c r="W56">
        <v>328822</v>
      </c>
      <c r="X56">
        <v>19307</v>
      </c>
      <c r="Y56">
        <v>58200</v>
      </c>
      <c r="Z56">
        <v>61300</v>
      </c>
      <c r="AA56">
        <v>57000</v>
      </c>
      <c r="AB56">
        <v>2</v>
      </c>
      <c r="AC56">
        <v>118088</v>
      </c>
      <c r="AD56">
        <v>7811753200</v>
      </c>
      <c r="AE56">
        <v>156.04</v>
      </c>
      <c r="AF56">
        <v>0.73</v>
      </c>
      <c r="AG56">
        <v>202</v>
      </c>
      <c r="AH56">
        <v>183.84</v>
      </c>
      <c r="AI56">
        <v>27405</v>
      </c>
      <c r="AJ56">
        <v>2</v>
      </c>
      <c r="AK56">
        <v>0</v>
      </c>
      <c r="AL56">
        <v>0</v>
      </c>
      <c r="AM56">
        <v>0</v>
      </c>
    </row>
    <row r="57" spans="1:39" x14ac:dyDescent="0.55000000000000004">
      <c r="A57" t="s">
        <v>287</v>
      </c>
      <c r="B57" t="s">
        <v>474</v>
      </c>
      <c r="C57" t="s">
        <v>475</v>
      </c>
      <c r="D57" t="s">
        <v>293</v>
      </c>
      <c r="E57" t="s">
        <v>294</v>
      </c>
      <c r="F57" t="s">
        <v>221</v>
      </c>
      <c r="H57" t="s">
        <v>334</v>
      </c>
      <c r="I57" t="s">
        <v>222</v>
      </c>
      <c r="J57" t="s">
        <v>335</v>
      </c>
      <c r="K57" t="s">
        <v>336</v>
      </c>
      <c r="L57" t="s">
        <v>476</v>
      </c>
      <c r="N57" t="s">
        <v>233</v>
      </c>
      <c r="P57" t="s">
        <v>468</v>
      </c>
      <c r="Q57">
        <v>60800</v>
      </c>
      <c r="R57">
        <v>6100</v>
      </c>
      <c r="S57">
        <v>11.15</v>
      </c>
      <c r="T57">
        <v>60900</v>
      </c>
      <c r="U57">
        <v>60800</v>
      </c>
      <c r="V57">
        <v>-12</v>
      </c>
      <c r="W57">
        <v>328834</v>
      </c>
      <c r="X57">
        <v>19308</v>
      </c>
      <c r="Y57">
        <v>58200</v>
      </c>
      <c r="Z57">
        <v>61300</v>
      </c>
      <c r="AA57">
        <v>57000</v>
      </c>
      <c r="AB57">
        <v>2</v>
      </c>
      <c r="AC57">
        <v>118100</v>
      </c>
      <c r="AD57">
        <v>7812482800</v>
      </c>
      <c r="AE57">
        <v>156.04</v>
      </c>
      <c r="AF57">
        <v>0.73</v>
      </c>
      <c r="AG57">
        <v>202</v>
      </c>
      <c r="AH57">
        <v>183.82</v>
      </c>
      <c r="AI57">
        <v>27360</v>
      </c>
      <c r="AJ57">
        <v>2</v>
      </c>
      <c r="AK57">
        <v>0</v>
      </c>
      <c r="AL57">
        <v>0</v>
      </c>
      <c r="AM57">
        <v>0</v>
      </c>
    </row>
    <row r="58" spans="1:39" x14ac:dyDescent="0.55000000000000004">
      <c r="A58" t="s">
        <v>287</v>
      </c>
      <c r="B58" t="s">
        <v>477</v>
      </c>
      <c r="C58" t="s">
        <v>475</v>
      </c>
      <c r="D58" t="s">
        <v>293</v>
      </c>
      <c r="E58" t="s">
        <v>294</v>
      </c>
      <c r="F58" t="s">
        <v>221</v>
      </c>
      <c r="H58" t="s">
        <v>334</v>
      </c>
      <c r="I58" t="s">
        <v>222</v>
      </c>
      <c r="J58" t="s">
        <v>335</v>
      </c>
      <c r="K58" t="s">
        <v>336</v>
      </c>
      <c r="L58" t="s">
        <v>478</v>
      </c>
      <c r="N58" t="s">
        <v>233</v>
      </c>
      <c r="P58" t="s">
        <v>468</v>
      </c>
      <c r="Q58">
        <v>60800</v>
      </c>
      <c r="R58">
        <v>6100</v>
      </c>
      <c r="S58">
        <v>11.15</v>
      </c>
      <c r="T58">
        <v>60900</v>
      </c>
      <c r="U58">
        <v>60800</v>
      </c>
      <c r="V58">
        <v>-21</v>
      </c>
      <c r="W58">
        <v>328855</v>
      </c>
      <c r="X58">
        <v>19309</v>
      </c>
      <c r="Y58">
        <v>58200</v>
      </c>
      <c r="Z58">
        <v>61300</v>
      </c>
      <c r="AA58">
        <v>57000</v>
      </c>
      <c r="AB58">
        <v>2</v>
      </c>
      <c r="AC58">
        <v>118121</v>
      </c>
      <c r="AD58">
        <v>7813759600</v>
      </c>
      <c r="AE58">
        <v>156.05000000000001</v>
      </c>
      <c r="AF58">
        <v>0.73</v>
      </c>
      <c r="AG58">
        <v>202</v>
      </c>
      <c r="AH58">
        <v>183.78</v>
      </c>
      <c r="AI58">
        <v>27360</v>
      </c>
      <c r="AJ58">
        <v>2</v>
      </c>
      <c r="AK58">
        <v>0</v>
      </c>
      <c r="AL58">
        <v>0</v>
      </c>
      <c r="AM58">
        <v>0</v>
      </c>
    </row>
    <row r="59" spans="1:39" x14ac:dyDescent="0.55000000000000004">
      <c r="A59" t="s">
        <v>287</v>
      </c>
      <c r="B59" t="s">
        <v>479</v>
      </c>
      <c r="C59" t="s">
        <v>480</v>
      </c>
      <c r="D59" t="s">
        <v>293</v>
      </c>
      <c r="E59" t="s">
        <v>294</v>
      </c>
      <c r="F59" t="s">
        <v>221</v>
      </c>
      <c r="H59" t="s">
        <v>326</v>
      </c>
      <c r="I59" t="s">
        <v>222</v>
      </c>
      <c r="J59" t="s">
        <v>327</v>
      </c>
      <c r="K59" t="s">
        <v>328</v>
      </c>
      <c r="L59" t="s">
        <v>481</v>
      </c>
      <c r="N59" t="s">
        <v>233</v>
      </c>
      <c r="P59" t="s">
        <v>468</v>
      </c>
      <c r="Q59">
        <v>60900</v>
      </c>
      <c r="R59">
        <v>6200</v>
      </c>
      <c r="S59">
        <v>11.33</v>
      </c>
      <c r="T59">
        <v>60900</v>
      </c>
      <c r="U59">
        <v>60800</v>
      </c>
      <c r="V59">
        <v>160</v>
      </c>
      <c r="W59">
        <v>329015</v>
      </c>
      <c r="X59">
        <v>19319</v>
      </c>
      <c r="Y59">
        <v>58200</v>
      </c>
      <c r="Z59">
        <v>61300</v>
      </c>
      <c r="AA59">
        <v>57000</v>
      </c>
      <c r="AB59">
        <v>2</v>
      </c>
      <c r="AC59">
        <v>118281</v>
      </c>
      <c r="AD59">
        <v>7823503600</v>
      </c>
      <c r="AE59">
        <v>156.13</v>
      </c>
      <c r="AF59">
        <v>0.73</v>
      </c>
      <c r="AG59">
        <v>202</v>
      </c>
      <c r="AH59">
        <v>183.94</v>
      </c>
      <c r="AI59">
        <v>27405</v>
      </c>
      <c r="AJ59">
        <v>2</v>
      </c>
      <c r="AK59">
        <v>0</v>
      </c>
      <c r="AL59">
        <v>0</v>
      </c>
      <c r="AM59">
        <v>0</v>
      </c>
    </row>
    <row r="60" spans="1:39" x14ac:dyDescent="0.55000000000000004">
      <c r="A60" t="s">
        <v>287</v>
      </c>
      <c r="B60" t="s">
        <v>482</v>
      </c>
      <c r="C60" t="s">
        <v>483</v>
      </c>
      <c r="D60" t="s">
        <v>293</v>
      </c>
      <c r="E60" t="s">
        <v>294</v>
      </c>
      <c r="F60" t="s">
        <v>221</v>
      </c>
      <c r="H60" t="s">
        <v>326</v>
      </c>
      <c r="I60" t="s">
        <v>222</v>
      </c>
      <c r="J60" t="s">
        <v>327</v>
      </c>
      <c r="K60" t="s">
        <v>328</v>
      </c>
      <c r="L60" t="s">
        <v>484</v>
      </c>
      <c r="N60" t="s">
        <v>233</v>
      </c>
      <c r="P60" t="s">
        <v>468</v>
      </c>
      <c r="Q60">
        <v>60900</v>
      </c>
      <c r="R60">
        <v>6200</v>
      </c>
      <c r="S60">
        <v>11.33</v>
      </c>
      <c r="T60">
        <v>60900</v>
      </c>
      <c r="U60">
        <v>60800</v>
      </c>
      <c r="V60">
        <v>4</v>
      </c>
      <c r="W60">
        <v>329019</v>
      </c>
      <c r="X60">
        <v>19319</v>
      </c>
      <c r="Y60">
        <v>58200</v>
      </c>
      <c r="Z60">
        <v>61300</v>
      </c>
      <c r="AA60">
        <v>57000</v>
      </c>
      <c r="AB60">
        <v>2</v>
      </c>
      <c r="AC60">
        <v>118285</v>
      </c>
      <c r="AD60">
        <v>7823747200</v>
      </c>
      <c r="AE60">
        <v>156.13</v>
      </c>
      <c r="AF60">
        <v>0.73</v>
      </c>
      <c r="AG60">
        <v>202</v>
      </c>
      <c r="AH60">
        <v>183.94</v>
      </c>
      <c r="AI60">
        <v>27405</v>
      </c>
      <c r="AJ60">
        <v>2</v>
      </c>
      <c r="AK60">
        <v>0</v>
      </c>
      <c r="AL60">
        <v>0</v>
      </c>
      <c r="AM60">
        <v>0</v>
      </c>
    </row>
    <row r="61" spans="1:39" x14ac:dyDescent="0.55000000000000004">
      <c r="A61" t="s">
        <v>287</v>
      </c>
      <c r="B61" t="s">
        <v>485</v>
      </c>
      <c r="C61" t="s">
        <v>486</v>
      </c>
      <c r="D61" t="s">
        <v>293</v>
      </c>
      <c r="E61" t="s">
        <v>294</v>
      </c>
      <c r="F61" t="s">
        <v>221</v>
      </c>
      <c r="H61" t="s">
        <v>334</v>
      </c>
      <c r="I61" t="s">
        <v>222</v>
      </c>
      <c r="J61" t="s">
        <v>335</v>
      </c>
      <c r="K61" t="s">
        <v>336</v>
      </c>
      <c r="L61" t="s">
        <v>487</v>
      </c>
      <c r="N61" t="s">
        <v>233</v>
      </c>
      <c r="P61" t="s">
        <v>468</v>
      </c>
      <c r="Q61">
        <v>60800</v>
      </c>
      <c r="R61">
        <v>6100</v>
      </c>
      <c r="S61">
        <v>11.15</v>
      </c>
      <c r="T61">
        <v>60800</v>
      </c>
      <c r="U61">
        <v>60700</v>
      </c>
      <c r="V61">
        <v>-52</v>
      </c>
      <c r="W61">
        <v>329071</v>
      </c>
      <c r="X61">
        <v>19322</v>
      </c>
      <c r="Y61">
        <v>58200</v>
      </c>
      <c r="Z61">
        <v>61300</v>
      </c>
      <c r="AA61">
        <v>57000</v>
      </c>
      <c r="AB61">
        <v>2</v>
      </c>
      <c r="AC61">
        <v>118337</v>
      </c>
      <c r="AD61">
        <v>7826908800</v>
      </c>
      <c r="AE61">
        <v>156.15</v>
      </c>
      <c r="AF61">
        <v>0.73</v>
      </c>
      <c r="AG61">
        <v>202</v>
      </c>
      <c r="AH61">
        <v>183.85</v>
      </c>
      <c r="AI61">
        <v>27360</v>
      </c>
      <c r="AJ61">
        <v>2</v>
      </c>
      <c r="AK61">
        <v>0</v>
      </c>
      <c r="AL61">
        <v>0</v>
      </c>
      <c r="AM61">
        <v>0</v>
      </c>
    </row>
    <row r="62" spans="1:39" x14ac:dyDescent="0.55000000000000004">
      <c r="A62" t="s">
        <v>287</v>
      </c>
      <c r="B62" t="s">
        <v>488</v>
      </c>
      <c r="C62" t="s">
        <v>486</v>
      </c>
      <c r="D62" t="s">
        <v>293</v>
      </c>
      <c r="E62" t="s">
        <v>294</v>
      </c>
      <c r="F62" t="s">
        <v>221</v>
      </c>
      <c r="H62" t="s">
        <v>334</v>
      </c>
      <c r="I62" t="s">
        <v>222</v>
      </c>
      <c r="J62" t="s">
        <v>335</v>
      </c>
      <c r="K62" t="s">
        <v>336</v>
      </c>
      <c r="L62" t="s">
        <v>489</v>
      </c>
      <c r="N62" t="s">
        <v>233</v>
      </c>
      <c r="P62" t="s">
        <v>468</v>
      </c>
      <c r="Q62">
        <v>60800</v>
      </c>
      <c r="R62">
        <v>6100</v>
      </c>
      <c r="S62">
        <v>11.15</v>
      </c>
      <c r="T62">
        <v>60800</v>
      </c>
      <c r="U62">
        <v>60700</v>
      </c>
      <c r="V62">
        <v>93</v>
      </c>
      <c r="W62">
        <v>329164</v>
      </c>
      <c r="X62">
        <v>19328</v>
      </c>
      <c r="Y62">
        <v>58200</v>
      </c>
      <c r="Z62">
        <v>61300</v>
      </c>
      <c r="AA62">
        <v>57000</v>
      </c>
      <c r="AB62">
        <v>2</v>
      </c>
      <c r="AC62">
        <v>118430</v>
      </c>
      <c r="AD62">
        <v>7832563200</v>
      </c>
      <c r="AE62">
        <v>156.19999999999999</v>
      </c>
      <c r="AF62">
        <v>0.73</v>
      </c>
      <c r="AG62">
        <v>202</v>
      </c>
      <c r="AH62">
        <v>183.94</v>
      </c>
      <c r="AI62">
        <v>27360</v>
      </c>
      <c r="AJ62">
        <v>2</v>
      </c>
      <c r="AK62">
        <v>0</v>
      </c>
      <c r="AL62">
        <v>0</v>
      </c>
      <c r="AM62">
        <v>0</v>
      </c>
    </row>
    <row r="63" spans="1:39" x14ac:dyDescent="0.55000000000000004">
      <c r="A63" t="s">
        <v>287</v>
      </c>
      <c r="B63" t="s">
        <v>490</v>
      </c>
      <c r="C63" t="s">
        <v>486</v>
      </c>
      <c r="D63" t="s">
        <v>293</v>
      </c>
      <c r="E63" t="s">
        <v>294</v>
      </c>
      <c r="F63" t="s">
        <v>221</v>
      </c>
      <c r="H63" t="s">
        <v>334</v>
      </c>
      <c r="I63" t="s">
        <v>222</v>
      </c>
      <c r="J63" t="s">
        <v>335</v>
      </c>
      <c r="K63" t="s">
        <v>336</v>
      </c>
      <c r="L63" t="s">
        <v>491</v>
      </c>
      <c r="N63" t="s">
        <v>233</v>
      </c>
      <c r="P63" t="s">
        <v>468</v>
      </c>
      <c r="Q63">
        <v>60800</v>
      </c>
      <c r="R63">
        <v>6100</v>
      </c>
      <c r="S63">
        <v>11.15</v>
      </c>
      <c r="T63">
        <v>60800</v>
      </c>
      <c r="U63">
        <v>60700</v>
      </c>
      <c r="V63">
        <v>1</v>
      </c>
      <c r="W63">
        <v>329165</v>
      </c>
      <c r="X63">
        <v>19328</v>
      </c>
      <c r="Y63">
        <v>58200</v>
      </c>
      <c r="Z63">
        <v>61300</v>
      </c>
      <c r="AA63">
        <v>57000</v>
      </c>
      <c r="AB63">
        <v>2</v>
      </c>
      <c r="AC63">
        <v>118431</v>
      </c>
      <c r="AD63">
        <v>7832624000</v>
      </c>
      <c r="AE63">
        <v>156.19999999999999</v>
      </c>
      <c r="AF63">
        <v>0.73</v>
      </c>
      <c r="AG63">
        <v>202</v>
      </c>
      <c r="AH63">
        <v>183.94</v>
      </c>
      <c r="AI63">
        <v>27360</v>
      </c>
      <c r="AJ63">
        <v>2</v>
      </c>
      <c r="AK63">
        <v>0</v>
      </c>
      <c r="AL63">
        <v>0</v>
      </c>
      <c r="AM63">
        <v>0</v>
      </c>
    </row>
    <row r="64" spans="1:39" x14ac:dyDescent="0.55000000000000004">
      <c r="A64" t="s">
        <v>287</v>
      </c>
      <c r="B64" t="s">
        <v>492</v>
      </c>
      <c r="C64" t="s">
        <v>493</v>
      </c>
      <c r="D64" t="s">
        <v>293</v>
      </c>
      <c r="E64" t="s">
        <v>294</v>
      </c>
      <c r="F64" t="s">
        <v>221</v>
      </c>
      <c r="H64" t="s">
        <v>380</v>
      </c>
      <c r="I64" t="s">
        <v>222</v>
      </c>
      <c r="J64" t="s">
        <v>381</v>
      </c>
      <c r="K64" t="s">
        <v>382</v>
      </c>
      <c r="L64" t="s">
        <v>494</v>
      </c>
      <c r="N64" t="s">
        <v>233</v>
      </c>
      <c r="P64" t="s">
        <v>468</v>
      </c>
      <c r="Q64">
        <v>60700</v>
      </c>
      <c r="R64">
        <v>6000</v>
      </c>
      <c r="S64">
        <v>10.97</v>
      </c>
      <c r="T64">
        <v>60800</v>
      </c>
      <c r="U64">
        <v>60700</v>
      </c>
      <c r="V64">
        <v>-20</v>
      </c>
      <c r="W64">
        <v>329185</v>
      </c>
      <c r="X64">
        <v>19329</v>
      </c>
      <c r="Y64">
        <v>58200</v>
      </c>
      <c r="Z64">
        <v>61300</v>
      </c>
      <c r="AA64">
        <v>57000</v>
      </c>
      <c r="AB64">
        <v>2</v>
      </c>
      <c r="AC64">
        <v>118451</v>
      </c>
      <c r="AD64">
        <v>7833838000</v>
      </c>
      <c r="AE64">
        <v>156.21</v>
      </c>
      <c r="AF64">
        <v>0.73</v>
      </c>
      <c r="AG64">
        <v>201</v>
      </c>
      <c r="AH64">
        <v>183.9</v>
      </c>
      <c r="AI64">
        <v>27315</v>
      </c>
      <c r="AJ64">
        <v>2</v>
      </c>
      <c r="AK64">
        <v>0</v>
      </c>
      <c r="AL64">
        <v>0</v>
      </c>
      <c r="AM64">
        <v>0</v>
      </c>
    </row>
    <row r="65" spans="1:39" x14ac:dyDescent="0.55000000000000004">
      <c r="A65" t="s">
        <v>287</v>
      </c>
      <c r="B65" t="s">
        <v>495</v>
      </c>
      <c r="C65" t="s">
        <v>493</v>
      </c>
      <c r="D65" t="s">
        <v>293</v>
      </c>
      <c r="E65" t="s">
        <v>294</v>
      </c>
      <c r="F65" t="s">
        <v>221</v>
      </c>
      <c r="H65" t="s">
        <v>334</v>
      </c>
      <c r="I65" t="s">
        <v>222</v>
      </c>
      <c r="J65" t="s">
        <v>335</v>
      </c>
      <c r="K65" t="s">
        <v>336</v>
      </c>
      <c r="L65" t="s">
        <v>496</v>
      </c>
      <c r="N65" t="s">
        <v>233</v>
      </c>
      <c r="P65" t="s">
        <v>497</v>
      </c>
      <c r="Q65">
        <v>60800</v>
      </c>
      <c r="R65">
        <v>6100</v>
      </c>
      <c r="S65">
        <v>11.15</v>
      </c>
      <c r="T65">
        <v>60800</v>
      </c>
      <c r="U65">
        <v>60700</v>
      </c>
      <c r="V65">
        <v>5</v>
      </c>
      <c r="W65">
        <v>329190</v>
      </c>
      <c r="X65">
        <v>19330</v>
      </c>
      <c r="Y65">
        <v>58200</v>
      </c>
      <c r="Z65">
        <v>61300</v>
      </c>
      <c r="AA65">
        <v>57000</v>
      </c>
      <c r="AB65">
        <v>2</v>
      </c>
      <c r="AC65">
        <v>118456</v>
      </c>
      <c r="AD65">
        <v>7834142000</v>
      </c>
      <c r="AE65">
        <v>156.21</v>
      </c>
      <c r="AF65">
        <v>0.73</v>
      </c>
      <c r="AG65">
        <v>202</v>
      </c>
      <c r="AH65">
        <v>183.91</v>
      </c>
      <c r="AI65">
        <v>27360</v>
      </c>
      <c r="AJ65">
        <v>2</v>
      </c>
      <c r="AK65">
        <v>0</v>
      </c>
      <c r="AL65">
        <v>0</v>
      </c>
      <c r="AM65">
        <v>0</v>
      </c>
    </row>
    <row r="66" spans="1:39" x14ac:dyDescent="0.55000000000000004">
      <c r="A66" t="s">
        <v>287</v>
      </c>
      <c r="B66" t="s">
        <v>498</v>
      </c>
      <c r="C66" t="s">
        <v>499</v>
      </c>
      <c r="D66" t="s">
        <v>293</v>
      </c>
      <c r="E66" t="s">
        <v>294</v>
      </c>
      <c r="F66" t="s">
        <v>221</v>
      </c>
      <c r="H66" t="s">
        <v>334</v>
      </c>
      <c r="I66" t="s">
        <v>222</v>
      </c>
      <c r="J66" t="s">
        <v>335</v>
      </c>
      <c r="K66" t="s">
        <v>336</v>
      </c>
      <c r="L66" t="s">
        <v>500</v>
      </c>
      <c r="N66" t="s">
        <v>233</v>
      </c>
      <c r="P66" t="s">
        <v>497</v>
      </c>
      <c r="Q66">
        <v>60800</v>
      </c>
      <c r="R66">
        <v>6100</v>
      </c>
      <c r="S66">
        <v>11.15</v>
      </c>
      <c r="T66">
        <v>60800</v>
      </c>
      <c r="U66">
        <v>60700</v>
      </c>
      <c r="V66">
        <v>250</v>
      </c>
      <c r="W66">
        <v>329440</v>
      </c>
      <c r="X66">
        <v>19345</v>
      </c>
      <c r="Y66">
        <v>58200</v>
      </c>
      <c r="Z66">
        <v>61300</v>
      </c>
      <c r="AA66">
        <v>57000</v>
      </c>
      <c r="AB66">
        <v>2</v>
      </c>
      <c r="AC66">
        <v>118706</v>
      </c>
      <c r="AD66">
        <v>7849342000</v>
      </c>
      <c r="AE66">
        <v>156.33000000000001</v>
      </c>
      <c r="AF66">
        <v>0.73</v>
      </c>
      <c r="AG66">
        <v>202</v>
      </c>
      <c r="AH66">
        <v>184.15</v>
      </c>
      <c r="AI66">
        <v>27360</v>
      </c>
      <c r="AJ66">
        <v>2</v>
      </c>
      <c r="AK66">
        <v>0</v>
      </c>
      <c r="AL66">
        <v>0</v>
      </c>
      <c r="AM66">
        <v>0</v>
      </c>
    </row>
    <row r="67" spans="1:39" x14ac:dyDescent="0.55000000000000004">
      <c r="A67" t="s">
        <v>287</v>
      </c>
      <c r="B67" t="s">
        <v>501</v>
      </c>
      <c r="C67" t="s">
        <v>502</v>
      </c>
      <c r="D67" t="s">
        <v>293</v>
      </c>
      <c r="E67" t="s">
        <v>294</v>
      </c>
      <c r="F67" t="s">
        <v>221</v>
      </c>
      <c r="H67" t="s">
        <v>334</v>
      </c>
      <c r="I67" t="s">
        <v>222</v>
      </c>
      <c r="J67" t="s">
        <v>335</v>
      </c>
      <c r="K67" t="s">
        <v>336</v>
      </c>
      <c r="L67" t="s">
        <v>503</v>
      </c>
      <c r="N67" t="s">
        <v>233</v>
      </c>
      <c r="P67" t="s">
        <v>497</v>
      </c>
      <c r="Q67">
        <v>60800</v>
      </c>
      <c r="R67">
        <v>6100</v>
      </c>
      <c r="S67">
        <v>11.15</v>
      </c>
      <c r="T67">
        <v>60800</v>
      </c>
      <c r="U67">
        <v>60700</v>
      </c>
      <c r="V67">
        <v>1</v>
      </c>
      <c r="W67">
        <v>329441</v>
      </c>
      <c r="X67">
        <v>19345</v>
      </c>
      <c r="Y67">
        <v>58200</v>
      </c>
      <c r="Z67">
        <v>61300</v>
      </c>
      <c r="AA67">
        <v>57000</v>
      </c>
      <c r="AB67">
        <v>2</v>
      </c>
      <c r="AC67">
        <v>118707</v>
      </c>
      <c r="AD67">
        <v>7849402800</v>
      </c>
      <c r="AE67">
        <v>156.33000000000001</v>
      </c>
      <c r="AF67">
        <v>0.73</v>
      </c>
      <c r="AG67">
        <v>202</v>
      </c>
      <c r="AH67">
        <v>184.15</v>
      </c>
      <c r="AI67">
        <v>27360</v>
      </c>
      <c r="AJ67">
        <v>2</v>
      </c>
      <c r="AK67">
        <v>0</v>
      </c>
      <c r="AL67">
        <v>0</v>
      </c>
      <c r="AM67">
        <v>0</v>
      </c>
    </row>
    <row r="68" spans="1:39" x14ac:dyDescent="0.55000000000000004">
      <c r="A68" t="s">
        <v>287</v>
      </c>
      <c r="B68" t="s">
        <v>504</v>
      </c>
      <c r="C68" t="s">
        <v>505</v>
      </c>
      <c r="D68" t="s">
        <v>293</v>
      </c>
      <c r="E68" t="s">
        <v>294</v>
      </c>
      <c r="F68" t="s">
        <v>221</v>
      </c>
      <c r="H68" t="s">
        <v>334</v>
      </c>
      <c r="I68" t="s">
        <v>222</v>
      </c>
      <c r="J68" t="s">
        <v>335</v>
      </c>
      <c r="K68" t="s">
        <v>336</v>
      </c>
      <c r="L68" t="s">
        <v>506</v>
      </c>
      <c r="N68" t="s">
        <v>233</v>
      </c>
      <c r="P68" t="s">
        <v>497</v>
      </c>
      <c r="Q68">
        <v>60800</v>
      </c>
      <c r="R68">
        <v>6100</v>
      </c>
      <c r="S68">
        <v>11.15</v>
      </c>
      <c r="T68">
        <v>60800</v>
      </c>
      <c r="U68">
        <v>60700</v>
      </c>
      <c r="V68">
        <v>16</v>
      </c>
      <c r="W68">
        <v>329457</v>
      </c>
      <c r="X68">
        <v>19346</v>
      </c>
      <c r="Y68">
        <v>58200</v>
      </c>
      <c r="Z68">
        <v>61300</v>
      </c>
      <c r="AA68">
        <v>57000</v>
      </c>
      <c r="AB68">
        <v>2</v>
      </c>
      <c r="AC68">
        <v>118723</v>
      </c>
      <c r="AD68">
        <v>7850375600</v>
      </c>
      <c r="AE68">
        <v>156.34</v>
      </c>
      <c r="AF68">
        <v>0.73</v>
      </c>
      <c r="AG68">
        <v>202</v>
      </c>
      <c r="AH68">
        <v>184.16</v>
      </c>
      <c r="AI68">
        <v>27360</v>
      </c>
      <c r="AJ68">
        <v>2</v>
      </c>
      <c r="AK68">
        <v>0</v>
      </c>
      <c r="AL68">
        <v>0</v>
      </c>
      <c r="AM68">
        <v>0</v>
      </c>
    </row>
    <row r="69" spans="1:39" x14ac:dyDescent="0.55000000000000004">
      <c r="A69" t="s">
        <v>287</v>
      </c>
      <c r="B69" t="s">
        <v>507</v>
      </c>
      <c r="C69" t="s">
        <v>508</v>
      </c>
      <c r="D69" t="s">
        <v>293</v>
      </c>
      <c r="E69" t="s">
        <v>294</v>
      </c>
      <c r="F69" t="s">
        <v>221</v>
      </c>
      <c r="H69" t="s">
        <v>334</v>
      </c>
      <c r="I69" t="s">
        <v>222</v>
      </c>
      <c r="J69" t="s">
        <v>335</v>
      </c>
      <c r="K69" t="s">
        <v>336</v>
      </c>
      <c r="L69" t="s">
        <v>509</v>
      </c>
      <c r="N69" t="s">
        <v>233</v>
      </c>
      <c r="P69" t="s">
        <v>497</v>
      </c>
      <c r="Q69">
        <v>60800</v>
      </c>
      <c r="R69">
        <v>6100</v>
      </c>
      <c r="S69">
        <v>11.15</v>
      </c>
      <c r="T69">
        <v>60800</v>
      </c>
      <c r="U69">
        <v>60700</v>
      </c>
      <c r="V69">
        <v>1</v>
      </c>
      <c r="W69">
        <v>329458</v>
      </c>
      <c r="X69">
        <v>19346</v>
      </c>
      <c r="Y69">
        <v>58200</v>
      </c>
      <c r="Z69">
        <v>61300</v>
      </c>
      <c r="AA69">
        <v>57000</v>
      </c>
      <c r="AB69">
        <v>2</v>
      </c>
      <c r="AC69">
        <v>118724</v>
      </c>
      <c r="AD69">
        <v>7850436400</v>
      </c>
      <c r="AE69">
        <v>156.34</v>
      </c>
      <c r="AF69">
        <v>0.73</v>
      </c>
      <c r="AG69">
        <v>202</v>
      </c>
      <c r="AH69">
        <v>184.16</v>
      </c>
      <c r="AI69">
        <v>27360</v>
      </c>
      <c r="AJ69">
        <v>2</v>
      </c>
      <c r="AK69">
        <v>0</v>
      </c>
      <c r="AL69">
        <v>0</v>
      </c>
      <c r="AM69">
        <v>0</v>
      </c>
    </row>
    <row r="70" spans="1:39" x14ac:dyDescent="0.55000000000000004">
      <c r="A70" t="s">
        <v>287</v>
      </c>
      <c r="B70" t="s">
        <v>510</v>
      </c>
      <c r="C70" t="s">
        <v>511</v>
      </c>
      <c r="D70" t="s">
        <v>293</v>
      </c>
      <c r="E70" t="s">
        <v>294</v>
      </c>
      <c r="F70" t="s">
        <v>221</v>
      </c>
      <c r="H70" t="s">
        <v>334</v>
      </c>
      <c r="I70" t="s">
        <v>222</v>
      </c>
      <c r="J70" t="s">
        <v>335</v>
      </c>
      <c r="K70" t="s">
        <v>336</v>
      </c>
      <c r="L70" t="s">
        <v>512</v>
      </c>
      <c r="N70" t="s">
        <v>233</v>
      </c>
      <c r="P70" t="s">
        <v>497</v>
      </c>
      <c r="Q70">
        <v>60800</v>
      </c>
      <c r="R70">
        <v>6100</v>
      </c>
      <c r="S70">
        <v>11.15</v>
      </c>
      <c r="T70">
        <v>60800</v>
      </c>
      <c r="U70">
        <v>60700</v>
      </c>
      <c r="V70">
        <v>26</v>
      </c>
      <c r="W70">
        <v>329484</v>
      </c>
      <c r="X70">
        <v>19347</v>
      </c>
      <c r="Y70">
        <v>58200</v>
      </c>
      <c r="Z70">
        <v>61300</v>
      </c>
      <c r="AA70">
        <v>57000</v>
      </c>
      <c r="AB70">
        <v>2</v>
      </c>
      <c r="AC70">
        <v>118750</v>
      </c>
      <c r="AD70">
        <v>7852017200</v>
      </c>
      <c r="AE70">
        <v>156.35</v>
      </c>
      <c r="AF70">
        <v>0.73</v>
      </c>
      <c r="AG70">
        <v>202</v>
      </c>
      <c r="AH70">
        <v>184.19</v>
      </c>
      <c r="AI70">
        <v>27360</v>
      </c>
      <c r="AJ70">
        <v>2</v>
      </c>
      <c r="AK70">
        <v>0</v>
      </c>
      <c r="AL70">
        <v>0</v>
      </c>
      <c r="AM70">
        <v>0</v>
      </c>
    </row>
    <row r="71" spans="1:39" x14ac:dyDescent="0.55000000000000004">
      <c r="A71" t="s">
        <v>287</v>
      </c>
      <c r="B71" t="s">
        <v>513</v>
      </c>
      <c r="C71" t="s">
        <v>514</v>
      </c>
      <c r="D71" t="s">
        <v>293</v>
      </c>
      <c r="E71" t="s">
        <v>294</v>
      </c>
      <c r="F71" t="s">
        <v>221</v>
      </c>
      <c r="H71" t="s">
        <v>380</v>
      </c>
      <c r="I71" t="s">
        <v>222</v>
      </c>
      <c r="J71" t="s">
        <v>381</v>
      </c>
      <c r="K71" t="s">
        <v>382</v>
      </c>
      <c r="L71" t="s">
        <v>515</v>
      </c>
      <c r="N71" t="s">
        <v>233</v>
      </c>
      <c r="P71" t="s">
        <v>516</v>
      </c>
      <c r="Q71">
        <v>60700</v>
      </c>
      <c r="R71">
        <v>6000</v>
      </c>
      <c r="S71">
        <v>10.97</v>
      </c>
      <c r="T71">
        <v>60800</v>
      </c>
      <c r="U71">
        <v>60700</v>
      </c>
      <c r="V71">
        <v>-2</v>
      </c>
      <c r="W71">
        <v>329486</v>
      </c>
      <c r="X71">
        <v>19348</v>
      </c>
      <c r="Y71">
        <v>58200</v>
      </c>
      <c r="Z71">
        <v>61300</v>
      </c>
      <c r="AA71">
        <v>57000</v>
      </c>
      <c r="AB71">
        <v>2</v>
      </c>
      <c r="AC71">
        <v>118752</v>
      </c>
      <c r="AD71">
        <v>7852138600</v>
      </c>
      <c r="AE71">
        <v>156.35</v>
      </c>
      <c r="AF71">
        <v>0.73</v>
      </c>
      <c r="AG71">
        <v>201</v>
      </c>
      <c r="AH71">
        <v>184.18</v>
      </c>
      <c r="AI71">
        <v>27315</v>
      </c>
      <c r="AJ71">
        <v>2</v>
      </c>
      <c r="AK71">
        <v>0</v>
      </c>
      <c r="AL71">
        <v>0</v>
      </c>
      <c r="AM71">
        <v>0</v>
      </c>
    </row>
    <row r="72" spans="1:39" x14ac:dyDescent="0.55000000000000004">
      <c r="A72" t="s">
        <v>287</v>
      </c>
      <c r="B72" t="s">
        <v>517</v>
      </c>
      <c r="C72" t="s">
        <v>518</v>
      </c>
      <c r="D72" t="s">
        <v>293</v>
      </c>
      <c r="E72" t="s">
        <v>294</v>
      </c>
      <c r="F72" t="s">
        <v>221</v>
      </c>
      <c r="H72" t="s">
        <v>334</v>
      </c>
      <c r="I72" t="s">
        <v>222</v>
      </c>
      <c r="J72" t="s">
        <v>335</v>
      </c>
      <c r="K72" t="s">
        <v>336</v>
      </c>
      <c r="L72" t="s">
        <v>519</v>
      </c>
      <c r="N72" t="s">
        <v>233</v>
      </c>
      <c r="P72" t="s">
        <v>516</v>
      </c>
      <c r="Q72">
        <v>60800</v>
      </c>
      <c r="R72">
        <v>6100</v>
      </c>
      <c r="S72">
        <v>11.15</v>
      </c>
      <c r="T72">
        <v>60800</v>
      </c>
      <c r="U72">
        <v>60700</v>
      </c>
      <c r="V72">
        <v>1</v>
      </c>
      <c r="W72">
        <v>329487</v>
      </c>
      <c r="X72">
        <v>19348</v>
      </c>
      <c r="Y72">
        <v>58200</v>
      </c>
      <c r="Z72">
        <v>61300</v>
      </c>
      <c r="AA72">
        <v>57000</v>
      </c>
      <c r="AB72">
        <v>2</v>
      </c>
      <c r="AC72">
        <v>118753</v>
      </c>
      <c r="AD72">
        <v>7852199400</v>
      </c>
      <c r="AE72">
        <v>156.35</v>
      </c>
      <c r="AF72">
        <v>0.73</v>
      </c>
      <c r="AG72">
        <v>202</v>
      </c>
      <c r="AH72">
        <v>184.19</v>
      </c>
      <c r="AI72">
        <v>27360</v>
      </c>
      <c r="AJ72">
        <v>2</v>
      </c>
      <c r="AK72">
        <v>0</v>
      </c>
      <c r="AL72">
        <v>0</v>
      </c>
      <c r="AM72">
        <v>0</v>
      </c>
    </row>
    <row r="73" spans="1:39" x14ac:dyDescent="0.55000000000000004">
      <c r="A73" t="s">
        <v>287</v>
      </c>
      <c r="B73" t="s">
        <v>520</v>
      </c>
      <c r="C73" t="s">
        <v>518</v>
      </c>
      <c r="D73" t="s">
        <v>293</v>
      </c>
      <c r="E73" t="s">
        <v>294</v>
      </c>
      <c r="F73" t="s">
        <v>221</v>
      </c>
      <c r="H73" t="s">
        <v>334</v>
      </c>
      <c r="I73" t="s">
        <v>222</v>
      </c>
      <c r="J73" t="s">
        <v>335</v>
      </c>
      <c r="K73" t="s">
        <v>336</v>
      </c>
      <c r="L73" t="s">
        <v>521</v>
      </c>
      <c r="N73" t="s">
        <v>233</v>
      </c>
      <c r="P73" t="s">
        <v>516</v>
      </c>
      <c r="Q73">
        <v>60800</v>
      </c>
      <c r="R73">
        <v>6100</v>
      </c>
      <c r="S73">
        <v>11.15</v>
      </c>
      <c r="T73">
        <v>60800</v>
      </c>
      <c r="U73">
        <v>60700</v>
      </c>
      <c r="V73">
        <v>40</v>
      </c>
      <c r="W73">
        <v>329527</v>
      </c>
      <c r="X73">
        <v>19350</v>
      </c>
      <c r="Y73">
        <v>58200</v>
      </c>
      <c r="Z73">
        <v>61300</v>
      </c>
      <c r="AA73">
        <v>57000</v>
      </c>
      <c r="AB73">
        <v>2</v>
      </c>
      <c r="AC73">
        <v>118793</v>
      </c>
      <c r="AD73">
        <v>7854631400</v>
      </c>
      <c r="AE73">
        <v>156.37</v>
      </c>
      <c r="AF73">
        <v>0.73</v>
      </c>
      <c r="AG73">
        <v>202</v>
      </c>
      <c r="AH73">
        <v>184.22</v>
      </c>
      <c r="AI73">
        <v>27360</v>
      </c>
      <c r="AJ73">
        <v>2</v>
      </c>
      <c r="AK73">
        <v>0</v>
      </c>
      <c r="AL73">
        <v>0</v>
      </c>
      <c r="AM73">
        <v>0</v>
      </c>
    </row>
    <row r="74" spans="1:39" x14ac:dyDescent="0.55000000000000004">
      <c r="A74" t="s">
        <v>287</v>
      </c>
      <c r="B74" t="s">
        <v>522</v>
      </c>
      <c r="C74" t="s">
        <v>523</v>
      </c>
      <c r="D74" t="s">
        <v>293</v>
      </c>
      <c r="E74" t="s">
        <v>294</v>
      </c>
      <c r="F74" t="s">
        <v>221</v>
      </c>
      <c r="H74" t="s">
        <v>334</v>
      </c>
      <c r="I74" t="s">
        <v>222</v>
      </c>
      <c r="J74" t="s">
        <v>335</v>
      </c>
      <c r="K74" t="s">
        <v>336</v>
      </c>
      <c r="L74" t="s">
        <v>524</v>
      </c>
      <c r="N74" t="s">
        <v>233</v>
      </c>
      <c r="P74" t="s">
        <v>516</v>
      </c>
      <c r="Q74">
        <v>60800</v>
      </c>
      <c r="R74">
        <v>6100</v>
      </c>
      <c r="S74">
        <v>11.15</v>
      </c>
      <c r="T74">
        <v>60800</v>
      </c>
      <c r="U74">
        <v>60700</v>
      </c>
      <c r="V74">
        <v>1</v>
      </c>
      <c r="W74">
        <v>329528</v>
      </c>
      <c r="X74">
        <v>19350</v>
      </c>
      <c r="Y74">
        <v>58200</v>
      </c>
      <c r="Z74">
        <v>61300</v>
      </c>
      <c r="AA74">
        <v>57000</v>
      </c>
      <c r="AB74">
        <v>2</v>
      </c>
      <c r="AC74">
        <v>118794</v>
      </c>
      <c r="AD74">
        <v>7854692200</v>
      </c>
      <c r="AE74">
        <v>156.37</v>
      </c>
      <c r="AF74">
        <v>0.73</v>
      </c>
      <c r="AG74">
        <v>202</v>
      </c>
      <c r="AH74">
        <v>184.23</v>
      </c>
      <c r="AI74">
        <v>27360</v>
      </c>
      <c r="AJ74">
        <v>2</v>
      </c>
      <c r="AK74">
        <v>0</v>
      </c>
      <c r="AL74">
        <v>0</v>
      </c>
      <c r="AM74">
        <v>0</v>
      </c>
    </row>
    <row r="75" spans="1:39" x14ac:dyDescent="0.55000000000000004">
      <c r="A75" t="s">
        <v>287</v>
      </c>
      <c r="B75" t="s">
        <v>525</v>
      </c>
      <c r="C75" t="s">
        <v>526</v>
      </c>
      <c r="D75" t="s">
        <v>293</v>
      </c>
      <c r="E75" t="s">
        <v>294</v>
      </c>
      <c r="F75" t="s">
        <v>221</v>
      </c>
      <c r="H75" t="s">
        <v>334</v>
      </c>
      <c r="I75" t="s">
        <v>222</v>
      </c>
      <c r="J75" t="s">
        <v>335</v>
      </c>
      <c r="K75" t="s">
        <v>336</v>
      </c>
      <c r="L75" t="s">
        <v>527</v>
      </c>
      <c r="N75" t="s">
        <v>233</v>
      </c>
      <c r="P75" t="s">
        <v>516</v>
      </c>
      <c r="Q75">
        <v>60800</v>
      </c>
      <c r="R75">
        <v>6100</v>
      </c>
      <c r="S75">
        <v>11.15</v>
      </c>
      <c r="T75">
        <v>60800</v>
      </c>
      <c r="U75">
        <v>60700</v>
      </c>
      <c r="V75">
        <v>3</v>
      </c>
      <c r="W75">
        <v>329531</v>
      </c>
      <c r="X75">
        <v>19350</v>
      </c>
      <c r="Y75">
        <v>58200</v>
      </c>
      <c r="Z75">
        <v>61300</v>
      </c>
      <c r="AA75">
        <v>57000</v>
      </c>
      <c r="AB75">
        <v>2</v>
      </c>
      <c r="AC75">
        <v>118797</v>
      </c>
      <c r="AD75">
        <v>7854874600</v>
      </c>
      <c r="AE75">
        <v>156.37</v>
      </c>
      <c r="AF75">
        <v>0.73</v>
      </c>
      <c r="AG75">
        <v>202</v>
      </c>
      <c r="AH75">
        <v>184.23</v>
      </c>
      <c r="AI75">
        <v>27360</v>
      </c>
      <c r="AJ75">
        <v>2</v>
      </c>
      <c r="AK75">
        <v>0</v>
      </c>
      <c r="AL75">
        <v>0</v>
      </c>
      <c r="AM75">
        <v>0</v>
      </c>
    </row>
    <row r="76" spans="1:39" x14ac:dyDescent="0.55000000000000004">
      <c r="A76" t="s">
        <v>287</v>
      </c>
      <c r="B76" t="s">
        <v>528</v>
      </c>
      <c r="C76" t="s">
        <v>529</v>
      </c>
      <c r="D76" t="s">
        <v>293</v>
      </c>
      <c r="E76" t="s">
        <v>294</v>
      </c>
      <c r="F76" t="s">
        <v>221</v>
      </c>
      <c r="H76" t="s">
        <v>334</v>
      </c>
      <c r="I76" t="s">
        <v>222</v>
      </c>
      <c r="J76" t="s">
        <v>335</v>
      </c>
      <c r="K76" t="s">
        <v>336</v>
      </c>
      <c r="L76" t="s">
        <v>530</v>
      </c>
      <c r="N76" t="s">
        <v>233</v>
      </c>
      <c r="P76" t="s">
        <v>516</v>
      </c>
      <c r="Q76">
        <v>60800</v>
      </c>
      <c r="R76">
        <v>6100</v>
      </c>
      <c r="S76">
        <v>11.15</v>
      </c>
      <c r="T76">
        <v>60800</v>
      </c>
      <c r="U76">
        <v>60700</v>
      </c>
      <c r="V76">
        <v>46</v>
      </c>
      <c r="W76">
        <v>329577</v>
      </c>
      <c r="X76">
        <v>19353</v>
      </c>
      <c r="Y76">
        <v>58200</v>
      </c>
      <c r="Z76">
        <v>61300</v>
      </c>
      <c r="AA76">
        <v>57000</v>
      </c>
      <c r="AB76">
        <v>2</v>
      </c>
      <c r="AC76">
        <v>118843</v>
      </c>
      <c r="AD76">
        <v>7857671400</v>
      </c>
      <c r="AE76">
        <v>156.38999999999999</v>
      </c>
      <c r="AF76">
        <v>0.73</v>
      </c>
      <c r="AG76">
        <v>202</v>
      </c>
      <c r="AH76">
        <v>184.27</v>
      </c>
      <c r="AI76">
        <v>27360</v>
      </c>
      <c r="AJ76">
        <v>2</v>
      </c>
      <c r="AK76">
        <v>0</v>
      </c>
      <c r="AL76">
        <v>0</v>
      </c>
      <c r="AM76">
        <v>0</v>
      </c>
    </row>
    <row r="77" spans="1:39" x14ac:dyDescent="0.55000000000000004">
      <c r="A77" t="s">
        <v>287</v>
      </c>
      <c r="B77" t="s">
        <v>531</v>
      </c>
      <c r="C77" t="s">
        <v>532</v>
      </c>
      <c r="D77" t="s">
        <v>293</v>
      </c>
      <c r="E77" t="s">
        <v>294</v>
      </c>
      <c r="F77" t="s">
        <v>221</v>
      </c>
      <c r="H77" t="s">
        <v>380</v>
      </c>
      <c r="I77" t="s">
        <v>222</v>
      </c>
      <c r="J77" t="s">
        <v>381</v>
      </c>
      <c r="K77" t="s">
        <v>382</v>
      </c>
      <c r="L77" t="s">
        <v>533</v>
      </c>
      <c r="N77" t="s">
        <v>233</v>
      </c>
      <c r="P77" t="s">
        <v>534</v>
      </c>
      <c r="Q77">
        <v>60700</v>
      </c>
      <c r="R77">
        <v>6000</v>
      </c>
      <c r="S77">
        <v>10.97</v>
      </c>
      <c r="T77">
        <v>60800</v>
      </c>
      <c r="U77">
        <v>60700</v>
      </c>
      <c r="V77">
        <v>-111</v>
      </c>
      <c r="W77">
        <v>329688</v>
      </c>
      <c r="X77">
        <v>19360</v>
      </c>
      <c r="Y77">
        <v>58200</v>
      </c>
      <c r="Z77">
        <v>61300</v>
      </c>
      <c r="AA77">
        <v>57000</v>
      </c>
      <c r="AB77">
        <v>2</v>
      </c>
      <c r="AC77">
        <v>118954</v>
      </c>
      <c r="AD77">
        <v>7864409100</v>
      </c>
      <c r="AE77">
        <v>156.44999999999999</v>
      </c>
      <c r="AF77">
        <v>0.73</v>
      </c>
      <c r="AG77">
        <v>201</v>
      </c>
      <c r="AH77">
        <v>184.08</v>
      </c>
      <c r="AI77">
        <v>27315</v>
      </c>
      <c r="AJ77">
        <v>2</v>
      </c>
      <c r="AK77">
        <v>0</v>
      </c>
      <c r="AL77">
        <v>0</v>
      </c>
      <c r="AM77">
        <v>0</v>
      </c>
    </row>
    <row r="78" spans="1:39" x14ac:dyDescent="0.55000000000000004">
      <c r="A78" t="s">
        <v>287</v>
      </c>
      <c r="B78" t="s">
        <v>535</v>
      </c>
      <c r="C78" t="s">
        <v>536</v>
      </c>
      <c r="D78" t="s">
        <v>293</v>
      </c>
      <c r="E78" t="s">
        <v>294</v>
      </c>
      <c r="F78" t="s">
        <v>221</v>
      </c>
      <c r="H78" t="s">
        <v>334</v>
      </c>
      <c r="I78" t="s">
        <v>222</v>
      </c>
      <c r="J78" t="s">
        <v>335</v>
      </c>
      <c r="K78" t="s">
        <v>336</v>
      </c>
      <c r="L78" t="s">
        <v>537</v>
      </c>
      <c r="N78" t="s">
        <v>233</v>
      </c>
      <c r="P78" t="s">
        <v>534</v>
      </c>
      <c r="Q78">
        <v>60800</v>
      </c>
      <c r="R78">
        <v>6100</v>
      </c>
      <c r="S78">
        <v>11.15</v>
      </c>
      <c r="T78">
        <v>60800</v>
      </c>
      <c r="U78">
        <v>60700</v>
      </c>
      <c r="V78">
        <v>6</v>
      </c>
      <c r="W78">
        <v>329694</v>
      </c>
      <c r="X78">
        <v>19360</v>
      </c>
      <c r="Y78">
        <v>58200</v>
      </c>
      <c r="Z78">
        <v>61300</v>
      </c>
      <c r="AA78">
        <v>57000</v>
      </c>
      <c r="AB78">
        <v>2</v>
      </c>
      <c r="AC78">
        <v>118960</v>
      </c>
      <c r="AD78">
        <v>7864773900</v>
      </c>
      <c r="AE78">
        <v>156.44999999999999</v>
      </c>
      <c r="AF78">
        <v>0.73</v>
      </c>
      <c r="AG78">
        <v>202</v>
      </c>
      <c r="AH78">
        <v>184.08</v>
      </c>
      <c r="AI78">
        <v>27360</v>
      </c>
      <c r="AJ78">
        <v>2</v>
      </c>
      <c r="AK78">
        <v>0</v>
      </c>
      <c r="AL78">
        <v>0</v>
      </c>
      <c r="AM78">
        <v>0</v>
      </c>
    </row>
    <row r="79" spans="1:39" x14ac:dyDescent="0.55000000000000004">
      <c r="A79" t="s">
        <v>287</v>
      </c>
      <c r="B79" t="s">
        <v>538</v>
      </c>
      <c r="C79" t="s">
        <v>536</v>
      </c>
      <c r="D79" t="s">
        <v>293</v>
      </c>
      <c r="E79" t="s">
        <v>294</v>
      </c>
      <c r="F79" t="s">
        <v>221</v>
      </c>
      <c r="H79" t="s">
        <v>380</v>
      </c>
      <c r="I79" t="s">
        <v>222</v>
      </c>
      <c r="J79" t="s">
        <v>381</v>
      </c>
      <c r="K79" t="s">
        <v>382</v>
      </c>
      <c r="L79" t="s">
        <v>539</v>
      </c>
      <c r="N79" t="s">
        <v>233</v>
      </c>
      <c r="P79" t="s">
        <v>534</v>
      </c>
      <c r="Q79">
        <v>60700</v>
      </c>
      <c r="R79">
        <v>6000</v>
      </c>
      <c r="S79">
        <v>10.97</v>
      </c>
      <c r="T79">
        <v>60800</v>
      </c>
      <c r="U79">
        <v>60700</v>
      </c>
      <c r="V79">
        <v>-1</v>
      </c>
      <c r="W79">
        <v>329695</v>
      </c>
      <c r="X79">
        <v>19360</v>
      </c>
      <c r="Y79">
        <v>58200</v>
      </c>
      <c r="Z79">
        <v>61300</v>
      </c>
      <c r="AA79">
        <v>57000</v>
      </c>
      <c r="AB79">
        <v>2</v>
      </c>
      <c r="AC79">
        <v>118961</v>
      </c>
      <c r="AD79">
        <v>7864834600</v>
      </c>
      <c r="AE79">
        <v>156.44999999999999</v>
      </c>
      <c r="AF79">
        <v>0.73</v>
      </c>
      <c r="AG79">
        <v>201</v>
      </c>
      <c r="AH79">
        <v>184.08</v>
      </c>
      <c r="AI79">
        <v>27315</v>
      </c>
      <c r="AJ79">
        <v>2</v>
      </c>
      <c r="AK79">
        <v>0</v>
      </c>
      <c r="AL79">
        <v>0</v>
      </c>
      <c r="AM79">
        <v>0</v>
      </c>
    </row>
    <row r="80" spans="1:39" x14ac:dyDescent="0.55000000000000004">
      <c r="A80" t="s">
        <v>287</v>
      </c>
      <c r="B80" t="s">
        <v>540</v>
      </c>
      <c r="C80" t="s">
        <v>541</v>
      </c>
      <c r="D80" t="s">
        <v>293</v>
      </c>
      <c r="E80" t="s">
        <v>294</v>
      </c>
      <c r="F80" t="s">
        <v>221</v>
      </c>
      <c r="H80" t="s">
        <v>334</v>
      </c>
      <c r="I80" t="s">
        <v>222</v>
      </c>
      <c r="J80" t="s">
        <v>335</v>
      </c>
      <c r="K80" t="s">
        <v>336</v>
      </c>
      <c r="L80" t="s">
        <v>542</v>
      </c>
      <c r="N80" t="s">
        <v>233</v>
      </c>
      <c r="P80" t="s">
        <v>534</v>
      </c>
      <c r="Q80">
        <v>60800</v>
      </c>
      <c r="R80">
        <v>6100</v>
      </c>
      <c r="S80">
        <v>11.15</v>
      </c>
      <c r="T80">
        <v>60900</v>
      </c>
      <c r="U80">
        <v>60800</v>
      </c>
      <c r="V80">
        <v>145</v>
      </c>
      <c r="W80">
        <v>329840</v>
      </c>
      <c r="X80">
        <v>19369</v>
      </c>
      <c r="Y80">
        <v>58200</v>
      </c>
      <c r="Z80">
        <v>61300</v>
      </c>
      <c r="AA80">
        <v>57000</v>
      </c>
      <c r="AB80">
        <v>2</v>
      </c>
      <c r="AC80">
        <v>119106</v>
      </c>
      <c r="AD80">
        <v>7873650600</v>
      </c>
      <c r="AE80">
        <v>156.52000000000001</v>
      </c>
      <c r="AF80">
        <v>0.73</v>
      </c>
      <c r="AG80">
        <v>202</v>
      </c>
      <c r="AH80">
        <v>184.22</v>
      </c>
      <c r="AI80">
        <v>27360</v>
      </c>
      <c r="AJ80">
        <v>2</v>
      </c>
      <c r="AK80">
        <v>0</v>
      </c>
      <c r="AL80">
        <v>0</v>
      </c>
      <c r="AM80">
        <v>0</v>
      </c>
    </row>
    <row r="81" spans="1:39" x14ac:dyDescent="0.55000000000000004">
      <c r="A81" t="s">
        <v>287</v>
      </c>
      <c r="B81" t="s">
        <v>543</v>
      </c>
      <c r="C81" t="s">
        <v>541</v>
      </c>
      <c r="D81" t="s">
        <v>293</v>
      </c>
      <c r="E81" t="s">
        <v>294</v>
      </c>
      <c r="F81" t="s">
        <v>221</v>
      </c>
      <c r="H81" t="s">
        <v>334</v>
      </c>
      <c r="I81" t="s">
        <v>222</v>
      </c>
      <c r="J81" t="s">
        <v>335</v>
      </c>
      <c r="K81" t="s">
        <v>336</v>
      </c>
      <c r="L81" t="s">
        <v>544</v>
      </c>
      <c r="N81" t="s">
        <v>233</v>
      </c>
      <c r="P81" t="s">
        <v>534</v>
      </c>
      <c r="Q81">
        <v>60800</v>
      </c>
      <c r="R81">
        <v>6100</v>
      </c>
      <c r="S81">
        <v>11.15</v>
      </c>
      <c r="T81">
        <v>60900</v>
      </c>
      <c r="U81">
        <v>60800</v>
      </c>
      <c r="V81">
        <v>-10</v>
      </c>
      <c r="W81">
        <v>329850</v>
      </c>
      <c r="X81">
        <v>19370</v>
      </c>
      <c r="Y81">
        <v>58200</v>
      </c>
      <c r="Z81">
        <v>61300</v>
      </c>
      <c r="AA81">
        <v>57000</v>
      </c>
      <c r="AB81">
        <v>2</v>
      </c>
      <c r="AC81">
        <v>119116</v>
      </c>
      <c r="AD81">
        <v>7874258600</v>
      </c>
      <c r="AE81">
        <v>156.52000000000001</v>
      </c>
      <c r="AF81">
        <v>0.73</v>
      </c>
      <c r="AG81">
        <v>202</v>
      </c>
      <c r="AH81">
        <v>184.2</v>
      </c>
      <c r="AI81">
        <v>27360</v>
      </c>
      <c r="AJ81">
        <v>2</v>
      </c>
      <c r="AK81">
        <v>0</v>
      </c>
      <c r="AL81">
        <v>0</v>
      </c>
      <c r="AM81">
        <v>0</v>
      </c>
    </row>
    <row r="82" spans="1:39" x14ac:dyDescent="0.55000000000000004">
      <c r="A82" t="s">
        <v>287</v>
      </c>
      <c r="B82" t="s">
        <v>545</v>
      </c>
      <c r="C82" t="s">
        <v>546</v>
      </c>
      <c r="D82" t="s">
        <v>293</v>
      </c>
      <c r="E82" t="s">
        <v>294</v>
      </c>
      <c r="F82" t="s">
        <v>221</v>
      </c>
      <c r="H82" t="s">
        <v>326</v>
      </c>
      <c r="I82" t="s">
        <v>222</v>
      </c>
      <c r="J82" t="s">
        <v>327</v>
      </c>
      <c r="K82" t="s">
        <v>328</v>
      </c>
      <c r="L82" t="s">
        <v>547</v>
      </c>
      <c r="N82" t="s">
        <v>233</v>
      </c>
      <c r="P82" t="s">
        <v>534</v>
      </c>
      <c r="Q82">
        <v>60900</v>
      </c>
      <c r="R82">
        <v>6200</v>
      </c>
      <c r="S82">
        <v>11.33</v>
      </c>
      <c r="T82">
        <v>60900</v>
      </c>
      <c r="U82">
        <v>60800</v>
      </c>
      <c r="V82">
        <v>30</v>
      </c>
      <c r="W82">
        <v>329880</v>
      </c>
      <c r="X82">
        <v>19371</v>
      </c>
      <c r="Y82">
        <v>58200</v>
      </c>
      <c r="Z82">
        <v>61300</v>
      </c>
      <c r="AA82">
        <v>57000</v>
      </c>
      <c r="AB82">
        <v>2</v>
      </c>
      <c r="AC82">
        <v>119146</v>
      </c>
      <c r="AD82">
        <v>7876085600</v>
      </c>
      <c r="AE82">
        <v>156.54</v>
      </c>
      <c r="AF82">
        <v>0.73</v>
      </c>
      <c r="AG82">
        <v>202</v>
      </c>
      <c r="AH82">
        <v>184.23</v>
      </c>
      <c r="AI82">
        <v>27405</v>
      </c>
      <c r="AJ82">
        <v>2</v>
      </c>
      <c r="AK82">
        <v>0</v>
      </c>
      <c r="AL82">
        <v>0</v>
      </c>
      <c r="AM82">
        <v>0</v>
      </c>
    </row>
    <row r="83" spans="1:39" x14ac:dyDescent="0.55000000000000004">
      <c r="A83" t="s">
        <v>287</v>
      </c>
      <c r="B83" t="s">
        <v>548</v>
      </c>
      <c r="C83" t="s">
        <v>549</v>
      </c>
      <c r="D83" t="s">
        <v>293</v>
      </c>
      <c r="E83" t="s">
        <v>294</v>
      </c>
      <c r="F83" t="s">
        <v>221</v>
      </c>
      <c r="H83" t="s">
        <v>334</v>
      </c>
      <c r="I83" t="s">
        <v>222</v>
      </c>
      <c r="J83" t="s">
        <v>335</v>
      </c>
      <c r="K83" t="s">
        <v>336</v>
      </c>
      <c r="L83" t="s">
        <v>550</v>
      </c>
      <c r="N83" t="s">
        <v>233</v>
      </c>
      <c r="P83" t="s">
        <v>551</v>
      </c>
      <c r="Q83">
        <v>60800</v>
      </c>
      <c r="R83">
        <v>6100</v>
      </c>
      <c r="S83">
        <v>11.15</v>
      </c>
      <c r="T83">
        <v>60900</v>
      </c>
      <c r="U83">
        <v>60800</v>
      </c>
      <c r="V83">
        <v>-30</v>
      </c>
      <c r="W83">
        <v>329910</v>
      </c>
      <c r="X83">
        <v>19373</v>
      </c>
      <c r="Y83">
        <v>58200</v>
      </c>
      <c r="Z83">
        <v>61300</v>
      </c>
      <c r="AA83">
        <v>57000</v>
      </c>
      <c r="AB83">
        <v>2</v>
      </c>
      <c r="AC83">
        <v>119176</v>
      </c>
      <c r="AD83">
        <v>7877909600</v>
      </c>
      <c r="AE83">
        <v>156.55000000000001</v>
      </c>
      <c r="AF83">
        <v>0.73</v>
      </c>
      <c r="AG83">
        <v>202</v>
      </c>
      <c r="AH83">
        <v>184.18</v>
      </c>
      <c r="AI83">
        <v>27360</v>
      </c>
      <c r="AJ83">
        <v>2</v>
      </c>
      <c r="AK83">
        <v>0</v>
      </c>
      <c r="AL83">
        <v>0</v>
      </c>
      <c r="AM83">
        <v>0</v>
      </c>
    </row>
    <row r="84" spans="1:39" x14ac:dyDescent="0.55000000000000004">
      <c r="A84" t="s">
        <v>287</v>
      </c>
      <c r="B84" t="s">
        <v>552</v>
      </c>
      <c r="C84" t="s">
        <v>553</v>
      </c>
      <c r="D84" t="s">
        <v>293</v>
      </c>
      <c r="E84" t="s">
        <v>294</v>
      </c>
      <c r="F84" t="s">
        <v>221</v>
      </c>
      <c r="H84" t="s">
        <v>326</v>
      </c>
      <c r="I84" t="s">
        <v>222</v>
      </c>
      <c r="J84" t="s">
        <v>327</v>
      </c>
      <c r="K84" t="s">
        <v>328</v>
      </c>
      <c r="L84" t="s">
        <v>554</v>
      </c>
      <c r="N84" t="s">
        <v>233</v>
      </c>
      <c r="P84" t="s">
        <v>551</v>
      </c>
      <c r="Q84">
        <v>60900</v>
      </c>
      <c r="R84">
        <v>6200</v>
      </c>
      <c r="S84">
        <v>11.33</v>
      </c>
      <c r="T84">
        <v>60900</v>
      </c>
      <c r="U84">
        <v>60800</v>
      </c>
      <c r="V84">
        <v>100</v>
      </c>
      <c r="W84">
        <v>330010</v>
      </c>
      <c r="X84">
        <v>19379</v>
      </c>
      <c r="Y84">
        <v>58200</v>
      </c>
      <c r="Z84">
        <v>61300</v>
      </c>
      <c r="AA84">
        <v>57000</v>
      </c>
      <c r="AB84">
        <v>2</v>
      </c>
      <c r="AC84">
        <v>119276</v>
      </c>
      <c r="AD84">
        <v>7883999600</v>
      </c>
      <c r="AE84">
        <v>156.6</v>
      </c>
      <c r="AF84">
        <v>0.73</v>
      </c>
      <c r="AG84">
        <v>202</v>
      </c>
      <c r="AH84">
        <v>184.27</v>
      </c>
      <c r="AI84">
        <v>27405</v>
      </c>
      <c r="AJ84">
        <v>2</v>
      </c>
      <c r="AK84">
        <v>0</v>
      </c>
      <c r="AL84">
        <v>0</v>
      </c>
      <c r="AM84">
        <v>0</v>
      </c>
    </row>
    <row r="85" spans="1:39" x14ac:dyDescent="0.55000000000000004">
      <c r="A85" t="s">
        <v>287</v>
      </c>
      <c r="B85" t="s">
        <v>555</v>
      </c>
      <c r="C85" t="s">
        <v>556</v>
      </c>
      <c r="D85" t="s">
        <v>293</v>
      </c>
      <c r="E85" t="s">
        <v>294</v>
      </c>
      <c r="F85" t="s">
        <v>221</v>
      </c>
      <c r="H85" t="s">
        <v>334</v>
      </c>
      <c r="I85" t="s">
        <v>222</v>
      </c>
      <c r="J85" t="s">
        <v>335</v>
      </c>
      <c r="K85" t="s">
        <v>336</v>
      </c>
      <c r="L85" t="s">
        <v>557</v>
      </c>
      <c r="N85" t="s">
        <v>233</v>
      </c>
      <c r="P85" t="s">
        <v>551</v>
      </c>
      <c r="Q85">
        <v>60800</v>
      </c>
      <c r="R85">
        <v>6100</v>
      </c>
      <c r="S85">
        <v>11.15</v>
      </c>
      <c r="T85">
        <v>60900</v>
      </c>
      <c r="U85">
        <v>60800</v>
      </c>
      <c r="V85">
        <v>-20</v>
      </c>
      <c r="W85">
        <v>330030</v>
      </c>
      <c r="X85">
        <v>19381</v>
      </c>
      <c r="Y85">
        <v>58200</v>
      </c>
      <c r="Z85">
        <v>61300</v>
      </c>
      <c r="AA85">
        <v>57000</v>
      </c>
      <c r="AB85">
        <v>2</v>
      </c>
      <c r="AC85">
        <v>119296</v>
      </c>
      <c r="AD85">
        <v>7885215600</v>
      </c>
      <c r="AE85">
        <v>156.61000000000001</v>
      </c>
      <c r="AF85">
        <v>0.73</v>
      </c>
      <c r="AG85">
        <v>202</v>
      </c>
      <c r="AH85">
        <v>184.24</v>
      </c>
      <c r="AI85">
        <v>27360</v>
      </c>
      <c r="AJ85">
        <v>2</v>
      </c>
      <c r="AK85">
        <v>0</v>
      </c>
      <c r="AL85">
        <v>0</v>
      </c>
      <c r="AM85">
        <v>0</v>
      </c>
    </row>
    <row r="86" spans="1:39" x14ac:dyDescent="0.55000000000000004">
      <c r="A86" t="s">
        <v>287</v>
      </c>
      <c r="B86" t="s">
        <v>558</v>
      </c>
      <c r="C86" t="s">
        <v>556</v>
      </c>
      <c r="D86" t="s">
        <v>293</v>
      </c>
      <c r="E86" t="s">
        <v>294</v>
      </c>
      <c r="F86" t="s">
        <v>221</v>
      </c>
      <c r="H86" t="s">
        <v>334</v>
      </c>
      <c r="I86" t="s">
        <v>222</v>
      </c>
      <c r="J86" t="s">
        <v>335</v>
      </c>
      <c r="K86" t="s">
        <v>336</v>
      </c>
      <c r="L86" t="s">
        <v>559</v>
      </c>
      <c r="N86" t="s">
        <v>233</v>
      </c>
      <c r="P86" t="s">
        <v>551</v>
      </c>
      <c r="Q86">
        <v>60800</v>
      </c>
      <c r="R86">
        <v>6100</v>
      </c>
      <c r="S86">
        <v>11.15</v>
      </c>
      <c r="T86">
        <v>60900</v>
      </c>
      <c r="U86">
        <v>60800</v>
      </c>
      <c r="V86">
        <v>-135</v>
      </c>
      <c r="W86">
        <v>330165</v>
      </c>
      <c r="X86">
        <v>19389</v>
      </c>
      <c r="Y86">
        <v>58200</v>
      </c>
      <c r="Z86">
        <v>61300</v>
      </c>
      <c r="AA86">
        <v>57000</v>
      </c>
      <c r="AB86">
        <v>2</v>
      </c>
      <c r="AC86">
        <v>119431</v>
      </c>
      <c r="AD86">
        <v>7893423600</v>
      </c>
      <c r="AE86">
        <v>156.66999999999999</v>
      </c>
      <c r="AF86">
        <v>0.73</v>
      </c>
      <c r="AG86">
        <v>202</v>
      </c>
      <c r="AH86">
        <v>184</v>
      </c>
      <c r="AI86">
        <v>27360</v>
      </c>
      <c r="AJ86">
        <v>2</v>
      </c>
      <c r="AK86">
        <v>0</v>
      </c>
      <c r="AL86">
        <v>0</v>
      </c>
      <c r="AM86">
        <v>0</v>
      </c>
    </row>
    <row r="87" spans="1:39" x14ac:dyDescent="0.55000000000000004">
      <c r="A87" t="s">
        <v>287</v>
      </c>
      <c r="B87" t="s">
        <v>560</v>
      </c>
      <c r="C87" t="s">
        <v>561</v>
      </c>
      <c r="D87" t="s">
        <v>293</v>
      </c>
      <c r="E87" t="s">
        <v>294</v>
      </c>
      <c r="F87" t="s">
        <v>221</v>
      </c>
      <c r="H87" t="s">
        <v>380</v>
      </c>
      <c r="I87" t="s">
        <v>222</v>
      </c>
      <c r="J87" t="s">
        <v>381</v>
      </c>
      <c r="K87" t="s">
        <v>382</v>
      </c>
      <c r="L87" t="s">
        <v>562</v>
      </c>
      <c r="N87" t="s">
        <v>233</v>
      </c>
      <c r="P87" t="s">
        <v>551</v>
      </c>
      <c r="Q87">
        <v>60700</v>
      </c>
      <c r="R87">
        <v>6000</v>
      </c>
      <c r="S87">
        <v>10.97</v>
      </c>
      <c r="T87">
        <v>60900</v>
      </c>
      <c r="U87">
        <v>60700</v>
      </c>
      <c r="V87">
        <v>-290</v>
      </c>
      <c r="W87">
        <v>330455</v>
      </c>
      <c r="X87">
        <v>19406</v>
      </c>
      <c r="Y87">
        <v>58200</v>
      </c>
      <c r="Z87">
        <v>61300</v>
      </c>
      <c r="AA87">
        <v>57000</v>
      </c>
      <c r="AB87">
        <v>2</v>
      </c>
      <c r="AC87">
        <v>119721</v>
      </c>
      <c r="AD87">
        <v>7911026600</v>
      </c>
      <c r="AE87">
        <v>156.81</v>
      </c>
      <c r="AF87">
        <v>0.73</v>
      </c>
      <c r="AG87">
        <v>201</v>
      </c>
      <c r="AH87">
        <v>183.49</v>
      </c>
      <c r="AI87">
        <v>27315</v>
      </c>
      <c r="AJ87">
        <v>2</v>
      </c>
      <c r="AK87">
        <v>0</v>
      </c>
      <c r="AL87">
        <v>0</v>
      </c>
      <c r="AM87">
        <v>0</v>
      </c>
    </row>
    <row r="88" spans="1:39" x14ac:dyDescent="0.55000000000000004">
      <c r="A88" t="s">
        <v>287</v>
      </c>
      <c r="B88" t="s">
        <v>563</v>
      </c>
      <c r="C88" t="s">
        <v>564</v>
      </c>
      <c r="D88" t="s">
        <v>293</v>
      </c>
      <c r="E88" t="s">
        <v>294</v>
      </c>
      <c r="F88" t="s">
        <v>221</v>
      </c>
      <c r="H88" t="s">
        <v>326</v>
      </c>
      <c r="I88" t="s">
        <v>222</v>
      </c>
      <c r="J88" t="s">
        <v>327</v>
      </c>
      <c r="K88" t="s">
        <v>328</v>
      </c>
      <c r="L88" t="s">
        <v>565</v>
      </c>
      <c r="N88" t="s">
        <v>233</v>
      </c>
      <c r="P88" t="s">
        <v>551</v>
      </c>
      <c r="Q88">
        <v>60900</v>
      </c>
      <c r="R88">
        <v>6200</v>
      </c>
      <c r="S88">
        <v>11.33</v>
      </c>
      <c r="T88">
        <v>60900</v>
      </c>
      <c r="U88">
        <v>60800</v>
      </c>
      <c r="V88">
        <v>20</v>
      </c>
      <c r="W88">
        <v>330475</v>
      </c>
      <c r="X88">
        <v>19408</v>
      </c>
      <c r="Y88">
        <v>58200</v>
      </c>
      <c r="Z88">
        <v>61300</v>
      </c>
      <c r="AA88">
        <v>57000</v>
      </c>
      <c r="AB88">
        <v>2</v>
      </c>
      <c r="AC88">
        <v>119741</v>
      </c>
      <c r="AD88">
        <v>7912244600</v>
      </c>
      <c r="AE88">
        <v>156.82</v>
      </c>
      <c r="AF88">
        <v>0.73</v>
      </c>
      <c r="AG88">
        <v>202</v>
      </c>
      <c r="AH88">
        <v>183.51</v>
      </c>
      <c r="AI88">
        <v>27405</v>
      </c>
      <c r="AJ88">
        <v>2</v>
      </c>
      <c r="AK88">
        <v>0</v>
      </c>
      <c r="AL88">
        <v>0</v>
      </c>
      <c r="AM88">
        <v>0</v>
      </c>
    </row>
    <row r="89" spans="1:39" x14ac:dyDescent="0.55000000000000004">
      <c r="A89" t="s">
        <v>287</v>
      </c>
      <c r="B89" t="s">
        <v>566</v>
      </c>
      <c r="C89" t="s">
        <v>564</v>
      </c>
      <c r="D89" t="s">
        <v>293</v>
      </c>
      <c r="E89" t="s">
        <v>294</v>
      </c>
      <c r="F89" t="s">
        <v>221</v>
      </c>
      <c r="H89" t="s">
        <v>326</v>
      </c>
      <c r="I89" t="s">
        <v>222</v>
      </c>
      <c r="J89" t="s">
        <v>327</v>
      </c>
      <c r="K89" t="s">
        <v>328</v>
      </c>
      <c r="L89" t="s">
        <v>567</v>
      </c>
      <c r="N89" t="s">
        <v>233</v>
      </c>
      <c r="P89" t="s">
        <v>568</v>
      </c>
      <c r="Q89">
        <v>60900</v>
      </c>
      <c r="R89">
        <v>6200</v>
      </c>
      <c r="S89">
        <v>11.33</v>
      </c>
      <c r="T89">
        <v>60900</v>
      </c>
      <c r="U89">
        <v>60800</v>
      </c>
      <c r="V89">
        <v>122</v>
      </c>
      <c r="W89">
        <v>330597</v>
      </c>
      <c r="X89">
        <v>19415</v>
      </c>
      <c r="Y89">
        <v>58200</v>
      </c>
      <c r="Z89">
        <v>61300</v>
      </c>
      <c r="AA89">
        <v>57000</v>
      </c>
      <c r="AB89">
        <v>2</v>
      </c>
      <c r="AC89">
        <v>119863</v>
      </c>
      <c r="AD89">
        <v>7919674400</v>
      </c>
      <c r="AE89">
        <v>156.88</v>
      </c>
      <c r="AF89">
        <v>0.73</v>
      </c>
      <c r="AG89">
        <v>202</v>
      </c>
      <c r="AH89">
        <v>183.63</v>
      </c>
      <c r="AI89">
        <v>27405</v>
      </c>
      <c r="AJ89">
        <v>2</v>
      </c>
      <c r="AK89">
        <v>0</v>
      </c>
      <c r="AL89">
        <v>0</v>
      </c>
      <c r="AM89">
        <v>0</v>
      </c>
    </row>
    <row r="90" spans="1:39" x14ac:dyDescent="0.55000000000000004">
      <c r="A90" t="s">
        <v>287</v>
      </c>
      <c r="B90" t="s">
        <v>569</v>
      </c>
      <c r="C90" t="s">
        <v>570</v>
      </c>
      <c r="D90" t="s">
        <v>293</v>
      </c>
      <c r="E90" t="s">
        <v>294</v>
      </c>
      <c r="F90" t="s">
        <v>221</v>
      </c>
      <c r="H90" t="s">
        <v>326</v>
      </c>
      <c r="I90" t="s">
        <v>222</v>
      </c>
      <c r="J90" t="s">
        <v>327</v>
      </c>
      <c r="K90" t="s">
        <v>328</v>
      </c>
      <c r="L90" t="s">
        <v>571</v>
      </c>
      <c r="N90" t="s">
        <v>233</v>
      </c>
      <c r="P90" t="s">
        <v>568</v>
      </c>
      <c r="Q90">
        <v>60900</v>
      </c>
      <c r="R90">
        <v>6200</v>
      </c>
      <c r="S90">
        <v>11.33</v>
      </c>
      <c r="T90">
        <v>60900</v>
      </c>
      <c r="U90">
        <v>60800</v>
      </c>
      <c r="V90">
        <v>5</v>
      </c>
      <c r="W90">
        <v>330602</v>
      </c>
      <c r="X90">
        <v>19415</v>
      </c>
      <c r="Y90">
        <v>58200</v>
      </c>
      <c r="Z90">
        <v>61300</v>
      </c>
      <c r="AA90">
        <v>57000</v>
      </c>
      <c r="AB90">
        <v>2</v>
      </c>
      <c r="AC90">
        <v>119868</v>
      </c>
      <c r="AD90">
        <v>7919978900</v>
      </c>
      <c r="AE90">
        <v>156.88</v>
      </c>
      <c r="AF90">
        <v>0.73</v>
      </c>
      <c r="AG90">
        <v>202</v>
      </c>
      <c r="AH90">
        <v>183.63</v>
      </c>
      <c r="AI90">
        <v>27405</v>
      </c>
      <c r="AJ90">
        <v>2</v>
      </c>
      <c r="AK90">
        <v>0</v>
      </c>
      <c r="AL90">
        <v>0</v>
      </c>
      <c r="AM90">
        <v>0</v>
      </c>
    </row>
    <row r="91" spans="1:39" x14ac:dyDescent="0.55000000000000004">
      <c r="A91" t="s">
        <v>287</v>
      </c>
      <c r="B91" t="s">
        <v>572</v>
      </c>
      <c r="C91" t="s">
        <v>570</v>
      </c>
      <c r="D91" t="s">
        <v>293</v>
      </c>
      <c r="E91" t="s">
        <v>294</v>
      </c>
      <c r="F91" t="s">
        <v>221</v>
      </c>
      <c r="H91" t="s">
        <v>326</v>
      </c>
      <c r="I91" t="s">
        <v>222</v>
      </c>
      <c r="J91" t="s">
        <v>327</v>
      </c>
      <c r="K91" t="s">
        <v>328</v>
      </c>
      <c r="L91" t="s">
        <v>573</v>
      </c>
      <c r="N91" t="s">
        <v>233</v>
      </c>
      <c r="P91" t="s">
        <v>568</v>
      </c>
      <c r="Q91">
        <v>60900</v>
      </c>
      <c r="R91">
        <v>6200</v>
      </c>
      <c r="S91">
        <v>11.33</v>
      </c>
      <c r="T91">
        <v>60900</v>
      </c>
      <c r="U91">
        <v>60800</v>
      </c>
      <c r="V91">
        <v>16</v>
      </c>
      <c r="W91">
        <v>330618</v>
      </c>
      <c r="X91">
        <v>19416</v>
      </c>
      <c r="Y91">
        <v>58200</v>
      </c>
      <c r="Z91">
        <v>61300</v>
      </c>
      <c r="AA91">
        <v>57000</v>
      </c>
      <c r="AB91">
        <v>2</v>
      </c>
      <c r="AC91">
        <v>119884</v>
      </c>
      <c r="AD91">
        <v>7920953300</v>
      </c>
      <c r="AE91">
        <v>156.88999999999999</v>
      </c>
      <c r="AF91">
        <v>0.73</v>
      </c>
      <c r="AG91">
        <v>202</v>
      </c>
      <c r="AH91">
        <v>183.65</v>
      </c>
      <c r="AI91">
        <v>27405</v>
      </c>
      <c r="AJ91">
        <v>2</v>
      </c>
      <c r="AK91">
        <v>0</v>
      </c>
      <c r="AL91">
        <v>0</v>
      </c>
      <c r="AM91">
        <v>0</v>
      </c>
    </row>
    <row r="92" spans="1:39" x14ac:dyDescent="0.55000000000000004">
      <c r="A92" t="s">
        <v>287</v>
      </c>
      <c r="B92" t="s">
        <v>574</v>
      </c>
      <c r="C92" t="s">
        <v>575</v>
      </c>
      <c r="D92" t="s">
        <v>293</v>
      </c>
      <c r="E92" t="s">
        <v>294</v>
      </c>
      <c r="F92" t="s">
        <v>221</v>
      </c>
      <c r="H92" t="s">
        <v>334</v>
      </c>
      <c r="I92" t="s">
        <v>222</v>
      </c>
      <c r="J92" t="s">
        <v>335</v>
      </c>
      <c r="K92" t="s">
        <v>336</v>
      </c>
      <c r="L92" t="s">
        <v>576</v>
      </c>
      <c r="N92" t="s">
        <v>233</v>
      </c>
      <c r="P92" t="s">
        <v>568</v>
      </c>
      <c r="Q92">
        <v>60800</v>
      </c>
      <c r="R92">
        <v>6100</v>
      </c>
      <c r="S92">
        <v>11.15</v>
      </c>
      <c r="T92">
        <v>60900</v>
      </c>
      <c r="U92">
        <v>60800</v>
      </c>
      <c r="V92">
        <v>-20</v>
      </c>
      <c r="W92">
        <v>330638</v>
      </c>
      <c r="X92">
        <v>19418</v>
      </c>
      <c r="Y92">
        <v>58200</v>
      </c>
      <c r="Z92">
        <v>61300</v>
      </c>
      <c r="AA92">
        <v>57000</v>
      </c>
      <c r="AB92">
        <v>2</v>
      </c>
      <c r="AC92">
        <v>119904</v>
      </c>
      <c r="AD92">
        <v>7922169300</v>
      </c>
      <c r="AE92">
        <v>156.9</v>
      </c>
      <c r="AF92">
        <v>0.73</v>
      </c>
      <c r="AG92">
        <v>202</v>
      </c>
      <c r="AH92">
        <v>183.61</v>
      </c>
      <c r="AI92">
        <v>27360</v>
      </c>
      <c r="AJ92">
        <v>2</v>
      </c>
      <c r="AK92">
        <v>0</v>
      </c>
      <c r="AL92">
        <v>0</v>
      </c>
      <c r="AM92">
        <v>0</v>
      </c>
    </row>
    <row r="93" spans="1:39" x14ac:dyDescent="0.55000000000000004">
      <c r="A93" t="s">
        <v>287</v>
      </c>
      <c r="B93" t="s">
        <v>577</v>
      </c>
      <c r="C93" t="s">
        <v>578</v>
      </c>
      <c r="D93" t="s">
        <v>293</v>
      </c>
      <c r="E93" t="s">
        <v>294</v>
      </c>
      <c r="F93" t="s">
        <v>221</v>
      </c>
      <c r="H93" t="s">
        <v>334</v>
      </c>
      <c r="I93" t="s">
        <v>222</v>
      </c>
      <c r="J93" t="s">
        <v>335</v>
      </c>
      <c r="K93" t="s">
        <v>336</v>
      </c>
      <c r="L93" t="s">
        <v>579</v>
      </c>
      <c r="N93" t="s">
        <v>233</v>
      </c>
      <c r="P93" t="s">
        <v>568</v>
      </c>
      <c r="Q93">
        <v>60800</v>
      </c>
      <c r="R93">
        <v>6100</v>
      </c>
      <c r="S93">
        <v>11.15</v>
      </c>
      <c r="T93">
        <v>60900</v>
      </c>
      <c r="U93">
        <v>60800</v>
      </c>
      <c r="V93">
        <v>-9</v>
      </c>
      <c r="W93">
        <v>330647</v>
      </c>
      <c r="X93">
        <v>19418</v>
      </c>
      <c r="Y93">
        <v>58200</v>
      </c>
      <c r="Z93">
        <v>61300</v>
      </c>
      <c r="AA93">
        <v>57000</v>
      </c>
      <c r="AB93">
        <v>2</v>
      </c>
      <c r="AC93">
        <v>119913</v>
      </c>
      <c r="AD93">
        <v>7922716500</v>
      </c>
      <c r="AE93">
        <v>156.9</v>
      </c>
      <c r="AF93">
        <v>0.73</v>
      </c>
      <c r="AG93">
        <v>202</v>
      </c>
      <c r="AH93">
        <v>183.6</v>
      </c>
      <c r="AI93">
        <v>27360</v>
      </c>
      <c r="AJ93">
        <v>2</v>
      </c>
      <c r="AK93">
        <v>0</v>
      </c>
      <c r="AL93">
        <v>0</v>
      </c>
      <c r="AM93">
        <v>0</v>
      </c>
    </row>
    <row r="94" spans="1:39" x14ac:dyDescent="0.55000000000000004">
      <c r="A94" t="s">
        <v>287</v>
      </c>
      <c r="B94" t="s">
        <v>580</v>
      </c>
      <c r="C94" t="s">
        <v>578</v>
      </c>
      <c r="D94" t="s">
        <v>293</v>
      </c>
      <c r="E94" t="s">
        <v>294</v>
      </c>
      <c r="F94" t="s">
        <v>221</v>
      </c>
      <c r="H94" t="s">
        <v>380</v>
      </c>
      <c r="I94" t="s">
        <v>222</v>
      </c>
      <c r="J94" t="s">
        <v>381</v>
      </c>
      <c r="K94" t="s">
        <v>382</v>
      </c>
      <c r="L94" t="s">
        <v>581</v>
      </c>
      <c r="N94" t="s">
        <v>233</v>
      </c>
      <c r="P94" t="s">
        <v>568</v>
      </c>
      <c r="Q94">
        <v>60700</v>
      </c>
      <c r="R94">
        <v>6000</v>
      </c>
      <c r="S94">
        <v>10.97</v>
      </c>
      <c r="T94">
        <v>60900</v>
      </c>
      <c r="U94">
        <v>60700</v>
      </c>
      <c r="V94">
        <v>-74</v>
      </c>
      <c r="W94">
        <v>330721</v>
      </c>
      <c r="X94">
        <v>19423</v>
      </c>
      <c r="Y94">
        <v>58200</v>
      </c>
      <c r="Z94">
        <v>61300</v>
      </c>
      <c r="AA94">
        <v>57000</v>
      </c>
      <c r="AB94">
        <v>2</v>
      </c>
      <c r="AC94">
        <v>119987</v>
      </c>
      <c r="AD94">
        <v>7927208300</v>
      </c>
      <c r="AE94">
        <v>156.94</v>
      </c>
      <c r="AF94">
        <v>0.73</v>
      </c>
      <c r="AG94">
        <v>201</v>
      </c>
      <c r="AH94">
        <v>183.47</v>
      </c>
      <c r="AI94">
        <v>27315</v>
      </c>
      <c r="AJ94">
        <v>2</v>
      </c>
      <c r="AK94">
        <v>0</v>
      </c>
      <c r="AL94">
        <v>0</v>
      </c>
      <c r="AM94">
        <v>0</v>
      </c>
    </row>
    <row r="95" spans="1:39" x14ac:dyDescent="0.55000000000000004">
      <c r="A95" t="s">
        <v>287</v>
      </c>
      <c r="B95" t="s">
        <v>582</v>
      </c>
      <c r="C95" t="s">
        <v>583</v>
      </c>
      <c r="D95" t="s">
        <v>293</v>
      </c>
      <c r="E95" t="s">
        <v>294</v>
      </c>
      <c r="F95" t="s">
        <v>221</v>
      </c>
      <c r="H95" t="s">
        <v>380</v>
      </c>
      <c r="I95" t="s">
        <v>222</v>
      </c>
      <c r="J95" t="s">
        <v>381</v>
      </c>
      <c r="K95" t="s">
        <v>382</v>
      </c>
      <c r="L95" t="s">
        <v>584</v>
      </c>
      <c r="N95" t="s">
        <v>233</v>
      </c>
      <c r="P95" t="s">
        <v>585</v>
      </c>
      <c r="Q95">
        <v>60700</v>
      </c>
      <c r="R95">
        <v>6000</v>
      </c>
      <c r="S95">
        <v>10.97</v>
      </c>
      <c r="T95">
        <v>60900</v>
      </c>
      <c r="U95">
        <v>60700</v>
      </c>
      <c r="V95">
        <v>-54</v>
      </c>
      <c r="W95">
        <v>330775</v>
      </c>
      <c r="X95">
        <v>19426</v>
      </c>
      <c r="Y95">
        <v>58200</v>
      </c>
      <c r="Z95">
        <v>61300</v>
      </c>
      <c r="AA95">
        <v>57000</v>
      </c>
      <c r="AB95">
        <v>2</v>
      </c>
      <c r="AC95">
        <v>120041</v>
      </c>
      <c r="AD95">
        <v>7930486100</v>
      </c>
      <c r="AE95">
        <v>156.96</v>
      </c>
      <c r="AF95">
        <v>0.74</v>
      </c>
      <c r="AG95">
        <v>201</v>
      </c>
      <c r="AH95">
        <v>183.37</v>
      </c>
      <c r="AI95">
        <v>27315</v>
      </c>
      <c r="AJ95">
        <v>2</v>
      </c>
      <c r="AK95">
        <v>0</v>
      </c>
      <c r="AL95">
        <v>0</v>
      </c>
      <c r="AM95">
        <v>0</v>
      </c>
    </row>
    <row r="96" spans="1:39" x14ac:dyDescent="0.55000000000000004">
      <c r="A96" t="s">
        <v>287</v>
      </c>
      <c r="B96" t="s">
        <v>586</v>
      </c>
      <c r="C96" t="s">
        <v>587</v>
      </c>
      <c r="D96" t="s">
        <v>293</v>
      </c>
      <c r="E96" t="s">
        <v>294</v>
      </c>
      <c r="F96" t="s">
        <v>221</v>
      </c>
      <c r="H96" t="s">
        <v>326</v>
      </c>
      <c r="I96" t="s">
        <v>222</v>
      </c>
      <c r="J96" t="s">
        <v>327</v>
      </c>
      <c r="K96" t="s">
        <v>328</v>
      </c>
      <c r="L96" t="s">
        <v>588</v>
      </c>
      <c r="N96" t="s">
        <v>233</v>
      </c>
      <c r="P96" t="s">
        <v>585</v>
      </c>
      <c r="Q96">
        <v>60900</v>
      </c>
      <c r="R96">
        <v>6200</v>
      </c>
      <c r="S96">
        <v>11.33</v>
      </c>
      <c r="T96">
        <v>60900</v>
      </c>
      <c r="U96">
        <v>60700</v>
      </c>
      <c r="V96">
        <v>5</v>
      </c>
      <c r="W96">
        <v>330780</v>
      </c>
      <c r="X96">
        <v>19426</v>
      </c>
      <c r="Y96">
        <v>58200</v>
      </c>
      <c r="Z96">
        <v>61300</v>
      </c>
      <c r="AA96">
        <v>57000</v>
      </c>
      <c r="AB96">
        <v>2</v>
      </c>
      <c r="AC96">
        <v>120046</v>
      </c>
      <c r="AD96">
        <v>7930790600</v>
      </c>
      <c r="AE96">
        <v>156.97</v>
      </c>
      <c r="AF96">
        <v>0.74</v>
      </c>
      <c r="AG96">
        <v>202</v>
      </c>
      <c r="AH96">
        <v>183.38</v>
      </c>
      <c r="AI96">
        <v>27405</v>
      </c>
      <c r="AJ96">
        <v>2</v>
      </c>
      <c r="AK96">
        <v>0</v>
      </c>
      <c r="AL96">
        <v>0</v>
      </c>
      <c r="AM96">
        <v>0</v>
      </c>
    </row>
    <row r="97" spans="1:39" x14ac:dyDescent="0.55000000000000004">
      <c r="A97" t="s">
        <v>287</v>
      </c>
      <c r="B97" t="s">
        <v>589</v>
      </c>
      <c r="C97" t="s">
        <v>590</v>
      </c>
      <c r="D97" t="s">
        <v>293</v>
      </c>
      <c r="E97" t="s">
        <v>294</v>
      </c>
      <c r="F97" t="s">
        <v>221</v>
      </c>
      <c r="H97" t="s">
        <v>326</v>
      </c>
      <c r="I97" t="s">
        <v>222</v>
      </c>
      <c r="J97" t="s">
        <v>327</v>
      </c>
      <c r="K97" t="s">
        <v>328</v>
      </c>
      <c r="L97" t="s">
        <v>591</v>
      </c>
      <c r="N97" t="s">
        <v>233</v>
      </c>
      <c r="P97" t="s">
        <v>592</v>
      </c>
      <c r="Q97">
        <v>60900</v>
      </c>
      <c r="R97">
        <v>6200</v>
      </c>
      <c r="S97">
        <v>11.33</v>
      </c>
      <c r="T97">
        <v>60900</v>
      </c>
      <c r="U97">
        <v>60800</v>
      </c>
      <c r="V97">
        <v>16</v>
      </c>
      <c r="W97">
        <v>330796</v>
      </c>
      <c r="X97">
        <v>19427</v>
      </c>
      <c r="Y97">
        <v>58200</v>
      </c>
      <c r="Z97">
        <v>61300</v>
      </c>
      <c r="AA97">
        <v>57000</v>
      </c>
      <c r="AB97">
        <v>2</v>
      </c>
      <c r="AC97">
        <v>120062</v>
      </c>
      <c r="AD97">
        <v>7931765000</v>
      </c>
      <c r="AE97">
        <v>156.97</v>
      </c>
      <c r="AF97">
        <v>0.74</v>
      </c>
      <c r="AG97">
        <v>202</v>
      </c>
      <c r="AH97">
        <v>183.39</v>
      </c>
      <c r="AI97">
        <v>27405</v>
      </c>
      <c r="AJ97">
        <v>2</v>
      </c>
      <c r="AK97">
        <v>0</v>
      </c>
      <c r="AL97">
        <v>0</v>
      </c>
      <c r="AM97">
        <v>0</v>
      </c>
    </row>
    <row r="98" spans="1:39" x14ac:dyDescent="0.55000000000000004">
      <c r="A98" t="s">
        <v>287</v>
      </c>
      <c r="B98" t="s">
        <v>593</v>
      </c>
      <c r="C98" t="s">
        <v>590</v>
      </c>
      <c r="D98" t="s">
        <v>293</v>
      </c>
      <c r="E98" t="s">
        <v>294</v>
      </c>
      <c r="F98" t="s">
        <v>221</v>
      </c>
      <c r="H98" t="s">
        <v>326</v>
      </c>
      <c r="I98" t="s">
        <v>222</v>
      </c>
      <c r="J98" t="s">
        <v>327</v>
      </c>
      <c r="K98" t="s">
        <v>328</v>
      </c>
      <c r="L98" t="s">
        <v>594</v>
      </c>
      <c r="N98" t="s">
        <v>233</v>
      </c>
      <c r="P98" t="s">
        <v>592</v>
      </c>
      <c r="Q98">
        <v>60900</v>
      </c>
      <c r="R98">
        <v>6200</v>
      </c>
      <c r="S98">
        <v>11.33</v>
      </c>
      <c r="T98">
        <v>60900</v>
      </c>
      <c r="U98">
        <v>60800</v>
      </c>
      <c r="V98">
        <v>6</v>
      </c>
      <c r="W98">
        <v>330802</v>
      </c>
      <c r="X98">
        <v>19428</v>
      </c>
      <c r="Y98">
        <v>58200</v>
      </c>
      <c r="Z98">
        <v>61300</v>
      </c>
      <c r="AA98">
        <v>57000</v>
      </c>
      <c r="AB98">
        <v>2</v>
      </c>
      <c r="AC98">
        <v>120068</v>
      </c>
      <c r="AD98">
        <v>7932130400</v>
      </c>
      <c r="AE98">
        <v>156.97999999999999</v>
      </c>
      <c r="AF98">
        <v>0.74</v>
      </c>
      <c r="AG98">
        <v>202</v>
      </c>
      <c r="AH98">
        <v>183.4</v>
      </c>
      <c r="AI98">
        <v>27405</v>
      </c>
      <c r="AJ98">
        <v>2</v>
      </c>
      <c r="AK98">
        <v>0</v>
      </c>
      <c r="AL98">
        <v>0</v>
      </c>
      <c r="AM98">
        <v>0</v>
      </c>
    </row>
    <row r="99" spans="1:39" x14ac:dyDescent="0.55000000000000004">
      <c r="A99" t="s">
        <v>287</v>
      </c>
      <c r="B99" t="s">
        <v>595</v>
      </c>
      <c r="C99" t="s">
        <v>596</v>
      </c>
      <c r="D99" t="s">
        <v>293</v>
      </c>
      <c r="E99" t="s">
        <v>294</v>
      </c>
      <c r="F99" t="s">
        <v>221</v>
      </c>
      <c r="H99" t="s">
        <v>334</v>
      </c>
      <c r="I99" t="s">
        <v>222</v>
      </c>
      <c r="J99" t="s">
        <v>335</v>
      </c>
      <c r="K99" t="s">
        <v>336</v>
      </c>
      <c r="L99" t="s">
        <v>597</v>
      </c>
      <c r="N99" t="s">
        <v>233</v>
      </c>
      <c r="P99" t="s">
        <v>592</v>
      </c>
      <c r="Q99">
        <v>60800</v>
      </c>
      <c r="R99">
        <v>6100</v>
      </c>
      <c r="S99">
        <v>11.15</v>
      </c>
      <c r="T99">
        <v>60900</v>
      </c>
      <c r="U99">
        <v>60800</v>
      </c>
      <c r="V99">
        <v>-30</v>
      </c>
      <c r="W99">
        <v>330832</v>
      </c>
      <c r="X99">
        <v>19429</v>
      </c>
      <c r="Y99">
        <v>58200</v>
      </c>
      <c r="Z99">
        <v>61300</v>
      </c>
      <c r="AA99">
        <v>57000</v>
      </c>
      <c r="AB99">
        <v>2</v>
      </c>
      <c r="AC99">
        <v>120098</v>
      </c>
      <c r="AD99">
        <v>7933954400</v>
      </c>
      <c r="AE99">
        <v>156.99</v>
      </c>
      <c r="AF99">
        <v>0.74</v>
      </c>
      <c r="AG99">
        <v>202</v>
      </c>
      <c r="AH99">
        <v>183.35</v>
      </c>
      <c r="AI99">
        <v>27360</v>
      </c>
      <c r="AJ99">
        <v>2</v>
      </c>
      <c r="AK99">
        <v>0</v>
      </c>
      <c r="AL99">
        <v>0</v>
      </c>
      <c r="AM99">
        <v>0</v>
      </c>
    </row>
    <row r="100" spans="1:39" x14ac:dyDescent="0.55000000000000004">
      <c r="A100" t="s">
        <v>287</v>
      </c>
      <c r="B100" t="s">
        <v>598</v>
      </c>
      <c r="C100" t="s">
        <v>596</v>
      </c>
      <c r="D100" t="s">
        <v>293</v>
      </c>
      <c r="E100" t="s">
        <v>294</v>
      </c>
      <c r="F100" t="s">
        <v>221</v>
      </c>
      <c r="H100" t="s">
        <v>326</v>
      </c>
      <c r="I100" t="s">
        <v>222</v>
      </c>
      <c r="J100" t="s">
        <v>327</v>
      </c>
      <c r="K100" t="s">
        <v>328</v>
      </c>
      <c r="L100" t="s">
        <v>599</v>
      </c>
      <c r="N100" t="s">
        <v>233</v>
      </c>
      <c r="P100" t="s">
        <v>592</v>
      </c>
      <c r="Q100">
        <v>60900</v>
      </c>
      <c r="R100">
        <v>6200</v>
      </c>
      <c r="S100">
        <v>11.33</v>
      </c>
      <c r="T100">
        <v>60900</v>
      </c>
      <c r="U100">
        <v>60800</v>
      </c>
      <c r="V100">
        <v>50</v>
      </c>
      <c r="W100">
        <v>330882</v>
      </c>
      <c r="X100">
        <v>19432</v>
      </c>
      <c r="Y100">
        <v>58200</v>
      </c>
      <c r="Z100">
        <v>61300</v>
      </c>
      <c r="AA100">
        <v>57000</v>
      </c>
      <c r="AB100">
        <v>2</v>
      </c>
      <c r="AC100">
        <v>120148</v>
      </c>
      <c r="AD100">
        <v>7936999400</v>
      </c>
      <c r="AE100">
        <v>157.01</v>
      </c>
      <c r="AF100">
        <v>0.74</v>
      </c>
      <c r="AG100">
        <v>202</v>
      </c>
      <c r="AH100">
        <v>183.4</v>
      </c>
      <c r="AI100">
        <v>27405</v>
      </c>
      <c r="AJ100">
        <v>2</v>
      </c>
      <c r="AK100">
        <v>0</v>
      </c>
      <c r="AL100">
        <v>0</v>
      </c>
      <c r="AM100">
        <v>0</v>
      </c>
    </row>
    <row r="101" spans="1:39" x14ac:dyDescent="0.55000000000000004">
      <c r="A101" t="s">
        <v>287</v>
      </c>
      <c r="B101" t="s">
        <v>600</v>
      </c>
      <c r="C101" t="s">
        <v>601</v>
      </c>
      <c r="D101" t="s">
        <v>293</v>
      </c>
      <c r="E101" t="s">
        <v>294</v>
      </c>
      <c r="F101" t="s">
        <v>221</v>
      </c>
      <c r="H101" t="s">
        <v>326</v>
      </c>
      <c r="I101" t="s">
        <v>222</v>
      </c>
      <c r="J101" t="s">
        <v>327</v>
      </c>
      <c r="K101" t="s">
        <v>328</v>
      </c>
      <c r="L101" t="s">
        <v>602</v>
      </c>
      <c r="N101" t="s">
        <v>233</v>
      </c>
      <c r="P101" t="s">
        <v>592</v>
      </c>
      <c r="Q101">
        <v>60900</v>
      </c>
      <c r="R101">
        <v>6200</v>
      </c>
      <c r="S101">
        <v>11.33</v>
      </c>
      <c r="T101">
        <v>60900</v>
      </c>
      <c r="U101">
        <v>60800</v>
      </c>
      <c r="V101">
        <v>10</v>
      </c>
      <c r="W101">
        <v>330892</v>
      </c>
      <c r="X101">
        <v>19433</v>
      </c>
      <c r="Y101">
        <v>58200</v>
      </c>
      <c r="Z101">
        <v>61300</v>
      </c>
      <c r="AA101">
        <v>57000</v>
      </c>
      <c r="AB101">
        <v>2</v>
      </c>
      <c r="AC101">
        <v>120158</v>
      </c>
      <c r="AD101">
        <v>7937608400</v>
      </c>
      <c r="AE101">
        <v>157.02000000000001</v>
      </c>
      <c r="AF101">
        <v>0.74</v>
      </c>
      <c r="AG101">
        <v>202</v>
      </c>
      <c r="AH101">
        <v>183.41</v>
      </c>
      <c r="AI101">
        <v>27405</v>
      </c>
      <c r="AJ101">
        <v>2</v>
      </c>
      <c r="AK101">
        <v>0</v>
      </c>
      <c r="AL101">
        <v>0</v>
      </c>
      <c r="AM101">
        <v>0</v>
      </c>
    </row>
    <row r="102" spans="1:39" x14ac:dyDescent="0.55000000000000004">
      <c r="A102" t="s">
        <v>287</v>
      </c>
      <c r="B102" t="s">
        <v>603</v>
      </c>
      <c r="C102" t="s">
        <v>601</v>
      </c>
      <c r="D102" t="s">
        <v>293</v>
      </c>
      <c r="E102" t="s">
        <v>294</v>
      </c>
      <c r="F102" t="s">
        <v>221</v>
      </c>
      <c r="H102" t="s">
        <v>334</v>
      </c>
      <c r="I102" t="s">
        <v>222</v>
      </c>
      <c r="J102" t="s">
        <v>335</v>
      </c>
      <c r="K102" t="s">
        <v>336</v>
      </c>
      <c r="L102" t="s">
        <v>604</v>
      </c>
      <c r="N102" t="s">
        <v>233</v>
      </c>
      <c r="P102" t="s">
        <v>592</v>
      </c>
      <c r="Q102">
        <v>60800</v>
      </c>
      <c r="R102">
        <v>6100</v>
      </c>
      <c r="S102">
        <v>11.15</v>
      </c>
      <c r="T102">
        <v>60900</v>
      </c>
      <c r="U102">
        <v>60800</v>
      </c>
      <c r="V102">
        <v>-142</v>
      </c>
      <c r="W102">
        <v>331034</v>
      </c>
      <c r="X102">
        <v>19442</v>
      </c>
      <c r="Y102">
        <v>58200</v>
      </c>
      <c r="Z102">
        <v>61300</v>
      </c>
      <c r="AA102">
        <v>57000</v>
      </c>
      <c r="AB102">
        <v>2</v>
      </c>
      <c r="AC102">
        <v>120300</v>
      </c>
      <c r="AD102">
        <v>7946242000</v>
      </c>
      <c r="AE102">
        <v>157.09</v>
      </c>
      <c r="AF102">
        <v>0.74</v>
      </c>
      <c r="AG102">
        <v>202</v>
      </c>
      <c r="AH102">
        <v>183.16</v>
      </c>
      <c r="AI102">
        <v>27360</v>
      </c>
      <c r="AJ102">
        <v>2</v>
      </c>
      <c r="AK102">
        <v>0</v>
      </c>
      <c r="AL102">
        <v>0</v>
      </c>
      <c r="AM102">
        <v>0</v>
      </c>
    </row>
    <row r="103" spans="1:39" x14ac:dyDescent="0.55000000000000004">
      <c r="A103" t="s">
        <v>287</v>
      </c>
      <c r="B103" t="s">
        <v>605</v>
      </c>
      <c r="C103" t="s">
        <v>606</v>
      </c>
      <c r="D103" t="s">
        <v>293</v>
      </c>
      <c r="E103" t="s">
        <v>294</v>
      </c>
      <c r="F103" t="s">
        <v>221</v>
      </c>
      <c r="H103" t="s">
        <v>380</v>
      </c>
      <c r="I103" t="s">
        <v>222</v>
      </c>
      <c r="J103" t="s">
        <v>381</v>
      </c>
      <c r="K103" t="s">
        <v>382</v>
      </c>
      <c r="L103" t="s">
        <v>607</v>
      </c>
      <c r="N103" t="s">
        <v>233</v>
      </c>
      <c r="P103" t="s">
        <v>592</v>
      </c>
      <c r="Q103">
        <v>60700</v>
      </c>
      <c r="R103">
        <v>6000</v>
      </c>
      <c r="S103">
        <v>10.97</v>
      </c>
      <c r="T103">
        <v>60900</v>
      </c>
      <c r="U103">
        <v>60700</v>
      </c>
      <c r="V103">
        <v>-7</v>
      </c>
      <c r="W103">
        <v>331041</v>
      </c>
      <c r="X103">
        <v>19442</v>
      </c>
      <c r="Y103">
        <v>58200</v>
      </c>
      <c r="Z103">
        <v>61300</v>
      </c>
      <c r="AA103">
        <v>57000</v>
      </c>
      <c r="AB103">
        <v>2</v>
      </c>
      <c r="AC103">
        <v>120307</v>
      </c>
      <c r="AD103">
        <v>7946666900</v>
      </c>
      <c r="AE103">
        <v>157.09</v>
      </c>
      <c r="AF103">
        <v>0.74</v>
      </c>
      <c r="AG103">
        <v>201</v>
      </c>
      <c r="AH103">
        <v>183.15</v>
      </c>
      <c r="AI103">
        <v>27315</v>
      </c>
      <c r="AJ103">
        <v>2</v>
      </c>
      <c r="AK103">
        <v>0</v>
      </c>
      <c r="AL103">
        <v>0</v>
      </c>
      <c r="AM103">
        <v>0</v>
      </c>
    </row>
    <row r="104" spans="1:39" x14ac:dyDescent="0.55000000000000004">
      <c r="A104" t="s">
        <v>287</v>
      </c>
      <c r="B104" t="s">
        <v>608</v>
      </c>
      <c r="C104" t="s">
        <v>609</v>
      </c>
      <c r="D104" t="s">
        <v>293</v>
      </c>
      <c r="E104" t="s">
        <v>294</v>
      </c>
      <c r="F104" t="s">
        <v>221</v>
      </c>
      <c r="H104" t="s">
        <v>334</v>
      </c>
      <c r="I104" t="s">
        <v>222</v>
      </c>
      <c r="J104" t="s">
        <v>335</v>
      </c>
      <c r="K104" t="s">
        <v>336</v>
      </c>
      <c r="L104" t="s">
        <v>610</v>
      </c>
      <c r="N104" t="s">
        <v>233</v>
      </c>
      <c r="P104" t="s">
        <v>592</v>
      </c>
      <c r="Q104">
        <v>60800</v>
      </c>
      <c r="R104">
        <v>6100</v>
      </c>
      <c r="S104">
        <v>11.15</v>
      </c>
      <c r="T104">
        <v>60900</v>
      </c>
      <c r="U104">
        <v>60700</v>
      </c>
      <c r="V104">
        <v>-1</v>
      </c>
      <c r="W104">
        <v>331042</v>
      </c>
      <c r="X104">
        <v>19442</v>
      </c>
      <c r="Y104">
        <v>58200</v>
      </c>
      <c r="Z104">
        <v>61300</v>
      </c>
      <c r="AA104">
        <v>57000</v>
      </c>
      <c r="AB104">
        <v>2</v>
      </c>
      <c r="AC104">
        <v>120308</v>
      </c>
      <c r="AD104">
        <v>7946727700</v>
      </c>
      <c r="AE104">
        <v>157.09</v>
      </c>
      <c r="AF104">
        <v>0.74</v>
      </c>
      <c r="AG104">
        <v>202</v>
      </c>
      <c r="AH104">
        <v>183.14</v>
      </c>
      <c r="AI104">
        <v>27360</v>
      </c>
      <c r="AJ104">
        <v>2</v>
      </c>
      <c r="AK104">
        <v>0</v>
      </c>
      <c r="AL104">
        <v>0</v>
      </c>
      <c r="AM104">
        <v>0</v>
      </c>
    </row>
    <row r="105" spans="1:39" x14ac:dyDescent="0.55000000000000004">
      <c r="A105" t="s">
        <v>287</v>
      </c>
      <c r="B105" t="s">
        <v>611</v>
      </c>
      <c r="C105" t="s">
        <v>609</v>
      </c>
      <c r="D105" t="s">
        <v>293</v>
      </c>
      <c r="E105" t="s">
        <v>294</v>
      </c>
      <c r="F105" t="s">
        <v>221</v>
      </c>
      <c r="H105" t="s">
        <v>380</v>
      </c>
      <c r="I105" t="s">
        <v>222</v>
      </c>
      <c r="J105" t="s">
        <v>381</v>
      </c>
      <c r="K105" t="s">
        <v>382</v>
      </c>
      <c r="L105" t="s">
        <v>612</v>
      </c>
      <c r="N105" t="s">
        <v>233</v>
      </c>
      <c r="P105" t="s">
        <v>592</v>
      </c>
      <c r="Q105">
        <v>60700</v>
      </c>
      <c r="R105">
        <v>6000</v>
      </c>
      <c r="S105">
        <v>10.97</v>
      </c>
      <c r="T105">
        <v>60900</v>
      </c>
      <c r="U105">
        <v>60700</v>
      </c>
      <c r="V105">
        <v>-28</v>
      </c>
      <c r="W105">
        <v>331070</v>
      </c>
      <c r="X105">
        <v>19444</v>
      </c>
      <c r="Y105">
        <v>58200</v>
      </c>
      <c r="Z105">
        <v>61300</v>
      </c>
      <c r="AA105">
        <v>57000</v>
      </c>
      <c r="AB105">
        <v>2</v>
      </c>
      <c r="AC105">
        <v>120336</v>
      </c>
      <c r="AD105">
        <v>7948427300</v>
      </c>
      <c r="AE105">
        <v>157.1</v>
      </c>
      <c r="AF105">
        <v>0.74</v>
      </c>
      <c r="AG105">
        <v>201</v>
      </c>
      <c r="AH105">
        <v>183.1</v>
      </c>
      <c r="AI105">
        <v>27315</v>
      </c>
      <c r="AJ105">
        <v>2</v>
      </c>
      <c r="AK105">
        <v>0</v>
      </c>
      <c r="AL105">
        <v>0</v>
      </c>
      <c r="AM105">
        <v>0</v>
      </c>
    </row>
    <row r="106" spans="1:39" x14ac:dyDescent="0.55000000000000004">
      <c r="A106" t="s">
        <v>287</v>
      </c>
      <c r="B106" t="s">
        <v>613</v>
      </c>
      <c r="C106" t="s">
        <v>609</v>
      </c>
      <c r="D106" t="s">
        <v>293</v>
      </c>
      <c r="E106" t="s">
        <v>294</v>
      </c>
      <c r="F106" t="s">
        <v>221</v>
      </c>
      <c r="H106" t="s">
        <v>326</v>
      </c>
      <c r="I106" t="s">
        <v>222</v>
      </c>
      <c r="J106" t="s">
        <v>327</v>
      </c>
      <c r="K106" t="s">
        <v>328</v>
      </c>
      <c r="L106" t="s">
        <v>614</v>
      </c>
      <c r="N106" t="s">
        <v>233</v>
      </c>
      <c r="P106" t="s">
        <v>592</v>
      </c>
      <c r="Q106">
        <v>60900</v>
      </c>
      <c r="R106">
        <v>6200</v>
      </c>
      <c r="S106">
        <v>11.33</v>
      </c>
      <c r="T106">
        <v>60900</v>
      </c>
      <c r="U106">
        <v>60700</v>
      </c>
      <c r="V106">
        <v>1</v>
      </c>
      <c r="W106">
        <v>331071</v>
      </c>
      <c r="X106">
        <v>19444</v>
      </c>
      <c r="Y106">
        <v>58200</v>
      </c>
      <c r="Z106">
        <v>61300</v>
      </c>
      <c r="AA106">
        <v>57000</v>
      </c>
      <c r="AB106">
        <v>2</v>
      </c>
      <c r="AC106">
        <v>120337</v>
      </c>
      <c r="AD106">
        <v>7948488200</v>
      </c>
      <c r="AE106">
        <v>157.1</v>
      </c>
      <c r="AF106">
        <v>0.74</v>
      </c>
      <c r="AG106">
        <v>202</v>
      </c>
      <c r="AH106">
        <v>183.1</v>
      </c>
      <c r="AI106">
        <v>27405</v>
      </c>
      <c r="AJ106">
        <v>2</v>
      </c>
      <c r="AK106">
        <v>0</v>
      </c>
      <c r="AL106">
        <v>0</v>
      </c>
      <c r="AM106">
        <v>0</v>
      </c>
    </row>
    <row r="107" spans="1:39" x14ac:dyDescent="0.55000000000000004">
      <c r="A107" t="s">
        <v>287</v>
      </c>
      <c r="B107" t="s">
        <v>615</v>
      </c>
      <c r="C107" t="s">
        <v>609</v>
      </c>
      <c r="D107" t="s">
        <v>293</v>
      </c>
      <c r="E107" t="s">
        <v>294</v>
      </c>
      <c r="F107" t="s">
        <v>221</v>
      </c>
      <c r="H107" t="s">
        <v>380</v>
      </c>
      <c r="I107" t="s">
        <v>222</v>
      </c>
      <c r="J107" t="s">
        <v>381</v>
      </c>
      <c r="K107" t="s">
        <v>382</v>
      </c>
      <c r="L107" t="s">
        <v>616</v>
      </c>
      <c r="N107" t="s">
        <v>233</v>
      </c>
      <c r="P107" t="s">
        <v>617</v>
      </c>
      <c r="Q107">
        <v>60700</v>
      </c>
      <c r="R107">
        <v>6000</v>
      </c>
      <c r="S107">
        <v>10.97</v>
      </c>
      <c r="T107">
        <v>60900</v>
      </c>
      <c r="U107">
        <v>60700</v>
      </c>
      <c r="V107">
        <v>-816</v>
      </c>
      <c r="W107">
        <v>331887</v>
      </c>
      <c r="X107">
        <v>19493</v>
      </c>
      <c r="Y107">
        <v>58200</v>
      </c>
      <c r="Z107">
        <v>61300</v>
      </c>
      <c r="AA107">
        <v>57000</v>
      </c>
      <c r="AB107">
        <v>2</v>
      </c>
      <c r="AC107">
        <v>121153</v>
      </c>
      <c r="AD107">
        <v>7998019400</v>
      </c>
      <c r="AE107">
        <v>157.49</v>
      </c>
      <c r="AF107">
        <v>0.74</v>
      </c>
      <c r="AG107">
        <v>201</v>
      </c>
      <c r="AH107">
        <v>181.69</v>
      </c>
      <c r="AI107">
        <v>27315</v>
      </c>
      <c r="AJ107">
        <v>2</v>
      </c>
      <c r="AK107">
        <v>0</v>
      </c>
      <c r="AL107">
        <v>0</v>
      </c>
      <c r="AM107">
        <v>0</v>
      </c>
    </row>
    <row r="108" spans="1:39" x14ac:dyDescent="0.55000000000000004">
      <c r="A108" t="s">
        <v>287</v>
      </c>
      <c r="B108" t="s">
        <v>618</v>
      </c>
      <c r="C108" t="s">
        <v>619</v>
      </c>
      <c r="D108" t="s">
        <v>293</v>
      </c>
      <c r="E108" t="s">
        <v>294</v>
      </c>
      <c r="F108" t="s">
        <v>221</v>
      </c>
      <c r="H108" t="s">
        <v>620</v>
      </c>
      <c r="I108" t="s">
        <v>222</v>
      </c>
      <c r="J108" t="s">
        <v>621</v>
      </c>
      <c r="K108" t="s">
        <v>622</v>
      </c>
      <c r="L108" t="s">
        <v>623</v>
      </c>
      <c r="N108" t="s">
        <v>233</v>
      </c>
      <c r="P108" t="s">
        <v>617</v>
      </c>
      <c r="Q108">
        <v>60600</v>
      </c>
      <c r="R108">
        <v>5900</v>
      </c>
      <c r="S108">
        <v>10.79</v>
      </c>
      <c r="T108">
        <v>60900</v>
      </c>
      <c r="U108">
        <v>60600</v>
      </c>
      <c r="V108">
        <v>-184</v>
      </c>
      <c r="W108">
        <v>332071</v>
      </c>
      <c r="X108">
        <v>19505</v>
      </c>
      <c r="Y108">
        <v>58200</v>
      </c>
      <c r="Z108">
        <v>61300</v>
      </c>
      <c r="AA108">
        <v>57000</v>
      </c>
      <c r="AB108">
        <v>2</v>
      </c>
      <c r="AC108">
        <v>121337</v>
      </c>
      <c r="AD108">
        <v>8009169800</v>
      </c>
      <c r="AE108">
        <v>157.58000000000001</v>
      </c>
      <c r="AF108">
        <v>0.74</v>
      </c>
      <c r="AG108">
        <v>201</v>
      </c>
      <c r="AH108">
        <v>181.38</v>
      </c>
      <c r="AI108">
        <v>27270</v>
      </c>
      <c r="AJ108">
        <v>2</v>
      </c>
      <c r="AK108">
        <v>0</v>
      </c>
      <c r="AL108">
        <v>0</v>
      </c>
      <c r="AM108">
        <v>0</v>
      </c>
    </row>
    <row r="109" spans="1:39" x14ac:dyDescent="0.55000000000000004">
      <c r="A109" t="s">
        <v>287</v>
      </c>
      <c r="B109" t="s">
        <v>624</v>
      </c>
      <c r="C109" t="s">
        <v>625</v>
      </c>
      <c r="D109" t="s">
        <v>293</v>
      </c>
      <c r="E109" t="s">
        <v>294</v>
      </c>
      <c r="F109" t="s">
        <v>221</v>
      </c>
      <c r="H109" t="s">
        <v>620</v>
      </c>
      <c r="I109" t="s">
        <v>222</v>
      </c>
      <c r="J109" t="s">
        <v>621</v>
      </c>
      <c r="K109" t="s">
        <v>622</v>
      </c>
      <c r="L109" t="s">
        <v>626</v>
      </c>
      <c r="N109" t="s">
        <v>233</v>
      </c>
      <c r="P109" t="s">
        <v>617</v>
      </c>
      <c r="Q109">
        <v>60600</v>
      </c>
      <c r="R109">
        <v>5900</v>
      </c>
      <c r="S109">
        <v>10.79</v>
      </c>
      <c r="T109">
        <v>60900</v>
      </c>
      <c r="U109">
        <v>60600</v>
      </c>
      <c r="V109">
        <v>-7</v>
      </c>
      <c r="W109">
        <v>332078</v>
      </c>
      <c r="X109">
        <v>19505</v>
      </c>
      <c r="Y109">
        <v>58200</v>
      </c>
      <c r="Z109">
        <v>61300</v>
      </c>
      <c r="AA109">
        <v>57000</v>
      </c>
      <c r="AB109">
        <v>2</v>
      </c>
      <c r="AC109">
        <v>121344</v>
      </c>
      <c r="AD109">
        <v>8009594000</v>
      </c>
      <c r="AE109">
        <v>157.58000000000001</v>
      </c>
      <c r="AF109">
        <v>0.74</v>
      </c>
      <c r="AG109">
        <v>201</v>
      </c>
      <c r="AH109">
        <v>181.37</v>
      </c>
      <c r="AI109">
        <v>27270</v>
      </c>
      <c r="AJ109">
        <v>2</v>
      </c>
      <c r="AK109">
        <v>0</v>
      </c>
      <c r="AL109">
        <v>0</v>
      </c>
      <c r="AM109">
        <v>0</v>
      </c>
    </row>
    <row r="110" spans="1:39" x14ac:dyDescent="0.55000000000000004">
      <c r="A110" t="s">
        <v>287</v>
      </c>
      <c r="B110" t="s">
        <v>627</v>
      </c>
      <c r="C110" t="s">
        <v>625</v>
      </c>
      <c r="D110" t="s">
        <v>293</v>
      </c>
      <c r="E110" t="s">
        <v>294</v>
      </c>
      <c r="F110" t="s">
        <v>221</v>
      </c>
      <c r="H110" t="s">
        <v>620</v>
      </c>
      <c r="I110" t="s">
        <v>222</v>
      </c>
      <c r="J110" t="s">
        <v>621</v>
      </c>
      <c r="K110" t="s">
        <v>622</v>
      </c>
      <c r="L110" t="s">
        <v>628</v>
      </c>
      <c r="N110" t="s">
        <v>233</v>
      </c>
      <c r="P110" t="s">
        <v>617</v>
      </c>
      <c r="Q110">
        <v>60600</v>
      </c>
      <c r="R110">
        <v>5900</v>
      </c>
      <c r="S110">
        <v>10.79</v>
      </c>
      <c r="T110">
        <v>60900</v>
      </c>
      <c r="U110">
        <v>60600</v>
      </c>
      <c r="V110">
        <v>-1</v>
      </c>
      <c r="W110">
        <v>332079</v>
      </c>
      <c r="X110">
        <v>19505</v>
      </c>
      <c r="Y110">
        <v>58200</v>
      </c>
      <c r="Z110">
        <v>61300</v>
      </c>
      <c r="AA110">
        <v>57000</v>
      </c>
      <c r="AB110">
        <v>2</v>
      </c>
      <c r="AC110">
        <v>121345</v>
      </c>
      <c r="AD110">
        <v>8009654600</v>
      </c>
      <c r="AE110">
        <v>157.58000000000001</v>
      </c>
      <c r="AF110">
        <v>0.74</v>
      </c>
      <c r="AG110">
        <v>201</v>
      </c>
      <c r="AH110">
        <v>181.37</v>
      </c>
      <c r="AI110">
        <v>27270</v>
      </c>
      <c r="AJ110">
        <v>2</v>
      </c>
      <c r="AK110">
        <v>0</v>
      </c>
      <c r="AL110">
        <v>0</v>
      </c>
      <c r="AM110">
        <v>0</v>
      </c>
    </row>
    <row r="111" spans="1:39" x14ac:dyDescent="0.55000000000000004">
      <c r="A111" t="s">
        <v>287</v>
      </c>
      <c r="B111" t="s">
        <v>629</v>
      </c>
      <c r="C111" t="s">
        <v>630</v>
      </c>
      <c r="D111" t="s">
        <v>293</v>
      </c>
      <c r="E111" t="s">
        <v>294</v>
      </c>
      <c r="F111" t="s">
        <v>221</v>
      </c>
      <c r="H111" t="s">
        <v>334</v>
      </c>
      <c r="I111" t="s">
        <v>222</v>
      </c>
      <c r="J111" t="s">
        <v>335</v>
      </c>
      <c r="K111" t="s">
        <v>336</v>
      </c>
      <c r="L111" t="s">
        <v>631</v>
      </c>
      <c r="N111" t="s">
        <v>233</v>
      </c>
      <c r="P111" t="s">
        <v>617</v>
      </c>
      <c r="Q111">
        <v>60800</v>
      </c>
      <c r="R111">
        <v>6100</v>
      </c>
      <c r="S111">
        <v>11.15</v>
      </c>
      <c r="T111">
        <v>60800</v>
      </c>
      <c r="U111">
        <v>60600</v>
      </c>
      <c r="V111">
        <v>62</v>
      </c>
      <c r="W111">
        <v>332141</v>
      </c>
      <c r="X111">
        <v>19509</v>
      </c>
      <c r="Y111">
        <v>58200</v>
      </c>
      <c r="Z111">
        <v>61300</v>
      </c>
      <c r="AA111">
        <v>57000</v>
      </c>
      <c r="AB111">
        <v>2</v>
      </c>
      <c r="AC111">
        <v>121407</v>
      </c>
      <c r="AD111">
        <v>8013424200</v>
      </c>
      <c r="AE111">
        <v>157.61000000000001</v>
      </c>
      <c r="AF111">
        <v>0.74</v>
      </c>
      <c r="AG111">
        <v>202</v>
      </c>
      <c r="AH111">
        <v>181.42</v>
      </c>
      <c r="AI111">
        <v>27360</v>
      </c>
      <c r="AJ111">
        <v>2</v>
      </c>
      <c r="AK111">
        <v>0</v>
      </c>
      <c r="AL111">
        <v>0</v>
      </c>
      <c r="AM111">
        <v>0</v>
      </c>
    </row>
    <row r="112" spans="1:39" x14ac:dyDescent="0.55000000000000004">
      <c r="A112" t="s">
        <v>287</v>
      </c>
      <c r="B112" t="s">
        <v>632</v>
      </c>
      <c r="C112" t="s">
        <v>630</v>
      </c>
      <c r="D112" t="s">
        <v>293</v>
      </c>
      <c r="E112" t="s">
        <v>294</v>
      </c>
      <c r="F112" t="s">
        <v>221</v>
      </c>
      <c r="H112" t="s">
        <v>334</v>
      </c>
      <c r="I112" t="s">
        <v>222</v>
      </c>
      <c r="J112" t="s">
        <v>335</v>
      </c>
      <c r="K112" t="s">
        <v>336</v>
      </c>
      <c r="L112" t="s">
        <v>633</v>
      </c>
      <c r="N112" t="s">
        <v>233</v>
      </c>
      <c r="P112" t="s">
        <v>617</v>
      </c>
      <c r="Q112">
        <v>60800</v>
      </c>
      <c r="R112">
        <v>6100</v>
      </c>
      <c r="S112">
        <v>11.15</v>
      </c>
      <c r="T112">
        <v>60800</v>
      </c>
      <c r="U112">
        <v>60600</v>
      </c>
      <c r="V112">
        <v>24</v>
      </c>
      <c r="W112">
        <v>332165</v>
      </c>
      <c r="X112">
        <v>19510</v>
      </c>
      <c r="Y112">
        <v>58200</v>
      </c>
      <c r="Z112">
        <v>61300</v>
      </c>
      <c r="AA112">
        <v>57000</v>
      </c>
      <c r="AB112">
        <v>2</v>
      </c>
      <c r="AC112">
        <v>121431</v>
      </c>
      <c r="AD112">
        <v>8014883400</v>
      </c>
      <c r="AE112">
        <v>157.62</v>
      </c>
      <c r="AF112">
        <v>0.74</v>
      </c>
      <c r="AG112">
        <v>202</v>
      </c>
      <c r="AH112">
        <v>181.45</v>
      </c>
      <c r="AI112">
        <v>27360</v>
      </c>
      <c r="AJ112">
        <v>2</v>
      </c>
      <c r="AK112">
        <v>0</v>
      </c>
      <c r="AL112">
        <v>0</v>
      </c>
      <c r="AM112">
        <v>0</v>
      </c>
    </row>
    <row r="113" spans="1:39" x14ac:dyDescent="0.55000000000000004">
      <c r="A113" t="s">
        <v>287</v>
      </c>
      <c r="B113" t="s">
        <v>634</v>
      </c>
      <c r="C113" t="s">
        <v>635</v>
      </c>
      <c r="D113" t="s">
        <v>293</v>
      </c>
      <c r="E113" t="s">
        <v>294</v>
      </c>
      <c r="F113" t="s">
        <v>221</v>
      </c>
      <c r="H113" t="s">
        <v>326</v>
      </c>
      <c r="I113" t="s">
        <v>222</v>
      </c>
      <c r="J113" t="s">
        <v>327</v>
      </c>
      <c r="K113" t="s">
        <v>328</v>
      </c>
      <c r="L113" t="s">
        <v>636</v>
      </c>
      <c r="N113" t="s">
        <v>233</v>
      </c>
      <c r="P113" t="s">
        <v>617</v>
      </c>
      <c r="Q113">
        <v>60900</v>
      </c>
      <c r="R113">
        <v>6200</v>
      </c>
      <c r="S113">
        <v>11.33</v>
      </c>
      <c r="T113">
        <v>60900</v>
      </c>
      <c r="U113">
        <v>60600</v>
      </c>
      <c r="V113">
        <v>26</v>
      </c>
      <c r="W113">
        <v>332191</v>
      </c>
      <c r="X113">
        <v>19512</v>
      </c>
      <c r="Y113">
        <v>58200</v>
      </c>
      <c r="Z113">
        <v>61300</v>
      </c>
      <c r="AA113">
        <v>57000</v>
      </c>
      <c r="AB113">
        <v>2</v>
      </c>
      <c r="AC113">
        <v>121457</v>
      </c>
      <c r="AD113">
        <v>8016466800</v>
      </c>
      <c r="AE113">
        <v>157.63999999999999</v>
      </c>
      <c r="AF113">
        <v>0.74</v>
      </c>
      <c r="AG113">
        <v>202</v>
      </c>
      <c r="AH113">
        <v>181.47</v>
      </c>
      <c r="AI113">
        <v>27405</v>
      </c>
      <c r="AJ113">
        <v>2</v>
      </c>
      <c r="AK113">
        <v>0</v>
      </c>
      <c r="AL113">
        <v>0</v>
      </c>
      <c r="AM113">
        <v>0</v>
      </c>
    </row>
    <row r="114" spans="1:39" x14ac:dyDescent="0.55000000000000004">
      <c r="A114" t="s">
        <v>287</v>
      </c>
      <c r="B114" t="s">
        <v>637</v>
      </c>
      <c r="C114" t="s">
        <v>638</v>
      </c>
      <c r="D114" t="s">
        <v>293</v>
      </c>
      <c r="E114" t="s">
        <v>294</v>
      </c>
      <c r="F114" t="s">
        <v>221</v>
      </c>
      <c r="H114" t="s">
        <v>380</v>
      </c>
      <c r="I114" t="s">
        <v>222</v>
      </c>
      <c r="J114" t="s">
        <v>381</v>
      </c>
      <c r="K114" t="s">
        <v>382</v>
      </c>
      <c r="L114" t="s">
        <v>639</v>
      </c>
      <c r="N114" t="s">
        <v>233</v>
      </c>
      <c r="P114" t="s">
        <v>640</v>
      </c>
      <c r="Q114">
        <v>60700</v>
      </c>
      <c r="R114">
        <v>6000</v>
      </c>
      <c r="S114">
        <v>10.97</v>
      </c>
      <c r="T114">
        <v>60800</v>
      </c>
      <c r="U114">
        <v>60600</v>
      </c>
      <c r="V114">
        <v>-15</v>
      </c>
      <c r="W114">
        <v>332206</v>
      </c>
      <c r="X114">
        <v>19513</v>
      </c>
      <c r="Y114">
        <v>58200</v>
      </c>
      <c r="Z114">
        <v>61300</v>
      </c>
      <c r="AA114">
        <v>57000</v>
      </c>
      <c r="AB114">
        <v>2</v>
      </c>
      <c r="AC114">
        <v>121472</v>
      </c>
      <c r="AD114">
        <v>8017377300</v>
      </c>
      <c r="AE114">
        <v>157.63999999999999</v>
      </c>
      <c r="AF114">
        <v>0.74</v>
      </c>
      <c r="AG114">
        <v>201</v>
      </c>
      <c r="AH114">
        <v>181.45</v>
      </c>
      <c r="AI114">
        <v>27315</v>
      </c>
      <c r="AJ114">
        <v>2</v>
      </c>
      <c r="AK114">
        <v>0</v>
      </c>
      <c r="AL114">
        <v>0</v>
      </c>
      <c r="AM114">
        <v>0</v>
      </c>
    </row>
    <row r="115" spans="1:39" x14ac:dyDescent="0.55000000000000004">
      <c r="A115" t="s">
        <v>287</v>
      </c>
      <c r="B115" t="s">
        <v>641</v>
      </c>
      <c r="C115" t="s">
        <v>642</v>
      </c>
      <c r="D115" t="s">
        <v>293</v>
      </c>
      <c r="E115" t="s">
        <v>294</v>
      </c>
      <c r="F115" t="s">
        <v>221</v>
      </c>
      <c r="H115" t="s">
        <v>334</v>
      </c>
      <c r="I115" t="s">
        <v>222</v>
      </c>
      <c r="J115" t="s">
        <v>335</v>
      </c>
      <c r="K115" t="s">
        <v>336</v>
      </c>
      <c r="L115" t="s">
        <v>643</v>
      </c>
      <c r="N115" t="s">
        <v>233</v>
      </c>
      <c r="P115" t="s">
        <v>640</v>
      </c>
      <c r="Q115">
        <v>60800</v>
      </c>
      <c r="R115">
        <v>6100</v>
      </c>
      <c r="S115">
        <v>11.15</v>
      </c>
      <c r="T115">
        <v>60800</v>
      </c>
      <c r="U115">
        <v>60600</v>
      </c>
      <c r="V115">
        <v>1</v>
      </c>
      <c r="W115">
        <v>332207</v>
      </c>
      <c r="X115">
        <v>19513</v>
      </c>
      <c r="Y115">
        <v>58200</v>
      </c>
      <c r="Z115">
        <v>61300</v>
      </c>
      <c r="AA115">
        <v>57000</v>
      </c>
      <c r="AB115">
        <v>2</v>
      </c>
      <c r="AC115">
        <v>121473</v>
      </c>
      <c r="AD115">
        <v>8017438100</v>
      </c>
      <c r="AE115">
        <v>157.63999999999999</v>
      </c>
      <c r="AF115">
        <v>0.74</v>
      </c>
      <c r="AG115">
        <v>202</v>
      </c>
      <c r="AH115">
        <v>181.45</v>
      </c>
      <c r="AI115">
        <v>27360</v>
      </c>
      <c r="AJ115">
        <v>2</v>
      </c>
      <c r="AK115">
        <v>0</v>
      </c>
      <c r="AL115">
        <v>0</v>
      </c>
      <c r="AM115">
        <v>0</v>
      </c>
    </row>
    <row r="116" spans="1:39" x14ac:dyDescent="0.55000000000000004">
      <c r="A116" t="s">
        <v>287</v>
      </c>
      <c r="B116" t="s">
        <v>644</v>
      </c>
      <c r="C116" t="s">
        <v>645</v>
      </c>
      <c r="D116" t="s">
        <v>293</v>
      </c>
      <c r="E116" t="s">
        <v>294</v>
      </c>
      <c r="F116" t="s">
        <v>221</v>
      </c>
      <c r="H116" t="s">
        <v>334</v>
      </c>
      <c r="I116" t="s">
        <v>222</v>
      </c>
      <c r="J116" t="s">
        <v>335</v>
      </c>
      <c r="K116" t="s">
        <v>336</v>
      </c>
      <c r="L116" t="s">
        <v>646</v>
      </c>
      <c r="N116" t="s">
        <v>233</v>
      </c>
      <c r="P116" t="s">
        <v>647</v>
      </c>
      <c r="Q116">
        <v>60800</v>
      </c>
      <c r="R116">
        <v>6100</v>
      </c>
      <c r="S116">
        <v>11.15</v>
      </c>
      <c r="T116">
        <v>60800</v>
      </c>
      <c r="U116">
        <v>60600</v>
      </c>
      <c r="V116">
        <v>74</v>
      </c>
      <c r="W116">
        <v>332281</v>
      </c>
      <c r="X116">
        <v>19517</v>
      </c>
      <c r="Y116">
        <v>58200</v>
      </c>
      <c r="Z116">
        <v>61300</v>
      </c>
      <c r="AA116">
        <v>57000</v>
      </c>
      <c r="AB116">
        <v>2</v>
      </c>
      <c r="AC116">
        <v>121547</v>
      </c>
      <c r="AD116">
        <v>8021937300</v>
      </c>
      <c r="AE116">
        <v>157.68</v>
      </c>
      <c r="AF116">
        <v>0.74</v>
      </c>
      <c r="AG116">
        <v>202</v>
      </c>
      <c r="AH116">
        <v>181.52</v>
      </c>
      <c r="AI116">
        <v>27360</v>
      </c>
      <c r="AJ116">
        <v>2</v>
      </c>
      <c r="AK116">
        <v>0</v>
      </c>
      <c r="AL116">
        <v>0</v>
      </c>
      <c r="AM116">
        <v>0</v>
      </c>
    </row>
    <row r="117" spans="1:39" x14ac:dyDescent="0.55000000000000004">
      <c r="A117" t="s">
        <v>287</v>
      </c>
      <c r="B117" t="s">
        <v>648</v>
      </c>
      <c r="C117" t="s">
        <v>649</v>
      </c>
      <c r="D117" t="s">
        <v>293</v>
      </c>
      <c r="E117" t="s">
        <v>294</v>
      </c>
      <c r="F117" t="s">
        <v>221</v>
      </c>
      <c r="H117" t="s">
        <v>334</v>
      </c>
      <c r="I117" t="s">
        <v>222</v>
      </c>
      <c r="J117" t="s">
        <v>335</v>
      </c>
      <c r="K117" t="s">
        <v>336</v>
      </c>
      <c r="L117" t="s">
        <v>650</v>
      </c>
      <c r="N117" t="s">
        <v>233</v>
      </c>
      <c r="P117" t="s">
        <v>647</v>
      </c>
      <c r="Q117">
        <v>60800</v>
      </c>
      <c r="R117">
        <v>6100</v>
      </c>
      <c r="S117">
        <v>11.15</v>
      </c>
      <c r="T117">
        <v>60800</v>
      </c>
      <c r="U117">
        <v>60600</v>
      </c>
      <c r="V117">
        <v>100</v>
      </c>
      <c r="W117">
        <v>332381</v>
      </c>
      <c r="X117">
        <v>19523</v>
      </c>
      <c r="Y117">
        <v>58200</v>
      </c>
      <c r="Z117">
        <v>61300</v>
      </c>
      <c r="AA117">
        <v>57000</v>
      </c>
      <c r="AB117">
        <v>2</v>
      </c>
      <c r="AC117">
        <v>121647</v>
      </c>
      <c r="AD117">
        <v>8028017300</v>
      </c>
      <c r="AE117">
        <v>157.72999999999999</v>
      </c>
      <c r="AF117">
        <v>0.74</v>
      </c>
      <c r="AG117">
        <v>202</v>
      </c>
      <c r="AH117">
        <v>181.61</v>
      </c>
      <c r="AI117">
        <v>27360</v>
      </c>
      <c r="AJ117">
        <v>2</v>
      </c>
      <c r="AK117">
        <v>0</v>
      </c>
      <c r="AL117">
        <v>0</v>
      </c>
      <c r="AM117">
        <v>0</v>
      </c>
    </row>
    <row r="118" spans="1:39" x14ac:dyDescent="0.55000000000000004">
      <c r="A118" t="s">
        <v>287</v>
      </c>
      <c r="B118" t="s">
        <v>651</v>
      </c>
      <c r="C118" t="s">
        <v>649</v>
      </c>
      <c r="D118" t="s">
        <v>293</v>
      </c>
      <c r="E118" t="s">
        <v>294</v>
      </c>
      <c r="F118" t="s">
        <v>221</v>
      </c>
      <c r="H118" t="s">
        <v>334</v>
      </c>
      <c r="I118" t="s">
        <v>222</v>
      </c>
      <c r="J118" t="s">
        <v>335</v>
      </c>
      <c r="K118" t="s">
        <v>336</v>
      </c>
      <c r="L118" t="s">
        <v>652</v>
      </c>
      <c r="N118" t="s">
        <v>233</v>
      </c>
      <c r="P118" t="s">
        <v>647</v>
      </c>
      <c r="Q118">
        <v>60800</v>
      </c>
      <c r="R118">
        <v>6100</v>
      </c>
      <c r="S118">
        <v>11.15</v>
      </c>
      <c r="T118">
        <v>60800</v>
      </c>
      <c r="U118">
        <v>60600</v>
      </c>
      <c r="V118">
        <v>4</v>
      </c>
      <c r="W118">
        <v>332385</v>
      </c>
      <c r="X118">
        <v>19524</v>
      </c>
      <c r="Y118">
        <v>58200</v>
      </c>
      <c r="Z118">
        <v>61300</v>
      </c>
      <c r="AA118">
        <v>57000</v>
      </c>
      <c r="AB118">
        <v>2</v>
      </c>
      <c r="AC118">
        <v>121651</v>
      </c>
      <c r="AD118">
        <v>8028260500</v>
      </c>
      <c r="AE118">
        <v>157.72999999999999</v>
      </c>
      <c r="AF118">
        <v>0.74</v>
      </c>
      <c r="AG118">
        <v>202</v>
      </c>
      <c r="AH118">
        <v>181.61</v>
      </c>
      <c r="AI118">
        <v>27360</v>
      </c>
      <c r="AJ118">
        <v>2</v>
      </c>
      <c r="AK118">
        <v>0</v>
      </c>
      <c r="AL118">
        <v>0</v>
      </c>
      <c r="AM118">
        <v>0</v>
      </c>
    </row>
    <row r="119" spans="1:39" x14ac:dyDescent="0.55000000000000004">
      <c r="A119" t="s">
        <v>287</v>
      </c>
      <c r="B119" t="s">
        <v>653</v>
      </c>
      <c r="C119" t="s">
        <v>654</v>
      </c>
      <c r="D119" t="s">
        <v>293</v>
      </c>
      <c r="E119" t="s">
        <v>294</v>
      </c>
      <c r="F119" t="s">
        <v>221</v>
      </c>
      <c r="H119" t="s">
        <v>334</v>
      </c>
      <c r="I119" t="s">
        <v>222</v>
      </c>
      <c r="J119" t="s">
        <v>335</v>
      </c>
      <c r="K119" t="s">
        <v>336</v>
      </c>
      <c r="L119" t="s">
        <v>655</v>
      </c>
      <c r="N119" t="s">
        <v>233</v>
      </c>
      <c r="P119" t="s">
        <v>647</v>
      </c>
      <c r="Q119">
        <v>60800</v>
      </c>
      <c r="R119">
        <v>6100</v>
      </c>
      <c r="S119">
        <v>11.15</v>
      </c>
      <c r="T119">
        <v>60800</v>
      </c>
      <c r="U119">
        <v>60600</v>
      </c>
      <c r="V119">
        <v>18</v>
      </c>
      <c r="W119">
        <v>332403</v>
      </c>
      <c r="X119">
        <v>19525</v>
      </c>
      <c r="Y119">
        <v>58200</v>
      </c>
      <c r="Z119">
        <v>61300</v>
      </c>
      <c r="AA119">
        <v>57000</v>
      </c>
      <c r="AB119">
        <v>2</v>
      </c>
      <c r="AC119">
        <v>121669</v>
      </c>
      <c r="AD119">
        <v>8029354900</v>
      </c>
      <c r="AE119">
        <v>157.74</v>
      </c>
      <c r="AF119">
        <v>0.74</v>
      </c>
      <c r="AG119">
        <v>202</v>
      </c>
      <c r="AH119">
        <v>181.63</v>
      </c>
      <c r="AI119">
        <v>27360</v>
      </c>
      <c r="AJ119">
        <v>2</v>
      </c>
      <c r="AK119">
        <v>0</v>
      </c>
      <c r="AL119">
        <v>0</v>
      </c>
      <c r="AM119">
        <v>0</v>
      </c>
    </row>
    <row r="120" spans="1:39" x14ac:dyDescent="0.55000000000000004">
      <c r="A120" t="s">
        <v>287</v>
      </c>
      <c r="B120" t="s">
        <v>656</v>
      </c>
      <c r="C120" t="s">
        <v>657</v>
      </c>
      <c r="D120" t="s">
        <v>293</v>
      </c>
      <c r="E120" t="s">
        <v>294</v>
      </c>
      <c r="F120" t="s">
        <v>221</v>
      </c>
      <c r="H120" t="s">
        <v>380</v>
      </c>
      <c r="I120" t="s">
        <v>222</v>
      </c>
      <c r="J120" t="s">
        <v>381</v>
      </c>
      <c r="K120" t="s">
        <v>382</v>
      </c>
      <c r="L120" t="s">
        <v>658</v>
      </c>
      <c r="N120" t="s">
        <v>233</v>
      </c>
      <c r="P120" t="s">
        <v>647</v>
      </c>
      <c r="Q120">
        <v>60700</v>
      </c>
      <c r="R120">
        <v>6000</v>
      </c>
      <c r="S120">
        <v>10.97</v>
      </c>
      <c r="T120">
        <v>60800</v>
      </c>
      <c r="U120">
        <v>60600</v>
      </c>
      <c r="V120">
        <v>-5</v>
      </c>
      <c r="W120">
        <v>332408</v>
      </c>
      <c r="X120">
        <v>19525</v>
      </c>
      <c r="Y120">
        <v>58200</v>
      </c>
      <c r="Z120">
        <v>61300</v>
      </c>
      <c r="AA120">
        <v>57000</v>
      </c>
      <c r="AB120">
        <v>2</v>
      </c>
      <c r="AC120">
        <v>121674</v>
      </c>
      <c r="AD120">
        <v>8029658400</v>
      </c>
      <c r="AE120">
        <v>157.74</v>
      </c>
      <c r="AF120">
        <v>0.74</v>
      </c>
      <c r="AG120">
        <v>201</v>
      </c>
      <c r="AH120">
        <v>181.62</v>
      </c>
      <c r="AI120">
        <v>27315</v>
      </c>
      <c r="AJ120">
        <v>2</v>
      </c>
      <c r="AK120">
        <v>0</v>
      </c>
      <c r="AL120">
        <v>0</v>
      </c>
      <c r="AM120">
        <v>0</v>
      </c>
    </row>
    <row r="121" spans="1:39" x14ac:dyDescent="0.55000000000000004">
      <c r="A121" t="s">
        <v>287</v>
      </c>
      <c r="B121" t="s">
        <v>659</v>
      </c>
      <c r="C121" t="s">
        <v>660</v>
      </c>
      <c r="D121" t="s">
        <v>293</v>
      </c>
      <c r="E121" t="s">
        <v>294</v>
      </c>
      <c r="F121" t="s">
        <v>221</v>
      </c>
      <c r="H121" t="s">
        <v>380</v>
      </c>
      <c r="I121" t="s">
        <v>222</v>
      </c>
      <c r="J121" t="s">
        <v>381</v>
      </c>
      <c r="K121" t="s">
        <v>382</v>
      </c>
      <c r="L121" t="s">
        <v>661</v>
      </c>
      <c r="N121" t="s">
        <v>233</v>
      </c>
      <c r="P121" t="s">
        <v>647</v>
      </c>
      <c r="Q121">
        <v>60700</v>
      </c>
      <c r="R121">
        <v>6000</v>
      </c>
      <c r="S121">
        <v>10.97</v>
      </c>
      <c r="T121">
        <v>60800</v>
      </c>
      <c r="U121">
        <v>60600</v>
      </c>
      <c r="V121">
        <v>-22</v>
      </c>
      <c r="W121">
        <v>332430</v>
      </c>
      <c r="X121">
        <v>19526</v>
      </c>
      <c r="Y121">
        <v>58200</v>
      </c>
      <c r="Z121">
        <v>61300</v>
      </c>
      <c r="AA121">
        <v>57000</v>
      </c>
      <c r="AB121">
        <v>2</v>
      </c>
      <c r="AC121">
        <v>121696</v>
      </c>
      <c r="AD121">
        <v>8030993800</v>
      </c>
      <c r="AE121">
        <v>157.75</v>
      </c>
      <c r="AF121">
        <v>0.74</v>
      </c>
      <c r="AG121">
        <v>201</v>
      </c>
      <c r="AH121">
        <v>181.58</v>
      </c>
      <c r="AI121">
        <v>27315</v>
      </c>
      <c r="AJ121">
        <v>2</v>
      </c>
      <c r="AK121">
        <v>0</v>
      </c>
      <c r="AL121">
        <v>0</v>
      </c>
      <c r="AM121">
        <v>0</v>
      </c>
    </row>
    <row r="122" spans="1:39" x14ac:dyDescent="0.55000000000000004">
      <c r="A122" t="s">
        <v>287</v>
      </c>
      <c r="B122" t="s">
        <v>662</v>
      </c>
      <c r="C122" t="s">
        <v>663</v>
      </c>
      <c r="D122" t="s">
        <v>293</v>
      </c>
      <c r="E122" t="s">
        <v>294</v>
      </c>
      <c r="F122" t="s">
        <v>221</v>
      </c>
      <c r="H122" t="s">
        <v>620</v>
      </c>
      <c r="I122" t="s">
        <v>222</v>
      </c>
      <c r="J122" t="s">
        <v>621</v>
      </c>
      <c r="K122" t="s">
        <v>622</v>
      </c>
      <c r="L122" t="s">
        <v>664</v>
      </c>
      <c r="N122" t="s">
        <v>233</v>
      </c>
      <c r="P122" t="s">
        <v>665</v>
      </c>
      <c r="Q122">
        <v>60600</v>
      </c>
      <c r="R122">
        <v>5900</v>
      </c>
      <c r="S122">
        <v>10.79</v>
      </c>
      <c r="T122">
        <v>60800</v>
      </c>
      <c r="U122">
        <v>60600</v>
      </c>
      <c r="V122">
        <v>-5</v>
      </c>
      <c r="W122">
        <v>332435</v>
      </c>
      <c r="X122">
        <v>19527</v>
      </c>
      <c r="Y122">
        <v>58200</v>
      </c>
      <c r="Z122">
        <v>61300</v>
      </c>
      <c r="AA122">
        <v>57000</v>
      </c>
      <c r="AB122">
        <v>2</v>
      </c>
      <c r="AC122">
        <v>121701</v>
      </c>
      <c r="AD122">
        <v>8031296800</v>
      </c>
      <c r="AE122">
        <v>157.75</v>
      </c>
      <c r="AF122">
        <v>0.74</v>
      </c>
      <c r="AG122">
        <v>201</v>
      </c>
      <c r="AH122">
        <v>181.58</v>
      </c>
      <c r="AI122">
        <v>27270</v>
      </c>
      <c r="AJ122">
        <v>2</v>
      </c>
      <c r="AK122">
        <v>0</v>
      </c>
      <c r="AL122">
        <v>0</v>
      </c>
      <c r="AM122">
        <v>0</v>
      </c>
    </row>
    <row r="123" spans="1:39" x14ac:dyDescent="0.55000000000000004">
      <c r="A123" t="s">
        <v>287</v>
      </c>
      <c r="B123" t="s">
        <v>666</v>
      </c>
      <c r="C123" t="s">
        <v>667</v>
      </c>
      <c r="D123" t="s">
        <v>293</v>
      </c>
      <c r="E123" t="s">
        <v>294</v>
      </c>
      <c r="F123" t="s">
        <v>221</v>
      </c>
      <c r="H123" t="s">
        <v>380</v>
      </c>
      <c r="I123" t="s">
        <v>222</v>
      </c>
      <c r="J123" t="s">
        <v>381</v>
      </c>
      <c r="K123" t="s">
        <v>382</v>
      </c>
      <c r="L123" t="s">
        <v>668</v>
      </c>
      <c r="N123" t="s">
        <v>233</v>
      </c>
      <c r="P123" t="s">
        <v>665</v>
      </c>
      <c r="Q123">
        <v>60700</v>
      </c>
      <c r="R123">
        <v>6000</v>
      </c>
      <c r="S123">
        <v>10.97</v>
      </c>
      <c r="T123">
        <v>60700</v>
      </c>
      <c r="U123">
        <v>60600</v>
      </c>
      <c r="V123">
        <v>80</v>
      </c>
      <c r="W123">
        <v>332515</v>
      </c>
      <c r="X123">
        <v>19532</v>
      </c>
      <c r="Y123">
        <v>58200</v>
      </c>
      <c r="Z123">
        <v>61300</v>
      </c>
      <c r="AA123">
        <v>57000</v>
      </c>
      <c r="AB123">
        <v>2</v>
      </c>
      <c r="AC123">
        <v>121781</v>
      </c>
      <c r="AD123">
        <v>8036152800</v>
      </c>
      <c r="AE123">
        <v>157.79</v>
      </c>
      <c r="AF123">
        <v>0.74</v>
      </c>
      <c r="AG123">
        <v>201</v>
      </c>
      <c r="AH123">
        <v>181.65</v>
      </c>
      <c r="AI123">
        <v>27315</v>
      </c>
      <c r="AJ123">
        <v>2</v>
      </c>
      <c r="AK123">
        <v>0</v>
      </c>
      <c r="AL123">
        <v>0</v>
      </c>
      <c r="AM123">
        <v>0</v>
      </c>
    </row>
    <row r="124" spans="1:39" x14ac:dyDescent="0.55000000000000004">
      <c r="A124" t="s">
        <v>287</v>
      </c>
      <c r="B124" t="s">
        <v>669</v>
      </c>
      <c r="C124" t="s">
        <v>667</v>
      </c>
      <c r="D124" t="s">
        <v>293</v>
      </c>
      <c r="E124" t="s">
        <v>294</v>
      </c>
      <c r="F124" t="s">
        <v>221</v>
      </c>
      <c r="H124" t="s">
        <v>620</v>
      </c>
      <c r="I124" t="s">
        <v>222</v>
      </c>
      <c r="J124" t="s">
        <v>621</v>
      </c>
      <c r="K124" t="s">
        <v>622</v>
      </c>
      <c r="L124" t="s">
        <v>670</v>
      </c>
      <c r="N124" t="s">
        <v>233</v>
      </c>
      <c r="P124" t="s">
        <v>665</v>
      </c>
      <c r="Q124">
        <v>60600</v>
      </c>
      <c r="R124">
        <v>5900</v>
      </c>
      <c r="S124">
        <v>10.79</v>
      </c>
      <c r="T124">
        <v>60700</v>
      </c>
      <c r="U124">
        <v>60600</v>
      </c>
      <c r="V124">
        <v>-93</v>
      </c>
      <c r="W124">
        <v>332608</v>
      </c>
      <c r="X124">
        <v>19537</v>
      </c>
      <c r="Y124">
        <v>58200</v>
      </c>
      <c r="Z124">
        <v>61300</v>
      </c>
      <c r="AA124">
        <v>57000</v>
      </c>
      <c r="AB124">
        <v>2</v>
      </c>
      <c r="AC124">
        <v>121874</v>
      </c>
      <c r="AD124">
        <v>8041788600</v>
      </c>
      <c r="AE124">
        <v>157.83000000000001</v>
      </c>
      <c r="AF124">
        <v>0.74</v>
      </c>
      <c r="AG124">
        <v>201</v>
      </c>
      <c r="AH124">
        <v>181.49</v>
      </c>
      <c r="AI124">
        <v>27270</v>
      </c>
      <c r="AJ124">
        <v>2</v>
      </c>
      <c r="AK124">
        <v>0</v>
      </c>
      <c r="AL124">
        <v>0</v>
      </c>
      <c r="AM124">
        <v>0</v>
      </c>
    </row>
    <row r="125" spans="1:39" x14ac:dyDescent="0.55000000000000004">
      <c r="A125" t="s">
        <v>287</v>
      </c>
      <c r="B125" t="s">
        <v>671</v>
      </c>
      <c r="C125" t="s">
        <v>672</v>
      </c>
      <c r="D125" t="s">
        <v>293</v>
      </c>
      <c r="E125" t="s">
        <v>294</v>
      </c>
      <c r="F125" t="s">
        <v>221</v>
      </c>
      <c r="H125" t="s">
        <v>380</v>
      </c>
      <c r="I125" t="s">
        <v>222</v>
      </c>
      <c r="J125" t="s">
        <v>381</v>
      </c>
      <c r="K125" t="s">
        <v>382</v>
      </c>
      <c r="L125" t="s">
        <v>673</v>
      </c>
      <c r="N125" t="s">
        <v>233</v>
      </c>
      <c r="P125" t="s">
        <v>674</v>
      </c>
      <c r="Q125">
        <v>60700</v>
      </c>
      <c r="R125">
        <v>6000</v>
      </c>
      <c r="S125">
        <v>10.97</v>
      </c>
      <c r="T125">
        <v>60700</v>
      </c>
      <c r="U125">
        <v>60600</v>
      </c>
      <c r="V125">
        <v>20</v>
      </c>
      <c r="W125">
        <v>332628</v>
      </c>
      <c r="X125">
        <v>19538</v>
      </c>
      <c r="Y125">
        <v>58200</v>
      </c>
      <c r="Z125">
        <v>61300</v>
      </c>
      <c r="AA125">
        <v>57000</v>
      </c>
      <c r="AB125">
        <v>2</v>
      </c>
      <c r="AC125">
        <v>121894</v>
      </c>
      <c r="AD125">
        <v>8043002600</v>
      </c>
      <c r="AE125">
        <v>157.84</v>
      </c>
      <c r="AF125">
        <v>0.74</v>
      </c>
      <c r="AG125">
        <v>201</v>
      </c>
      <c r="AH125">
        <v>181.51</v>
      </c>
      <c r="AI125">
        <v>27315</v>
      </c>
      <c r="AJ125">
        <v>2</v>
      </c>
      <c r="AK125">
        <v>0</v>
      </c>
      <c r="AL125">
        <v>0</v>
      </c>
      <c r="AM125">
        <v>0</v>
      </c>
    </row>
    <row r="126" spans="1:39" x14ac:dyDescent="0.55000000000000004">
      <c r="A126" t="s">
        <v>287</v>
      </c>
      <c r="B126" t="s">
        <v>675</v>
      </c>
      <c r="C126" t="s">
        <v>672</v>
      </c>
      <c r="D126" t="s">
        <v>293</v>
      </c>
      <c r="E126" t="s">
        <v>294</v>
      </c>
      <c r="F126" t="s">
        <v>221</v>
      </c>
      <c r="H126" t="s">
        <v>380</v>
      </c>
      <c r="I126" t="s">
        <v>222</v>
      </c>
      <c r="J126" t="s">
        <v>381</v>
      </c>
      <c r="K126" t="s">
        <v>382</v>
      </c>
      <c r="L126" t="s">
        <v>676</v>
      </c>
      <c r="N126" t="s">
        <v>233</v>
      </c>
      <c r="P126" t="s">
        <v>674</v>
      </c>
      <c r="Q126">
        <v>60700</v>
      </c>
      <c r="R126">
        <v>6000</v>
      </c>
      <c r="S126">
        <v>10.97</v>
      </c>
      <c r="T126">
        <v>60700</v>
      </c>
      <c r="U126">
        <v>60600</v>
      </c>
      <c r="V126">
        <v>50</v>
      </c>
      <c r="W126">
        <v>332678</v>
      </c>
      <c r="X126">
        <v>19541</v>
      </c>
      <c r="Y126">
        <v>58200</v>
      </c>
      <c r="Z126">
        <v>61300</v>
      </c>
      <c r="AA126">
        <v>57000</v>
      </c>
      <c r="AB126">
        <v>2</v>
      </c>
      <c r="AC126">
        <v>121944</v>
      </c>
      <c r="AD126">
        <v>8046037600</v>
      </c>
      <c r="AE126">
        <v>157.87</v>
      </c>
      <c r="AF126">
        <v>0.74</v>
      </c>
      <c r="AG126">
        <v>201</v>
      </c>
      <c r="AH126">
        <v>181.56</v>
      </c>
      <c r="AI126">
        <v>27315</v>
      </c>
      <c r="AJ126">
        <v>2</v>
      </c>
      <c r="AK126">
        <v>0</v>
      </c>
      <c r="AL126">
        <v>0</v>
      </c>
      <c r="AM126">
        <v>0</v>
      </c>
    </row>
    <row r="127" spans="1:39" x14ac:dyDescent="0.55000000000000004">
      <c r="A127" t="s">
        <v>287</v>
      </c>
      <c r="B127" t="s">
        <v>677</v>
      </c>
      <c r="C127" t="s">
        <v>678</v>
      </c>
      <c r="D127" t="s">
        <v>293</v>
      </c>
      <c r="E127" t="s">
        <v>294</v>
      </c>
      <c r="F127" t="s">
        <v>221</v>
      </c>
      <c r="H127" t="s">
        <v>380</v>
      </c>
      <c r="I127" t="s">
        <v>222</v>
      </c>
      <c r="J127" t="s">
        <v>381</v>
      </c>
      <c r="K127" t="s">
        <v>382</v>
      </c>
      <c r="L127" t="s">
        <v>679</v>
      </c>
      <c r="N127" t="s">
        <v>233</v>
      </c>
      <c r="P127" t="s">
        <v>674</v>
      </c>
      <c r="Q127">
        <v>60700</v>
      </c>
      <c r="R127">
        <v>6000</v>
      </c>
      <c r="S127">
        <v>10.97</v>
      </c>
      <c r="T127">
        <v>60700</v>
      </c>
      <c r="U127">
        <v>60600</v>
      </c>
      <c r="V127">
        <v>83</v>
      </c>
      <c r="W127">
        <v>332761</v>
      </c>
      <c r="X127">
        <v>19546</v>
      </c>
      <c r="Y127">
        <v>58200</v>
      </c>
      <c r="Z127">
        <v>61300</v>
      </c>
      <c r="AA127">
        <v>57000</v>
      </c>
      <c r="AB127">
        <v>2</v>
      </c>
      <c r="AC127">
        <v>122027</v>
      </c>
      <c r="AD127">
        <v>8051075700</v>
      </c>
      <c r="AE127">
        <v>157.91</v>
      </c>
      <c r="AF127">
        <v>0.74</v>
      </c>
      <c r="AG127">
        <v>201</v>
      </c>
      <c r="AH127">
        <v>181.64</v>
      </c>
      <c r="AI127">
        <v>27315</v>
      </c>
      <c r="AJ127">
        <v>2</v>
      </c>
      <c r="AK127">
        <v>0</v>
      </c>
      <c r="AL127">
        <v>0</v>
      </c>
      <c r="AM127">
        <v>0</v>
      </c>
    </row>
    <row r="128" spans="1:39" x14ac:dyDescent="0.55000000000000004">
      <c r="A128" t="s">
        <v>287</v>
      </c>
      <c r="B128" t="s">
        <v>680</v>
      </c>
      <c r="C128" t="s">
        <v>681</v>
      </c>
      <c r="D128" t="s">
        <v>293</v>
      </c>
      <c r="E128" t="s">
        <v>294</v>
      </c>
      <c r="F128" t="s">
        <v>221</v>
      </c>
      <c r="H128" t="s">
        <v>620</v>
      </c>
      <c r="I128" t="s">
        <v>222</v>
      </c>
      <c r="J128" t="s">
        <v>621</v>
      </c>
      <c r="K128" t="s">
        <v>622</v>
      </c>
      <c r="L128" t="s">
        <v>682</v>
      </c>
      <c r="N128" t="s">
        <v>233</v>
      </c>
      <c r="P128" t="s">
        <v>674</v>
      </c>
      <c r="Q128">
        <v>60600</v>
      </c>
      <c r="R128">
        <v>5900</v>
      </c>
      <c r="S128">
        <v>10.79</v>
      </c>
      <c r="T128">
        <v>60600</v>
      </c>
      <c r="U128">
        <v>60500</v>
      </c>
      <c r="V128">
        <v>-425</v>
      </c>
      <c r="W128">
        <v>333186</v>
      </c>
      <c r="X128">
        <v>19572</v>
      </c>
      <c r="Y128">
        <v>58200</v>
      </c>
      <c r="Z128">
        <v>61300</v>
      </c>
      <c r="AA128">
        <v>57000</v>
      </c>
      <c r="AB128">
        <v>2</v>
      </c>
      <c r="AC128">
        <v>122452</v>
      </c>
      <c r="AD128">
        <v>8076830700</v>
      </c>
      <c r="AE128">
        <v>158.11000000000001</v>
      </c>
      <c r="AF128">
        <v>0.74</v>
      </c>
      <c r="AG128">
        <v>201</v>
      </c>
      <c r="AH128">
        <v>180.92</v>
      </c>
      <c r="AI128">
        <v>27270</v>
      </c>
      <c r="AJ128">
        <v>2</v>
      </c>
      <c r="AK128">
        <v>0</v>
      </c>
      <c r="AL128">
        <v>0</v>
      </c>
      <c r="AM128">
        <v>0</v>
      </c>
    </row>
    <row r="129" spans="1:39" x14ac:dyDescent="0.55000000000000004">
      <c r="A129" t="s">
        <v>287</v>
      </c>
      <c r="B129" t="s">
        <v>683</v>
      </c>
      <c r="C129" t="s">
        <v>681</v>
      </c>
      <c r="D129" t="s">
        <v>293</v>
      </c>
      <c r="E129" t="s">
        <v>294</v>
      </c>
      <c r="F129" t="s">
        <v>221</v>
      </c>
      <c r="H129" t="s">
        <v>684</v>
      </c>
      <c r="I129" t="s">
        <v>222</v>
      </c>
      <c r="J129" t="s">
        <v>685</v>
      </c>
      <c r="K129" t="s">
        <v>686</v>
      </c>
      <c r="L129" t="s">
        <v>687</v>
      </c>
      <c r="N129" t="s">
        <v>233</v>
      </c>
      <c r="P129" t="s">
        <v>674</v>
      </c>
      <c r="Q129">
        <v>60500</v>
      </c>
      <c r="R129">
        <v>5800</v>
      </c>
      <c r="S129">
        <v>10.6</v>
      </c>
      <c r="T129">
        <v>60600</v>
      </c>
      <c r="U129">
        <v>60500</v>
      </c>
      <c r="V129">
        <v>-20</v>
      </c>
      <c r="W129">
        <v>333206</v>
      </c>
      <c r="X129">
        <v>19573</v>
      </c>
      <c r="Y129">
        <v>58200</v>
      </c>
      <c r="Z129">
        <v>61300</v>
      </c>
      <c r="AA129">
        <v>57000</v>
      </c>
      <c r="AB129">
        <v>2</v>
      </c>
      <c r="AC129">
        <v>122472</v>
      </c>
      <c r="AD129">
        <v>8078040700</v>
      </c>
      <c r="AE129">
        <v>158.12</v>
      </c>
      <c r="AF129">
        <v>0.74</v>
      </c>
      <c r="AG129">
        <v>201</v>
      </c>
      <c r="AH129">
        <v>180.88</v>
      </c>
      <c r="AI129">
        <v>27225</v>
      </c>
      <c r="AJ129">
        <v>2</v>
      </c>
      <c r="AK129">
        <v>0</v>
      </c>
      <c r="AL129">
        <v>0</v>
      </c>
      <c r="AM129">
        <v>0</v>
      </c>
    </row>
    <row r="130" spans="1:39" x14ac:dyDescent="0.55000000000000004">
      <c r="A130" t="s">
        <v>287</v>
      </c>
      <c r="B130" t="s">
        <v>688</v>
      </c>
      <c r="C130" t="s">
        <v>689</v>
      </c>
      <c r="D130" t="s">
        <v>293</v>
      </c>
      <c r="E130" t="s">
        <v>294</v>
      </c>
      <c r="F130" t="s">
        <v>221</v>
      </c>
      <c r="H130" t="s">
        <v>620</v>
      </c>
      <c r="I130" t="s">
        <v>222</v>
      </c>
      <c r="J130" t="s">
        <v>621</v>
      </c>
      <c r="K130" t="s">
        <v>622</v>
      </c>
      <c r="L130" t="s">
        <v>690</v>
      </c>
      <c r="N130" t="s">
        <v>233</v>
      </c>
      <c r="P130" t="s">
        <v>674</v>
      </c>
      <c r="Q130">
        <v>60600</v>
      </c>
      <c r="R130">
        <v>5900</v>
      </c>
      <c r="S130">
        <v>10.79</v>
      </c>
      <c r="T130">
        <v>60600</v>
      </c>
      <c r="U130">
        <v>60500</v>
      </c>
      <c r="V130">
        <v>1</v>
      </c>
      <c r="W130">
        <v>333207</v>
      </c>
      <c r="X130">
        <v>19574</v>
      </c>
      <c r="Y130">
        <v>58200</v>
      </c>
      <c r="Z130">
        <v>61300</v>
      </c>
      <c r="AA130">
        <v>57000</v>
      </c>
      <c r="AB130">
        <v>2</v>
      </c>
      <c r="AC130">
        <v>122473</v>
      </c>
      <c r="AD130">
        <v>8078101300</v>
      </c>
      <c r="AE130">
        <v>158.12</v>
      </c>
      <c r="AF130">
        <v>0.74</v>
      </c>
      <c r="AG130">
        <v>201</v>
      </c>
      <c r="AH130">
        <v>180.88</v>
      </c>
      <c r="AI130">
        <v>27270</v>
      </c>
      <c r="AJ130">
        <v>2</v>
      </c>
      <c r="AK130">
        <v>0</v>
      </c>
      <c r="AL130">
        <v>0</v>
      </c>
      <c r="AM130">
        <v>0</v>
      </c>
    </row>
    <row r="131" spans="1:39" x14ac:dyDescent="0.55000000000000004">
      <c r="A131" t="s">
        <v>287</v>
      </c>
      <c r="B131" t="s">
        <v>691</v>
      </c>
      <c r="C131" t="s">
        <v>692</v>
      </c>
      <c r="D131" t="s">
        <v>293</v>
      </c>
      <c r="E131" t="s">
        <v>294</v>
      </c>
      <c r="F131" t="s">
        <v>221</v>
      </c>
      <c r="H131" t="s">
        <v>620</v>
      </c>
      <c r="I131" t="s">
        <v>222</v>
      </c>
      <c r="J131" t="s">
        <v>621</v>
      </c>
      <c r="K131" t="s">
        <v>622</v>
      </c>
      <c r="L131" t="s">
        <v>693</v>
      </c>
      <c r="N131" t="s">
        <v>233</v>
      </c>
      <c r="P131" t="s">
        <v>674</v>
      </c>
      <c r="Q131">
        <v>60600</v>
      </c>
      <c r="R131">
        <v>5900</v>
      </c>
      <c r="S131">
        <v>10.79</v>
      </c>
      <c r="T131">
        <v>60600</v>
      </c>
      <c r="U131">
        <v>60500</v>
      </c>
      <c r="V131">
        <v>1</v>
      </c>
      <c r="W131">
        <v>333208</v>
      </c>
      <c r="X131">
        <v>19574</v>
      </c>
      <c r="Y131">
        <v>58200</v>
      </c>
      <c r="Z131">
        <v>61300</v>
      </c>
      <c r="AA131">
        <v>57000</v>
      </c>
      <c r="AB131">
        <v>2</v>
      </c>
      <c r="AC131">
        <v>122474</v>
      </c>
      <c r="AD131">
        <v>8078161900</v>
      </c>
      <c r="AE131">
        <v>158.12</v>
      </c>
      <c r="AF131">
        <v>0.74</v>
      </c>
      <c r="AG131">
        <v>201</v>
      </c>
      <c r="AH131">
        <v>180.88</v>
      </c>
      <c r="AI131">
        <v>27270</v>
      </c>
      <c r="AJ131">
        <v>2</v>
      </c>
      <c r="AK131">
        <v>0</v>
      </c>
      <c r="AL131">
        <v>0</v>
      </c>
      <c r="AM131">
        <v>0</v>
      </c>
    </row>
    <row r="132" spans="1:39" x14ac:dyDescent="0.55000000000000004">
      <c r="A132" t="s">
        <v>287</v>
      </c>
      <c r="B132" t="s">
        <v>694</v>
      </c>
      <c r="C132" t="s">
        <v>695</v>
      </c>
      <c r="D132" t="s">
        <v>293</v>
      </c>
      <c r="E132" t="s">
        <v>294</v>
      </c>
      <c r="F132" t="s">
        <v>221</v>
      </c>
      <c r="H132" t="s">
        <v>620</v>
      </c>
      <c r="I132" t="s">
        <v>222</v>
      </c>
      <c r="J132" t="s">
        <v>621</v>
      </c>
      <c r="K132" t="s">
        <v>622</v>
      </c>
      <c r="L132" t="s">
        <v>696</v>
      </c>
      <c r="N132" t="s">
        <v>233</v>
      </c>
      <c r="P132" t="s">
        <v>674</v>
      </c>
      <c r="Q132">
        <v>60600</v>
      </c>
      <c r="R132">
        <v>5900</v>
      </c>
      <c r="S132">
        <v>10.79</v>
      </c>
      <c r="T132">
        <v>60600</v>
      </c>
      <c r="U132">
        <v>60500</v>
      </c>
      <c r="V132">
        <v>1</v>
      </c>
      <c r="W132">
        <v>333209</v>
      </c>
      <c r="X132">
        <v>19574</v>
      </c>
      <c r="Y132">
        <v>58200</v>
      </c>
      <c r="Z132">
        <v>61300</v>
      </c>
      <c r="AA132">
        <v>57000</v>
      </c>
      <c r="AB132">
        <v>2</v>
      </c>
      <c r="AC132">
        <v>122475</v>
      </c>
      <c r="AD132">
        <v>8078222500</v>
      </c>
      <c r="AE132">
        <v>158.12</v>
      </c>
      <c r="AF132">
        <v>0.74</v>
      </c>
      <c r="AG132">
        <v>201</v>
      </c>
      <c r="AH132">
        <v>180.88</v>
      </c>
      <c r="AI132">
        <v>27270</v>
      </c>
      <c r="AJ132">
        <v>2</v>
      </c>
      <c r="AK132">
        <v>0</v>
      </c>
      <c r="AL132">
        <v>0</v>
      </c>
      <c r="AM132">
        <v>0</v>
      </c>
    </row>
    <row r="133" spans="1:39" x14ac:dyDescent="0.55000000000000004">
      <c r="A133" t="s">
        <v>287</v>
      </c>
      <c r="B133" t="s">
        <v>697</v>
      </c>
      <c r="C133" t="s">
        <v>698</v>
      </c>
      <c r="D133" t="s">
        <v>293</v>
      </c>
      <c r="E133" t="s">
        <v>294</v>
      </c>
      <c r="F133" t="s">
        <v>221</v>
      </c>
      <c r="H133" t="s">
        <v>620</v>
      </c>
      <c r="I133" t="s">
        <v>222</v>
      </c>
      <c r="J133" t="s">
        <v>621</v>
      </c>
      <c r="K133" t="s">
        <v>622</v>
      </c>
      <c r="L133" t="s">
        <v>699</v>
      </c>
      <c r="N133" t="s">
        <v>233</v>
      </c>
      <c r="P133" t="s">
        <v>674</v>
      </c>
      <c r="Q133">
        <v>60600</v>
      </c>
      <c r="R133">
        <v>5900</v>
      </c>
      <c r="S133">
        <v>10.79</v>
      </c>
      <c r="T133">
        <v>60600</v>
      </c>
      <c r="U133">
        <v>60500</v>
      </c>
      <c r="V133">
        <v>1</v>
      </c>
      <c r="W133">
        <v>333210</v>
      </c>
      <c r="X133">
        <v>19574</v>
      </c>
      <c r="Y133">
        <v>58200</v>
      </c>
      <c r="Z133">
        <v>61300</v>
      </c>
      <c r="AA133">
        <v>57000</v>
      </c>
      <c r="AB133">
        <v>2</v>
      </c>
      <c r="AC133">
        <v>122476</v>
      </c>
      <c r="AD133">
        <v>8078283100</v>
      </c>
      <c r="AE133">
        <v>158.12</v>
      </c>
      <c r="AF133">
        <v>0.74</v>
      </c>
      <c r="AG133">
        <v>201</v>
      </c>
      <c r="AH133">
        <v>180.89</v>
      </c>
      <c r="AI133">
        <v>27270</v>
      </c>
      <c r="AJ133">
        <v>2</v>
      </c>
      <c r="AK133">
        <v>0</v>
      </c>
      <c r="AL133">
        <v>0</v>
      </c>
      <c r="AM133">
        <v>0</v>
      </c>
    </row>
    <row r="134" spans="1:39" x14ac:dyDescent="0.55000000000000004">
      <c r="A134" t="s">
        <v>287</v>
      </c>
      <c r="B134" t="s">
        <v>700</v>
      </c>
      <c r="C134" t="s">
        <v>698</v>
      </c>
      <c r="D134" t="s">
        <v>293</v>
      </c>
      <c r="E134" t="s">
        <v>294</v>
      </c>
      <c r="F134" t="s">
        <v>221</v>
      </c>
      <c r="H134" t="s">
        <v>620</v>
      </c>
      <c r="I134" t="s">
        <v>222</v>
      </c>
      <c r="J134" t="s">
        <v>621</v>
      </c>
      <c r="K134" t="s">
        <v>622</v>
      </c>
      <c r="L134" t="s">
        <v>701</v>
      </c>
      <c r="N134" t="s">
        <v>233</v>
      </c>
      <c r="P134" t="s">
        <v>674</v>
      </c>
      <c r="Q134">
        <v>60600</v>
      </c>
      <c r="R134">
        <v>5900</v>
      </c>
      <c r="S134">
        <v>10.79</v>
      </c>
      <c r="T134">
        <v>60600</v>
      </c>
      <c r="U134">
        <v>60500</v>
      </c>
      <c r="V134">
        <v>1</v>
      </c>
      <c r="W134">
        <v>333211</v>
      </c>
      <c r="X134">
        <v>19574</v>
      </c>
      <c r="Y134">
        <v>58200</v>
      </c>
      <c r="Z134">
        <v>61300</v>
      </c>
      <c r="AA134">
        <v>57000</v>
      </c>
      <c r="AB134">
        <v>2</v>
      </c>
      <c r="AC134">
        <v>122477</v>
      </c>
      <c r="AD134">
        <v>8078343700</v>
      </c>
      <c r="AE134">
        <v>158.12</v>
      </c>
      <c r="AF134">
        <v>0.74</v>
      </c>
      <c r="AG134">
        <v>201</v>
      </c>
      <c r="AH134">
        <v>180.89</v>
      </c>
      <c r="AI134">
        <v>27270</v>
      </c>
      <c r="AJ134">
        <v>2</v>
      </c>
      <c r="AK134">
        <v>0</v>
      </c>
      <c r="AL134">
        <v>0</v>
      </c>
      <c r="AM134">
        <v>0</v>
      </c>
    </row>
    <row r="135" spans="1:39" x14ac:dyDescent="0.55000000000000004">
      <c r="A135" t="s">
        <v>287</v>
      </c>
      <c r="B135" t="s">
        <v>702</v>
      </c>
      <c r="C135" t="s">
        <v>703</v>
      </c>
      <c r="D135" t="s">
        <v>293</v>
      </c>
      <c r="E135" t="s">
        <v>294</v>
      </c>
      <c r="F135" t="s">
        <v>221</v>
      </c>
      <c r="H135" t="s">
        <v>620</v>
      </c>
      <c r="I135" t="s">
        <v>222</v>
      </c>
      <c r="J135" t="s">
        <v>621</v>
      </c>
      <c r="K135" t="s">
        <v>622</v>
      </c>
      <c r="L135" t="s">
        <v>704</v>
      </c>
      <c r="N135" t="s">
        <v>233</v>
      </c>
      <c r="P135" t="s">
        <v>674</v>
      </c>
      <c r="Q135">
        <v>60600</v>
      </c>
      <c r="R135">
        <v>5900</v>
      </c>
      <c r="S135">
        <v>10.79</v>
      </c>
      <c r="T135">
        <v>60600</v>
      </c>
      <c r="U135">
        <v>60500</v>
      </c>
      <c r="V135">
        <v>1</v>
      </c>
      <c r="W135">
        <v>333212</v>
      </c>
      <c r="X135">
        <v>19574</v>
      </c>
      <c r="Y135">
        <v>58200</v>
      </c>
      <c r="Z135">
        <v>61300</v>
      </c>
      <c r="AA135">
        <v>57000</v>
      </c>
      <c r="AB135">
        <v>2</v>
      </c>
      <c r="AC135">
        <v>122478</v>
      </c>
      <c r="AD135">
        <v>8078404300</v>
      </c>
      <c r="AE135">
        <v>158.12</v>
      </c>
      <c r="AF135">
        <v>0.74</v>
      </c>
      <c r="AG135">
        <v>201</v>
      </c>
      <c r="AH135">
        <v>180.89</v>
      </c>
      <c r="AI135">
        <v>27270</v>
      </c>
      <c r="AJ135">
        <v>2</v>
      </c>
      <c r="AK135">
        <v>0</v>
      </c>
      <c r="AL135">
        <v>0</v>
      </c>
      <c r="AM135">
        <v>0</v>
      </c>
    </row>
    <row r="136" spans="1:39" x14ac:dyDescent="0.55000000000000004">
      <c r="A136" t="s">
        <v>287</v>
      </c>
      <c r="B136" t="s">
        <v>705</v>
      </c>
      <c r="C136" t="s">
        <v>703</v>
      </c>
      <c r="D136" t="s">
        <v>293</v>
      </c>
      <c r="E136" t="s">
        <v>294</v>
      </c>
      <c r="F136" t="s">
        <v>221</v>
      </c>
      <c r="H136" t="s">
        <v>620</v>
      </c>
      <c r="I136" t="s">
        <v>222</v>
      </c>
      <c r="J136" t="s">
        <v>621</v>
      </c>
      <c r="K136" t="s">
        <v>622</v>
      </c>
      <c r="L136" t="s">
        <v>706</v>
      </c>
      <c r="N136" t="s">
        <v>233</v>
      </c>
      <c r="P136" t="s">
        <v>674</v>
      </c>
      <c r="Q136">
        <v>60600</v>
      </c>
      <c r="R136">
        <v>5900</v>
      </c>
      <c r="S136">
        <v>10.79</v>
      </c>
      <c r="T136">
        <v>60600</v>
      </c>
      <c r="U136">
        <v>60500</v>
      </c>
      <c r="V136">
        <v>1</v>
      </c>
      <c r="W136">
        <v>333213</v>
      </c>
      <c r="X136">
        <v>19574</v>
      </c>
      <c r="Y136">
        <v>58200</v>
      </c>
      <c r="Z136">
        <v>61300</v>
      </c>
      <c r="AA136">
        <v>57000</v>
      </c>
      <c r="AB136">
        <v>2</v>
      </c>
      <c r="AC136">
        <v>122479</v>
      </c>
      <c r="AD136">
        <v>8078464900</v>
      </c>
      <c r="AE136">
        <v>158.12</v>
      </c>
      <c r="AF136">
        <v>0.74</v>
      </c>
      <c r="AG136">
        <v>201</v>
      </c>
      <c r="AH136">
        <v>180.89</v>
      </c>
      <c r="AI136">
        <v>27270</v>
      </c>
      <c r="AJ136">
        <v>2</v>
      </c>
      <c r="AK136">
        <v>0</v>
      </c>
      <c r="AL136">
        <v>0</v>
      </c>
      <c r="AM136">
        <v>0</v>
      </c>
    </row>
    <row r="137" spans="1:39" x14ac:dyDescent="0.55000000000000004">
      <c r="A137" t="s">
        <v>287</v>
      </c>
      <c r="B137" t="s">
        <v>707</v>
      </c>
      <c r="C137" t="s">
        <v>703</v>
      </c>
      <c r="D137" t="s">
        <v>293</v>
      </c>
      <c r="E137" t="s">
        <v>294</v>
      </c>
      <c r="F137" t="s">
        <v>221</v>
      </c>
      <c r="H137" t="s">
        <v>620</v>
      </c>
      <c r="I137" t="s">
        <v>222</v>
      </c>
      <c r="J137" t="s">
        <v>621</v>
      </c>
      <c r="K137" t="s">
        <v>622</v>
      </c>
      <c r="L137" t="s">
        <v>708</v>
      </c>
      <c r="N137" t="s">
        <v>233</v>
      </c>
      <c r="P137" t="s">
        <v>674</v>
      </c>
      <c r="Q137">
        <v>60600</v>
      </c>
      <c r="R137">
        <v>5900</v>
      </c>
      <c r="S137">
        <v>10.79</v>
      </c>
      <c r="T137">
        <v>60600</v>
      </c>
      <c r="U137">
        <v>60500</v>
      </c>
      <c r="V137">
        <v>2</v>
      </c>
      <c r="W137">
        <v>333215</v>
      </c>
      <c r="X137">
        <v>19574</v>
      </c>
      <c r="Y137">
        <v>58200</v>
      </c>
      <c r="Z137">
        <v>61300</v>
      </c>
      <c r="AA137">
        <v>57000</v>
      </c>
      <c r="AB137">
        <v>2</v>
      </c>
      <c r="AC137">
        <v>122481</v>
      </c>
      <c r="AD137">
        <v>8078586100</v>
      </c>
      <c r="AE137">
        <v>158.12</v>
      </c>
      <c r="AF137">
        <v>0.74</v>
      </c>
      <c r="AG137">
        <v>201</v>
      </c>
      <c r="AH137">
        <v>180.89</v>
      </c>
      <c r="AI137">
        <v>27270</v>
      </c>
      <c r="AJ137">
        <v>2</v>
      </c>
      <c r="AK137">
        <v>0</v>
      </c>
      <c r="AL137">
        <v>0</v>
      </c>
      <c r="AM137">
        <v>0</v>
      </c>
    </row>
    <row r="138" spans="1:39" x14ac:dyDescent="0.55000000000000004">
      <c r="A138" t="s">
        <v>287</v>
      </c>
      <c r="B138" t="s">
        <v>709</v>
      </c>
      <c r="C138" t="s">
        <v>710</v>
      </c>
      <c r="D138" t="s">
        <v>293</v>
      </c>
      <c r="E138" t="s">
        <v>294</v>
      </c>
      <c r="F138" t="s">
        <v>221</v>
      </c>
      <c r="H138" t="s">
        <v>620</v>
      </c>
      <c r="I138" t="s">
        <v>222</v>
      </c>
      <c r="J138" t="s">
        <v>621</v>
      </c>
      <c r="K138" t="s">
        <v>622</v>
      </c>
      <c r="L138" t="s">
        <v>711</v>
      </c>
      <c r="N138" t="s">
        <v>233</v>
      </c>
      <c r="P138" t="s">
        <v>674</v>
      </c>
      <c r="Q138">
        <v>60600</v>
      </c>
      <c r="R138">
        <v>5900</v>
      </c>
      <c r="S138">
        <v>10.79</v>
      </c>
      <c r="T138">
        <v>60600</v>
      </c>
      <c r="U138">
        <v>60500</v>
      </c>
      <c r="V138">
        <v>6</v>
      </c>
      <c r="W138">
        <v>333221</v>
      </c>
      <c r="X138">
        <v>19574</v>
      </c>
      <c r="Y138">
        <v>58200</v>
      </c>
      <c r="Z138">
        <v>61300</v>
      </c>
      <c r="AA138">
        <v>57000</v>
      </c>
      <c r="AB138">
        <v>2</v>
      </c>
      <c r="AC138">
        <v>122487</v>
      </c>
      <c r="AD138">
        <v>8078949700</v>
      </c>
      <c r="AE138">
        <v>158.12</v>
      </c>
      <c r="AF138">
        <v>0.74</v>
      </c>
      <c r="AG138">
        <v>201</v>
      </c>
      <c r="AH138">
        <v>180.9</v>
      </c>
      <c r="AI138">
        <v>27270</v>
      </c>
      <c r="AJ138">
        <v>2</v>
      </c>
      <c r="AK138">
        <v>0</v>
      </c>
      <c r="AL138">
        <v>0</v>
      </c>
      <c r="AM138">
        <v>0</v>
      </c>
    </row>
    <row r="139" spans="1:39" x14ac:dyDescent="0.55000000000000004">
      <c r="A139" t="s">
        <v>287</v>
      </c>
      <c r="B139" t="s">
        <v>712</v>
      </c>
      <c r="C139" t="s">
        <v>713</v>
      </c>
      <c r="D139" t="s">
        <v>293</v>
      </c>
      <c r="E139" t="s">
        <v>294</v>
      </c>
      <c r="F139" t="s">
        <v>221</v>
      </c>
      <c r="H139" t="s">
        <v>684</v>
      </c>
      <c r="I139" t="s">
        <v>222</v>
      </c>
      <c r="J139" t="s">
        <v>685</v>
      </c>
      <c r="K139" t="s">
        <v>686</v>
      </c>
      <c r="L139" t="s">
        <v>714</v>
      </c>
      <c r="N139" t="s">
        <v>233</v>
      </c>
      <c r="P139" t="s">
        <v>674</v>
      </c>
      <c r="Q139">
        <v>60500</v>
      </c>
      <c r="R139">
        <v>5800</v>
      </c>
      <c r="S139">
        <v>10.6</v>
      </c>
      <c r="T139">
        <v>60600</v>
      </c>
      <c r="U139">
        <v>60500</v>
      </c>
      <c r="V139">
        <v>-5</v>
      </c>
      <c r="W139">
        <v>333226</v>
      </c>
      <c r="X139">
        <v>19575</v>
      </c>
      <c r="Y139">
        <v>58200</v>
      </c>
      <c r="Z139">
        <v>61300</v>
      </c>
      <c r="AA139">
        <v>57000</v>
      </c>
      <c r="AB139">
        <v>2</v>
      </c>
      <c r="AC139">
        <v>122492</v>
      </c>
      <c r="AD139">
        <v>8079252200</v>
      </c>
      <c r="AE139">
        <v>158.13</v>
      </c>
      <c r="AF139">
        <v>0.74</v>
      </c>
      <c r="AG139">
        <v>201</v>
      </c>
      <c r="AH139">
        <v>180.89</v>
      </c>
      <c r="AI139">
        <v>27225</v>
      </c>
      <c r="AJ139">
        <v>2</v>
      </c>
      <c r="AK139">
        <v>0</v>
      </c>
      <c r="AL139">
        <v>0</v>
      </c>
      <c r="AM139">
        <v>0</v>
      </c>
    </row>
    <row r="140" spans="1:39" x14ac:dyDescent="0.55000000000000004">
      <c r="A140" t="s">
        <v>287</v>
      </c>
      <c r="B140" t="s">
        <v>715</v>
      </c>
      <c r="C140" t="s">
        <v>713</v>
      </c>
      <c r="D140" t="s">
        <v>293</v>
      </c>
      <c r="E140" t="s">
        <v>294</v>
      </c>
      <c r="F140" t="s">
        <v>221</v>
      </c>
      <c r="H140" t="s">
        <v>620</v>
      </c>
      <c r="I140" t="s">
        <v>222</v>
      </c>
      <c r="J140" t="s">
        <v>621</v>
      </c>
      <c r="K140" t="s">
        <v>622</v>
      </c>
      <c r="L140" t="s">
        <v>716</v>
      </c>
      <c r="N140" t="s">
        <v>233</v>
      </c>
      <c r="P140" t="s">
        <v>717</v>
      </c>
      <c r="Q140">
        <v>60600</v>
      </c>
      <c r="R140">
        <v>5900</v>
      </c>
      <c r="S140">
        <v>10.79</v>
      </c>
      <c r="T140">
        <v>60600</v>
      </c>
      <c r="U140">
        <v>60500</v>
      </c>
      <c r="V140">
        <v>6</v>
      </c>
      <c r="W140">
        <v>333232</v>
      </c>
      <c r="X140">
        <v>19575</v>
      </c>
      <c r="Y140">
        <v>58200</v>
      </c>
      <c r="Z140">
        <v>61300</v>
      </c>
      <c r="AA140">
        <v>57000</v>
      </c>
      <c r="AB140">
        <v>2</v>
      </c>
      <c r="AC140">
        <v>122498</v>
      </c>
      <c r="AD140">
        <v>8079615800</v>
      </c>
      <c r="AE140">
        <v>158.13</v>
      </c>
      <c r="AF140">
        <v>0.74</v>
      </c>
      <c r="AG140">
        <v>201</v>
      </c>
      <c r="AH140">
        <v>180.89</v>
      </c>
      <c r="AI140">
        <v>27270</v>
      </c>
      <c r="AJ140">
        <v>2</v>
      </c>
      <c r="AK140">
        <v>0</v>
      </c>
      <c r="AL140">
        <v>0</v>
      </c>
      <c r="AM140">
        <v>0</v>
      </c>
    </row>
    <row r="141" spans="1:39" x14ac:dyDescent="0.55000000000000004">
      <c r="A141" t="s">
        <v>287</v>
      </c>
      <c r="B141" t="s">
        <v>718</v>
      </c>
      <c r="C141" t="s">
        <v>719</v>
      </c>
      <c r="D141" t="s">
        <v>293</v>
      </c>
      <c r="E141" t="s">
        <v>294</v>
      </c>
      <c r="F141" t="s">
        <v>221</v>
      </c>
      <c r="H141" t="s">
        <v>620</v>
      </c>
      <c r="I141" t="s">
        <v>222</v>
      </c>
      <c r="J141" t="s">
        <v>621</v>
      </c>
      <c r="K141" t="s">
        <v>622</v>
      </c>
      <c r="L141" t="s">
        <v>720</v>
      </c>
      <c r="N141" t="s">
        <v>233</v>
      </c>
      <c r="P141" t="s">
        <v>717</v>
      </c>
      <c r="Q141">
        <v>60600</v>
      </c>
      <c r="R141">
        <v>5900</v>
      </c>
      <c r="S141">
        <v>10.79</v>
      </c>
      <c r="T141">
        <v>60600</v>
      </c>
      <c r="U141">
        <v>60500</v>
      </c>
      <c r="V141">
        <v>10</v>
      </c>
      <c r="W141">
        <v>333242</v>
      </c>
      <c r="X141">
        <v>19576</v>
      </c>
      <c r="Y141">
        <v>58200</v>
      </c>
      <c r="Z141">
        <v>61300</v>
      </c>
      <c r="AA141">
        <v>57000</v>
      </c>
      <c r="AB141">
        <v>2</v>
      </c>
      <c r="AC141">
        <v>122508</v>
      </c>
      <c r="AD141">
        <v>8080221800</v>
      </c>
      <c r="AE141">
        <v>158.13</v>
      </c>
      <c r="AF141">
        <v>0.74</v>
      </c>
      <c r="AG141">
        <v>201</v>
      </c>
      <c r="AH141">
        <v>180.9</v>
      </c>
      <c r="AI141">
        <v>27270</v>
      </c>
      <c r="AJ141">
        <v>2</v>
      </c>
      <c r="AK141">
        <v>0</v>
      </c>
      <c r="AL141">
        <v>0</v>
      </c>
      <c r="AM141">
        <v>0</v>
      </c>
    </row>
    <row r="142" spans="1:39" x14ac:dyDescent="0.55000000000000004">
      <c r="A142" t="s">
        <v>287</v>
      </c>
      <c r="B142" t="s">
        <v>721</v>
      </c>
      <c r="C142" t="s">
        <v>722</v>
      </c>
      <c r="D142" t="s">
        <v>293</v>
      </c>
      <c r="E142" t="s">
        <v>294</v>
      </c>
      <c r="F142" t="s">
        <v>221</v>
      </c>
      <c r="H142" t="s">
        <v>620</v>
      </c>
      <c r="I142" t="s">
        <v>222</v>
      </c>
      <c r="J142" t="s">
        <v>621</v>
      </c>
      <c r="K142" t="s">
        <v>622</v>
      </c>
      <c r="L142" t="s">
        <v>723</v>
      </c>
      <c r="N142" t="s">
        <v>233</v>
      </c>
      <c r="P142" t="s">
        <v>724</v>
      </c>
      <c r="Q142">
        <v>60600</v>
      </c>
      <c r="R142">
        <v>5900</v>
      </c>
      <c r="S142">
        <v>10.79</v>
      </c>
      <c r="T142">
        <v>60600</v>
      </c>
      <c r="U142">
        <v>60500</v>
      </c>
      <c r="V142">
        <v>65</v>
      </c>
      <c r="W142">
        <v>333307</v>
      </c>
      <c r="X142">
        <v>19580</v>
      </c>
      <c r="Y142">
        <v>58200</v>
      </c>
      <c r="Z142">
        <v>61300</v>
      </c>
      <c r="AA142">
        <v>57000</v>
      </c>
      <c r="AB142">
        <v>2</v>
      </c>
      <c r="AC142">
        <v>122573</v>
      </c>
      <c r="AD142">
        <v>8084160800</v>
      </c>
      <c r="AE142">
        <v>158.16</v>
      </c>
      <c r="AF142">
        <v>0.74</v>
      </c>
      <c r="AG142">
        <v>201</v>
      </c>
      <c r="AH142">
        <v>180.96</v>
      </c>
      <c r="AI142">
        <v>27270</v>
      </c>
      <c r="AJ142">
        <v>2</v>
      </c>
      <c r="AK142">
        <v>0</v>
      </c>
      <c r="AL142">
        <v>0</v>
      </c>
      <c r="AM142">
        <v>0</v>
      </c>
    </row>
    <row r="143" spans="1:39" x14ac:dyDescent="0.55000000000000004">
      <c r="A143" t="s">
        <v>287</v>
      </c>
      <c r="B143" t="s">
        <v>725</v>
      </c>
      <c r="C143" t="s">
        <v>726</v>
      </c>
      <c r="D143" t="s">
        <v>293</v>
      </c>
      <c r="E143" t="s">
        <v>294</v>
      </c>
      <c r="F143" t="s">
        <v>221</v>
      </c>
      <c r="H143" t="s">
        <v>620</v>
      </c>
      <c r="I143" t="s">
        <v>222</v>
      </c>
      <c r="J143" t="s">
        <v>621</v>
      </c>
      <c r="K143" t="s">
        <v>622</v>
      </c>
      <c r="L143" t="s">
        <v>727</v>
      </c>
      <c r="N143" t="s">
        <v>233</v>
      </c>
      <c r="P143" t="s">
        <v>724</v>
      </c>
      <c r="Q143">
        <v>60600</v>
      </c>
      <c r="R143">
        <v>5900</v>
      </c>
      <c r="S143">
        <v>10.79</v>
      </c>
      <c r="T143">
        <v>60600</v>
      </c>
      <c r="U143">
        <v>60500</v>
      </c>
      <c r="V143">
        <v>5</v>
      </c>
      <c r="W143">
        <v>333312</v>
      </c>
      <c r="X143">
        <v>19580</v>
      </c>
      <c r="Y143">
        <v>58200</v>
      </c>
      <c r="Z143">
        <v>61300</v>
      </c>
      <c r="AA143">
        <v>57000</v>
      </c>
      <c r="AB143">
        <v>2</v>
      </c>
      <c r="AC143">
        <v>122578</v>
      </c>
      <c r="AD143">
        <v>8084463800</v>
      </c>
      <c r="AE143">
        <v>158.16999999999999</v>
      </c>
      <c r="AF143">
        <v>0.74</v>
      </c>
      <c r="AG143">
        <v>201</v>
      </c>
      <c r="AH143">
        <v>180.97</v>
      </c>
      <c r="AI143">
        <v>27270</v>
      </c>
      <c r="AJ143">
        <v>2</v>
      </c>
      <c r="AK143">
        <v>0</v>
      </c>
      <c r="AL143">
        <v>0</v>
      </c>
      <c r="AM143">
        <v>0</v>
      </c>
    </row>
    <row r="144" spans="1:39" x14ac:dyDescent="0.55000000000000004">
      <c r="A144" t="s">
        <v>287</v>
      </c>
      <c r="B144" t="s">
        <v>728</v>
      </c>
      <c r="C144" t="s">
        <v>726</v>
      </c>
      <c r="D144" t="s">
        <v>293</v>
      </c>
      <c r="E144" t="s">
        <v>294</v>
      </c>
      <c r="F144" t="s">
        <v>221</v>
      </c>
      <c r="H144" t="s">
        <v>620</v>
      </c>
      <c r="I144" t="s">
        <v>222</v>
      </c>
      <c r="J144" t="s">
        <v>621</v>
      </c>
      <c r="K144" t="s">
        <v>622</v>
      </c>
      <c r="L144" t="s">
        <v>729</v>
      </c>
      <c r="N144" t="s">
        <v>233</v>
      </c>
      <c r="P144" t="s">
        <v>724</v>
      </c>
      <c r="Q144">
        <v>60600</v>
      </c>
      <c r="R144">
        <v>5900</v>
      </c>
      <c r="S144">
        <v>10.79</v>
      </c>
      <c r="T144">
        <v>60600</v>
      </c>
      <c r="U144">
        <v>60500</v>
      </c>
      <c r="V144">
        <v>109</v>
      </c>
      <c r="W144">
        <v>333421</v>
      </c>
      <c r="X144">
        <v>19586</v>
      </c>
      <c r="Y144">
        <v>58200</v>
      </c>
      <c r="Z144">
        <v>61300</v>
      </c>
      <c r="AA144">
        <v>57000</v>
      </c>
      <c r="AB144">
        <v>2</v>
      </c>
      <c r="AC144">
        <v>122687</v>
      </c>
      <c r="AD144">
        <v>8091069200</v>
      </c>
      <c r="AE144">
        <v>158.22</v>
      </c>
      <c r="AF144">
        <v>0.74</v>
      </c>
      <c r="AG144">
        <v>201</v>
      </c>
      <c r="AH144">
        <v>181.07</v>
      </c>
      <c r="AI144">
        <v>27270</v>
      </c>
      <c r="AJ144">
        <v>2</v>
      </c>
      <c r="AK144">
        <v>0</v>
      </c>
      <c r="AL144">
        <v>0</v>
      </c>
      <c r="AM144">
        <v>0</v>
      </c>
    </row>
    <row r="145" spans="1:39" x14ac:dyDescent="0.55000000000000004">
      <c r="A145" t="s">
        <v>287</v>
      </c>
      <c r="B145" t="s">
        <v>730</v>
      </c>
      <c r="C145" t="s">
        <v>731</v>
      </c>
      <c r="D145" t="s">
        <v>293</v>
      </c>
      <c r="E145" t="s">
        <v>294</v>
      </c>
      <c r="F145" t="s">
        <v>221</v>
      </c>
      <c r="H145" t="s">
        <v>380</v>
      </c>
      <c r="I145" t="s">
        <v>222</v>
      </c>
      <c r="J145" t="s">
        <v>381</v>
      </c>
      <c r="K145" t="s">
        <v>382</v>
      </c>
      <c r="L145" t="s">
        <v>732</v>
      </c>
      <c r="N145" t="s">
        <v>233</v>
      </c>
      <c r="P145" t="s">
        <v>724</v>
      </c>
      <c r="Q145">
        <v>60700</v>
      </c>
      <c r="R145">
        <v>6000</v>
      </c>
      <c r="S145">
        <v>10.97</v>
      </c>
      <c r="T145">
        <v>60700</v>
      </c>
      <c r="U145">
        <v>60500</v>
      </c>
      <c r="V145">
        <v>91</v>
      </c>
      <c r="W145">
        <v>333512</v>
      </c>
      <c r="X145">
        <v>19592</v>
      </c>
      <c r="Y145">
        <v>58200</v>
      </c>
      <c r="Z145">
        <v>61300</v>
      </c>
      <c r="AA145">
        <v>57000</v>
      </c>
      <c r="AB145">
        <v>2</v>
      </c>
      <c r="AC145">
        <v>122778</v>
      </c>
      <c r="AD145">
        <v>8096592900</v>
      </c>
      <c r="AE145">
        <v>158.26</v>
      </c>
      <c r="AF145">
        <v>0.74</v>
      </c>
      <c r="AG145">
        <v>201</v>
      </c>
      <c r="AH145">
        <v>181.15</v>
      </c>
      <c r="AI145">
        <v>27315</v>
      </c>
      <c r="AJ145">
        <v>2</v>
      </c>
      <c r="AK145">
        <v>0</v>
      </c>
      <c r="AL145">
        <v>0</v>
      </c>
      <c r="AM145">
        <v>0</v>
      </c>
    </row>
    <row r="146" spans="1:39" x14ac:dyDescent="0.55000000000000004">
      <c r="A146" t="s">
        <v>287</v>
      </c>
      <c r="B146" t="s">
        <v>733</v>
      </c>
      <c r="C146" t="s">
        <v>734</v>
      </c>
      <c r="D146" t="s">
        <v>293</v>
      </c>
      <c r="E146" t="s">
        <v>294</v>
      </c>
      <c r="F146" t="s">
        <v>221</v>
      </c>
      <c r="H146" t="s">
        <v>684</v>
      </c>
      <c r="I146" t="s">
        <v>222</v>
      </c>
      <c r="J146" t="s">
        <v>685</v>
      </c>
      <c r="K146" t="s">
        <v>686</v>
      </c>
      <c r="L146" t="s">
        <v>735</v>
      </c>
      <c r="N146" t="s">
        <v>233</v>
      </c>
      <c r="P146" t="s">
        <v>724</v>
      </c>
      <c r="Q146">
        <v>60500</v>
      </c>
      <c r="R146">
        <v>5800</v>
      </c>
      <c r="S146">
        <v>10.6</v>
      </c>
      <c r="T146">
        <v>60700</v>
      </c>
      <c r="U146">
        <v>60500</v>
      </c>
      <c r="V146">
        <v>-10</v>
      </c>
      <c r="W146">
        <v>333522</v>
      </c>
      <c r="X146">
        <v>19593</v>
      </c>
      <c r="Y146">
        <v>58200</v>
      </c>
      <c r="Z146">
        <v>61300</v>
      </c>
      <c r="AA146">
        <v>57000</v>
      </c>
      <c r="AB146">
        <v>2</v>
      </c>
      <c r="AC146">
        <v>122788</v>
      </c>
      <c r="AD146">
        <v>8097197900</v>
      </c>
      <c r="AE146">
        <v>158.27000000000001</v>
      </c>
      <c r="AF146">
        <v>0.74</v>
      </c>
      <c r="AG146">
        <v>201</v>
      </c>
      <c r="AH146">
        <v>181.14</v>
      </c>
      <c r="AI146">
        <v>27225</v>
      </c>
      <c r="AJ146">
        <v>2</v>
      </c>
      <c r="AK146">
        <v>0</v>
      </c>
      <c r="AL146">
        <v>0</v>
      </c>
      <c r="AM146">
        <v>0</v>
      </c>
    </row>
    <row r="147" spans="1:39" x14ac:dyDescent="0.55000000000000004">
      <c r="A147" t="s">
        <v>287</v>
      </c>
      <c r="B147" t="s">
        <v>736</v>
      </c>
      <c r="C147" t="s">
        <v>737</v>
      </c>
      <c r="D147" t="s">
        <v>293</v>
      </c>
      <c r="E147" t="s">
        <v>294</v>
      </c>
      <c r="F147" t="s">
        <v>221</v>
      </c>
      <c r="H147" t="s">
        <v>684</v>
      </c>
      <c r="I147" t="s">
        <v>222</v>
      </c>
      <c r="J147" t="s">
        <v>685</v>
      </c>
      <c r="K147" t="s">
        <v>686</v>
      </c>
      <c r="L147" t="s">
        <v>738</v>
      </c>
      <c r="N147" t="s">
        <v>233</v>
      </c>
      <c r="P147" t="s">
        <v>724</v>
      </c>
      <c r="Q147">
        <v>60500</v>
      </c>
      <c r="R147">
        <v>5800</v>
      </c>
      <c r="S147">
        <v>10.6</v>
      </c>
      <c r="T147">
        <v>60700</v>
      </c>
      <c r="U147">
        <v>60500</v>
      </c>
      <c r="V147">
        <v>-2</v>
      </c>
      <c r="W147">
        <v>333524</v>
      </c>
      <c r="X147">
        <v>19593</v>
      </c>
      <c r="Y147">
        <v>58200</v>
      </c>
      <c r="Z147">
        <v>61300</v>
      </c>
      <c r="AA147">
        <v>57000</v>
      </c>
      <c r="AB147">
        <v>2</v>
      </c>
      <c r="AC147">
        <v>122790</v>
      </c>
      <c r="AD147">
        <v>8097318900</v>
      </c>
      <c r="AE147">
        <v>158.27000000000001</v>
      </c>
      <c r="AF147">
        <v>0.74</v>
      </c>
      <c r="AG147">
        <v>201</v>
      </c>
      <c r="AH147">
        <v>181.13</v>
      </c>
      <c r="AI147">
        <v>27225</v>
      </c>
      <c r="AJ147">
        <v>2</v>
      </c>
      <c r="AK147">
        <v>0</v>
      </c>
      <c r="AL147">
        <v>0</v>
      </c>
      <c r="AM147">
        <v>0</v>
      </c>
    </row>
    <row r="148" spans="1:39" x14ac:dyDescent="0.55000000000000004">
      <c r="A148" t="s">
        <v>287</v>
      </c>
      <c r="B148" t="s">
        <v>739</v>
      </c>
      <c r="C148" t="s">
        <v>737</v>
      </c>
      <c r="D148" t="s">
        <v>293</v>
      </c>
      <c r="E148" t="s">
        <v>294</v>
      </c>
      <c r="F148" t="s">
        <v>221</v>
      </c>
      <c r="H148" t="s">
        <v>620</v>
      </c>
      <c r="I148" t="s">
        <v>222</v>
      </c>
      <c r="J148" t="s">
        <v>621</v>
      </c>
      <c r="K148" t="s">
        <v>622</v>
      </c>
      <c r="L148" t="s">
        <v>740</v>
      </c>
      <c r="N148" t="s">
        <v>233</v>
      </c>
      <c r="P148" t="s">
        <v>724</v>
      </c>
      <c r="Q148">
        <v>60600</v>
      </c>
      <c r="R148">
        <v>5900</v>
      </c>
      <c r="S148">
        <v>10.79</v>
      </c>
      <c r="T148">
        <v>60700</v>
      </c>
      <c r="U148">
        <v>60500</v>
      </c>
      <c r="V148">
        <v>-12</v>
      </c>
      <c r="W148">
        <v>333536</v>
      </c>
      <c r="X148">
        <v>19593</v>
      </c>
      <c r="Y148">
        <v>58200</v>
      </c>
      <c r="Z148">
        <v>61300</v>
      </c>
      <c r="AA148">
        <v>57000</v>
      </c>
      <c r="AB148">
        <v>2</v>
      </c>
      <c r="AC148">
        <v>122802</v>
      </c>
      <c r="AD148">
        <v>8098046100</v>
      </c>
      <c r="AE148">
        <v>158.27000000000001</v>
      </c>
      <c r="AF148">
        <v>0.74</v>
      </c>
      <c r="AG148">
        <v>201</v>
      </c>
      <c r="AH148">
        <v>181.11</v>
      </c>
      <c r="AI148">
        <v>27270</v>
      </c>
      <c r="AJ148">
        <v>2</v>
      </c>
      <c r="AK148">
        <v>0</v>
      </c>
      <c r="AL148">
        <v>0</v>
      </c>
      <c r="AM148">
        <v>0</v>
      </c>
    </row>
    <row r="149" spans="1:39" x14ac:dyDescent="0.55000000000000004">
      <c r="A149" t="s">
        <v>287</v>
      </c>
      <c r="B149" t="s">
        <v>741</v>
      </c>
      <c r="C149" t="s">
        <v>737</v>
      </c>
      <c r="D149" t="s">
        <v>293</v>
      </c>
      <c r="E149" t="s">
        <v>294</v>
      </c>
      <c r="F149" t="s">
        <v>221</v>
      </c>
      <c r="H149" t="s">
        <v>380</v>
      </c>
      <c r="I149" t="s">
        <v>222</v>
      </c>
      <c r="J149" t="s">
        <v>381</v>
      </c>
      <c r="K149" t="s">
        <v>382</v>
      </c>
      <c r="L149" t="s">
        <v>742</v>
      </c>
      <c r="N149" t="s">
        <v>233</v>
      </c>
      <c r="P149" t="s">
        <v>724</v>
      </c>
      <c r="Q149">
        <v>60700</v>
      </c>
      <c r="R149">
        <v>6000</v>
      </c>
      <c r="S149">
        <v>10.97</v>
      </c>
      <c r="T149">
        <v>60700</v>
      </c>
      <c r="U149">
        <v>60500</v>
      </c>
      <c r="V149">
        <v>1</v>
      </c>
      <c r="W149">
        <v>333537</v>
      </c>
      <c r="X149">
        <v>19594</v>
      </c>
      <c r="Y149">
        <v>58200</v>
      </c>
      <c r="Z149">
        <v>61300</v>
      </c>
      <c r="AA149">
        <v>57000</v>
      </c>
      <c r="AB149">
        <v>2</v>
      </c>
      <c r="AC149">
        <v>122803</v>
      </c>
      <c r="AD149">
        <v>8098106800</v>
      </c>
      <c r="AE149">
        <v>158.27000000000001</v>
      </c>
      <c r="AF149">
        <v>0.74</v>
      </c>
      <c r="AG149">
        <v>201</v>
      </c>
      <c r="AH149">
        <v>181.11</v>
      </c>
      <c r="AI149">
        <v>27315</v>
      </c>
      <c r="AJ149">
        <v>2</v>
      </c>
      <c r="AK149">
        <v>0</v>
      </c>
      <c r="AL149">
        <v>0</v>
      </c>
      <c r="AM149">
        <v>0</v>
      </c>
    </row>
    <row r="150" spans="1:39" x14ac:dyDescent="0.55000000000000004">
      <c r="A150" t="s">
        <v>287</v>
      </c>
      <c r="B150" t="s">
        <v>743</v>
      </c>
      <c r="C150" t="s">
        <v>744</v>
      </c>
      <c r="D150" t="s">
        <v>293</v>
      </c>
      <c r="E150" t="s">
        <v>294</v>
      </c>
      <c r="F150" t="s">
        <v>221</v>
      </c>
      <c r="H150" t="s">
        <v>380</v>
      </c>
      <c r="I150" t="s">
        <v>222</v>
      </c>
      <c r="J150" t="s">
        <v>381</v>
      </c>
      <c r="K150" t="s">
        <v>382</v>
      </c>
      <c r="L150" t="s">
        <v>745</v>
      </c>
      <c r="N150" t="s">
        <v>233</v>
      </c>
      <c r="P150" t="s">
        <v>724</v>
      </c>
      <c r="Q150">
        <v>60700</v>
      </c>
      <c r="R150">
        <v>6000</v>
      </c>
      <c r="S150">
        <v>10.97</v>
      </c>
      <c r="T150">
        <v>60700</v>
      </c>
      <c r="U150">
        <v>60500</v>
      </c>
      <c r="V150">
        <v>23</v>
      </c>
      <c r="W150">
        <v>333560</v>
      </c>
      <c r="X150">
        <v>19595</v>
      </c>
      <c r="Y150">
        <v>58200</v>
      </c>
      <c r="Z150">
        <v>61300</v>
      </c>
      <c r="AA150">
        <v>57000</v>
      </c>
      <c r="AB150">
        <v>2</v>
      </c>
      <c r="AC150">
        <v>122826</v>
      </c>
      <c r="AD150">
        <v>8099502900</v>
      </c>
      <c r="AE150">
        <v>158.28</v>
      </c>
      <c r="AF150">
        <v>0.74</v>
      </c>
      <c r="AG150">
        <v>201</v>
      </c>
      <c r="AH150">
        <v>181.14</v>
      </c>
      <c r="AI150">
        <v>27315</v>
      </c>
      <c r="AJ150">
        <v>2</v>
      </c>
      <c r="AK150">
        <v>0</v>
      </c>
      <c r="AL150">
        <v>0</v>
      </c>
      <c r="AM150">
        <v>0</v>
      </c>
    </row>
    <row r="151" spans="1:39" x14ac:dyDescent="0.55000000000000004">
      <c r="A151" t="s">
        <v>287</v>
      </c>
      <c r="B151" t="s">
        <v>746</v>
      </c>
      <c r="C151" t="s">
        <v>747</v>
      </c>
      <c r="D151" t="s">
        <v>293</v>
      </c>
      <c r="E151" t="s">
        <v>294</v>
      </c>
      <c r="F151" t="s">
        <v>221</v>
      </c>
      <c r="H151" t="s">
        <v>684</v>
      </c>
      <c r="I151" t="s">
        <v>222</v>
      </c>
      <c r="J151" t="s">
        <v>685</v>
      </c>
      <c r="K151" t="s">
        <v>686</v>
      </c>
      <c r="L151" t="s">
        <v>748</v>
      </c>
      <c r="N151" t="s">
        <v>233</v>
      </c>
      <c r="P151" t="s">
        <v>749</v>
      </c>
      <c r="Q151">
        <v>60500</v>
      </c>
      <c r="R151">
        <v>5800</v>
      </c>
      <c r="S151">
        <v>10.6</v>
      </c>
      <c r="T151">
        <v>60600</v>
      </c>
      <c r="U151">
        <v>60500</v>
      </c>
      <c r="V151">
        <v>-48</v>
      </c>
      <c r="W151">
        <v>333608</v>
      </c>
      <c r="X151">
        <v>19598</v>
      </c>
      <c r="Y151">
        <v>58200</v>
      </c>
      <c r="Z151">
        <v>61300</v>
      </c>
      <c r="AA151">
        <v>57000</v>
      </c>
      <c r="AB151">
        <v>2</v>
      </c>
      <c r="AC151">
        <v>122874</v>
      </c>
      <c r="AD151">
        <v>8102406900</v>
      </c>
      <c r="AE151">
        <v>158.31</v>
      </c>
      <c r="AF151">
        <v>0.74</v>
      </c>
      <c r="AG151">
        <v>201</v>
      </c>
      <c r="AH151">
        <v>181.05</v>
      </c>
      <c r="AI151">
        <v>27225</v>
      </c>
      <c r="AJ151">
        <v>2</v>
      </c>
      <c r="AK151">
        <v>0</v>
      </c>
      <c r="AL151">
        <v>0</v>
      </c>
      <c r="AM151">
        <v>0</v>
      </c>
    </row>
    <row r="152" spans="1:39" x14ac:dyDescent="0.55000000000000004">
      <c r="A152" t="s">
        <v>287</v>
      </c>
      <c r="B152" t="s">
        <v>750</v>
      </c>
      <c r="C152" t="s">
        <v>747</v>
      </c>
      <c r="D152" t="s">
        <v>293</v>
      </c>
      <c r="E152" t="s">
        <v>294</v>
      </c>
      <c r="F152" t="s">
        <v>221</v>
      </c>
      <c r="H152" t="s">
        <v>620</v>
      </c>
      <c r="I152" t="s">
        <v>222</v>
      </c>
      <c r="J152" t="s">
        <v>621</v>
      </c>
      <c r="K152" t="s">
        <v>622</v>
      </c>
      <c r="L152" t="s">
        <v>751</v>
      </c>
      <c r="N152" t="s">
        <v>233</v>
      </c>
      <c r="P152" t="s">
        <v>749</v>
      </c>
      <c r="Q152">
        <v>60600</v>
      </c>
      <c r="R152">
        <v>5900</v>
      </c>
      <c r="S152">
        <v>10.79</v>
      </c>
      <c r="T152">
        <v>60600</v>
      </c>
      <c r="U152">
        <v>60500</v>
      </c>
      <c r="V152">
        <v>87</v>
      </c>
      <c r="W152">
        <v>333695</v>
      </c>
      <c r="X152">
        <v>19603</v>
      </c>
      <c r="Y152">
        <v>58200</v>
      </c>
      <c r="Z152">
        <v>61300</v>
      </c>
      <c r="AA152">
        <v>57000</v>
      </c>
      <c r="AB152">
        <v>2</v>
      </c>
      <c r="AC152">
        <v>122961</v>
      </c>
      <c r="AD152">
        <v>8107679100</v>
      </c>
      <c r="AE152">
        <v>158.35</v>
      </c>
      <c r="AF152">
        <v>0.74</v>
      </c>
      <c r="AG152">
        <v>201</v>
      </c>
      <c r="AH152">
        <v>181.14</v>
      </c>
      <c r="AI152">
        <v>27270</v>
      </c>
      <c r="AJ152">
        <v>2</v>
      </c>
      <c r="AK152">
        <v>0</v>
      </c>
      <c r="AL152">
        <v>0</v>
      </c>
      <c r="AM152">
        <v>0</v>
      </c>
    </row>
    <row r="153" spans="1:39" x14ac:dyDescent="0.55000000000000004">
      <c r="A153" t="s">
        <v>287</v>
      </c>
      <c r="B153" t="s">
        <v>752</v>
      </c>
      <c r="C153" t="s">
        <v>753</v>
      </c>
      <c r="D153" t="s">
        <v>293</v>
      </c>
      <c r="E153" t="s">
        <v>294</v>
      </c>
      <c r="F153" t="s">
        <v>221</v>
      </c>
      <c r="H153" t="s">
        <v>620</v>
      </c>
      <c r="I153" t="s">
        <v>222</v>
      </c>
      <c r="J153" t="s">
        <v>621</v>
      </c>
      <c r="K153" t="s">
        <v>622</v>
      </c>
      <c r="L153" t="s">
        <v>754</v>
      </c>
      <c r="N153" t="s">
        <v>233</v>
      </c>
      <c r="P153" t="s">
        <v>749</v>
      </c>
      <c r="Q153">
        <v>60600</v>
      </c>
      <c r="R153">
        <v>5900</v>
      </c>
      <c r="S153">
        <v>10.79</v>
      </c>
      <c r="T153">
        <v>60600</v>
      </c>
      <c r="U153">
        <v>60500</v>
      </c>
      <c r="V153">
        <v>10</v>
      </c>
      <c r="W153">
        <v>333705</v>
      </c>
      <c r="X153">
        <v>19604</v>
      </c>
      <c r="Y153">
        <v>58200</v>
      </c>
      <c r="Z153">
        <v>61300</v>
      </c>
      <c r="AA153">
        <v>57000</v>
      </c>
      <c r="AB153">
        <v>2</v>
      </c>
      <c r="AC153">
        <v>122971</v>
      </c>
      <c r="AD153">
        <v>8108285100</v>
      </c>
      <c r="AE153">
        <v>158.35</v>
      </c>
      <c r="AF153">
        <v>0.74</v>
      </c>
      <c r="AG153">
        <v>201</v>
      </c>
      <c r="AH153">
        <v>181.15</v>
      </c>
      <c r="AI153">
        <v>27270</v>
      </c>
      <c r="AJ153">
        <v>2</v>
      </c>
      <c r="AK153">
        <v>0</v>
      </c>
      <c r="AL153">
        <v>0</v>
      </c>
      <c r="AM153">
        <v>0</v>
      </c>
    </row>
    <row r="154" spans="1:39" x14ac:dyDescent="0.55000000000000004">
      <c r="A154" t="s">
        <v>287</v>
      </c>
      <c r="B154" t="s">
        <v>755</v>
      </c>
      <c r="C154" t="s">
        <v>756</v>
      </c>
      <c r="D154" t="s">
        <v>293</v>
      </c>
      <c r="E154" t="s">
        <v>294</v>
      </c>
      <c r="F154" t="s">
        <v>221</v>
      </c>
      <c r="H154" t="s">
        <v>620</v>
      </c>
      <c r="I154" t="s">
        <v>222</v>
      </c>
      <c r="J154" t="s">
        <v>621</v>
      </c>
      <c r="K154" t="s">
        <v>622</v>
      </c>
      <c r="L154" t="s">
        <v>757</v>
      </c>
      <c r="N154" t="s">
        <v>233</v>
      </c>
      <c r="P154" t="s">
        <v>749</v>
      </c>
      <c r="Q154">
        <v>60600</v>
      </c>
      <c r="R154">
        <v>5900</v>
      </c>
      <c r="S154">
        <v>10.79</v>
      </c>
      <c r="T154">
        <v>60600</v>
      </c>
      <c r="U154">
        <v>60500</v>
      </c>
      <c r="V154">
        <v>4</v>
      </c>
      <c r="W154">
        <v>333709</v>
      </c>
      <c r="X154">
        <v>19604</v>
      </c>
      <c r="Y154">
        <v>58200</v>
      </c>
      <c r="Z154">
        <v>61300</v>
      </c>
      <c r="AA154">
        <v>57000</v>
      </c>
      <c r="AB154">
        <v>2</v>
      </c>
      <c r="AC154">
        <v>122975</v>
      </c>
      <c r="AD154">
        <v>8108527500</v>
      </c>
      <c r="AE154">
        <v>158.36000000000001</v>
      </c>
      <c r="AF154">
        <v>0.74</v>
      </c>
      <c r="AG154">
        <v>201</v>
      </c>
      <c r="AH154">
        <v>181.15</v>
      </c>
      <c r="AI154">
        <v>27270</v>
      </c>
      <c r="AJ154">
        <v>2</v>
      </c>
      <c r="AK154">
        <v>0</v>
      </c>
      <c r="AL154">
        <v>0</v>
      </c>
      <c r="AM154">
        <v>0</v>
      </c>
    </row>
    <row r="155" spans="1:39" x14ac:dyDescent="0.55000000000000004">
      <c r="A155" t="s">
        <v>287</v>
      </c>
      <c r="B155" t="s">
        <v>758</v>
      </c>
      <c r="C155" t="s">
        <v>756</v>
      </c>
      <c r="D155" t="s">
        <v>293</v>
      </c>
      <c r="E155" t="s">
        <v>294</v>
      </c>
      <c r="F155" t="s">
        <v>221</v>
      </c>
      <c r="H155" t="s">
        <v>380</v>
      </c>
      <c r="I155" t="s">
        <v>222</v>
      </c>
      <c r="J155" t="s">
        <v>381</v>
      </c>
      <c r="K155" t="s">
        <v>382</v>
      </c>
      <c r="L155" t="s">
        <v>759</v>
      </c>
      <c r="N155" t="s">
        <v>233</v>
      </c>
      <c r="P155" t="s">
        <v>749</v>
      </c>
      <c r="Q155">
        <v>60700</v>
      </c>
      <c r="R155">
        <v>6000</v>
      </c>
      <c r="S155">
        <v>10.97</v>
      </c>
      <c r="T155">
        <v>60700</v>
      </c>
      <c r="U155">
        <v>60500</v>
      </c>
      <c r="V155">
        <v>170</v>
      </c>
      <c r="W155">
        <v>333879</v>
      </c>
      <c r="X155">
        <v>19614</v>
      </c>
      <c r="Y155">
        <v>58200</v>
      </c>
      <c r="Z155">
        <v>61300</v>
      </c>
      <c r="AA155">
        <v>57000</v>
      </c>
      <c r="AB155">
        <v>2</v>
      </c>
      <c r="AC155">
        <v>123145</v>
      </c>
      <c r="AD155">
        <v>8118846500</v>
      </c>
      <c r="AE155">
        <v>158.44</v>
      </c>
      <c r="AF155">
        <v>0.74</v>
      </c>
      <c r="AG155">
        <v>201</v>
      </c>
      <c r="AH155">
        <v>181.31</v>
      </c>
      <c r="AI155">
        <v>27315</v>
      </c>
      <c r="AJ155">
        <v>2</v>
      </c>
      <c r="AK155">
        <v>0</v>
      </c>
      <c r="AL155">
        <v>0</v>
      </c>
      <c r="AM155">
        <v>0</v>
      </c>
    </row>
    <row r="156" spans="1:39" x14ac:dyDescent="0.55000000000000004">
      <c r="A156" t="s">
        <v>287</v>
      </c>
      <c r="B156" t="s">
        <v>760</v>
      </c>
      <c r="C156" t="s">
        <v>761</v>
      </c>
      <c r="D156" t="s">
        <v>293</v>
      </c>
      <c r="E156" t="s">
        <v>294</v>
      </c>
      <c r="F156" t="s">
        <v>221</v>
      </c>
      <c r="H156" t="s">
        <v>684</v>
      </c>
      <c r="I156" t="s">
        <v>222</v>
      </c>
      <c r="J156" t="s">
        <v>685</v>
      </c>
      <c r="K156" t="s">
        <v>686</v>
      </c>
      <c r="L156" t="s">
        <v>762</v>
      </c>
      <c r="N156" t="s">
        <v>233</v>
      </c>
      <c r="P156" t="s">
        <v>749</v>
      </c>
      <c r="Q156">
        <v>60500</v>
      </c>
      <c r="R156">
        <v>5800</v>
      </c>
      <c r="S156">
        <v>10.6</v>
      </c>
      <c r="T156">
        <v>60600</v>
      </c>
      <c r="U156">
        <v>60500</v>
      </c>
      <c r="V156">
        <v>-2</v>
      </c>
      <c r="W156">
        <v>333881</v>
      </c>
      <c r="X156">
        <v>19614</v>
      </c>
      <c r="Y156">
        <v>58200</v>
      </c>
      <c r="Z156">
        <v>61300</v>
      </c>
      <c r="AA156">
        <v>57000</v>
      </c>
      <c r="AB156">
        <v>2</v>
      </c>
      <c r="AC156">
        <v>123147</v>
      </c>
      <c r="AD156">
        <v>8118967500</v>
      </c>
      <c r="AE156">
        <v>158.44</v>
      </c>
      <c r="AF156">
        <v>0.74</v>
      </c>
      <c r="AG156">
        <v>201</v>
      </c>
      <c r="AH156">
        <v>181.3</v>
      </c>
      <c r="AI156">
        <v>27225</v>
      </c>
      <c r="AJ156">
        <v>2</v>
      </c>
      <c r="AK156">
        <v>0</v>
      </c>
      <c r="AL156">
        <v>0</v>
      </c>
      <c r="AM156">
        <v>0</v>
      </c>
    </row>
    <row r="157" spans="1:39" x14ac:dyDescent="0.55000000000000004">
      <c r="A157" t="s">
        <v>287</v>
      </c>
      <c r="B157" t="s">
        <v>763</v>
      </c>
      <c r="C157" t="s">
        <v>764</v>
      </c>
      <c r="D157" t="s">
        <v>293</v>
      </c>
      <c r="E157" t="s">
        <v>294</v>
      </c>
      <c r="F157" t="s">
        <v>221</v>
      </c>
      <c r="H157" t="s">
        <v>620</v>
      </c>
      <c r="I157" t="s">
        <v>222</v>
      </c>
      <c r="J157" t="s">
        <v>621</v>
      </c>
      <c r="K157" t="s">
        <v>622</v>
      </c>
      <c r="L157" t="s">
        <v>765</v>
      </c>
      <c r="N157" t="s">
        <v>233</v>
      </c>
      <c r="P157" t="s">
        <v>766</v>
      </c>
      <c r="Q157">
        <v>60600</v>
      </c>
      <c r="R157">
        <v>5900</v>
      </c>
      <c r="S157">
        <v>10.79</v>
      </c>
      <c r="T157">
        <v>60600</v>
      </c>
      <c r="U157">
        <v>60500</v>
      </c>
      <c r="V157">
        <v>5</v>
      </c>
      <c r="W157">
        <v>333886</v>
      </c>
      <c r="X157">
        <v>19615</v>
      </c>
      <c r="Y157">
        <v>58200</v>
      </c>
      <c r="Z157">
        <v>61300</v>
      </c>
      <c r="AA157">
        <v>57000</v>
      </c>
      <c r="AB157">
        <v>2</v>
      </c>
      <c r="AC157">
        <v>123152</v>
      </c>
      <c r="AD157">
        <v>8119270500</v>
      </c>
      <c r="AE157">
        <v>158.44</v>
      </c>
      <c r="AF157">
        <v>0.74</v>
      </c>
      <c r="AG157">
        <v>201</v>
      </c>
      <c r="AH157">
        <v>181.31</v>
      </c>
      <c r="AI157">
        <v>27270</v>
      </c>
      <c r="AJ157">
        <v>2</v>
      </c>
      <c r="AK157">
        <v>0</v>
      </c>
      <c r="AL157">
        <v>0</v>
      </c>
      <c r="AM157">
        <v>0</v>
      </c>
    </row>
    <row r="158" spans="1:39" x14ac:dyDescent="0.55000000000000004">
      <c r="A158" t="s">
        <v>287</v>
      </c>
      <c r="B158" t="s">
        <v>767</v>
      </c>
      <c r="C158" t="s">
        <v>768</v>
      </c>
      <c r="D158" t="s">
        <v>293</v>
      </c>
      <c r="E158" t="s">
        <v>294</v>
      </c>
      <c r="F158" t="s">
        <v>221</v>
      </c>
      <c r="H158" t="s">
        <v>620</v>
      </c>
      <c r="I158" t="s">
        <v>222</v>
      </c>
      <c r="J158" t="s">
        <v>621</v>
      </c>
      <c r="K158" t="s">
        <v>622</v>
      </c>
      <c r="L158" t="s">
        <v>769</v>
      </c>
      <c r="N158" t="s">
        <v>233</v>
      </c>
      <c r="P158" t="s">
        <v>766</v>
      </c>
      <c r="Q158">
        <v>60600</v>
      </c>
      <c r="R158">
        <v>5900</v>
      </c>
      <c r="S158">
        <v>10.79</v>
      </c>
      <c r="T158">
        <v>60600</v>
      </c>
      <c r="U158">
        <v>60500</v>
      </c>
      <c r="V158">
        <v>5</v>
      </c>
      <c r="W158">
        <v>333891</v>
      </c>
      <c r="X158">
        <v>19615</v>
      </c>
      <c r="Y158">
        <v>58200</v>
      </c>
      <c r="Z158">
        <v>61300</v>
      </c>
      <c r="AA158">
        <v>57000</v>
      </c>
      <c r="AB158">
        <v>2</v>
      </c>
      <c r="AC158">
        <v>123157</v>
      </c>
      <c r="AD158">
        <v>8119573500</v>
      </c>
      <c r="AE158">
        <v>158.44</v>
      </c>
      <c r="AF158">
        <v>0.74</v>
      </c>
      <c r="AG158">
        <v>201</v>
      </c>
      <c r="AH158">
        <v>181.31</v>
      </c>
      <c r="AI158">
        <v>27270</v>
      </c>
      <c r="AJ158">
        <v>2</v>
      </c>
      <c r="AK158">
        <v>0</v>
      </c>
      <c r="AL158">
        <v>0</v>
      </c>
      <c r="AM158">
        <v>0</v>
      </c>
    </row>
    <row r="159" spans="1:39" x14ac:dyDescent="0.55000000000000004">
      <c r="A159" t="s">
        <v>287</v>
      </c>
      <c r="B159" t="s">
        <v>770</v>
      </c>
      <c r="C159" t="s">
        <v>768</v>
      </c>
      <c r="D159" t="s">
        <v>293</v>
      </c>
      <c r="E159" t="s">
        <v>294</v>
      </c>
      <c r="F159" t="s">
        <v>221</v>
      </c>
      <c r="H159" t="s">
        <v>380</v>
      </c>
      <c r="I159" t="s">
        <v>222</v>
      </c>
      <c r="J159" t="s">
        <v>381</v>
      </c>
      <c r="K159" t="s">
        <v>382</v>
      </c>
      <c r="L159" t="s">
        <v>771</v>
      </c>
      <c r="N159" t="s">
        <v>233</v>
      </c>
      <c r="P159" t="s">
        <v>766</v>
      </c>
      <c r="Q159">
        <v>60700</v>
      </c>
      <c r="R159">
        <v>6000</v>
      </c>
      <c r="S159">
        <v>10.97</v>
      </c>
      <c r="T159">
        <v>60700</v>
      </c>
      <c r="U159">
        <v>60500</v>
      </c>
      <c r="V159">
        <v>43</v>
      </c>
      <c r="W159">
        <v>333934</v>
      </c>
      <c r="X159">
        <v>19618</v>
      </c>
      <c r="Y159">
        <v>58200</v>
      </c>
      <c r="Z159">
        <v>61300</v>
      </c>
      <c r="AA159">
        <v>57000</v>
      </c>
      <c r="AB159">
        <v>2</v>
      </c>
      <c r="AC159">
        <v>123200</v>
      </c>
      <c r="AD159">
        <v>8122183600</v>
      </c>
      <c r="AE159">
        <v>158.46</v>
      </c>
      <c r="AF159">
        <v>0.74</v>
      </c>
      <c r="AG159">
        <v>201</v>
      </c>
      <c r="AH159">
        <v>181.35</v>
      </c>
      <c r="AI159">
        <v>27315</v>
      </c>
      <c r="AJ159">
        <v>2</v>
      </c>
      <c r="AK159">
        <v>0</v>
      </c>
      <c r="AL159">
        <v>0</v>
      </c>
      <c r="AM159">
        <v>0</v>
      </c>
    </row>
    <row r="160" spans="1:39" x14ac:dyDescent="0.55000000000000004">
      <c r="A160" t="s">
        <v>287</v>
      </c>
      <c r="B160" t="s">
        <v>772</v>
      </c>
      <c r="C160" t="s">
        <v>773</v>
      </c>
      <c r="D160" t="s">
        <v>293</v>
      </c>
      <c r="E160" t="s">
        <v>294</v>
      </c>
      <c r="F160" t="s">
        <v>221</v>
      </c>
      <c r="H160" t="s">
        <v>620</v>
      </c>
      <c r="I160" t="s">
        <v>222</v>
      </c>
      <c r="J160" t="s">
        <v>621</v>
      </c>
      <c r="K160" t="s">
        <v>622</v>
      </c>
      <c r="L160" t="s">
        <v>774</v>
      </c>
      <c r="N160" t="s">
        <v>233</v>
      </c>
      <c r="P160" t="s">
        <v>766</v>
      </c>
      <c r="Q160">
        <v>60600</v>
      </c>
      <c r="R160">
        <v>5900</v>
      </c>
      <c r="S160">
        <v>10.79</v>
      </c>
      <c r="T160">
        <v>60600</v>
      </c>
      <c r="U160">
        <v>60500</v>
      </c>
      <c r="V160">
        <v>2</v>
      </c>
      <c r="W160">
        <v>333936</v>
      </c>
      <c r="X160">
        <v>19618</v>
      </c>
      <c r="Y160">
        <v>58200</v>
      </c>
      <c r="Z160">
        <v>61300</v>
      </c>
      <c r="AA160">
        <v>57000</v>
      </c>
      <c r="AB160">
        <v>2</v>
      </c>
      <c r="AC160">
        <v>123202</v>
      </c>
      <c r="AD160">
        <v>8122304800</v>
      </c>
      <c r="AE160">
        <v>158.46</v>
      </c>
      <c r="AF160">
        <v>0.74</v>
      </c>
      <c r="AG160">
        <v>201</v>
      </c>
      <c r="AH160">
        <v>181.36</v>
      </c>
      <c r="AI160">
        <v>27270</v>
      </c>
      <c r="AJ160">
        <v>2</v>
      </c>
      <c r="AK160">
        <v>0</v>
      </c>
      <c r="AL160">
        <v>0</v>
      </c>
      <c r="AM160">
        <v>0</v>
      </c>
    </row>
    <row r="161" spans="1:39" x14ac:dyDescent="0.55000000000000004">
      <c r="A161" t="s">
        <v>287</v>
      </c>
      <c r="B161" t="s">
        <v>775</v>
      </c>
      <c r="C161" t="s">
        <v>776</v>
      </c>
      <c r="D161" t="s">
        <v>293</v>
      </c>
      <c r="E161" t="s">
        <v>294</v>
      </c>
      <c r="F161" t="s">
        <v>221</v>
      </c>
      <c r="H161" t="s">
        <v>620</v>
      </c>
      <c r="I161" t="s">
        <v>222</v>
      </c>
      <c r="J161" t="s">
        <v>621</v>
      </c>
      <c r="K161" t="s">
        <v>622</v>
      </c>
      <c r="L161" t="s">
        <v>777</v>
      </c>
      <c r="N161" t="s">
        <v>233</v>
      </c>
      <c r="P161" t="s">
        <v>766</v>
      </c>
      <c r="Q161">
        <v>60600</v>
      </c>
      <c r="R161">
        <v>5900</v>
      </c>
      <c r="S161">
        <v>10.79</v>
      </c>
      <c r="T161">
        <v>60600</v>
      </c>
      <c r="U161">
        <v>60500</v>
      </c>
      <c r="V161">
        <v>2</v>
      </c>
      <c r="W161">
        <v>333938</v>
      </c>
      <c r="X161">
        <v>19618</v>
      </c>
      <c r="Y161">
        <v>58200</v>
      </c>
      <c r="Z161">
        <v>61300</v>
      </c>
      <c r="AA161">
        <v>57000</v>
      </c>
      <c r="AB161">
        <v>2</v>
      </c>
      <c r="AC161">
        <v>123204</v>
      </c>
      <c r="AD161">
        <v>8122426000</v>
      </c>
      <c r="AE161">
        <v>158.46</v>
      </c>
      <c r="AF161">
        <v>0.74</v>
      </c>
      <c r="AG161">
        <v>201</v>
      </c>
      <c r="AH161">
        <v>181.36</v>
      </c>
      <c r="AI161">
        <v>27270</v>
      </c>
      <c r="AJ161">
        <v>2</v>
      </c>
      <c r="AK161">
        <v>0</v>
      </c>
      <c r="AL161">
        <v>0</v>
      </c>
      <c r="AM161">
        <v>0</v>
      </c>
    </row>
    <row r="162" spans="1:39" x14ac:dyDescent="0.55000000000000004">
      <c r="A162" t="s">
        <v>287</v>
      </c>
      <c r="B162" t="s">
        <v>778</v>
      </c>
      <c r="C162" t="s">
        <v>779</v>
      </c>
      <c r="D162" t="s">
        <v>293</v>
      </c>
      <c r="E162" t="s">
        <v>294</v>
      </c>
      <c r="F162" t="s">
        <v>221</v>
      </c>
      <c r="H162" t="s">
        <v>620</v>
      </c>
      <c r="I162" t="s">
        <v>222</v>
      </c>
      <c r="J162" t="s">
        <v>621</v>
      </c>
      <c r="K162" t="s">
        <v>622</v>
      </c>
      <c r="L162" t="s">
        <v>780</v>
      </c>
      <c r="N162" t="s">
        <v>233</v>
      </c>
      <c r="P162" t="s">
        <v>781</v>
      </c>
      <c r="Q162">
        <v>60600</v>
      </c>
      <c r="R162">
        <v>5900</v>
      </c>
      <c r="S162">
        <v>10.79</v>
      </c>
      <c r="T162">
        <v>60700</v>
      </c>
      <c r="U162">
        <v>60500</v>
      </c>
      <c r="V162">
        <v>1</v>
      </c>
      <c r="W162">
        <v>333939</v>
      </c>
      <c r="X162">
        <v>19618</v>
      </c>
      <c r="Y162">
        <v>58200</v>
      </c>
      <c r="Z162">
        <v>61300</v>
      </c>
      <c r="AA162">
        <v>57000</v>
      </c>
      <c r="AB162">
        <v>2</v>
      </c>
      <c r="AC162">
        <v>123205</v>
      </c>
      <c r="AD162">
        <v>8122486600</v>
      </c>
      <c r="AE162">
        <v>158.46</v>
      </c>
      <c r="AF162">
        <v>0.74</v>
      </c>
      <c r="AG162">
        <v>201</v>
      </c>
      <c r="AH162">
        <v>181.36</v>
      </c>
      <c r="AI162">
        <v>27270</v>
      </c>
      <c r="AJ162">
        <v>2</v>
      </c>
      <c r="AK162">
        <v>0</v>
      </c>
      <c r="AL162">
        <v>0</v>
      </c>
      <c r="AM162">
        <v>0</v>
      </c>
    </row>
    <row r="163" spans="1:39" x14ac:dyDescent="0.55000000000000004">
      <c r="A163" t="s">
        <v>287</v>
      </c>
      <c r="B163" t="s">
        <v>782</v>
      </c>
      <c r="C163" t="s">
        <v>779</v>
      </c>
      <c r="D163" t="s">
        <v>293</v>
      </c>
      <c r="E163" t="s">
        <v>294</v>
      </c>
      <c r="F163" t="s">
        <v>221</v>
      </c>
      <c r="H163" t="s">
        <v>620</v>
      </c>
      <c r="I163" t="s">
        <v>222</v>
      </c>
      <c r="J163" t="s">
        <v>621</v>
      </c>
      <c r="K163" t="s">
        <v>622</v>
      </c>
      <c r="L163" t="s">
        <v>783</v>
      </c>
      <c r="N163" t="s">
        <v>233</v>
      </c>
      <c r="P163" t="s">
        <v>781</v>
      </c>
      <c r="Q163">
        <v>60600</v>
      </c>
      <c r="R163">
        <v>5900</v>
      </c>
      <c r="S163">
        <v>10.79</v>
      </c>
      <c r="T163">
        <v>60600</v>
      </c>
      <c r="U163">
        <v>60500</v>
      </c>
      <c r="V163">
        <v>-5</v>
      </c>
      <c r="W163">
        <v>333944</v>
      </c>
      <c r="X163">
        <v>19618</v>
      </c>
      <c r="Y163">
        <v>58200</v>
      </c>
      <c r="Z163">
        <v>61300</v>
      </c>
      <c r="AA163">
        <v>57000</v>
      </c>
      <c r="AB163">
        <v>2</v>
      </c>
      <c r="AC163">
        <v>123210</v>
      </c>
      <c r="AD163">
        <v>8122789600</v>
      </c>
      <c r="AE163">
        <v>158.47</v>
      </c>
      <c r="AF163">
        <v>0.74</v>
      </c>
      <c r="AG163">
        <v>201</v>
      </c>
      <c r="AH163">
        <v>181.35</v>
      </c>
      <c r="AI163">
        <v>27270</v>
      </c>
      <c r="AJ163">
        <v>2</v>
      </c>
      <c r="AK163">
        <v>0</v>
      </c>
      <c r="AL163">
        <v>0</v>
      </c>
      <c r="AM163">
        <v>0</v>
      </c>
    </row>
    <row r="164" spans="1:39" x14ac:dyDescent="0.55000000000000004">
      <c r="A164" t="s">
        <v>287</v>
      </c>
      <c r="B164" t="s">
        <v>784</v>
      </c>
      <c r="C164" t="s">
        <v>785</v>
      </c>
      <c r="D164" t="s">
        <v>293</v>
      </c>
      <c r="E164" t="s">
        <v>294</v>
      </c>
      <c r="F164" t="s">
        <v>221</v>
      </c>
      <c r="H164" t="s">
        <v>620</v>
      </c>
      <c r="I164" t="s">
        <v>222</v>
      </c>
      <c r="J164" t="s">
        <v>621</v>
      </c>
      <c r="K164" t="s">
        <v>622</v>
      </c>
      <c r="L164" t="s">
        <v>786</v>
      </c>
      <c r="N164" t="s">
        <v>233</v>
      </c>
      <c r="P164" t="s">
        <v>781</v>
      </c>
      <c r="Q164">
        <v>60600</v>
      </c>
      <c r="R164">
        <v>5900</v>
      </c>
      <c r="S164">
        <v>10.79</v>
      </c>
      <c r="T164">
        <v>60600</v>
      </c>
      <c r="U164">
        <v>60500</v>
      </c>
      <c r="V164">
        <v>10</v>
      </c>
      <c r="W164">
        <v>333954</v>
      </c>
      <c r="X164">
        <v>19619</v>
      </c>
      <c r="Y164">
        <v>58200</v>
      </c>
      <c r="Z164">
        <v>61300</v>
      </c>
      <c r="AA164">
        <v>57000</v>
      </c>
      <c r="AB164">
        <v>2</v>
      </c>
      <c r="AC164">
        <v>123220</v>
      </c>
      <c r="AD164">
        <v>8123395600</v>
      </c>
      <c r="AE164">
        <v>158.47</v>
      </c>
      <c r="AF164">
        <v>0.74</v>
      </c>
      <c r="AG164">
        <v>201</v>
      </c>
      <c r="AH164">
        <v>181.36</v>
      </c>
      <c r="AI164">
        <v>27270</v>
      </c>
      <c r="AJ164">
        <v>2</v>
      </c>
      <c r="AK164">
        <v>0</v>
      </c>
      <c r="AL164">
        <v>0</v>
      </c>
      <c r="AM164">
        <v>0</v>
      </c>
    </row>
    <row r="165" spans="1:39" x14ac:dyDescent="0.55000000000000004">
      <c r="A165" t="s">
        <v>287</v>
      </c>
      <c r="B165" t="s">
        <v>787</v>
      </c>
      <c r="C165" t="s">
        <v>785</v>
      </c>
      <c r="D165" t="s">
        <v>293</v>
      </c>
      <c r="E165" t="s">
        <v>294</v>
      </c>
      <c r="F165" t="s">
        <v>221</v>
      </c>
      <c r="H165" t="s">
        <v>620</v>
      </c>
      <c r="I165" t="s">
        <v>222</v>
      </c>
      <c r="J165" t="s">
        <v>621</v>
      </c>
      <c r="K165" t="s">
        <v>622</v>
      </c>
      <c r="L165" t="s">
        <v>788</v>
      </c>
      <c r="N165" t="s">
        <v>233</v>
      </c>
      <c r="P165" t="s">
        <v>781</v>
      </c>
      <c r="Q165">
        <v>60600</v>
      </c>
      <c r="R165">
        <v>5900</v>
      </c>
      <c r="S165">
        <v>10.79</v>
      </c>
      <c r="T165">
        <v>60600</v>
      </c>
      <c r="U165">
        <v>60500</v>
      </c>
      <c r="V165">
        <v>3</v>
      </c>
      <c r="W165">
        <v>333957</v>
      </c>
      <c r="X165">
        <v>19619</v>
      </c>
      <c r="Y165">
        <v>58200</v>
      </c>
      <c r="Z165">
        <v>61300</v>
      </c>
      <c r="AA165">
        <v>57000</v>
      </c>
      <c r="AB165">
        <v>2</v>
      </c>
      <c r="AC165">
        <v>123223</v>
      </c>
      <c r="AD165">
        <v>8123577400</v>
      </c>
      <c r="AE165">
        <v>158.47</v>
      </c>
      <c r="AF165">
        <v>0.74</v>
      </c>
      <c r="AG165">
        <v>201</v>
      </c>
      <c r="AH165">
        <v>181.36</v>
      </c>
      <c r="AI165">
        <v>27270</v>
      </c>
      <c r="AJ165">
        <v>2</v>
      </c>
      <c r="AK165">
        <v>0</v>
      </c>
      <c r="AL165">
        <v>0</v>
      </c>
      <c r="AM165">
        <v>0</v>
      </c>
    </row>
    <row r="166" spans="1:39" x14ac:dyDescent="0.55000000000000004">
      <c r="A166" t="s">
        <v>287</v>
      </c>
      <c r="B166" t="s">
        <v>789</v>
      </c>
      <c r="C166" t="s">
        <v>790</v>
      </c>
      <c r="D166" t="s">
        <v>293</v>
      </c>
      <c r="E166" t="s">
        <v>294</v>
      </c>
      <c r="F166" t="s">
        <v>221</v>
      </c>
      <c r="H166" t="s">
        <v>620</v>
      </c>
      <c r="I166" t="s">
        <v>222</v>
      </c>
      <c r="J166" t="s">
        <v>621</v>
      </c>
      <c r="K166" t="s">
        <v>622</v>
      </c>
      <c r="L166" t="s">
        <v>791</v>
      </c>
      <c r="N166" t="s">
        <v>233</v>
      </c>
      <c r="P166" t="s">
        <v>781</v>
      </c>
      <c r="Q166">
        <v>60600</v>
      </c>
      <c r="R166">
        <v>5900</v>
      </c>
      <c r="S166">
        <v>10.79</v>
      </c>
      <c r="T166">
        <v>60600</v>
      </c>
      <c r="U166">
        <v>60500</v>
      </c>
      <c r="V166">
        <v>1</v>
      </c>
      <c r="W166">
        <v>333958</v>
      </c>
      <c r="X166">
        <v>19619</v>
      </c>
      <c r="Y166">
        <v>58200</v>
      </c>
      <c r="Z166">
        <v>61300</v>
      </c>
      <c r="AA166">
        <v>57000</v>
      </c>
      <c r="AB166">
        <v>2</v>
      </c>
      <c r="AC166">
        <v>123224</v>
      </c>
      <c r="AD166">
        <v>8123638000</v>
      </c>
      <c r="AE166">
        <v>158.47</v>
      </c>
      <c r="AF166">
        <v>0.74</v>
      </c>
      <c r="AG166">
        <v>201</v>
      </c>
      <c r="AH166">
        <v>181.36</v>
      </c>
      <c r="AI166">
        <v>27270</v>
      </c>
      <c r="AJ166">
        <v>2</v>
      </c>
      <c r="AK166">
        <v>0</v>
      </c>
      <c r="AL166">
        <v>0</v>
      </c>
      <c r="AM166">
        <v>0</v>
      </c>
    </row>
    <row r="167" spans="1:39" x14ac:dyDescent="0.55000000000000004">
      <c r="A167" t="s">
        <v>287</v>
      </c>
      <c r="B167" t="s">
        <v>792</v>
      </c>
      <c r="C167" t="s">
        <v>793</v>
      </c>
      <c r="D167" t="s">
        <v>293</v>
      </c>
      <c r="E167" t="s">
        <v>294</v>
      </c>
      <c r="F167" t="s">
        <v>221</v>
      </c>
      <c r="H167" t="s">
        <v>620</v>
      </c>
      <c r="I167" t="s">
        <v>222</v>
      </c>
      <c r="J167" t="s">
        <v>621</v>
      </c>
      <c r="K167" t="s">
        <v>622</v>
      </c>
      <c r="L167" t="s">
        <v>794</v>
      </c>
      <c r="N167" t="s">
        <v>233</v>
      </c>
      <c r="P167" t="s">
        <v>781</v>
      </c>
      <c r="Q167">
        <v>60600</v>
      </c>
      <c r="R167">
        <v>5900</v>
      </c>
      <c r="S167">
        <v>10.79</v>
      </c>
      <c r="T167">
        <v>60600</v>
      </c>
      <c r="U167">
        <v>60500</v>
      </c>
      <c r="V167">
        <v>7</v>
      </c>
      <c r="W167">
        <v>333965</v>
      </c>
      <c r="X167">
        <v>19619</v>
      </c>
      <c r="Y167">
        <v>58200</v>
      </c>
      <c r="Z167">
        <v>61300</v>
      </c>
      <c r="AA167">
        <v>57000</v>
      </c>
      <c r="AB167">
        <v>2</v>
      </c>
      <c r="AC167">
        <v>123231</v>
      </c>
      <c r="AD167">
        <v>8124062200</v>
      </c>
      <c r="AE167">
        <v>158.47999999999999</v>
      </c>
      <c r="AF167">
        <v>0.74</v>
      </c>
      <c r="AG167">
        <v>201</v>
      </c>
      <c r="AH167">
        <v>181.37</v>
      </c>
      <c r="AI167">
        <v>27270</v>
      </c>
      <c r="AJ167">
        <v>2</v>
      </c>
      <c r="AK167">
        <v>0</v>
      </c>
      <c r="AL167">
        <v>0</v>
      </c>
      <c r="AM167">
        <v>0</v>
      </c>
    </row>
    <row r="168" spans="1:39" x14ac:dyDescent="0.55000000000000004">
      <c r="A168" t="s">
        <v>287</v>
      </c>
      <c r="B168" t="s">
        <v>795</v>
      </c>
      <c r="C168" t="s">
        <v>796</v>
      </c>
      <c r="D168" t="s">
        <v>293</v>
      </c>
      <c r="E168" t="s">
        <v>294</v>
      </c>
      <c r="F168" t="s">
        <v>221</v>
      </c>
      <c r="H168" t="s">
        <v>620</v>
      </c>
      <c r="I168" t="s">
        <v>222</v>
      </c>
      <c r="J168" t="s">
        <v>621</v>
      </c>
      <c r="K168" t="s">
        <v>622</v>
      </c>
      <c r="L168" t="s">
        <v>797</v>
      </c>
      <c r="N168" t="s">
        <v>233</v>
      </c>
      <c r="P168" t="s">
        <v>798</v>
      </c>
      <c r="Q168">
        <v>60600</v>
      </c>
      <c r="R168">
        <v>5900</v>
      </c>
      <c r="S168">
        <v>10.79</v>
      </c>
      <c r="T168">
        <v>60600</v>
      </c>
      <c r="U168">
        <v>60500</v>
      </c>
      <c r="V168">
        <v>17</v>
      </c>
      <c r="W168">
        <v>333982</v>
      </c>
      <c r="X168">
        <v>19621</v>
      </c>
      <c r="Y168">
        <v>58200</v>
      </c>
      <c r="Z168">
        <v>61300</v>
      </c>
      <c r="AA168">
        <v>57000</v>
      </c>
      <c r="AB168">
        <v>2</v>
      </c>
      <c r="AC168">
        <v>123248</v>
      </c>
      <c r="AD168">
        <v>8125092400</v>
      </c>
      <c r="AE168">
        <v>158.49</v>
      </c>
      <c r="AF168">
        <v>0.74</v>
      </c>
      <c r="AG168">
        <v>201</v>
      </c>
      <c r="AH168">
        <v>181.38</v>
      </c>
      <c r="AI168">
        <v>27270</v>
      </c>
      <c r="AJ168">
        <v>2</v>
      </c>
      <c r="AK168">
        <v>0</v>
      </c>
      <c r="AL168">
        <v>0</v>
      </c>
      <c r="AM168">
        <v>0</v>
      </c>
    </row>
    <row r="169" spans="1:39" x14ac:dyDescent="0.55000000000000004">
      <c r="A169" t="s">
        <v>287</v>
      </c>
      <c r="B169" t="s">
        <v>799</v>
      </c>
      <c r="C169" t="s">
        <v>800</v>
      </c>
      <c r="D169" t="s">
        <v>293</v>
      </c>
      <c r="E169" t="s">
        <v>294</v>
      </c>
      <c r="F169" t="s">
        <v>221</v>
      </c>
      <c r="H169" t="s">
        <v>380</v>
      </c>
      <c r="I169" t="s">
        <v>222</v>
      </c>
      <c r="J169" t="s">
        <v>381</v>
      </c>
      <c r="K169" t="s">
        <v>382</v>
      </c>
      <c r="L169" t="s">
        <v>801</v>
      </c>
      <c r="N169" t="s">
        <v>233</v>
      </c>
      <c r="P169" t="s">
        <v>798</v>
      </c>
      <c r="Q169">
        <v>60700</v>
      </c>
      <c r="R169">
        <v>6000</v>
      </c>
      <c r="S169">
        <v>10.97</v>
      </c>
      <c r="T169">
        <v>60700</v>
      </c>
      <c r="U169">
        <v>60500</v>
      </c>
      <c r="V169">
        <v>16</v>
      </c>
      <c r="W169">
        <v>333998</v>
      </c>
      <c r="X169">
        <v>19621</v>
      </c>
      <c r="Y169">
        <v>58200</v>
      </c>
      <c r="Z169">
        <v>61300</v>
      </c>
      <c r="AA169">
        <v>57000</v>
      </c>
      <c r="AB169">
        <v>2</v>
      </c>
      <c r="AC169">
        <v>123264</v>
      </c>
      <c r="AD169">
        <v>8126063600</v>
      </c>
      <c r="AE169">
        <v>158.49</v>
      </c>
      <c r="AF169">
        <v>0.74</v>
      </c>
      <c r="AG169">
        <v>201</v>
      </c>
      <c r="AH169">
        <v>181.4</v>
      </c>
      <c r="AI169">
        <v>27315</v>
      </c>
      <c r="AJ169">
        <v>2</v>
      </c>
      <c r="AK169">
        <v>0</v>
      </c>
      <c r="AL169">
        <v>0</v>
      </c>
      <c r="AM169">
        <v>0</v>
      </c>
    </row>
    <row r="170" spans="1:39" x14ac:dyDescent="0.55000000000000004">
      <c r="A170" t="s">
        <v>287</v>
      </c>
      <c r="B170" t="s">
        <v>802</v>
      </c>
      <c r="C170" t="s">
        <v>803</v>
      </c>
      <c r="D170" t="s">
        <v>293</v>
      </c>
      <c r="E170" t="s">
        <v>294</v>
      </c>
      <c r="F170" t="s">
        <v>221</v>
      </c>
      <c r="H170" t="s">
        <v>380</v>
      </c>
      <c r="I170" t="s">
        <v>222</v>
      </c>
      <c r="J170" t="s">
        <v>381</v>
      </c>
      <c r="K170" t="s">
        <v>382</v>
      </c>
      <c r="L170" t="s">
        <v>804</v>
      </c>
      <c r="N170" t="s">
        <v>233</v>
      </c>
      <c r="P170" t="s">
        <v>798</v>
      </c>
      <c r="Q170">
        <v>60700</v>
      </c>
      <c r="R170">
        <v>6000</v>
      </c>
      <c r="S170">
        <v>10.97</v>
      </c>
      <c r="T170">
        <v>60700</v>
      </c>
      <c r="U170">
        <v>60500</v>
      </c>
      <c r="V170">
        <v>1</v>
      </c>
      <c r="W170">
        <v>333999</v>
      </c>
      <c r="X170">
        <v>19622</v>
      </c>
      <c r="Y170">
        <v>58200</v>
      </c>
      <c r="Z170">
        <v>61300</v>
      </c>
      <c r="AA170">
        <v>57000</v>
      </c>
      <c r="AB170">
        <v>2</v>
      </c>
      <c r="AC170">
        <v>123265</v>
      </c>
      <c r="AD170">
        <v>8126124300</v>
      </c>
      <c r="AE170">
        <v>158.49</v>
      </c>
      <c r="AF170">
        <v>0.74</v>
      </c>
      <c r="AG170">
        <v>201</v>
      </c>
      <c r="AH170">
        <v>181.4</v>
      </c>
      <c r="AI170">
        <v>27315</v>
      </c>
      <c r="AJ170">
        <v>2</v>
      </c>
      <c r="AK170">
        <v>0</v>
      </c>
      <c r="AL170">
        <v>0</v>
      </c>
      <c r="AM170">
        <v>0</v>
      </c>
    </row>
    <row r="171" spans="1:39" x14ac:dyDescent="0.55000000000000004">
      <c r="A171" t="s">
        <v>287</v>
      </c>
      <c r="B171" t="s">
        <v>805</v>
      </c>
      <c r="C171" t="s">
        <v>806</v>
      </c>
      <c r="D171" t="s">
        <v>293</v>
      </c>
      <c r="E171" t="s">
        <v>294</v>
      </c>
      <c r="F171" t="s">
        <v>221</v>
      </c>
      <c r="H171" t="s">
        <v>684</v>
      </c>
      <c r="I171" t="s">
        <v>222</v>
      </c>
      <c r="J171" t="s">
        <v>685</v>
      </c>
      <c r="K171" t="s">
        <v>686</v>
      </c>
      <c r="L171" t="s">
        <v>807</v>
      </c>
      <c r="N171" t="s">
        <v>233</v>
      </c>
      <c r="P171" t="s">
        <v>798</v>
      </c>
      <c r="Q171">
        <v>60500</v>
      </c>
      <c r="R171">
        <v>5800</v>
      </c>
      <c r="S171">
        <v>10.6</v>
      </c>
      <c r="T171">
        <v>60700</v>
      </c>
      <c r="U171">
        <v>60500</v>
      </c>
      <c r="V171">
        <v>-3</v>
      </c>
      <c r="W171">
        <v>334002</v>
      </c>
      <c r="X171">
        <v>19622</v>
      </c>
      <c r="Y171">
        <v>58200</v>
      </c>
      <c r="Z171">
        <v>61300</v>
      </c>
      <c r="AA171">
        <v>57000</v>
      </c>
      <c r="AB171">
        <v>2</v>
      </c>
      <c r="AC171">
        <v>123268</v>
      </c>
      <c r="AD171">
        <v>8126305800</v>
      </c>
      <c r="AE171">
        <v>158.49</v>
      </c>
      <c r="AF171">
        <v>0.74</v>
      </c>
      <c r="AG171">
        <v>201</v>
      </c>
      <c r="AH171">
        <v>181.4</v>
      </c>
      <c r="AI171">
        <v>27225</v>
      </c>
      <c r="AJ171">
        <v>2</v>
      </c>
      <c r="AK171">
        <v>0</v>
      </c>
      <c r="AL171">
        <v>0</v>
      </c>
      <c r="AM171">
        <v>0</v>
      </c>
    </row>
    <row r="172" spans="1:39" x14ac:dyDescent="0.55000000000000004">
      <c r="A172" t="s">
        <v>287</v>
      </c>
      <c r="B172" t="s">
        <v>808</v>
      </c>
      <c r="C172" t="s">
        <v>809</v>
      </c>
      <c r="D172" t="s">
        <v>293</v>
      </c>
      <c r="E172" t="s">
        <v>294</v>
      </c>
      <c r="F172" t="s">
        <v>221</v>
      </c>
      <c r="H172" t="s">
        <v>620</v>
      </c>
      <c r="I172" t="s">
        <v>222</v>
      </c>
      <c r="J172" t="s">
        <v>621</v>
      </c>
      <c r="K172" t="s">
        <v>622</v>
      </c>
      <c r="L172" t="s">
        <v>810</v>
      </c>
      <c r="N172" t="s">
        <v>233</v>
      </c>
      <c r="P172" t="s">
        <v>798</v>
      </c>
      <c r="Q172">
        <v>60600</v>
      </c>
      <c r="R172">
        <v>5900</v>
      </c>
      <c r="S172">
        <v>10.79</v>
      </c>
      <c r="T172">
        <v>60600</v>
      </c>
      <c r="U172">
        <v>60500</v>
      </c>
      <c r="V172">
        <v>-10</v>
      </c>
      <c r="W172">
        <v>334012</v>
      </c>
      <c r="X172">
        <v>19622</v>
      </c>
      <c r="Y172">
        <v>58200</v>
      </c>
      <c r="Z172">
        <v>61300</v>
      </c>
      <c r="AA172">
        <v>57000</v>
      </c>
      <c r="AB172">
        <v>2</v>
      </c>
      <c r="AC172">
        <v>123278</v>
      </c>
      <c r="AD172">
        <v>8126911800</v>
      </c>
      <c r="AE172">
        <v>158.5</v>
      </c>
      <c r="AF172">
        <v>0.74</v>
      </c>
      <c r="AG172">
        <v>201</v>
      </c>
      <c r="AH172">
        <v>181.38</v>
      </c>
      <c r="AI172">
        <v>27270</v>
      </c>
      <c r="AJ172">
        <v>2</v>
      </c>
      <c r="AK172">
        <v>0</v>
      </c>
      <c r="AL172">
        <v>0</v>
      </c>
      <c r="AM172">
        <v>0</v>
      </c>
    </row>
    <row r="173" spans="1:39" x14ac:dyDescent="0.55000000000000004">
      <c r="A173" t="s">
        <v>287</v>
      </c>
      <c r="B173" t="s">
        <v>811</v>
      </c>
      <c r="C173" t="s">
        <v>812</v>
      </c>
      <c r="D173" t="s">
        <v>293</v>
      </c>
      <c r="E173" t="s">
        <v>294</v>
      </c>
      <c r="F173" t="s">
        <v>221</v>
      </c>
      <c r="H173" t="s">
        <v>620</v>
      </c>
      <c r="I173" t="s">
        <v>222</v>
      </c>
      <c r="J173" t="s">
        <v>621</v>
      </c>
      <c r="K173" t="s">
        <v>622</v>
      </c>
      <c r="L173" t="s">
        <v>813</v>
      </c>
      <c r="N173" t="s">
        <v>233</v>
      </c>
      <c r="P173" t="s">
        <v>798</v>
      </c>
      <c r="Q173">
        <v>60600</v>
      </c>
      <c r="R173">
        <v>5900</v>
      </c>
      <c r="S173">
        <v>10.79</v>
      </c>
      <c r="T173">
        <v>60600</v>
      </c>
      <c r="U173">
        <v>60500</v>
      </c>
      <c r="V173">
        <v>1</v>
      </c>
      <c r="W173">
        <v>334013</v>
      </c>
      <c r="X173">
        <v>19622</v>
      </c>
      <c r="Y173">
        <v>58200</v>
      </c>
      <c r="Z173">
        <v>61300</v>
      </c>
      <c r="AA173">
        <v>57000</v>
      </c>
      <c r="AB173">
        <v>2</v>
      </c>
      <c r="AC173">
        <v>123279</v>
      </c>
      <c r="AD173">
        <v>8126972400</v>
      </c>
      <c r="AE173">
        <v>158.5</v>
      </c>
      <c r="AF173">
        <v>0.74</v>
      </c>
      <c r="AG173">
        <v>201</v>
      </c>
      <c r="AH173">
        <v>181.38</v>
      </c>
      <c r="AI173">
        <v>27270</v>
      </c>
      <c r="AJ173">
        <v>2</v>
      </c>
      <c r="AK173">
        <v>0</v>
      </c>
      <c r="AL173">
        <v>0</v>
      </c>
      <c r="AM173">
        <v>0</v>
      </c>
    </row>
    <row r="174" spans="1:39" x14ac:dyDescent="0.55000000000000004">
      <c r="A174" t="s">
        <v>287</v>
      </c>
      <c r="B174" t="s">
        <v>814</v>
      </c>
      <c r="C174" t="s">
        <v>815</v>
      </c>
      <c r="D174" t="s">
        <v>293</v>
      </c>
      <c r="E174" t="s">
        <v>294</v>
      </c>
      <c r="F174" t="s">
        <v>221</v>
      </c>
      <c r="H174" t="s">
        <v>620</v>
      </c>
      <c r="I174" t="s">
        <v>222</v>
      </c>
      <c r="J174" t="s">
        <v>621</v>
      </c>
      <c r="K174" t="s">
        <v>622</v>
      </c>
      <c r="L174" t="s">
        <v>816</v>
      </c>
      <c r="N174" t="s">
        <v>233</v>
      </c>
      <c r="P174" t="s">
        <v>817</v>
      </c>
      <c r="Q174">
        <v>60600</v>
      </c>
      <c r="R174">
        <v>5900</v>
      </c>
      <c r="S174">
        <v>10.79</v>
      </c>
      <c r="T174">
        <v>60700</v>
      </c>
      <c r="U174">
        <v>60600</v>
      </c>
      <c r="V174">
        <v>9</v>
      </c>
      <c r="W174">
        <v>334022</v>
      </c>
      <c r="X174">
        <v>19623</v>
      </c>
      <c r="Y174">
        <v>58200</v>
      </c>
      <c r="Z174">
        <v>61300</v>
      </c>
      <c r="AA174">
        <v>57000</v>
      </c>
      <c r="AB174">
        <v>2</v>
      </c>
      <c r="AC174">
        <v>123288</v>
      </c>
      <c r="AD174">
        <v>8127517800</v>
      </c>
      <c r="AE174">
        <v>158.5</v>
      </c>
      <c r="AF174">
        <v>0.74</v>
      </c>
      <c r="AG174">
        <v>201</v>
      </c>
      <c r="AH174">
        <v>181.39</v>
      </c>
      <c r="AI174">
        <v>27270</v>
      </c>
      <c r="AJ174">
        <v>2</v>
      </c>
      <c r="AK174">
        <v>0</v>
      </c>
      <c r="AL174">
        <v>0</v>
      </c>
      <c r="AM174">
        <v>0</v>
      </c>
    </row>
    <row r="175" spans="1:39" x14ac:dyDescent="0.55000000000000004">
      <c r="A175" t="s">
        <v>287</v>
      </c>
      <c r="B175" t="s">
        <v>818</v>
      </c>
      <c r="C175" t="s">
        <v>819</v>
      </c>
      <c r="D175" t="s">
        <v>293</v>
      </c>
      <c r="E175" t="s">
        <v>294</v>
      </c>
      <c r="F175" t="s">
        <v>221</v>
      </c>
      <c r="H175" t="s">
        <v>620</v>
      </c>
      <c r="I175" t="s">
        <v>222</v>
      </c>
      <c r="J175" t="s">
        <v>621</v>
      </c>
      <c r="K175" t="s">
        <v>622</v>
      </c>
      <c r="L175" t="s">
        <v>820</v>
      </c>
      <c r="N175" t="s">
        <v>233</v>
      </c>
      <c r="P175" t="s">
        <v>817</v>
      </c>
      <c r="Q175">
        <v>60600</v>
      </c>
      <c r="R175">
        <v>5900</v>
      </c>
      <c r="S175">
        <v>10.79</v>
      </c>
      <c r="T175">
        <v>60700</v>
      </c>
      <c r="U175">
        <v>60500</v>
      </c>
      <c r="V175">
        <v>-1</v>
      </c>
      <c r="W175">
        <v>334023</v>
      </c>
      <c r="X175">
        <v>19623</v>
      </c>
      <c r="Y175">
        <v>58200</v>
      </c>
      <c r="Z175">
        <v>61300</v>
      </c>
      <c r="AA175">
        <v>57000</v>
      </c>
      <c r="AB175">
        <v>2</v>
      </c>
      <c r="AC175">
        <v>123289</v>
      </c>
      <c r="AD175">
        <v>8127578400</v>
      </c>
      <c r="AE175">
        <v>158.5</v>
      </c>
      <c r="AF175">
        <v>0.74</v>
      </c>
      <c r="AG175">
        <v>201</v>
      </c>
      <c r="AH175">
        <v>181.39</v>
      </c>
      <c r="AI175">
        <v>27270</v>
      </c>
      <c r="AJ175">
        <v>2</v>
      </c>
      <c r="AK175">
        <v>0</v>
      </c>
      <c r="AL175">
        <v>0</v>
      </c>
      <c r="AM175">
        <v>0</v>
      </c>
    </row>
    <row r="176" spans="1:39" x14ac:dyDescent="0.55000000000000004">
      <c r="A176" t="s">
        <v>287</v>
      </c>
      <c r="B176" t="s">
        <v>821</v>
      </c>
      <c r="C176" t="s">
        <v>822</v>
      </c>
      <c r="D176" t="s">
        <v>293</v>
      </c>
      <c r="E176" t="s">
        <v>294</v>
      </c>
      <c r="F176" t="s">
        <v>221</v>
      </c>
      <c r="H176" t="s">
        <v>620</v>
      </c>
      <c r="I176" t="s">
        <v>222</v>
      </c>
      <c r="J176" t="s">
        <v>621</v>
      </c>
      <c r="K176" t="s">
        <v>622</v>
      </c>
      <c r="L176" t="s">
        <v>823</v>
      </c>
      <c r="N176" t="s">
        <v>233</v>
      </c>
      <c r="P176" t="s">
        <v>817</v>
      </c>
      <c r="Q176">
        <v>60600</v>
      </c>
      <c r="R176">
        <v>5900</v>
      </c>
      <c r="S176">
        <v>10.79</v>
      </c>
      <c r="T176">
        <v>60700</v>
      </c>
      <c r="U176">
        <v>60600</v>
      </c>
      <c r="V176">
        <v>1</v>
      </c>
      <c r="W176">
        <v>334024</v>
      </c>
      <c r="X176">
        <v>19623</v>
      </c>
      <c r="Y176">
        <v>58200</v>
      </c>
      <c r="Z176">
        <v>61300</v>
      </c>
      <c r="AA176">
        <v>57000</v>
      </c>
      <c r="AB176">
        <v>2</v>
      </c>
      <c r="AC176">
        <v>123290</v>
      </c>
      <c r="AD176">
        <v>8127639000</v>
      </c>
      <c r="AE176">
        <v>158.51</v>
      </c>
      <c r="AF176">
        <v>0.74</v>
      </c>
      <c r="AG176">
        <v>201</v>
      </c>
      <c r="AH176">
        <v>181.39</v>
      </c>
      <c r="AI176">
        <v>27270</v>
      </c>
      <c r="AJ176">
        <v>2</v>
      </c>
      <c r="AK176">
        <v>0</v>
      </c>
      <c r="AL176">
        <v>0</v>
      </c>
      <c r="AM176">
        <v>0</v>
      </c>
    </row>
    <row r="177" spans="1:39" x14ac:dyDescent="0.55000000000000004">
      <c r="A177" t="s">
        <v>287</v>
      </c>
      <c r="B177" t="s">
        <v>824</v>
      </c>
      <c r="C177" t="s">
        <v>825</v>
      </c>
      <c r="D177" t="s">
        <v>293</v>
      </c>
      <c r="E177" t="s">
        <v>294</v>
      </c>
      <c r="F177" t="s">
        <v>221</v>
      </c>
      <c r="H177" t="s">
        <v>620</v>
      </c>
      <c r="I177" t="s">
        <v>222</v>
      </c>
      <c r="J177" t="s">
        <v>621</v>
      </c>
      <c r="K177" t="s">
        <v>622</v>
      </c>
      <c r="L177" t="s">
        <v>826</v>
      </c>
      <c r="N177" t="s">
        <v>233</v>
      </c>
      <c r="P177" t="s">
        <v>817</v>
      </c>
      <c r="Q177">
        <v>60600</v>
      </c>
      <c r="R177">
        <v>5900</v>
      </c>
      <c r="S177">
        <v>10.79</v>
      </c>
      <c r="T177">
        <v>60700</v>
      </c>
      <c r="U177">
        <v>60600</v>
      </c>
      <c r="V177">
        <v>-100</v>
      </c>
      <c r="W177">
        <v>334124</v>
      </c>
      <c r="X177">
        <v>19629</v>
      </c>
      <c r="Y177">
        <v>58200</v>
      </c>
      <c r="Z177">
        <v>61300</v>
      </c>
      <c r="AA177">
        <v>57000</v>
      </c>
      <c r="AB177">
        <v>2</v>
      </c>
      <c r="AC177">
        <v>123390</v>
      </c>
      <c r="AD177">
        <v>8133699000</v>
      </c>
      <c r="AE177">
        <v>158.55000000000001</v>
      </c>
      <c r="AF177">
        <v>0.74</v>
      </c>
      <c r="AG177">
        <v>201</v>
      </c>
      <c r="AH177">
        <v>181.22</v>
      </c>
      <c r="AI177">
        <v>27270</v>
      </c>
      <c r="AJ177">
        <v>2</v>
      </c>
      <c r="AK177">
        <v>0</v>
      </c>
      <c r="AL177">
        <v>0</v>
      </c>
      <c r="AM177">
        <v>0</v>
      </c>
    </row>
    <row r="178" spans="1:39" x14ac:dyDescent="0.55000000000000004">
      <c r="A178" t="s">
        <v>287</v>
      </c>
      <c r="B178" t="s">
        <v>827</v>
      </c>
      <c r="C178" t="s">
        <v>828</v>
      </c>
      <c r="D178" t="s">
        <v>293</v>
      </c>
      <c r="E178" t="s">
        <v>294</v>
      </c>
      <c r="F178" t="s">
        <v>221</v>
      </c>
      <c r="H178" t="s">
        <v>620</v>
      </c>
      <c r="I178" t="s">
        <v>222</v>
      </c>
      <c r="J178" t="s">
        <v>621</v>
      </c>
      <c r="K178" t="s">
        <v>622</v>
      </c>
      <c r="L178" t="s">
        <v>829</v>
      </c>
      <c r="N178" t="s">
        <v>233</v>
      </c>
      <c r="P178" t="s">
        <v>817</v>
      </c>
      <c r="Q178">
        <v>60600</v>
      </c>
      <c r="R178">
        <v>5900</v>
      </c>
      <c r="S178">
        <v>10.79</v>
      </c>
      <c r="T178">
        <v>60700</v>
      </c>
      <c r="U178">
        <v>60600</v>
      </c>
      <c r="V178">
        <v>-8</v>
      </c>
      <c r="W178">
        <v>334132</v>
      </c>
      <c r="X178">
        <v>19630</v>
      </c>
      <c r="Y178">
        <v>58200</v>
      </c>
      <c r="Z178">
        <v>61300</v>
      </c>
      <c r="AA178">
        <v>57000</v>
      </c>
      <c r="AB178">
        <v>2</v>
      </c>
      <c r="AC178">
        <v>123398</v>
      </c>
      <c r="AD178">
        <v>8134183800</v>
      </c>
      <c r="AE178">
        <v>158.56</v>
      </c>
      <c r="AF178">
        <v>0.74</v>
      </c>
      <c r="AG178">
        <v>201</v>
      </c>
      <c r="AH178">
        <v>181.2</v>
      </c>
      <c r="AI178">
        <v>27270</v>
      </c>
      <c r="AJ178">
        <v>2</v>
      </c>
      <c r="AK178">
        <v>0</v>
      </c>
      <c r="AL178">
        <v>0</v>
      </c>
      <c r="AM178">
        <v>0</v>
      </c>
    </row>
    <row r="179" spans="1:39" x14ac:dyDescent="0.55000000000000004">
      <c r="A179" t="s">
        <v>287</v>
      </c>
      <c r="B179" t="s">
        <v>830</v>
      </c>
      <c r="C179" t="s">
        <v>831</v>
      </c>
      <c r="D179" t="s">
        <v>293</v>
      </c>
      <c r="E179" t="s">
        <v>294</v>
      </c>
      <c r="F179" t="s">
        <v>221</v>
      </c>
      <c r="H179" t="s">
        <v>380</v>
      </c>
      <c r="I179" t="s">
        <v>222</v>
      </c>
      <c r="J179" t="s">
        <v>381</v>
      </c>
      <c r="K179" t="s">
        <v>382</v>
      </c>
      <c r="L179" t="s">
        <v>832</v>
      </c>
      <c r="N179" t="s">
        <v>233</v>
      </c>
      <c r="P179" t="s">
        <v>817</v>
      </c>
      <c r="Q179">
        <v>60700</v>
      </c>
      <c r="R179">
        <v>6000</v>
      </c>
      <c r="S179">
        <v>10.97</v>
      </c>
      <c r="T179">
        <v>60700</v>
      </c>
      <c r="U179">
        <v>60600</v>
      </c>
      <c r="V179">
        <v>1</v>
      </c>
      <c r="W179">
        <v>334133</v>
      </c>
      <c r="X179">
        <v>19630</v>
      </c>
      <c r="Y179">
        <v>58200</v>
      </c>
      <c r="Z179">
        <v>61300</v>
      </c>
      <c r="AA179">
        <v>57000</v>
      </c>
      <c r="AB179">
        <v>2</v>
      </c>
      <c r="AC179">
        <v>123399</v>
      </c>
      <c r="AD179">
        <v>8134244500</v>
      </c>
      <c r="AE179">
        <v>158.56</v>
      </c>
      <c r="AF179">
        <v>0.74</v>
      </c>
      <c r="AG179">
        <v>201</v>
      </c>
      <c r="AH179">
        <v>181.21</v>
      </c>
      <c r="AI179">
        <v>27315</v>
      </c>
      <c r="AJ179">
        <v>2</v>
      </c>
      <c r="AK179">
        <v>0</v>
      </c>
      <c r="AL179">
        <v>0</v>
      </c>
      <c r="AM179">
        <v>0</v>
      </c>
    </row>
    <row r="180" spans="1:39" x14ac:dyDescent="0.55000000000000004">
      <c r="A180" t="s">
        <v>287</v>
      </c>
      <c r="B180" t="s">
        <v>833</v>
      </c>
      <c r="C180" t="s">
        <v>834</v>
      </c>
      <c r="D180" t="s">
        <v>293</v>
      </c>
      <c r="E180" t="s">
        <v>294</v>
      </c>
      <c r="F180" t="s">
        <v>221</v>
      </c>
      <c r="H180" t="s">
        <v>620</v>
      </c>
      <c r="I180" t="s">
        <v>222</v>
      </c>
      <c r="J180" t="s">
        <v>621</v>
      </c>
      <c r="K180" t="s">
        <v>622</v>
      </c>
      <c r="L180" t="s">
        <v>835</v>
      </c>
      <c r="N180" t="s">
        <v>233</v>
      </c>
      <c r="P180" t="s">
        <v>836</v>
      </c>
      <c r="Q180">
        <v>60600</v>
      </c>
      <c r="R180">
        <v>5900</v>
      </c>
      <c r="S180">
        <v>10.79</v>
      </c>
      <c r="T180">
        <v>60700</v>
      </c>
      <c r="U180">
        <v>60600</v>
      </c>
      <c r="V180">
        <v>-20</v>
      </c>
      <c r="W180">
        <v>334153</v>
      </c>
      <c r="X180">
        <v>19631</v>
      </c>
      <c r="Y180">
        <v>58200</v>
      </c>
      <c r="Z180">
        <v>61300</v>
      </c>
      <c r="AA180">
        <v>57000</v>
      </c>
      <c r="AB180">
        <v>2</v>
      </c>
      <c r="AC180">
        <v>123419</v>
      </c>
      <c r="AD180">
        <v>8135456500</v>
      </c>
      <c r="AE180">
        <v>158.57</v>
      </c>
      <c r="AF180">
        <v>0.74</v>
      </c>
      <c r="AG180">
        <v>201</v>
      </c>
      <c r="AH180">
        <v>181.17</v>
      </c>
      <c r="AI180">
        <v>27270</v>
      </c>
      <c r="AJ180">
        <v>2</v>
      </c>
      <c r="AK180">
        <v>0</v>
      </c>
      <c r="AL180">
        <v>0</v>
      </c>
      <c r="AM180">
        <v>0</v>
      </c>
    </row>
    <row r="181" spans="1:39" x14ac:dyDescent="0.55000000000000004">
      <c r="A181" t="s">
        <v>287</v>
      </c>
      <c r="B181" t="s">
        <v>837</v>
      </c>
      <c r="C181" t="s">
        <v>838</v>
      </c>
      <c r="D181" t="s">
        <v>293</v>
      </c>
      <c r="E181" t="s">
        <v>294</v>
      </c>
      <c r="F181" t="s">
        <v>221</v>
      </c>
      <c r="H181" t="s">
        <v>620</v>
      </c>
      <c r="I181" t="s">
        <v>222</v>
      </c>
      <c r="J181" t="s">
        <v>621</v>
      </c>
      <c r="K181" t="s">
        <v>622</v>
      </c>
      <c r="L181" t="s">
        <v>839</v>
      </c>
      <c r="N181" t="s">
        <v>233</v>
      </c>
      <c r="P181" t="s">
        <v>836</v>
      </c>
      <c r="Q181">
        <v>60600</v>
      </c>
      <c r="R181">
        <v>5900</v>
      </c>
      <c r="S181">
        <v>10.79</v>
      </c>
      <c r="T181">
        <v>60700</v>
      </c>
      <c r="U181">
        <v>60500</v>
      </c>
      <c r="V181">
        <v>-7</v>
      </c>
      <c r="W181">
        <v>334160</v>
      </c>
      <c r="X181">
        <v>19631</v>
      </c>
      <c r="Y181">
        <v>58200</v>
      </c>
      <c r="Z181">
        <v>61300</v>
      </c>
      <c r="AA181">
        <v>57000</v>
      </c>
      <c r="AB181">
        <v>2</v>
      </c>
      <c r="AC181">
        <v>123426</v>
      </c>
      <c r="AD181">
        <v>8135880700</v>
      </c>
      <c r="AE181">
        <v>158.57</v>
      </c>
      <c r="AF181">
        <v>0.74</v>
      </c>
      <c r="AG181">
        <v>201</v>
      </c>
      <c r="AH181">
        <v>181.16</v>
      </c>
      <c r="AI181">
        <v>27270</v>
      </c>
      <c r="AJ181">
        <v>2</v>
      </c>
      <c r="AK181">
        <v>0</v>
      </c>
      <c r="AL181">
        <v>0</v>
      </c>
      <c r="AM181">
        <v>0</v>
      </c>
    </row>
    <row r="182" spans="1:39" x14ac:dyDescent="0.55000000000000004">
      <c r="A182" t="s">
        <v>287</v>
      </c>
      <c r="B182" t="s">
        <v>840</v>
      </c>
      <c r="C182" t="s">
        <v>841</v>
      </c>
      <c r="D182" t="s">
        <v>293</v>
      </c>
      <c r="E182" t="s">
        <v>294</v>
      </c>
      <c r="F182" t="s">
        <v>221</v>
      </c>
      <c r="H182" t="s">
        <v>380</v>
      </c>
      <c r="I182" t="s">
        <v>222</v>
      </c>
      <c r="J182" t="s">
        <v>381</v>
      </c>
      <c r="K182" t="s">
        <v>382</v>
      </c>
      <c r="L182" t="s">
        <v>842</v>
      </c>
      <c r="N182" t="s">
        <v>233</v>
      </c>
      <c r="P182" t="s">
        <v>836</v>
      </c>
      <c r="Q182">
        <v>60700</v>
      </c>
      <c r="R182">
        <v>6000</v>
      </c>
      <c r="S182">
        <v>10.97</v>
      </c>
      <c r="T182">
        <v>60700</v>
      </c>
      <c r="U182">
        <v>60600</v>
      </c>
      <c r="V182">
        <v>38</v>
      </c>
      <c r="W182">
        <v>334198</v>
      </c>
      <c r="X182">
        <v>19634</v>
      </c>
      <c r="Y182">
        <v>58200</v>
      </c>
      <c r="Z182">
        <v>61300</v>
      </c>
      <c r="AA182">
        <v>57000</v>
      </c>
      <c r="AB182">
        <v>2</v>
      </c>
      <c r="AC182">
        <v>123464</v>
      </c>
      <c r="AD182">
        <v>8138187300</v>
      </c>
      <c r="AE182">
        <v>158.59</v>
      </c>
      <c r="AF182">
        <v>0.74</v>
      </c>
      <c r="AG182">
        <v>201</v>
      </c>
      <c r="AH182">
        <v>181.2</v>
      </c>
      <c r="AI182">
        <v>27315</v>
      </c>
      <c r="AJ182">
        <v>2</v>
      </c>
      <c r="AK182">
        <v>0</v>
      </c>
      <c r="AL182">
        <v>0</v>
      </c>
      <c r="AM182">
        <v>0</v>
      </c>
    </row>
    <row r="183" spans="1:39" x14ac:dyDescent="0.55000000000000004">
      <c r="A183" t="s">
        <v>287</v>
      </c>
      <c r="B183" t="s">
        <v>843</v>
      </c>
      <c r="C183" t="s">
        <v>844</v>
      </c>
      <c r="D183" t="s">
        <v>293</v>
      </c>
      <c r="E183" t="s">
        <v>294</v>
      </c>
      <c r="F183" t="s">
        <v>221</v>
      </c>
      <c r="H183" t="s">
        <v>380</v>
      </c>
      <c r="I183" t="s">
        <v>222</v>
      </c>
      <c r="J183" t="s">
        <v>381</v>
      </c>
      <c r="K183" t="s">
        <v>382</v>
      </c>
      <c r="L183" t="s">
        <v>845</v>
      </c>
      <c r="N183" t="s">
        <v>233</v>
      </c>
      <c r="P183" t="s">
        <v>836</v>
      </c>
      <c r="Q183">
        <v>60700</v>
      </c>
      <c r="R183">
        <v>6000</v>
      </c>
      <c r="S183">
        <v>10.97</v>
      </c>
      <c r="T183">
        <v>60700</v>
      </c>
      <c r="U183">
        <v>60600</v>
      </c>
      <c r="V183">
        <v>7</v>
      </c>
      <c r="W183">
        <v>334205</v>
      </c>
      <c r="X183">
        <v>19634</v>
      </c>
      <c r="Y183">
        <v>58200</v>
      </c>
      <c r="Z183">
        <v>61300</v>
      </c>
      <c r="AA183">
        <v>57000</v>
      </c>
      <c r="AB183">
        <v>2</v>
      </c>
      <c r="AC183">
        <v>123471</v>
      </c>
      <c r="AD183">
        <v>8138612200</v>
      </c>
      <c r="AE183">
        <v>158.59</v>
      </c>
      <c r="AF183">
        <v>0.74</v>
      </c>
      <c r="AG183">
        <v>201</v>
      </c>
      <c r="AH183">
        <v>181.2</v>
      </c>
      <c r="AI183">
        <v>27315</v>
      </c>
      <c r="AJ183">
        <v>2</v>
      </c>
      <c r="AK183">
        <v>0</v>
      </c>
      <c r="AL183">
        <v>0</v>
      </c>
      <c r="AM183">
        <v>0</v>
      </c>
    </row>
    <row r="184" spans="1:39" x14ac:dyDescent="0.55000000000000004">
      <c r="A184" t="s">
        <v>287</v>
      </c>
      <c r="B184" t="s">
        <v>846</v>
      </c>
      <c r="C184" t="s">
        <v>847</v>
      </c>
      <c r="D184" t="s">
        <v>293</v>
      </c>
      <c r="E184" t="s">
        <v>294</v>
      </c>
      <c r="F184" t="s">
        <v>221</v>
      </c>
      <c r="H184" t="s">
        <v>620</v>
      </c>
      <c r="I184" t="s">
        <v>222</v>
      </c>
      <c r="J184" t="s">
        <v>621</v>
      </c>
      <c r="K184" t="s">
        <v>622</v>
      </c>
      <c r="L184" t="s">
        <v>848</v>
      </c>
      <c r="N184" t="s">
        <v>233</v>
      </c>
      <c r="P184" t="s">
        <v>836</v>
      </c>
      <c r="Q184">
        <v>60600</v>
      </c>
      <c r="R184">
        <v>5900</v>
      </c>
      <c r="S184">
        <v>10.79</v>
      </c>
      <c r="T184">
        <v>60600</v>
      </c>
      <c r="U184">
        <v>60500</v>
      </c>
      <c r="V184">
        <v>-10</v>
      </c>
      <c r="W184">
        <v>334215</v>
      </c>
      <c r="X184">
        <v>19635</v>
      </c>
      <c r="Y184">
        <v>58200</v>
      </c>
      <c r="Z184">
        <v>61300</v>
      </c>
      <c r="AA184">
        <v>57000</v>
      </c>
      <c r="AB184">
        <v>2</v>
      </c>
      <c r="AC184">
        <v>123481</v>
      </c>
      <c r="AD184">
        <v>8139218200</v>
      </c>
      <c r="AE184">
        <v>158.6</v>
      </c>
      <c r="AF184">
        <v>0.74</v>
      </c>
      <c r="AG184">
        <v>201</v>
      </c>
      <c r="AH184">
        <v>181.19</v>
      </c>
      <c r="AI184">
        <v>27270</v>
      </c>
      <c r="AJ184">
        <v>2</v>
      </c>
      <c r="AK184">
        <v>0</v>
      </c>
      <c r="AL184">
        <v>0</v>
      </c>
      <c r="AM184">
        <v>0</v>
      </c>
    </row>
    <row r="185" spans="1:39" x14ac:dyDescent="0.55000000000000004">
      <c r="A185" t="s">
        <v>287</v>
      </c>
      <c r="B185" t="s">
        <v>849</v>
      </c>
      <c r="C185" t="s">
        <v>850</v>
      </c>
      <c r="D185" t="s">
        <v>293</v>
      </c>
      <c r="E185" t="s">
        <v>294</v>
      </c>
      <c r="F185" t="s">
        <v>221</v>
      </c>
      <c r="H185" t="s">
        <v>620</v>
      </c>
      <c r="I185" t="s">
        <v>222</v>
      </c>
      <c r="J185" t="s">
        <v>621</v>
      </c>
      <c r="K185" t="s">
        <v>622</v>
      </c>
      <c r="L185" t="s">
        <v>851</v>
      </c>
      <c r="N185" t="s">
        <v>233</v>
      </c>
      <c r="P185" t="s">
        <v>836</v>
      </c>
      <c r="Q185">
        <v>60600</v>
      </c>
      <c r="R185">
        <v>5900</v>
      </c>
      <c r="S185">
        <v>10.79</v>
      </c>
      <c r="T185">
        <v>60700</v>
      </c>
      <c r="U185">
        <v>60500</v>
      </c>
      <c r="V185">
        <v>1</v>
      </c>
      <c r="W185">
        <v>334216</v>
      </c>
      <c r="X185">
        <v>19635</v>
      </c>
      <c r="Y185">
        <v>58200</v>
      </c>
      <c r="Z185">
        <v>61300</v>
      </c>
      <c r="AA185">
        <v>57000</v>
      </c>
      <c r="AB185">
        <v>2</v>
      </c>
      <c r="AC185">
        <v>123482</v>
      </c>
      <c r="AD185">
        <v>8139278800</v>
      </c>
      <c r="AE185">
        <v>158.6</v>
      </c>
      <c r="AF185">
        <v>0.74</v>
      </c>
      <c r="AG185">
        <v>201</v>
      </c>
      <c r="AH185">
        <v>181.19</v>
      </c>
      <c r="AI185">
        <v>27270</v>
      </c>
      <c r="AJ185">
        <v>2</v>
      </c>
      <c r="AK185">
        <v>0</v>
      </c>
      <c r="AL185">
        <v>0</v>
      </c>
      <c r="AM185">
        <v>0</v>
      </c>
    </row>
    <row r="186" spans="1:39" x14ac:dyDescent="0.55000000000000004">
      <c r="A186" t="s">
        <v>287</v>
      </c>
      <c r="B186" t="s">
        <v>852</v>
      </c>
      <c r="C186" t="s">
        <v>850</v>
      </c>
      <c r="D186" t="s">
        <v>293</v>
      </c>
      <c r="E186" t="s">
        <v>294</v>
      </c>
      <c r="F186" t="s">
        <v>221</v>
      </c>
      <c r="H186" t="s">
        <v>380</v>
      </c>
      <c r="I186" t="s">
        <v>222</v>
      </c>
      <c r="J186" t="s">
        <v>381</v>
      </c>
      <c r="K186" t="s">
        <v>382</v>
      </c>
      <c r="L186" t="s">
        <v>853</v>
      </c>
      <c r="N186" t="s">
        <v>233</v>
      </c>
      <c r="P186" t="s">
        <v>836</v>
      </c>
      <c r="Q186">
        <v>60700</v>
      </c>
      <c r="R186">
        <v>6000</v>
      </c>
      <c r="S186">
        <v>10.97</v>
      </c>
      <c r="T186">
        <v>60700</v>
      </c>
      <c r="U186">
        <v>60500</v>
      </c>
      <c r="V186">
        <v>4</v>
      </c>
      <c r="W186">
        <v>334220</v>
      </c>
      <c r="X186">
        <v>19635</v>
      </c>
      <c r="Y186">
        <v>58200</v>
      </c>
      <c r="Z186">
        <v>61300</v>
      </c>
      <c r="AA186">
        <v>57000</v>
      </c>
      <c r="AB186">
        <v>2</v>
      </c>
      <c r="AC186">
        <v>123486</v>
      </c>
      <c r="AD186">
        <v>8139521600</v>
      </c>
      <c r="AE186">
        <v>158.6</v>
      </c>
      <c r="AF186">
        <v>0.74</v>
      </c>
      <c r="AG186">
        <v>201</v>
      </c>
      <c r="AH186">
        <v>181.19</v>
      </c>
      <c r="AI186">
        <v>27315</v>
      </c>
      <c r="AJ186">
        <v>2</v>
      </c>
      <c r="AK186">
        <v>0</v>
      </c>
      <c r="AL186">
        <v>0</v>
      </c>
      <c r="AM186">
        <v>0</v>
      </c>
    </row>
    <row r="187" spans="1:39" x14ac:dyDescent="0.55000000000000004">
      <c r="A187" t="s">
        <v>287</v>
      </c>
      <c r="B187" t="s">
        <v>854</v>
      </c>
      <c r="C187" t="s">
        <v>855</v>
      </c>
      <c r="D187" t="s">
        <v>293</v>
      </c>
      <c r="E187" t="s">
        <v>294</v>
      </c>
      <c r="F187" t="s">
        <v>221</v>
      </c>
      <c r="H187" t="s">
        <v>684</v>
      </c>
      <c r="I187" t="s">
        <v>222</v>
      </c>
      <c r="J187" t="s">
        <v>685</v>
      </c>
      <c r="K187" t="s">
        <v>686</v>
      </c>
      <c r="L187" t="s">
        <v>856</v>
      </c>
      <c r="N187" t="s">
        <v>233</v>
      </c>
      <c r="P187" t="s">
        <v>836</v>
      </c>
      <c r="Q187">
        <v>60500</v>
      </c>
      <c r="R187">
        <v>5800</v>
      </c>
      <c r="S187">
        <v>10.6</v>
      </c>
      <c r="T187">
        <v>60600</v>
      </c>
      <c r="U187">
        <v>60500</v>
      </c>
      <c r="V187">
        <v>-121</v>
      </c>
      <c r="W187">
        <v>334341</v>
      </c>
      <c r="X187">
        <v>19642</v>
      </c>
      <c r="Y187">
        <v>58200</v>
      </c>
      <c r="Z187">
        <v>61300</v>
      </c>
      <c r="AA187">
        <v>57000</v>
      </c>
      <c r="AB187">
        <v>2</v>
      </c>
      <c r="AC187">
        <v>123607</v>
      </c>
      <c r="AD187">
        <v>8146842100</v>
      </c>
      <c r="AE187">
        <v>158.66</v>
      </c>
      <c r="AF187">
        <v>0.74</v>
      </c>
      <c r="AG187">
        <v>201</v>
      </c>
      <c r="AH187">
        <v>180.99</v>
      </c>
      <c r="AI187">
        <v>27225</v>
      </c>
      <c r="AJ187">
        <v>2</v>
      </c>
      <c r="AK187">
        <v>0</v>
      </c>
      <c r="AL187">
        <v>0</v>
      </c>
      <c r="AM187">
        <v>0</v>
      </c>
    </row>
    <row r="188" spans="1:39" x14ac:dyDescent="0.55000000000000004">
      <c r="A188" t="s">
        <v>287</v>
      </c>
      <c r="B188" t="s">
        <v>857</v>
      </c>
      <c r="C188" t="s">
        <v>855</v>
      </c>
      <c r="D188" t="s">
        <v>293</v>
      </c>
      <c r="E188" t="s">
        <v>294</v>
      </c>
      <c r="F188" t="s">
        <v>221</v>
      </c>
      <c r="H188" t="s">
        <v>620</v>
      </c>
      <c r="I188" t="s">
        <v>222</v>
      </c>
      <c r="J188" t="s">
        <v>621</v>
      </c>
      <c r="K188" t="s">
        <v>622</v>
      </c>
      <c r="L188" t="s">
        <v>858</v>
      </c>
      <c r="N188" t="s">
        <v>233</v>
      </c>
      <c r="P188" t="s">
        <v>836</v>
      </c>
      <c r="Q188">
        <v>60600</v>
      </c>
      <c r="R188">
        <v>5900</v>
      </c>
      <c r="S188">
        <v>10.79</v>
      </c>
      <c r="T188">
        <v>60700</v>
      </c>
      <c r="U188">
        <v>60600</v>
      </c>
      <c r="V188">
        <v>1</v>
      </c>
      <c r="W188">
        <v>334342</v>
      </c>
      <c r="X188">
        <v>19642</v>
      </c>
      <c r="Y188">
        <v>58200</v>
      </c>
      <c r="Z188">
        <v>61300</v>
      </c>
      <c r="AA188">
        <v>57000</v>
      </c>
      <c r="AB188">
        <v>2</v>
      </c>
      <c r="AC188">
        <v>123608</v>
      </c>
      <c r="AD188">
        <v>8146902700</v>
      </c>
      <c r="AE188">
        <v>158.66</v>
      </c>
      <c r="AF188">
        <v>0.74</v>
      </c>
      <c r="AG188">
        <v>201</v>
      </c>
      <c r="AH188">
        <v>180.99</v>
      </c>
      <c r="AI188">
        <v>27270</v>
      </c>
      <c r="AJ188">
        <v>2</v>
      </c>
      <c r="AK188">
        <v>0</v>
      </c>
      <c r="AL188">
        <v>0</v>
      </c>
      <c r="AM188">
        <v>0</v>
      </c>
    </row>
    <row r="189" spans="1:39" x14ac:dyDescent="0.55000000000000004">
      <c r="A189" t="s">
        <v>287</v>
      </c>
      <c r="B189" t="s">
        <v>859</v>
      </c>
      <c r="C189" t="s">
        <v>860</v>
      </c>
      <c r="D189" t="s">
        <v>293</v>
      </c>
      <c r="E189" t="s">
        <v>294</v>
      </c>
      <c r="F189" t="s">
        <v>221</v>
      </c>
      <c r="H189" t="s">
        <v>620</v>
      </c>
      <c r="I189" t="s">
        <v>222</v>
      </c>
      <c r="J189" t="s">
        <v>621</v>
      </c>
      <c r="K189" t="s">
        <v>622</v>
      </c>
      <c r="L189" t="s">
        <v>861</v>
      </c>
      <c r="N189" t="s">
        <v>233</v>
      </c>
      <c r="P189" t="s">
        <v>862</v>
      </c>
      <c r="Q189">
        <v>60600</v>
      </c>
      <c r="R189">
        <v>5900</v>
      </c>
      <c r="S189">
        <v>10.79</v>
      </c>
      <c r="T189">
        <v>60700</v>
      </c>
      <c r="U189">
        <v>60500</v>
      </c>
      <c r="V189">
        <v>-3</v>
      </c>
      <c r="W189">
        <v>334345</v>
      </c>
      <c r="X189">
        <v>19642</v>
      </c>
      <c r="Y189">
        <v>58200</v>
      </c>
      <c r="Z189">
        <v>61300</v>
      </c>
      <c r="AA189">
        <v>57000</v>
      </c>
      <c r="AB189">
        <v>2</v>
      </c>
      <c r="AC189">
        <v>123611</v>
      </c>
      <c r="AD189">
        <v>8147084500</v>
      </c>
      <c r="AE189">
        <v>158.66</v>
      </c>
      <c r="AF189">
        <v>0.74</v>
      </c>
      <c r="AG189">
        <v>201</v>
      </c>
      <c r="AH189">
        <v>180.98</v>
      </c>
      <c r="AI189">
        <v>27270</v>
      </c>
      <c r="AJ189">
        <v>2</v>
      </c>
      <c r="AK189">
        <v>0</v>
      </c>
      <c r="AL189">
        <v>0</v>
      </c>
      <c r="AM189">
        <v>0</v>
      </c>
    </row>
    <row r="190" spans="1:39" x14ac:dyDescent="0.55000000000000004">
      <c r="A190" t="s">
        <v>287</v>
      </c>
      <c r="B190" t="s">
        <v>863</v>
      </c>
      <c r="C190" t="s">
        <v>864</v>
      </c>
      <c r="D190" t="s">
        <v>293</v>
      </c>
      <c r="E190" t="s">
        <v>294</v>
      </c>
      <c r="F190" t="s">
        <v>221</v>
      </c>
      <c r="H190" t="s">
        <v>620</v>
      </c>
      <c r="I190" t="s">
        <v>222</v>
      </c>
      <c r="J190" t="s">
        <v>621</v>
      </c>
      <c r="K190" t="s">
        <v>622</v>
      </c>
      <c r="L190" t="s">
        <v>865</v>
      </c>
      <c r="N190" t="s">
        <v>233</v>
      </c>
      <c r="P190" t="s">
        <v>862</v>
      </c>
      <c r="Q190">
        <v>60600</v>
      </c>
      <c r="R190">
        <v>5900</v>
      </c>
      <c r="S190">
        <v>10.79</v>
      </c>
      <c r="T190">
        <v>60700</v>
      </c>
      <c r="U190">
        <v>60500</v>
      </c>
      <c r="V190">
        <v>26</v>
      </c>
      <c r="W190">
        <v>334371</v>
      </c>
      <c r="X190">
        <v>19644</v>
      </c>
      <c r="Y190">
        <v>58200</v>
      </c>
      <c r="Z190">
        <v>61300</v>
      </c>
      <c r="AA190">
        <v>57000</v>
      </c>
      <c r="AB190">
        <v>2</v>
      </c>
      <c r="AC190">
        <v>123637</v>
      </c>
      <c r="AD190">
        <v>8148660100</v>
      </c>
      <c r="AE190">
        <v>158.66999999999999</v>
      </c>
      <c r="AF190">
        <v>0.74</v>
      </c>
      <c r="AG190">
        <v>201</v>
      </c>
      <c r="AH190">
        <v>181.01</v>
      </c>
      <c r="AI190">
        <v>27270</v>
      </c>
      <c r="AJ190">
        <v>2</v>
      </c>
      <c r="AK190">
        <v>0</v>
      </c>
      <c r="AL190">
        <v>0</v>
      </c>
      <c r="AM190">
        <v>0</v>
      </c>
    </row>
    <row r="191" spans="1:39" x14ac:dyDescent="0.55000000000000004">
      <c r="A191" t="s">
        <v>287</v>
      </c>
      <c r="B191" t="s">
        <v>866</v>
      </c>
      <c r="C191" t="s">
        <v>864</v>
      </c>
      <c r="D191" t="s">
        <v>293</v>
      </c>
      <c r="E191" t="s">
        <v>294</v>
      </c>
      <c r="F191" t="s">
        <v>221</v>
      </c>
      <c r="H191" t="s">
        <v>380</v>
      </c>
      <c r="I191" t="s">
        <v>222</v>
      </c>
      <c r="J191" t="s">
        <v>381</v>
      </c>
      <c r="K191" t="s">
        <v>382</v>
      </c>
      <c r="L191" t="s">
        <v>867</v>
      </c>
      <c r="N191" t="s">
        <v>233</v>
      </c>
      <c r="P191" t="s">
        <v>862</v>
      </c>
      <c r="Q191">
        <v>60700</v>
      </c>
      <c r="R191">
        <v>6000</v>
      </c>
      <c r="S191">
        <v>10.97</v>
      </c>
      <c r="T191">
        <v>60700</v>
      </c>
      <c r="U191">
        <v>60500</v>
      </c>
      <c r="V191">
        <v>19</v>
      </c>
      <c r="W191">
        <v>334390</v>
      </c>
      <c r="X191">
        <v>19645</v>
      </c>
      <c r="Y191">
        <v>58200</v>
      </c>
      <c r="Z191">
        <v>61300</v>
      </c>
      <c r="AA191">
        <v>57000</v>
      </c>
      <c r="AB191">
        <v>2</v>
      </c>
      <c r="AC191">
        <v>123656</v>
      </c>
      <c r="AD191">
        <v>8149813400</v>
      </c>
      <c r="AE191">
        <v>158.68</v>
      </c>
      <c r="AF191">
        <v>0.74</v>
      </c>
      <c r="AG191">
        <v>201</v>
      </c>
      <c r="AH191">
        <v>181.02</v>
      </c>
      <c r="AI191">
        <v>27315</v>
      </c>
      <c r="AJ191">
        <v>2</v>
      </c>
      <c r="AK191">
        <v>0</v>
      </c>
      <c r="AL191">
        <v>0</v>
      </c>
      <c r="AM191">
        <v>0</v>
      </c>
    </row>
    <row r="192" spans="1:39" x14ac:dyDescent="0.55000000000000004">
      <c r="A192" t="s">
        <v>287</v>
      </c>
      <c r="B192" t="s">
        <v>868</v>
      </c>
      <c r="C192" t="s">
        <v>869</v>
      </c>
      <c r="D192" t="s">
        <v>293</v>
      </c>
      <c r="E192" t="s">
        <v>294</v>
      </c>
      <c r="F192" t="s">
        <v>221</v>
      </c>
      <c r="H192" t="s">
        <v>380</v>
      </c>
      <c r="I192" t="s">
        <v>222</v>
      </c>
      <c r="J192" t="s">
        <v>381</v>
      </c>
      <c r="K192" t="s">
        <v>382</v>
      </c>
      <c r="L192" t="s">
        <v>870</v>
      </c>
      <c r="N192" t="s">
        <v>233</v>
      </c>
      <c r="P192" t="s">
        <v>862</v>
      </c>
      <c r="Q192">
        <v>60700</v>
      </c>
      <c r="R192">
        <v>6000</v>
      </c>
      <c r="S192">
        <v>10.97</v>
      </c>
      <c r="T192">
        <v>60700</v>
      </c>
      <c r="U192">
        <v>60500</v>
      </c>
      <c r="V192">
        <v>3</v>
      </c>
      <c r="W192">
        <v>334393</v>
      </c>
      <c r="X192">
        <v>19645</v>
      </c>
      <c r="Y192">
        <v>58200</v>
      </c>
      <c r="Z192">
        <v>61300</v>
      </c>
      <c r="AA192">
        <v>57000</v>
      </c>
      <c r="AB192">
        <v>2</v>
      </c>
      <c r="AC192">
        <v>123659</v>
      </c>
      <c r="AD192">
        <v>8149995500</v>
      </c>
      <c r="AE192">
        <v>158.68</v>
      </c>
      <c r="AF192">
        <v>0.74</v>
      </c>
      <c r="AG192">
        <v>201</v>
      </c>
      <c r="AH192">
        <v>181.03</v>
      </c>
      <c r="AI192">
        <v>27315</v>
      </c>
      <c r="AJ192">
        <v>2</v>
      </c>
      <c r="AK192">
        <v>0</v>
      </c>
      <c r="AL192">
        <v>0</v>
      </c>
      <c r="AM192">
        <v>0</v>
      </c>
    </row>
    <row r="193" spans="1:39" x14ac:dyDescent="0.55000000000000004">
      <c r="A193" t="s">
        <v>287</v>
      </c>
      <c r="B193" t="s">
        <v>871</v>
      </c>
      <c r="C193" t="s">
        <v>869</v>
      </c>
      <c r="D193" t="s">
        <v>293</v>
      </c>
      <c r="E193" t="s">
        <v>294</v>
      </c>
      <c r="F193" t="s">
        <v>221</v>
      </c>
      <c r="H193" t="s">
        <v>380</v>
      </c>
      <c r="I193" t="s">
        <v>222</v>
      </c>
      <c r="J193" t="s">
        <v>381</v>
      </c>
      <c r="K193" t="s">
        <v>382</v>
      </c>
      <c r="L193" t="s">
        <v>872</v>
      </c>
      <c r="N193" t="s">
        <v>233</v>
      </c>
      <c r="P193" t="s">
        <v>862</v>
      </c>
      <c r="Q193">
        <v>60700</v>
      </c>
      <c r="R193">
        <v>6000</v>
      </c>
      <c r="S193">
        <v>10.97</v>
      </c>
      <c r="T193">
        <v>60700</v>
      </c>
      <c r="U193">
        <v>60500</v>
      </c>
      <c r="V193">
        <v>34</v>
      </c>
      <c r="W193">
        <v>334427</v>
      </c>
      <c r="X193">
        <v>19647</v>
      </c>
      <c r="Y193">
        <v>58200</v>
      </c>
      <c r="Z193">
        <v>61300</v>
      </c>
      <c r="AA193">
        <v>57000</v>
      </c>
      <c r="AB193">
        <v>2</v>
      </c>
      <c r="AC193">
        <v>123693</v>
      </c>
      <c r="AD193">
        <v>8152059300</v>
      </c>
      <c r="AE193">
        <v>158.69999999999999</v>
      </c>
      <c r="AF193">
        <v>0.74</v>
      </c>
      <c r="AG193">
        <v>201</v>
      </c>
      <c r="AH193">
        <v>181.06</v>
      </c>
      <c r="AI193">
        <v>27315</v>
      </c>
      <c r="AJ193">
        <v>2</v>
      </c>
      <c r="AK193">
        <v>0</v>
      </c>
      <c r="AL193">
        <v>0</v>
      </c>
      <c r="AM193">
        <v>0</v>
      </c>
    </row>
    <row r="194" spans="1:39" x14ac:dyDescent="0.55000000000000004">
      <c r="A194" t="s">
        <v>287</v>
      </c>
      <c r="B194" t="s">
        <v>873</v>
      </c>
      <c r="C194" t="s">
        <v>874</v>
      </c>
      <c r="D194" t="s">
        <v>293</v>
      </c>
      <c r="E194" t="s">
        <v>294</v>
      </c>
      <c r="F194" t="s">
        <v>221</v>
      </c>
      <c r="H194" t="s">
        <v>380</v>
      </c>
      <c r="I194" t="s">
        <v>222</v>
      </c>
      <c r="J194" t="s">
        <v>381</v>
      </c>
      <c r="K194" t="s">
        <v>382</v>
      </c>
      <c r="L194" t="s">
        <v>875</v>
      </c>
      <c r="N194" t="s">
        <v>233</v>
      </c>
      <c r="P194" t="s">
        <v>876</v>
      </c>
      <c r="Q194">
        <v>60700</v>
      </c>
      <c r="R194">
        <v>6000</v>
      </c>
      <c r="S194">
        <v>10.97</v>
      </c>
      <c r="T194">
        <v>60700</v>
      </c>
      <c r="U194">
        <v>60500</v>
      </c>
      <c r="V194">
        <v>10</v>
      </c>
      <c r="W194">
        <v>334437</v>
      </c>
      <c r="X194">
        <v>19648</v>
      </c>
      <c r="Y194">
        <v>58200</v>
      </c>
      <c r="Z194">
        <v>61300</v>
      </c>
      <c r="AA194">
        <v>57000</v>
      </c>
      <c r="AB194">
        <v>2</v>
      </c>
      <c r="AC194">
        <v>123703</v>
      </c>
      <c r="AD194">
        <v>8152666300</v>
      </c>
      <c r="AE194">
        <v>158.69999999999999</v>
      </c>
      <c r="AF194">
        <v>0.74</v>
      </c>
      <c r="AG194">
        <v>201</v>
      </c>
      <c r="AH194">
        <v>181.07</v>
      </c>
      <c r="AI194">
        <v>27315</v>
      </c>
      <c r="AJ194">
        <v>2</v>
      </c>
      <c r="AK194">
        <v>0</v>
      </c>
      <c r="AL194">
        <v>0</v>
      </c>
      <c r="AM194">
        <v>0</v>
      </c>
    </row>
    <row r="195" spans="1:39" x14ac:dyDescent="0.55000000000000004">
      <c r="A195" t="s">
        <v>287</v>
      </c>
      <c r="B195" t="s">
        <v>877</v>
      </c>
      <c r="C195" t="s">
        <v>874</v>
      </c>
      <c r="D195" t="s">
        <v>293</v>
      </c>
      <c r="E195" t="s">
        <v>294</v>
      </c>
      <c r="F195" t="s">
        <v>221</v>
      </c>
      <c r="H195" t="s">
        <v>380</v>
      </c>
      <c r="I195" t="s">
        <v>222</v>
      </c>
      <c r="J195" t="s">
        <v>381</v>
      </c>
      <c r="K195" t="s">
        <v>382</v>
      </c>
      <c r="L195" t="s">
        <v>878</v>
      </c>
      <c r="N195" t="s">
        <v>233</v>
      </c>
      <c r="P195" t="s">
        <v>876</v>
      </c>
      <c r="Q195">
        <v>60700</v>
      </c>
      <c r="R195">
        <v>6000</v>
      </c>
      <c r="S195">
        <v>10.97</v>
      </c>
      <c r="T195">
        <v>60700</v>
      </c>
      <c r="U195">
        <v>60500</v>
      </c>
      <c r="V195">
        <v>1</v>
      </c>
      <c r="W195">
        <v>334438</v>
      </c>
      <c r="X195">
        <v>19648</v>
      </c>
      <c r="Y195">
        <v>58200</v>
      </c>
      <c r="Z195">
        <v>61300</v>
      </c>
      <c r="AA195">
        <v>57000</v>
      </c>
      <c r="AB195">
        <v>2</v>
      </c>
      <c r="AC195">
        <v>123704</v>
      </c>
      <c r="AD195">
        <v>8152727000</v>
      </c>
      <c r="AE195">
        <v>158.69999999999999</v>
      </c>
      <c r="AF195">
        <v>0.74</v>
      </c>
      <c r="AG195">
        <v>201</v>
      </c>
      <c r="AH195">
        <v>181.07</v>
      </c>
      <c r="AI195">
        <v>27315</v>
      </c>
      <c r="AJ195">
        <v>2</v>
      </c>
      <c r="AK195">
        <v>0</v>
      </c>
      <c r="AL195">
        <v>0</v>
      </c>
      <c r="AM195">
        <v>0</v>
      </c>
    </row>
    <row r="196" spans="1:39" x14ac:dyDescent="0.55000000000000004">
      <c r="A196" t="s">
        <v>287</v>
      </c>
      <c r="B196" t="s">
        <v>879</v>
      </c>
      <c r="C196" t="s">
        <v>880</v>
      </c>
      <c r="D196" t="s">
        <v>293</v>
      </c>
      <c r="E196" t="s">
        <v>294</v>
      </c>
      <c r="F196" t="s">
        <v>221</v>
      </c>
      <c r="H196" t="s">
        <v>620</v>
      </c>
      <c r="I196" t="s">
        <v>222</v>
      </c>
      <c r="J196" t="s">
        <v>621</v>
      </c>
      <c r="K196" t="s">
        <v>622</v>
      </c>
      <c r="L196" t="s">
        <v>881</v>
      </c>
      <c r="N196" t="s">
        <v>233</v>
      </c>
      <c r="P196" t="s">
        <v>876</v>
      </c>
      <c r="Q196">
        <v>60600</v>
      </c>
      <c r="R196">
        <v>5900</v>
      </c>
      <c r="S196">
        <v>10.79</v>
      </c>
      <c r="T196">
        <v>60700</v>
      </c>
      <c r="U196">
        <v>60500</v>
      </c>
      <c r="V196">
        <v>-14</v>
      </c>
      <c r="W196">
        <v>334452</v>
      </c>
      <c r="X196">
        <v>19649</v>
      </c>
      <c r="Y196">
        <v>58200</v>
      </c>
      <c r="Z196">
        <v>61300</v>
      </c>
      <c r="AA196">
        <v>57000</v>
      </c>
      <c r="AB196">
        <v>2</v>
      </c>
      <c r="AC196">
        <v>123718</v>
      </c>
      <c r="AD196">
        <v>8153575400</v>
      </c>
      <c r="AE196">
        <v>158.71</v>
      </c>
      <c r="AF196">
        <v>0.74</v>
      </c>
      <c r="AG196">
        <v>201</v>
      </c>
      <c r="AH196">
        <v>181.04</v>
      </c>
      <c r="AI196">
        <v>27270</v>
      </c>
      <c r="AJ196">
        <v>2</v>
      </c>
      <c r="AK196">
        <v>0</v>
      </c>
      <c r="AL196">
        <v>0</v>
      </c>
      <c r="AM196">
        <v>0</v>
      </c>
    </row>
    <row r="197" spans="1:39" x14ac:dyDescent="0.55000000000000004">
      <c r="A197" t="s">
        <v>287</v>
      </c>
      <c r="B197" t="s">
        <v>882</v>
      </c>
      <c r="C197" t="s">
        <v>883</v>
      </c>
      <c r="D197" t="s">
        <v>293</v>
      </c>
      <c r="E197" t="s">
        <v>294</v>
      </c>
      <c r="F197" t="s">
        <v>221</v>
      </c>
      <c r="H197" t="s">
        <v>684</v>
      </c>
      <c r="I197" t="s">
        <v>222</v>
      </c>
      <c r="J197" t="s">
        <v>685</v>
      </c>
      <c r="K197" t="s">
        <v>686</v>
      </c>
      <c r="L197" t="s">
        <v>884</v>
      </c>
      <c r="N197" t="s">
        <v>233</v>
      </c>
      <c r="P197" t="s">
        <v>876</v>
      </c>
      <c r="Q197">
        <v>60500</v>
      </c>
      <c r="R197">
        <v>5800</v>
      </c>
      <c r="S197">
        <v>10.6</v>
      </c>
      <c r="T197">
        <v>60700</v>
      </c>
      <c r="U197">
        <v>60500</v>
      </c>
      <c r="V197">
        <v>-21</v>
      </c>
      <c r="W197">
        <v>334473</v>
      </c>
      <c r="X197">
        <v>19650</v>
      </c>
      <c r="Y197">
        <v>58200</v>
      </c>
      <c r="Z197">
        <v>61300</v>
      </c>
      <c r="AA197">
        <v>57000</v>
      </c>
      <c r="AB197">
        <v>2</v>
      </c>
      <c r="AC197">
        <v>123739</v>
      </c>
      <c r="AD197">
        <v>8154845900</v>
      </c>
      <c r="AE197">
        <v>158.72</v>
      </c>
      <c r="AF197">
        <v>0.74</v>
      </c>
      <c r="AG197">
        <v>201</v>
      </c>
      <c r="AH197">
        <v>181.01</v>
      </c>
      <c r="AI197">
        <v>27225</v>
      </c>
      <c r="AJ197">
        <v>2</v>
      </c>
      <c r="AK197">
        <v>0</v>
      </c>
      <c r="AL197">
        <v>0</v>
      </c>
      <c r="AM197">
        <v>0</v>
      </c>
    </row>
    <row r="198" spans="1:39" x14ac:dyDescent="0.55000000000000004">
      <c r="A198" t="s">
        <v>287</v>
      </c>
      <c r="B198" t="s">
        <v>885</v>
      </c>
      <c r="C198" t="s">
        <v>886</v>
      </c>
      <c r="D198" t="s">
        <v>293</v>
      </c>
      <c r="E198" t="s">
        <v>294</v>
      </c>
      <c r="F198" t="s">
        <v>221</v>
      </c>
      <c r="H198" t="s">
        <v>620</v>
      </c>
      <c r="I198" t="s">
        <v>222</v>
      </c>
      <c r="J198" t="s">
        <v>621</v>
      </c>
      <c r="K198" t="s">
        <v>622</v>
      </c>
      <c r="L198" t="s">
        <v>887</v>
      </c>
      <c r="N198" t="s">
        <v>233</v>
      </c>
      <c r="P198" t="s">
        <v>876</v>
      </c>
      <c r="Q198">
        <v>60600</v>
      </c>
      <c r="R198">
        <v>5900</v>
      </c>
      <c r="S198">
        <v>10.79</v>
      </c>
      <c r="T198">
        <v>60700</v>
      </c>
      <c r="U198">
        <v>60600</v>
      </c>
      <c r="V198">
        <v>-132</v>
      </c>
      <c r="W198">
        <v>334605</v>
      </c>
      <c r="X198">
        <v>19658</v>
      </c>
      <c r="Y198">
        <v>58200</v>
      </c>
      <c r="Z198">
        <v>61300</v>
      </c>
      <c r="AA198">
        <v>57000</v>
      </c>
      <c r="AB198">
        <v>2</v>
      </c>
      <c r="AC198">
        <v>123871</v>
      </c>
      <c r="AD198">
        <v>8162845100</v>
      </c>
      <c r="AE198">
        <v>158.78</v>
      </c>
      <c r="AF198">
        <v>0.74</v>
      </c>
      <c r="AG198">
        <v>201</v>
      </c>
      <c r="AH198">
        <v>180.79</v>
      </c>
      <c r="AI198">
        <v>27270</v>
      </c>
      <c r="AJ198">
        <v>2</v>
      </c>
      <c r="AK198">
        <v>0</v>
      </c>
      <c r="AL198">
        <v>0</v>
      </c>
      <c r="AM198">
        <v>0</v>
      </c>
    </row>
    <row r="199" spans="1:39" x14ac:dyDescent="0.55000000000000004">
      <c r="A199" t="s">
        <v>287</v>
      </c>
      <c r="B199" t="s">
        <v>888</v>
      </c>
      <c r="C199" t="s">
        <v>889</v>
      </c>
      <c r="D199" t="s">
        <v>293</v>
      </c>
      <c r="E199" t="s">
        <v>294</v>
      </c>
      <c r="F199" t="s">
        <v>221</v>
      </c>
      <c r="H199" t="s">
        <v>380</v>
      </c>
      <c r="I199" t="s">
        <v>222</v>
      </c>
      <c r="J199" t="s">
        <v>381</v>
      </c>
      <c r="K199" t="s">
        <v>382</v>
      </c>
      <c r="L199" t="s">
        <v>890</v>
      </c>
      <c r="N199" t="s">
        <v>233</v>
      </c>
      <c r="P199" t="s">
        <v>891</v>
      </c>
      <c r="Q199">
        <v>60700</v>
      </c>
      <c r="R199">
        <v>6000</v>
      </c>
      <c r="S199">
        <v>10.97</v>
      </c>
      <c r="T199">
        <v>60700</v>
      </c>
      <c r="U199">
        <v>60600</v>
      </c>
      <c r="V199">
        <v>116</v>
      </c>
      <c r="W199">
        <v>334721</v>
      </c>
      <c r="X199">
        <v>19665</v>
      </c>
      <c r="Y199">
        <v>58200</v>
      </c>
      <c r="Z199">
        <v>61300</v>
      </c>
      <c r="AA199">
        <v>57000</v>
      </c>
      <c r="AB199">
        <v>2</v>
      </c>
      <c r="AC199">
        <v>123987</v>
      </c>
      <c r="AD199">
        <v>8169886300</v>
      </c>
      <c r="AE199">
        <v>158.84</v>
      </c>
      <c r="AF199">
        <v>0.74</v>
      </c>
      <c r="AG199">
        <v>201</v>
      </c>
      <c r="AH199">
        <v>180.9</v>
      </c>
      <c r="AI199">
        <v>27315</v>
      </c>
      <c r="AJ199">
        <v>2</v>
      </c>
      <c r="AK199">
        <v>0</v>
      </c>
      <c r="AL199">
        <v>0</v>
      </c>
      <c r="AM199">
        <v>0</v>
      </c>
    </row>
    <row r="200" spans="1:39" x14ac:dyDescent="0.55000000000000004">
      <c r="A200" t="s">
        <v>287</v>
      </c>
      <c r="B200" t="s">
        <v>892</v>
      </c>
      <c r="C200" t="s">
        <v>889</v>
      </c>
      <c r="D200" t="s">
        <v>293</v>
      </c>
      <c r="E200" t="s">
        <v>294</v>
      </c>
      <c r="F200" t="s">
        <v>221</v>
      </c>
      <c r="H200" t="s">
        <v>380</v>
      </c>
      <c r="I200" t="s">
        <v>222</v>
      </c>
      <c r="J200" t="s">
        <v>381</v>
      </c>
      <c r="K200" t="s">
        <v>382</v>
      </c>
      <c r="L200" t="s">
        <v>893</v>
      </c>
      <c r="N200" t="s">
        <v>233</v>
      </c>
      <c r="P200" t="s">
        <v>891</v>
      </c>
      <c r="Q200">
        <v>60700</v>
      </c>
      <c r="R200">
        <v>6000</v>
      </c>
      <c r="S200">
        <v>10.97</v>
      </c>
      <c r="T200">
        <v>60700</v>
      </c>
      <c r="U200">
        <v>60600</v>
      </c>
      <c r="V200">
        <v>12</v>
      </c>
      <c r="W200">
        <v>334733</v>
      </c>
      <c r="X200">
        <v>19666</v>
      </c>
      <c r="Y200">
        <v>58200</v>
      </c>
      <c r="Z200">
        <v>61300</v>
      </c>
      <c r="AA200">
        <v>57000</v>
      </c>
      <c r="AB200">
        <v>2</v>
      </c>
      <c r="AC200">
        <v>123999</v>
      </c>
      <c r="AD200">
        <v>8170614700</v>
      </c>
      <c r="AE200">
        <v>158.84</v>
      </c>
      <c r="AF200">
        <v>0.74</v>
      </c>
      <c r="AG200">
        <v>201</v>
      </c>
      <c r="AH200">
        <v>180.91</v>
      </c>
      <c r="AI200">
        <v>27315</v>
      </c>
      <c r="AJ200">
        <v>2</v>
      </c>
      <c r="AK200">
        <v>0</v>
      </c>
      <c r="AL200">
        <v>0</v>
      </c>
      <c r="AM200">
        <v>0</v>
      </c>
    </row>
    <row r="201" spans="1:39" x14ac:dyDescent="0.55000000000000004">
      <c r="A201" t="s">
        <v>287</v>
      </c>
      <c r="B201" t="s">
        <v>894</v>
      </c>
      <c r="C201" t="s">
        <v>895</v>
      </c>
      <c r="D201" t="s">
        <v>293</v>
      </c>
      <c r="E201" t="s">
        <v>294</v>
      </c>
      <c r="F201" t="s">
        <v>221</v>
      </c>
      <c r="H201" t="s">
        <v>620</v>
      </c>
      <c r="I201" t="s">
        <v>222</v>
      </c>
      <c r="J201" t="s">
        <v>621</v>
      </c>
      <c r="K201" t="s">
        <v>622</v>
      </c>
      <c r="L201" t="s">
        <v>896</v>
      </c>
      <c r="N201" t="s">
        <v>233</v>
      </c>
      <c r="P201" t="s">
        <v>891</v>
      </c>
      <c r="Q201">
        <v>60600</v>
      </c>
      <c r="R201">
        <v>5900</v>
      </c>
      <c r="S201">
        <v>10.79</v>
      </c>
      <c r="T201">
        <v>60700</v>
      </c>
      <c r="U201">
        <v>60600</v>
      </c>
      <c r="V201">
        <v>-20</v>
      </c>
      <c r="W201">
        <v>334753</v>
      </c>
      <c r="X201">
        <v>19667</v>
      </c>
      <c r="Y201">
        <v>58200</v>
      </c>
      <c r="Z201">
        <v>61300</v>
      </c>
      <c r="AA201">
        <v>57000</v>
      </c>
      <c r="AB201">
        <v>2</v>
      </c>
      <c r="AC201">
        <v>124019</v>
      </c>
      <c r="AD201">
        <v>8171826700</v>
      </c>
      <c r="AE201">
        <v>158.85</v>
      </c>
      <c r="AF201">
        <v>0.74</v>
      </c>
      <c r="AG201">
        <v>201</v>
      </c>
      <c r="AH201">
        <v>180.87</v>
      </c>
      <c r="AI201">
        <v>27270</v>
      </c>
      <c r="AJ201">
        <v>2</v>
      </c>
      <c r="AK201">
        <v>0</v>
      </c>
      <c r="AL201">
        <v>0</v>
      </c>
      <c r="AM201">
        <v>0</v>
      </c>
    </row>
    <row r="202" spans="1:39" x14ac:dyDescent="0.55000000000000004">
      <c r="A202" t="s">
        <v>287</v>
      </c>
      <c r="B202" t="s">
        <v>897</v>
      </c>
      <c r="C202" t="s">
        <v>898</v>
      </c>
      <c r="D202" t="s">
        <v>293</v>
      </c>
      <c r="E202" t="s">
        <v>294</v>
      </c>
      <c r="F202" t="s">
        <v>221</v>
      </c>
      <c r="H202" t="s">
        <v>380</v>
      </c>
      <c r="I202" t="s">
        <v>222</v>
      </c>
      <c r="J202" t="s">
        <v>381</v>
      </c>
      <c r="K202" t="s">
        <v>382</v>
      </c>
      <c r="L202" t="s">
        <v>899</v>
      </c>
      <c r="N202" t="s">
        <v>233</v>
      </c>
      <c r="P202" t="s">
        <v>891</v>
      </c>
      <c r="Q202">
        <v>60700</v>
      </c>
      <c r="R202">
        <v>6000</v>
      </c>
      <c r="S202">
        <v>10.97</v>
      </c>
      <c r="T202">
        <v>60700</v>
      </c>
      <c r="U202">
        <v>60600</v>
      </c>
      <c r="V202">
        <v>500</v>
      </c>
      <c r="W202">
        <v>335253</v>
      </c>
      <c r="X202">
        <v>19698</v>
      </c>
      <c r="Y202">
        <v>58200</v>
      </c>
      <c r="Z202">
        <v>61300</v>
      </c>
      <c r="AA202">
        <v>57000</v>
      </c>
      <c r="AB202">
        <v>2</v>
      </c>
      <c r="AC202">
        <v>124519</v>
      </c>
      <c r="AD202">
        <v>8202176700</v>
      </c>
      <c r="AE202">
        <v>159.09</v>
      </c>
      <c r="AF202">
        <v>0.75</v>
      </c>
      <c r="AG202">
        <v>201</v>
      </c>
      <c r="AH202">
        <v>181.34</v>
      </c>
      <c r="AI202">
        <v>27315</v>
      </c>
      <c r="AJ202">
        <v>2</v>
      </c>
      <c r="AK202">
        <v>0</v>
      </c>
      <c r="AL202">
        <v>0</v>
      </c>
      <c r="AM202">
        <v>0</v>
      </c>
    </row>
    <row r="203" spans="1:39" x14ac:dyDescent="0.55000000000000004">
      <c r="A203" t="s">
        <v>287</v>
      </c>
      <c r="B203" t="s">
        <v>900</v>
      </c>
      <c r="C203" t="s">
        <v>898</v>
      </c>
      <c r="D203" t="s">
        <v>293</v>
      </c>
      <c r="E203" t="s">
        <v>294</v>
      </c>
      <c r="F203" t="s">
        <v>221</v>
      </c>
      <c r="H203" t="s">
        <v>380</v>
      </c>
      <c r="I203" t="s">
        <v>222</v>
      </c>
      <c r="J203" t="s">
        <v>381</v>
      </c>
      <c r="K203" t="s">
        <v>382</v>
      </c>
      <c r="L203" t="s">
        <v>901</v>
      </c>
      <c r="N203" t="s">
        <v>233</v>
      </c>
      <c r="P203" t="s">
        <v>891</v>
      </c>
      <c r="Q203">
        <v>60700</v>
      </c>
      <c r="R203">
        <v>6000</v>
      </c>
      <c r="S203">
        <v>10.97</v>
      </c>
      <c r="T203">
        <v>60700</v>
      </c>
      <c r="U203">
        <v>60600</v>
      </c>
      <c r="V203">
        <v>2</v>
      </c>
      <c r="W203">
        <v>335255</v>
      </c>
      <c r="X203">
        <v>19698</v>
      </c>
      <c r="Y203">
        <v>58200</v>
      </c>
      <c r="Z203">
        <v>61300</v>
      </c>
      <c r="AA203">
        <v>57000</v>
      </c>
      <c r="AB203">
        <v>2</v>
      </c>
      <c r="AC203">
        <v>124521</v>
      </c>
      <c r="AD203">
        <v>8202298100</v>
      </c>
      <c r="AE203">
        <v>159.09</v>
      </c>
      <c r="AF203">
        <v>0.75</v>
      </c>
      <c r="AG203">
        <v>201</v>
      </c>
      <c r="AH203">
        <v>181.34</v>
      </c>
      <c r="AI203">
        <v>27315</v>
      </c>
      <c r="AJ203">
        <v>2</v>
      </c>
      <c r="AK203">
        <v>0</v>
      </c>
      <c r="AL203">
        <v>0</v>
      </c>
      <c r="AM203">
        <v>0</v>
      </c>
    </row>
    <row r="204" spans="1:39" x14ac:dyDescent="0.55000000000000004">
      <c r="A204" t="s">
        <v>287</v>
      </c>
      <c r="B204" t="s">
        <v>902</v>
      </c>
      <c r="C204" t="s">
        <v>903</v>
      </c>
      <c r="D204" t="s">
        <v>293</v>
      </c>
      <c r="E204" t="s">
        <v>294</v>
      </c>
      <c r="F204" t="s">
        <v>221</v>
      </c>
      <c r="H204" t="s">
        <v>380</v>
      </c>
      <c r="I204" t="s">
        <v>222</v>
      </c>
      <c r="J204" t="s">
        <v>381</v>
      </c>
      <c r="K204" t="s">
        <v>382</v>
      </c>
      <c r="L204" t="s">
        <v>904</v>
      </c>
      <c r="N204" t="s">
        <v>233</v>
      </c>
      <c r="P204" t="s">
        <v>891</v>
      </c>
      <c r="Q204">
        <v>60700</v>
      </c>
      <c r="R204">
        <v>6000</v>
      </c>
      <c r="S204">
        <v>10.97</v>
      </c>
      <c r="T204">
        <v>60700</v>
      </c>
      <c r="U204">
        <v>60600</v>
      </c>
      <c r="V204">
        <v>5</v>
      </c>
      <c r="W204">
        <v>335260</v>
      </c>
      <c r="X204">
        <v>19698</v>
      </c>
      <c r="Y204">
        <v>58200</v>
      </c>
      <c r="Z204">
        <v>61300</v>
      </c>
      <c r="AA204">
        <v>57000</v>
      </c>
      <c r="AB204">
        <v>2</v>
      </c>
      <c r="AC204">
        <v>124526</v>
      </c>
      <c r="AD204">
        <v>8202601600</v>
      </c>
      <c r="AE204">
        <v>159.09</v>
      </c>
      <c r="AF204">
        <v>0.75</v>
      </c>
      <c r="AG204">
        <v>201</v>
      </c>
      <c r="AH204">
        <v>181.34</v>
      </c>
      <c r="AI204">
        <v>27315</v>
      </c>
      <c r="AJ204">
        <v>2</v>
      </c>
      <c r="AK204">
        <v>0</v>
      </c>
      <c r="AL204">
        <v>0</v>
      </c>
      <c r="AM204">
        <v>0</v>
      </c>
    </row>
    <row r="205" spans="1:39" x14ac:dyDescent="0.55000000000000004">
      <c r="A205" t="s">
        <v>287</v>
      </c>
      <c r="B205" t="s">
        <v>905</v>
      </c>
      <c r="C205" t="s">
        <v>906</v>
      </c>
      <c r="D205" t="s">
        <v>293</v>
      </c>
      <c r="E205" t="s">
        <v>294</v>
      </c>
      <c r="F205" t="s">
        <v>221</v>
      </c>
      <c r="H205" t="s">
        <v>620</v>
      </c>
      <c r="I205" t="s">
        <v>222</v>
      </c>
      <c r="J205" t="s">
        <v>621</v>
      </c>
      <c r="K205" t="s">
        <v>622</v>
      </c>
      <c r="L205" t="s">
        <v>907</v>
      </c>
      <c r="N205" t="s">
        <v>233</v>
      </c>
      <c r="P205" t="s">
        <v>891</v>
      </c>
      <c r="Q205">
        <v>60600</v>
      </c>
      <c r="R205">
        <v>5900</v>
      </c>
      <c r="S205">
        <v>10.79</v>
      </c>
      <c r="T205">
        <v>60700</v>
      </c>
      <c r="U205">
        <v>60600</v>
      </c>
      <c r="V205">
        <v>-8</v>
      </c>
      <c r="W205">
        <v>335268</v>
      </c>
      <c r="X205">
        <v>19698</v>
      </c>
      <c r="Y205">
        <v>58200</v>
      </c>
      <c r="Z205">
        <v>61300</v>
      </c>
      <c r="AA205">
        <v>57000</v>
      </c>
      <c r="AB205">
        <v>2</v>
      </c>
      <c r="AC205">
        <v>124534</v>
      </c>
      <c r="AD205">
        <v>8203086400</v>
      </c>
      <c r="AE205">
        <v>159.1</v>
      </c>
      <c r="AF205">
        <v>0.75</v>
      </c>
      <c r="AG205">
        <v>201</v>
      </c>
      <c r="AH205">
        <v>181.33</v>
      </c>
      <c r="AI205">
        <v>27270</v>
      </c>
      <c r="AJ205">
        <v>2</v>
      </c>
      <c r="AK205">
        <v>0</v>
      </c>
      <c r="AL205">
        <v>0</v>
      </c>
      <c r="AM205">
        <v>0</v>
      </c>
    </row>
    <row r="206" spans="1:39" x14ac:dyDescent="0.55000000000000004">
      <c r="A206" t="s">
        <v>287</v>
      </c>
      <c r="B206" t="s">
        <v>908</v>
      </c>
      <c r="C206" t="s">
        <v>909</v>
      </c>
      <c r="D206" t="s">
        <v>293</v>
      </c>
      <c r="E206" t="s">
        <v>294</v>
      </c>
      <c r="F206" t="s">
        <v>221</v>
      </c>
      <c r="H206" t="s">
        <v>380</v>
      </c>
      <c r="I206" t="s">
        <v>222</v>
      </c>
      <c r="J206" t="s">
        <v>381</v>
      </c>
      <c r="K206" t="s">
        <v>382</v>
      </c>
      <c r="L206" t="s">
        <v>910</v>
      </c>
      <c r="N206" t="s">
        <v>233</v>
      </c>
      <c r="P206" t="s">
        <v>911</v>
      </c>
      <c r="Q206">
        <v>60700</v>
      </c>
      <c r="R206">
        <v>6000</v>
      </c>
      <c r="S206">
        <v>10.97</v>
      </c>
      <c r="T206">
        <v>60700</v>
      </c>
      <c r="U206">
        <v>60600</v>
      </c>
      <c r="V206">
        <v>29</v>
      </c>
      <c r="W206">
        <v>335297</v>
      </c>
      <c r="X206">
        <v>19700</v>
      </c>
      <c r="Y206">
        <v>58200</v>
      </c>
      <c r="Z206">
        <v>61300</v>
      </c>
      <c r="AA206">
        <v>57000</v>
      </c>
      <c r="AB206">
        <v>2</v>
      </c>
      <c r="AC206">
        <v>124563</v>
      </c>
      <c r="AD206">
        <v>8204846700</v>
      </c>
      <c r="AE206">
        <v>159.11000000000001</v>
      </c>
      <c r="AF206">
        <v>0.75</v>
      </c>
      <c r="AG206">
        <v>201</v>
      </c>
      <c r="AH206">
        <v>181.36</v>
      </c>
      <c r="AI206">
        <v>27315</v>
      </c>
      <c r="AJ206">
        <v>2</v>
      </c>
      <c r="AK206">
        <v>0</v>
      </c>
      <c r="AL206">
        <v>0</v>
      </c>
      <c r="AM206">
        <v>0</v>
      </c>
    </row>
    <row r="207" spans="1:39" x14ac:dyDescent="0.55000000000000004">
      <c r="A207" t="s">
        <v>287</v>
      </c>
      <c r="B207" t="s">
        <v>912</v>
      </c>
      <c r="C207" t="s">
        <v>913</v>
      </c>
      <c r="D207" t="s">
        <v>293</v>
      </c>
      <c r="E207" t="s">
        <v>294</v>
      </c>
      <c r="F207" t="s">
        <v>221</v>
      </c>
      <c r="H207" t="s">
        <v>620</v>
      </c>
      <c r="I207" t="s">
        <v>222</v>
      </c>
      <c r="J207" t="s">
        <v>621</v>
      </c>
      <c r="K207" t="s">
        <v>622</v>
      </c>
      <c r="L207" t="s">
        <v>914</v>
      </c>
      <c r="N207" t="s">
        <v>233</v>
      </c>
      <c r="P207" t="s">
        <v>911</v>
      </c>
      <c r="Q207">
        <v>60600</v>
      </c>
      <c r="R207">
        <v>5900</v>
      </c>
      <c r="S207">
        <v>10.79</v>
      </c>
      <c r="T207">
        <v>60700</v>
      </c>
      <c r="U207">
        <v>60600</v>
      </c>
      <c r="V207">
        <v>-2</v>
      </c>
      <c r="W207">
        <v>335299</v>
      </c>
      <c r="X207">
        <v>19700</v>
      </c>
      <c r="Y207">
        <v>58200</v>
      </c>
      <c r="Z207">
        <v>61300</v>
      </c>
      <c r="AA207">
        <v>57000</v>
      </c>
      <c r="AB207">
        <v>2</v>
      </c>
      <c r="AC207">
        <v>124565</v>
      </c>
      <c r="AD207">
        <v>8204967900</v>
      </c>
      <c r="AE207">
        <v>159.11000000000001</v>
      </c>
      <c r="AF207">
        <v>0.75</v>
      </c>
      <c r="AG207">
        <v>201</v>
      </c>
      <c r="AH207">
        <v>181.35</v>
      </c>
      <c r="AI207">
        <v>27270</v>
      </c>
      <c r="AJ207">
        <v>2</v>
      </c>
      <c r="AK207">
        <v>0</v>
      </c>
      <c r="AL207">
        <v>0</v>
      </c>
      <c r="AM207">
        <v>0</v>
      </c>
    </row>
    <row r="208" spans="1:39" x14ac:dyDescent="0.55000000000000004">
      <c r="A208" t="s">
        <v>287</v>
      </c>
      <c r="B208" t="s">
        <v>915</v>
      </c>
      <c r="C208" t="s">
        <v>916</v>
      </c>
      <c r="D208" t="s">
        <v>293</v>
      </c>
      <c r="E208" t="s">
        <v>294</v>
      </c>
      <c r="F208" t="s">
        <v>221</v>
      </c>
      <c r="H208" t="s">
        <v>620</v>
      </c>
      <c r="I208" t="s">
        <v>222</v>
      </c>
      <c r="J208" t="s">
        <v>621</v>
      </c>
      <c r="K208" t="s">
        <v>622</v>
      </c>
      <c r="L208" t="s">
        <v>917</v>
      </c>
      <c r="N208" t="s">
        <v>233</v>
      </c>
      <c r="P208" t="s">
        <v>911</v>
      </c>
      <c r="Q208">
        <v>60600</v>
      </c>
      <c r="R208">
        <v>5900</v>
      </c>
      <c r="S208">
        <v>10.79</v>
      </c>
      <c r="T208">
        <v>60700</v>
      </c>
      <c r="U208">
        <v>60600</v>
      </c>
      <c r="V208">
        <v>-51</v>
      </c>
      <c r="W208">
        <v>335350</v>
      </c>
      <c r="X208">
        <v>19703</v>
      </c>
      <c r="Y208">
        <v>58200</v>
      </c>
      <c r="Z208">
        <v>61300</v>
      </c>
      <c r="AA208">
        <v>57000</v>
      </c>
      <c r="AB208">
        <v>2</v>
      </c>
      <c r="AC208">
        <v>124616</v>
      </c>
      <c r="AD208">
        <v>8208058500</v>
      </c>
      <c r="AE208">
        <v>159.13</v>
      </c>
      <c r="AF208">
        <v>0.75</v>
      </c>
      <c r="AG208">
        <v>201</v>
      </c>
      <c r="AH208">
        <v>181.27</v>
      </c>
      <c r="AI208">
        <v>27270</v>
      </c>
      <c r="AJ208">
        <v>2</v>
      </c>
      <c r="AK208">
        <v>0</v>
      </c>
      <c r="AL208">
        <v>0</v>
      </c>
      <c r="AM208">
        <v>0</v>
      </c>
    </row>
    <row r="209" spans="1:39" x14ac:dyDescent="0.55000000000000004">
      <c r="A209" t="s">
        <v>287</v>
      </c>
      <c r="B209" t="s">
        <v>918</v>
      </c>
      <c r="C209" t="s">
        <v>919</v>
      </c>
      <c r="D209" t="s">
        <v>293</v>
      </c>
      <c r="E209" t="s">
        <v>294</v>
      </c>
      <c r="F209" t="s">
        <v>221</v>
      </c>
      <c r="H209" t="s">
        <v>380</v>
      </c>
      <c r="I209" t="s">
        <v>222</v>
      </c>
      <c r="J209" t="s">
        <v>381</v>
      </c>
      <c r="K209" t="s">
        <v>382</v>
      </c>
      <c r="L209" t="s">
        <v>920</v>
      </c>
      <c r="N209" t="s">
        <v>233</v>
      </c>
      <c r="P209" t="s">
        <v>911</v>
      </c>
      <c r="Q209">
        <v>60700</v>
      </c>
      <c r="R209">
        <v>6000</v>
      </c>
      <c r="S209">
        <v>10.97</v>
      </c>
      <c r="T209">
        <v>60700</v>
      </c>
      <c r="U209">
        <v>60600</v>
      </c>
      <c r="V209">
        <v>379</v>
      </c>
      <c r="W209">
        <v>335729</v>
      </c>
      <c r="X209">
        <v>19726</v>
      </c>
      <c r="Y209">
        <v>58200</v>
      </c>
      <c r="Z209">
        <v>61300</v>
      </c>
      <c r="AA209">
        <v>57000</v>
      </c>
      <c r="AB209">
        <v>2</v>
      </c>
      <c r="AC209">
        <v>124995</v>
      </c>
      <c r="AD209">
        <v>8231063800</v>
      </c>
      <c r="AE209">
        <v>159.31</v>
      </c>
      <c r="AF209">
        <v>0.75</v>
      </c>
      <c r="AG209">
        <v>201</v>
      </c>
      <c r="AH209">
        <v>181.62</v>
      </c>
      <c r="AI209">
        <v>27315</v>
      </c>
      <c r="AJ209">
        <v>2</v>
      </c>
      <c r="AK209">
        <v>0</v>
      </c>
      <c r="AL209">
        <v>0</v>
      </c>
      <c r="AM209">
        <v>0</v>
      </c>
    </row>
    <row r="210" spans="1:39" x14ac:dyDescent="0.55000000000000004">
      <c r="A210" t="s">
        <v>287</v>
      </c>
      <c r="B210" t="s">
        <v>921</v>
      </c>
      <c r="C210" t="s">
        <v>919</v>
      </c>
      <c r="D210" t="s">
        <v>293</v>
      </c>
      <c r="E210" t="s">
        <v>294</v>
      </c>
      <c r="F210" t="s">
        <v>221</v>
      </c>
      <c r="H210" t="s">
        <v>380</v>
      </c>
      <c r="I210" t="s">
        <v>222</v>
      </c>
      <c r="J210" t="s">
        <v>381</v>
      </c>
      <c r="K210" t="s">
        <v>382</v>
      </c>
      <c r="L210" t="s">
        <v>922</v>
      </c>
      <c r="N210" t="s">
        <v>233</v>
      </c>
      <c r="P210" t="s">
        <v>911</v>
      </c>
      <c r="Q210">
        <v>60700</v>
      </c>
      <c r="R210">
        <v>6000</v>
      </c>
      <c r="S210">
        <v>10.97</v>
      </c>
      <c r="T210">
        <v>60700</v>
      </c>
      <c r="U210">
        <v>60600</v>
      </c>
      <c r="V210">
        <v>1</v>
      </c>
      <c r="W210">
        <v>335730</v>
      </c>
      <c r="X210">
        <v>19727</v>
      </c>
      <c r="Y210">
        <v>58200</v>
      </c>
      <c r="Z210">
        <v>61300</v>
      </c>
      <c r="AA210">
        <v>57000</v>
      </c>
      <c r="AB210">
        <v>2</v>
      </c>
      <c r="AC210">
        <v>124996</v>
      </c>
      <c r="AD210">
        <v>8231124500</v>
      </c>
      <c r="AE210">
        <v>159.31</v>
      </c>
      <c r="AF210">
        <v>0.75</v>
      </c>
      <c r="AG210">
        <v>201</v>
      </c>
      <c r="AH210">
        <v>181.62</v>
      </c>
      <c r="AI210">
        <v>27315</v>
      </c>
      <c r="AJ210">
        <v>2</v>
      </c>
      <c r="AK210">
        <v>0</v>
      </c>
      <c r="AL210">
        <v>0</v>
      </c>
      <c r="AM210">
        <v>0</v>
      </c>
    </row>
    <row r="211" spans="1:39" x14ac:dyDescent="0.55000000000000004">
      <c r="A211" t="s">
        <v>287</v>
      </c>
      <c r="B211" t="s">
        <v>923</v>
      </c>
      <c r="C211" t="s">
        <v>924</v>
      </c>
      <c r="D211" t="s">
        <v>293</v>
      </c>
      <c r="E211" t="s">
        <v>294</v>
      </c>
      <c r="F211" t="s">
        <v>221</v>
      </c>
      <c r="H211" t="s">
        <v>620</v>
      </c>
      <c r="I211" t="s">
        <v>222</v>
      </c>
      <c r="J211" t="s">
        <v>621</v>
      </c>
      <c r="K211" t="s">
        <v>622</v>
      </c>
      <c r="L211" t="s">
        <v>925</v>
      </c>
      <c r="N211" t="s">
        <v>233</v>
      </c>
      <c r="P211" t="s">
        <v>926</v>
      </c>
      <c r="Q211">
        <v>60600</v>
      </c>
      <c r="R211">
        <v>5900</v>
      </c>
      <c r="S211">
        <v>10.79</v>
      </c>
      <c r="T211">
        <v>60700</v>
      </c>
      <c r="U211">
        <v>60600</v>
      </c>
      <c r="V211">
        <v>-4</v>
      </c>
      <c r="W211">
        <v>335734</v>
      </c>
      <c r="X211">
        <v>19727</v>
      </c>
      <c r="Y211">
        <v>58200</v>
      </c>
      <c r="Z211">
        <v>61300</v>
      </c>
      <c r="AA211">
        <v>57000</v>
      </c>
      <c r="AB211">
        <v>2</v>
      </c>
      <c r="AC211">
        <v>125000</v>
      </c>
      <c r="AD211">
        <v>8231366900</v>
      </c>
      <c r="AE211">
        <v>159.32</v>
      </c>
      <c r="AF211">
        <v>0.75</v>
      </c>
      <c r="AG211">
        <v>201</v>
      </c>
      <c r="AH211">
        <v>181.61</v>
      </c>
      <c r="AI211">
        <v>27270</v>
      </c>
      <c r="AJ211">
        <v>2</v>
      </c>
      <c r="AK211">
        <v>0</v>
      </c>
      <c r="AL211">
        <v>0</v>
      </c>
      <c r="AM211">
        <v>0</v>
      </c>
    </row>
    <row r="212" spans="1:39" x14ac:dyDescent="0.55000000000000004">
      <c r="A212" t="s">
        <v>287</v>
      </c>
      <c r="B212" t="s">
        <v>927</v>
      </c>
      <c r="C212" t="s">
        <v>928</v>
      </c>
      <c r="D212" t="s">
        <v>293</v>
      </c>
      <c r="E212" t="s">
        <v>294</v>
      </c>
      <c r="F212" t="s">
        <v>221</v>
      </c>
      <c r="H212" t="s">
        <v>620</v>
      </c>
      <c r="I212" t="s">
        <v>222</v>
      </c>
      <c r="J212" t="s">
        <v>621</v>
      </c>
      <c r="K212" t="s">
        <v>622</v>
      </c>
      <c r="L212" t="s">
        <v>929</v>
      </c>
      <c r="N212" t="s">
        <v>233</v>
      </c>
      <c r="P212" t="s">
        <v>926</v>
      </c>
      <c r="Q212">
        <v>60600</v>
      </c>
      <c r="R212">
        <v>5900</v>
      </c>
      <c r="S212">
        <v>10.79</v>
      </c>
      <c r="T212">
        <v>60700</v>
      </c>
      <c r="U212">
        <v>60600</v>
      </c>
      <c r="V212">
        <v>-10</v>
      </c>
      <c r="W212">
        <v>335744</v>
      </c>
      <c r="X212">
        <v>19727</v>
      </c>
      <c r="Y212">
        <v>58200</v>
      </c>
      <c r="Z212">
        <v>61300</v>
      </c>
      <c r="AA212">
        <v>57000</v>
      </c>
      <c r="AB212">
        <v>2</v>
      </c>
      <c r="AC212">
        <v>125010</v>
      </c>
      <c r="AD212">
        <v>8231972900</v>
      </c>
      <c r="AE212">
        <v>159.32</v>
      </c>
      <c r="AF212">
        <v>0.75</v>
      </c>
      <c r="AG212">
        <v>201</v>
      </c>
      <c r="AH212">
        <v>181.6</v>
      </c>
      <c r="AI212">
        <v>27270</v>
      </c>
      <c r="AJ212">
        <v>2</v>
      </c>
      <c r="AK212">
        <v>0</v>
      </c>
      <c r="AL212">
        <v>0</v>
      </c>
      <c r="AM212">
        <v>0</v>
      </c>
    </row>
    <row r="213" spans="1:39" x14ac:dyDescent="0.55000000000000004">
      <c r="A213" t="s">
        <v>287</v>
      </c>
      <c r="B213" t="s">
        <v>930</v>
      </c>
      <c r="C213" t="s">
        <v>931</v>
      </c>
      <c r="D213" t="s">
        <v>293</v>
      </c>
      <c r="E213" t="s">
        <v>294</v>
      </c>
      <c r="F213" t="s">
        <v>221</v>
      </c>
      <c r="H213" t="s">
        <v>380</v>
      </c>
      <c r="I213" t="s">
        <v>222</v>
      </c>
      <c r="J213" t="s">
        <v>381</v>
      </c>
      <c r="K213" t="s">
        <v>382</v>
      </c>
      <c r="L213" t="s">
        <v>932</v>
      </c>
      <c r="N213" t="s">
        <v>233</v>
      </c>
      <c r="P213" t="s">
        <v>926</v>
      </c>
      <c r="Q213">
        <v>60700</v>
      </c>
      <c r="R213">
        <v>6000</v>
      </c>
      <c r="S213">
        <v>10.97</v>
      </c>
      <c r="T213">
        <v>60700</v>
      </c>
      <c r="U213">
        <v>60600</v>
      </c>
      <c r="V213">
        <v>5</v>
      </c>
      <c r="W213">
        <v>335749</v>
      </c>
      <c r="X213">
        <v>19728</v>
      </c>
      <c r="Y213">
        <v>58200</v>
      </c>
      <c r="Z213">
        <v>61300</v>
      </c>
      <c r="AA213">
        <v>57000</v>
      </c>
      <c r="AB213">
        <v>2</v>
      </c>
      <c r="AC213">
        <v>125015</v>
      </c>
      <c r="AD213">
        <v>8232276400</v>
      </c>
      <c r="AE213">
        <v>159.32</v>
      </c>
      <c r="AF213">
        <v>0.75</v>
      </c>
      <c r="AG213">
        <v>201</v>
      </c>
      <c r="AH213">
        <v>181.6</v>
      </c>
      <c r="AI213">
        <v>27315</v>
      </c>
      <c r="AJ213">
        <v>2</v>
      </c>
      <c r="AK213">
        <v>0</v>
      </c>
      <c r="AL213">
        <v>0</v>
      </c>
      <c r="AM213">
        <v>0</v>
      </c>
    </row>
    <row r="214" spans="1:39" x14ac:dyDescent="0.55000000000000004">
      <c r="A214" t="s">
        <v>287</v>
      </c>
      <c r="B214" t="s">
        <v>933</v>
      </c>
      <c r="C214" t="s">
        <v>934</v>
      </c>
      <c r="D214" t="s">
        <v>293</v>
      </c>
      <c r="E214" t="s">
        <v>294</v>
      </c>
      <c r="F214" t="s">
        <v>221</v>
      </c>
      <c r="H214" t="s">
        <v>380</v>
      </c>
      <c r="I214" t="s">
        <v>222</v>
      </c>
      <c r="J214" t="s">
        <v>381</v>
      </c>
      <c r="K214" t="s">
        <v>382</v>
      </c>
      <c r="L214" t="s">
        <v>935</v>
      </c>
      <c r="N214" t="s">
        <v>233</v>
      </c>
      <c r="P214" t="s">
        <v>936</v>
      </c>
      <c r="Q214">
        <v>60700</v>
      </c>
      <c r="R214">
        <v>6000</v>
      </c>
      <c r="S214">
        <v>10.97</v>
      </c>
      <c r="T214">
        <v>60700</v>
      </c>
      <c r="U214">
        <v>60600</v>
      </c>
      <c r="V214">
        <v>6</v>
      </c>
      <c r="W214">
        <v>335755</v>
      </c>
      <c r="X214">
        <v>19728</v>
      </c>
      <c r="Y214">
        <v>58200</v>
      </c>
      <c r="Z214">
        <v>61300</v>
      </c>
      <c r="AA214">
        <v>57000</v>
      </c>
      <c r="AB214">
        <v>2</v>
      </c>
      <c r="AC214">
        <v>125021</v>
      </c>
      <c r="AD214">
        <v>8232640600</v>
      </c>
      <c r="AE214">
        <v>159.33000000000001</v>
      </c>
      <c r="AF214">
        <v>0.75</v>
      </c>
      <c r="AG214">
        <v>201</v>
      </c>
      <c r="AH214">
        <v>181.61</v>
      </c>
      <c r="AI214">
        <v>27315</v>
      </c>
      <c r="AJ214">
        <v>2</v>
      </c>
      <c r="AK214">
        <v>0</v>
      </c>
      <c r="AL214">
        <v>0</v>
      </c>
      <c r="AM214">
        <v>0</v>
      </c>
    </row>
    <row r="215" spans="1:39" x14ac:dyDescent="0.55000000000000004">
      <c r="A215" t="s">
        <v>287</v>
      </c>
      <c r="B215" t="s">
        <v>937</v>
      </c>
      <c r="C215" t="s">
        <v>934</v>
      </c>
      <c r="D215" t="s">
        <v>293</v>
      </c>
      <c r="E215" t="s">
        <v>294</v>
      </c>
      <c r="F215" t="s">
        <v>221</v>
      </c>
      <c r="H215" t="s">
        <v>380</v>
      </c>
      <c r="I215" t="s">
        <v>222</v>
      </c>
      <c r="J215" t="s">
        <v>381</v>
      </c>
      <c r="K215" t="s">
        <v>382</v>
      </c>
      <c r="L215" t="s">
        <v>938</v>
      </c>
      <c r="N215" t="s">
        <v>233</v>
      </c>
      <c r="P215" t="s">
        <v>936</v>
      </c>
      <c r="Q215">
        <v>60700</v>
      </c>
      <c r="R215">
        <v>6000</v>
      </c>
      <c r="S215">
        <v>10.97</v>
      </c>
      <c r="T215">
        <v>60700</v>
      </c>
      <c r="U215">
        <v>60600</v>
      </c>
      <c r="V215">
        <v>13</v>
      </c>
      <c r="W215">
        <v>335768</v>
      </c>
      <c r="X215">
        <v>19729</v>
      </c>
      <c r="Y215">
        <v>58200</v>
      </c>
      <c r="Z215">
        <v>61300</v>
      </c>
      <c r="AA215">
        <v>57000</v>
      </c>
      <c r="AB215">
        <v>2</v>
      </c>
      <c r="AC215">
        <v>125034</v>
      </c>
      <c r="AD215">
        <v>8233429700</v>
      </c>
      <c r="AE215">
        <v>159.33000000000001</v>
      </c>
      <c r="AF215">
        <v>0.75</v>
      </c>
      <c r="AG215">
        <v>201</v>
      </c>
      <c r="AH215">
        <v>181.62</v>
      </c>
      <c r="AI215">
        <v>27315</v>
      </c>
      <c r="AJ215">
        <v>2</v>
      </c>
      <c r="AK215">
        <v>0</v>
      </c>
      <c r="AL215">
        <v>0</v>
      </c>
      <c r="AM215">
        <v>0</v>
      </c>
    </row>
    <row r="216" spans="1:39" x14ac:dyDescent="0.55000000000000004">
      <c r="A216" t="s">
        <v>287</v>
      </c>
      <c r="B216" t="s">
        <v>939</v>
      </c>
      <c r="C216" t="s">
        <v>940</v>
      </c>
      <c r="D216" t="s">
        <v>293</v>
      </c>
      <c r="E216" t="s">
        <v>294</v>
      </c>
      <c r="F216" t="s">
        <v>221</v>
      </c>
      <c r="H216" t="s">
        <v>380</v>
      </c>
      <c r="I216" t="s">
        <v>222</v>
      </c>
      <c r="J216" t="s">
        <v>381</v>
      </c>
      <c r="K216" t="s">
        <v>382</v>
      </c>
      <c r="L216" t="s">
        <v>941</v>
      </c>
      <c r="N216" t="s">
        <v>233</v>
      </c>
      <c r="P216" t="s">
        <v>936</v>
      </c>
      <c r="Q216">
        <v>60700</v>
      </c>
      <c r="R216">
        <v>6000</v>
      </c>
      <c r="S216">
        <v>10.97</v>
      </c>
      <c r="T216">
        <v>60700</v>
      </c>
      <c r="U216">
        <v>60600</v>
      </c>
      <c r="V216">
        <v>101</v>
      </c>
      <c r="W216">
        <v>335869</v>
      </c>
      <c r="X216">
        <v>19735</v>
      </c>
      <c r="Y216">
        <v>58200</v>
      </c>
      <c r="Z216">
        <v>61300</v>
      </c>
      <c r="AA216">
        <v>57000</v>
      </c>
      <c r="AB216">
        <v>2</v>
      </c>
      <c r="AC216">
        <v>125135</v>
      </c>
      <c r="AD216">
        <v>8239560400</v>
      </c>
      <c r="AE216">
        <v>159.38</v>
      </c>
      <c r="AF216">
        <v>0.75</v>
      </c>
      <c r="AG216">
        <v>201</v>
      </c>
      <c r="AH216">
        <v>181.71</v>
      </c>
      <c r="AI216">
        <v>27315</v>
      </c>
      <c r="AJ216">
        <v>2</v>
      </c>
      <c r="AK216">
        <v>0</v>
      </c>
      <c r="AL216">
        <v>0</v>
      </c>
      <c r="AM216">
        <v>0</v>
      </c>
    </row>
    <row r="217" spans="1:39" x14ac:dyDescent="0.55000000000000004">
      <c r="A217" t="s">
        <v>287</v>
      </c>
      <c r="B217" t="s">
        <v>942</v>
      </c>
      <c r="C217" t="s">
        <v>943</v>
      </c>
      <c r="D217" t="s">
        <v>293</v>
      </c>
      <c r="E217" t="s">
        <v>294</v>
      </c>
      <c r="F217" t="s">
        <v>221</v>
      </c>
      <c r="H217" t="s">
        <v>380</v>
      </c>
      <c r="I217" t="s">
        <v>222</v>
      </c>
      <c r="J217" t="s">
        <v>381</v>
      </c>
      <c r="K217" t="s">
        <v>382</v>
      </c>
      <c r="L217" t="s">
        <v>944</v>
      </c>
      <c r="N217" t="s">
        <v>233</v>
      </c>
      <c r="P217" t="s">
        <v>936</v>
      </c>
      <c r="Q217">
        <v>60700</v>
      </c>
      <c r="R217">
        <v>6000</v>
      </c>
      <c r="S217">
        <v>10.97</v>
      </c>
      <c r="T217">
        <v>60700</v>
      </c>
      <c r="U217">
        <v>60600</v>
      </c>
      <c r="V217">
        <v>12</v>
      </c>
      <c r="W217">
        <v>335881</v>
      </c>
      <c r="X217">
        <v>19736</v>
      </c>
      <c r="Y217">
        <v>58200</v>
      </c>
      <c r="Z217">
        <v>61300</v>
      </c>
      <c r="AA217">
        <v>57000</v>
      </c>
      <c r="AB217">
        <v>2</v>
      </c>
      <c r="AC217">
        <v>125147</v>
      </c>
      <c r="AD217">
        <v>8240288800</v>
      </c>
      <c r="AE217">
        <v>159.38999999999999</v>
      </c>
      <c r="AF217">
        <v>0.75</v>
      </c>
      <c r="AG217">
        <v>201</v>
      </c>
      <c r="AH217">
        <v>181.72</v>
      </c>
      <c r="AI217">
        <v>27315</v>
      </c>
      <c r="AJ217">
        <v>2</v>
      </c>
      <c r="AK217">
        <v>0</v>
      </c>
      <c r="AL217">
        <v>0</v>
      </c>
      <c r="AM217">
        <v>0</v>
      </c>
    </row>
    <row r="218" spans="1:39" x14ac:dyDescent="0.55000000000000004">
      <c r="A218" t="s">
        <v>287</v>
      </c>
      <c r="B218" t="s">
        <v>945</v>
      </c>
      <c r="C218" t="s">
        <v>943</v>
      </c>
      <c r="D218" t="s">
        <v>293</v>
      </c>
      <c r="E218" t="s">
        <v>294</v>
      </c>
      <c r="F218" t="s">
        <v>221</v>
      </c>
      <c r="H218" t="s">
        <v>380</v>
      </c>
      <c r="I218" t="s">
        <v>222</v>
      </c>
      <c r="J218" t="s">
        <v>381</v>
      </c>
      <c r="K218" t="s">
        <v>382</v>
      </c>
      <c r="L218" t="s">
        <v>946</v>
      </c>
      <c r="N218" t="s">
        <v>233</v>
      </c>
      <c r="P218" t="s">
        <v>936</v>
      </c>
      <c r="Q218">
        <v>60700</v>
      </c>
      <c r="R218">
        <v>6000</v>
      </c>
      <c r="S218">
        <v>10.97</v>
      </c>
      <c r="T218">
        <v>60700</v>
      </c>
      <c r="U218">
        <v>60600</v>
      </c>
      <c r="V218">
        <v>250</v>
      </c>
      <c r="W218">
        <v>336131</v>
      </c>
      <c r="X218">
        <v>19751</v>
      </c>
      <c r="Y218">
        <v>58200</v>
      </c>
      <c r="Z218">
        <v>61300</v>
      </c>
      <c r="AA218">
        <v>57000</v>
      </c>
      <c r="AB218">
        <v>2</v>
      </c>
      <c r="AC218">
        <v>125397</v>
      </c>
      <c r="AD218">
        <v>8255463800</v>
      </c>
      <c r="AE218">
        <v>159.5</v>
      </c>
      <c r="AF218">
        <v>0.75</v>
      </c>
      <c r="AG218">
        <v>201</v>
      </c>
      <c r="AH218">
        <v>181.96</v>
      </c>
      <c r="AI218">
        <v>27315</v>
      </c>
      <c r="AJ218">
        <v>2</v>
      </c>
      <c r="AK218">
        <v>0</v>
      </c>
      <c r="AL218">
        <v>0</v>
      </c>
      <c r="AM218">
        <v>0</v>
      </c>
    </row>
    <row r="219" spans="1:39" x14ac:dyDescent="0.55000000000000004">
      <c r="A219" t="s">
        <v>287</v>
      </c>
      <c r="B219" t="s">
        <v>947</v>
      </c>
      <c r="C219" t="s">
        <v>948</v>
      </c>
      <c r="D219" t="s">
        <v>293</v>
      </c>
      <c r="E219" t="s">
        <v>294</v>
      </c>
      <c r="F219" t="s">
        <v>221</v>
      </c>
      <c r="H219" t="s">
        <v>620</v>
      </c>
      <c r="I219" t="s">
        <v>222</v>
      </c>
      <c r="J219" t="s">
        <v>621</v>
      </c>
      <c r="K219" t="s">
        <v>622</v>
      </c>
      <c r="L219" t="s">
        <v>949</v>
      </c>
      <c r="N219" t="s">
        <v>233</v>
      </c>
      <c r="P219" t="s">
        <v>936</v>
      </c>
      <c r="Q219">
        <v>60600</v>
      </c>
      <c r="R219">
        <v>5900</v>
      </c>
      <c r="S219">
        <v>10.79</v>
      </c>
      <c r="T219">
        <v>60700</v>
      </c>
      <c r="U219">
        <v>60600</v>
      </c>
      <c r="V219">
        <v>-42</v>
      </c>
      <c r="W219">
        <v>336173</v>
      </c>
      <c r="X219">
        <v>19753</v>
      </c>
      <c r="Y219">
        <v>58200</v>
      </c>
      <c r="Z219">
        <v>61300</v>
      </c>
      <c r="AA219">
        <v>57000</v>
      </c>
      <c r="AB219">
        <v>2</v>
      </c>
      <c r="AC219">
        <v>125439</v>
      </c>
      <c r="AD219">
        <v>8258009000</v>
      </c>
      <c r="AE219">
        <v>159.52000000000001</v>
      </c>
      <c r="AF219">
        <v>0.75</v>
      </c>
      <c r="AG219">
        <v>201</v>
      </c>
      <c r="AH219">
        <v>181.88</v>
      </c>
      <c r="AI219">
        <v>27270</v>
      </c>
      <c r="AJ219">
        <v>2</v>
      </c>
      <c r="AK219">
        <v>0</v>
      </c>
      <c r="AL219">
        <v>0</v>
      </c>
      <c r="AM219">
        <v>0</v>
      </c>
    </row>
    <row r="220" spans="1:39" x14ac:dyDescent="0.55000000000000004">
      <c r="A220" t="s">
        <v>287</v>
      </c>
      <c r="B220" t="s">
        <v>950</v>
      </c>
      <c r="C220" t="s">
        <v>951</v>
      </c>
      <c r="D220" t="s">
        <v>293</v>
      </c>
      <c r="E220" t="s">
        <v>294</v>
      </c>
      <c r="F220" t="s">
        <v>221</v>
      </c>
      <c r="H220" t="s">
        <v>380</v>
      </c>
      <c r="I220" t="s">
        <v>222</v>
      </c>
      <c r="J220" t="s">
        <v>381</v>
      </c>
      <c r="K220" t="s">
        <v>382</v>
      </c>
      <c r="L220" t="s">
        <v>952</v>
      </c>
      <c r="N220" t="s">
        <v>233</v>
      </c>
      <c r="P220" t="s">
        <v>953</v>
      </c>
      <c r="Q220">
        <v>60700</v>
      </c>
      <c r="R220">
        <v>6000</v>
      </c>
      <c r="S220">
        <v>10.97</v>
      </c>
      <c r="T220">
        <v>60700</v>
      </c>
      <c r="U220">
        <v>60600</v>
      </c>
      <c r="V220">
        <v>50</v>
      </c>
      <c r="W220">
        <v>336223</v>
      </c>
      <c r="X220">
        <v>19756</v>
      </c>
      <c r="Y220">
        <v>58200</v>
      </c>
      <c r="Z220">
        <v>61300</v>
      </c>
      <c r="AA220">
        <v>57000</v>
      </c>
      <c r="AB220">
        <v>2</v>
      </c>
      <c r="AC220">
        <v>125489</v>
      </c>
      <c r="AD220">
        <v>8261044000</v>
      </c>
      <c r="AE220">
        <v>159.55000000000001</v>
      </c>
      <c r="AF220">
        <v>0.75</v>
      </c>
      <c r="AG220">
        <v>201</v>
      </c>
      <c r="AH220">
        <v>181.93</v>
      </c>
      <c r="AI220">
        <v>27315</v>
      </c>
      <c r="AJ220">
        <v>2</v>
      </c>
      <c r="AK220">
        <v>0</v>
      </c>
      <c r="AL220">
        <v>0</v>
      </c>
      <c r="AM220">
        <v>0</v>
      </c>
    </row>
    <row r="221" spans="1:39" x14ac:dyDescent="0.55000000000000004">
      <c r="A221" t="s">
        <v>287</v>
      </c>
      <c r="B221" t="s">
        <v>954</v>
      </c>
      <c r="C221" t="s">
        <v>951</v>
      </c>
      <c r="D221" t="s">
        <v>293</v>
      </c>
      <c r="E221" t="s">
        <v>294</v>
      </c>
      <c r="F221" t="s">
        <v>221</v>
      </c>
      <c r="H221" t="s">
        <v>620</v>
      </c>
      <c r="I221" t="s">
        <v>222</v>
      </c>
      <c r="J221" t="s">
        <v>621</v>
      </c>
      <c r="K221" t="s">
        <v>622</v>
      </c>
      <c r="L221" t="s">
        <v>955</v>
      </c>
      <c r="N221" t="s">
        <v>233</v>
      </c>
      <c r="P221" t="s">
        <v>953</v>
      </c>
      <c r="Q221">
        <v>60600</v>
      </c>
      <c r="R221">
        <v>5900</v>
      </c>
      <c r="S221">
        <v>10.79</v>
      </c>
      <c r="T221">
        <v>60700</v>
      </c>
      <c r="U221">
        <v>60600</v>
      </c>
      <c r="V221">
        <v>-20</v>
      </c>
      <c r="W221">
        <v>336243</v>
      </c>
      <c r="X221">
        <v>19758</v>
      </c>
      <c r="Y221">
        <v>58200</v>
      </c>
      <c r="Z221">
        <v>61300</v>
      </c>
      <c r="AA221">
        <v>57000</v>
      </c>
      <c r="AB221">
        <v>2</v>
      </c>
      <c r="AC221">
        <v>125509</v>
      </c>
      <c r="AD221">
        <v>8262256000</v>
      </c>
      <c r="AE221">
        <v>159.56</v>
      </c>
      <c r="AF221">
        <v>0.75</v>
      </c>
      <c r="AG221">
        <v>201</v>
      </c>
      <c r="AH221">
        <v>181.9</v>
      </c>
      <c r="AI221">
        <v>27270</v>
      </c>
      <c r="AJ221">
        <v>2</v>
      </c>
      <c r="AK221">
        <v>0</v>
      </c>
      <c r="AL221">
        <v>0</v>
      </c>
      <c r="AM221">
        <v>0</v>
      </c>
    </row>
    <row r="222" spans="1:39" x14ac:dyDescent="0.55000000000000004">
      <c r="A222" t="s">
        <v>287</v>
      </c>
      <c r="B222" t="s">
        <v>956</v>
      </c>
      <c r="C222" t="s">
        <v>957</v>
      </c>
      <c r="D222" t="s">
        <v>293</v>
      </c>
      <c r="E222" t="s">
        <v>294</v>
      </c>
      <c r="F222" t="s">
        <v>221</v>
      </c>
      <c r="H222" t="s">
        <v>620</v>
      </c>
      <c r="I222" t="s">
        <v>222</v>
      </c>
      <c r="J222" t="s">
        <v>621</v>
      </c>
      <c r="K222" t="s">
        <v>622</v>
      </c>
      <c r="L222" t="s">
        <v>958</v>
      </c>
      <c r="N222" t="s">
        <v>233</v>
      </c>
      <c r="P222" t="s">
        <v>953</v>
      </c>
      <c r="Q222">
        <v>60600</v>
      </c>
      <c r="R222">
        <v>5900</v>
      </c>
      <c r="S222">
        <v>10.79</v>
      </c>
      <c r="T222">
        <v>60700</v>
      </c>
      <c r="U222">
        <v>60600</v>
      </c>
      <c r="V222">
        <v>-100</v>
      </c>
      <c r="W222">
        <v>336343</v>
      </c>
      <c r="X222">
        <v>19764</v>
      </c>
      <c r="Y222">
        <v>58200</v>
      </c>
      <c r="Z222">
        <v>61300</v>
      </c>
      <c r="AA222">
        <v>57000</v>
      </c>
      <c r="AB222">
        <v>2</v>
      </c>
      <c r="AC222">
        <v>125609</v>
      </c>
      <c r="AD222">
        <v>8268316000</v>
      </c>
      <c r="AE222">
        <v>159.61000000000001</v>
      </c>
      <c r="AF222">
        <v>0.75</v>
      </c>
      <c r="AG222">
        <v>201</v>
      </c>
      <c r="AH222">
        <v>181.73</v>
      </c>
      <c r="AI222">
        <v>27270</v>
      </c>
      <c r="AJ222">
        <v>2</v>
      </c>
      <c r="AK222">
        <v>0</v>
      </c>
      <c r="AL222">
        <v>0</v>
      </c>
      <c r="AM222">
        <v>0</v>
      </c>
    </row>
    <row r="223" spans="1:39" x14ac:dyDescent="0.55000000000000004">
      <c r="A223" t="s">
        <v>287</v>
      </c>
      <c r="B223" t="s">
        <v>959</v>
      </c>
      <c r="C223" t="s">
        <v>960</v>
      </c>
      <c r="D223" t="s">
        <v>293</v>
      </c>
      <c r="E223" t="s">
        <v>294</v>
      </c>
      <c r="F223" t="s">
        <v>221</v>
      </c>
      <c r="H223" t="s">
        <v>380</v>
      </c>
      <c r="I223" t="s">
        <v>222</v>
      </c>
      <c r="J223" t="s">
        <v>381</v>
      </c>
      <c r="K223" t="s">
        <v>382</v>
      </c>
      <c r="L223" t="s">
        <v>961</v>
      </c>
      <c r="N223" t="s">
        <v>233</v>
      </c>
      <c r="P223" t="s">
        <v>953</v>
      </c>
      <c r="Q223">
        <v>60700</v>
      </c>
      <c r="R223">
        <v>6000</v>
      </c>
      <c r="S223">
        <v>10.97</v>
      </c>
      <c r="T223">
        <v>60700</v>
      </c>
      <c r="U223">
        <v>60600</v>
      </c>
      <c r="V223">
        <v>20</v>
      </c>
      <c r="W223">
        <v>336363</v>
      </c>
      <c r="X223">
        <v>19765</v>
      </c>
      <c r="Y223">
        <v>58200</v>
      </c>
      <c r="Z223">
        <v>61300</v>
      </c>
      <c r="AA223">
        <v>57000</v>
      </c>
      <c r="AB223">
        <v>2</v>
      </c>
      <c r="AC223">
        <v>125629</v>
      </c>
      <c r="AD223">
        <v>8269530000</v>
      </c>
      <c r="AE223">
        <v>159.61000000000001</v>
      </c>
      <c r="AF223">
        <v>0.75</v>
      </c>
      <c r="AG223">
        <v>201</v>
      </c>
      <c r="AH223">
        <v>181.75</v>
      </c>
      <c r="AI223">
        <v>27315</v>
      </c>
      <c r="AJ223">
        <v>2</v>
      </c>
      <c r="AK223">
        <v>0</v>
      </c>
      <c r="AL223">
        <v>0</v>
      </c>
      <c r="AM223">
        <v>0</v>
      </c>
    </row>
    <row r="224" spans="1:39" x14ac:dyDescent="0.55000000000000004">
      <c r="A224" t="s">
        <v>287</v>
      </c>
      <c r="B224" t="s">
        <v>962</v>
      </c>
      <c r="C224" t="s">
        <v>963</v>
      </c>
      <c r="D224" t="s">
        <v>293</v>
      </c>
      <c r="E224" t="s">
        <v>294</v>
      </c>
      <c r="F224" t="s">
        <v>221</v>
      </c>
      <c r="H224" t="s">
        <v>380</v>
      </c>
      <c r="I224" t="s">
        <v>222</v>
      </c>
      <c r="J224" t="s">
        <v>381</v>
      </c>
      <c r="K224" t="s">
        <v>382</v>
      </c>
      <c r="L224" t="s">
        <v>964</v>
      </c>
      <c r="N224" t="s">
        <v>233</v>
      </c>
      <c r="P224" t="s">
        <v>965</v>
      </c>
      <c r="Q224">
        <v>60700</v>
      </c>
      <c r="R224">
        <v>6000</v>
      </c>
      <c r="S224">
        <v>10.97</v>
      </c>
      <c r="T224">
        <v>60800</v>
      </c>
      <c r="U224">
        <v>60700</v>
      </c>
      <c r="V224">
        <v>8</v>
      </c>
      <c r="W224">
        <v>336371</v>
      </c>
      <c r="X224">
        <v>19765</v>
      </c>
      <c r="Y224">
        <v>58200</v>
      </c>
      <c r="Z224">
        <v>61300</v>
      </c>
      <c r="AA224">
        <v>57000</v>
      </c>
      <c r="AB224">
        <v>2</v>
      </c>
      <c r="AC224">
        <v>125637</v>
      </c>
      <c r="AD224">
        <v>8270015600</v>
      </c>
      <c r="AE224">
        <v>159.62</v>
      </c>
      <c r="AF224">
        <v>0.75</v>
      </c>
      <c r="AG224">
        <v>201</v>
      </c>
      <c r="AH224">
        <v>181.75</v>
      </c>
      <c r="AI224">
        <v>27315</v>
      </c>
      <c r="AJ224">
        <v>2</v>
      </c>
      <c r="AK224">
        <v>0</v>
      </c>
      <c r="AL224">
        <v>0</v>
      </c>
      <c r="AM224">
        <v>0</v>
      </c>
    </row>
    <row r="225" spans="1:39" x14ac:dyDescent="0.55000000000000004">
      <c r="A225" t="s">
        <v>287</v>
      </c>
      <c r="B225" t="s">
        <v>966</v>
      </c>
      <c r="C225" t="s">
        <v>963</v>
      </c>
      <c r="D225" t="s">
        <v>293</v>
      </c>
      <c r="E225" t="s">
        <v>294</v>
      </c>
      <c r="F225" t="s">
        <v>221</v>
      </c>
      <c r="H225" t="s">
        <v>380</v>
      </c>
      <c r="I225" t="s">
        <v>222</v>
      </c>
      <c r="J225" t="s">
        <v>381</v>
      </c>
      <c r="K225" t="s">
        <v>382</v>
      </c>
      <c r="L225" t="s">
        <v>967</v>
      </c>
      <c r="N225" t="s">
        <v>233</v>
      </c>
      <c r="P225" t="s">
        <v>965</v>
      </c>
      <c r="Q225">
        <v>60700</v>
      </c>
      <c r="R225">
        <v>6000</v>
      </c>
      <c r="S225">
        <v>10.97</v>
      </c>
      <c r="T225">
        <v>60800</v>
      </c>
      <c r="U225">
        <v>60600</v>
      </c>
      <c r="V225">
        <v>-9</v>
      </c>
      <c r="W225">
        <v>336380</v>
      </c>
      <c r="X225">
        <v>19766</v>
      </c>
      <c r="Y225">
        <v>58200</v>
      </c>
      <c r="Z225">
        <v>61300</v>
      </c>
      <c r="AA225">
        <v>57000</v>
      </c>
      <c r="AB225">
        <v>2</v>
      </c>
      <c r="AC225">
        <v>125646</v>
      </c>
      <c r="AD225">
        <v>8270561900</v>
      </c>
      <c r="AE225">
        <v>159.62</v>
      </c>
      <c r="AF225">
        <v>0.75</v>
      </c>
      <c r="AG225">
        <v>201</v>
      </c>
      <c r="AH225">
        <v>181.74</v>
      </c>
      <c r="AI225">
        <v>27315</v>
      </c>
      <c r="AJ225">
        <v>2</v>
      </c>
      <c r="AK225">
        <v>0</v>
      </c>
      <c r="AL225">
        <v>0</v>
      </c>
      <c r="AM225">
        <v>0</v>
      </c>
    </row>
    <row r="226" spans="1:39" x14ac:dyDescent="0.55000000000000004">
      <c r="A226" t="s">
        <v>287</v>
      </c>
      <c r="B226" t="s">
        <v>968</v>
      </c>
      <c r="C226" t="s">
        <v>969</v>
      </c>
      <c r="D226" t="s">
        <v>293</v>
      </c>
      <c r="E226" t="s">
        <v>294</v>
      </c>
      <c r="F226" t="s">
        <v>221</v>
      </c>
      <c r="H226" t="s">
        <v>380</v>
      </c>
      <c r="I226" t="s">
        <v>222</v>
      </c>
      <c r="J226" t="s">
        <v>381</v>
      </c>
      <c r="K226" t="s">
        <v>382</v>
      </c>
      <c r="L226" t="s">
        <v>970</v>
      </c>
      <c r="N226" t="s">
        <v>233</v>
      </c>
      <c r="P226" t="s">
        <v>965</v>
      </c>
      <c r="Q226">
        <v>60700</v>
      </c>
      <c r="R226">
        <v>6000</v>
      </c>
      <c r="S226">
        <v>10.97</v>
      </c>
      <c r="T226">
        <v>60700</v>
      </c>
      <c r="U226">
        <v>60600</v>
      </c>
      <c r="V226">
        <v>1</v>
      </c>
      <c r="W226">
        <v>336381</v>
      </c>
      <c r="X226">
        <v>19766</v>
      </c>
      <c r="Y226">
        <v>58200</v>
      </c>
      <c r="Z226">
        <v>61300</v>
      </c>
      <c r="AA226">
        <v>57000</v>
      </c>
      <c r="AB226">
        <v>2</v>
      </c>
      <c r="AC226">
        <v>125647</v>
      </c>
      <c r="AD226">
        <v>8270622600</v>
      </c>
      <c r="AE226">
        <v>159.62</v>
      </c>
      <c r="AF226">
        <v>0.75</v>
      </c>
      <c r="AG226">
        <v>201</v>
      </c>
      <c r="AH226">
        <v>181.74</v>
      </c>
      <c r="AI226">
        <v>27315</v>
      </c>
      <c r="AJ226">
        <v>2</v>
      </c>
      <c r="AK226">
        <v>0</v>
      </c>
      <c r="AL226">
        <v>0</v>
      </c>
      <c r="AM226">
        <v>0</v>
      </c>
    </row>
    <row r="227" spans="1:39" x14ac:dyDescent="0.55000000000000004">
      <c r="A227" t="s">
        <v>287</v>
      </c>
      <c r="B227" t="s">
        <v>971</v>
      </c>
      <c r="C227" t="s">
        <v>969</v>
      </c>
      <c r="D227" t="s">
        <v>293</v>
      </c>
      <c r="E227" t="s">
        <v>294</v>
      </c>
      <c r="F227" t="s">
        <v>221</v>
      </c>
      <c r="H227" t="s">
        <v>380</v>
      </c>
      <c r="I227" t="s">
        <v>222</v>
      </c>
      <c r="J227" t="s">
        <v>381</v>
      </c>
      <c r="K227" t="s">
        <v>382</v>
      </c>
      <c r="L227" t="s">
        <v>972</v>
      </c>
      <c r="N227" t="s">
        <v>233</v>
      </c>
      <c r="P227" t="s">
        <v>965</v>
      </c>
      <c r="Q227">
        <v>60700</v>
      </c>
      <c r="R227">
        <v>6000</v>
      </c>
      <c r="S227">
        <v>10.97</v>
      </c>
      <c r="T227">
        <v>60700</v>
      </c>
      <c r="U227">
        <v>60600</v>
      </c>
      <c r="V227">
        <v>2</v>
      </c>
      <c r="W227">
        <v>336383</v>
      </c>
      <c r="X227">
        <v>19766</v>
      </c>
      <c r="Y227">
        <v>58200</v>
      </c>
      <c r="Z227">
        <v>61300</v>
      </c>
      <c r="AA227">
        <v>57000</v>
      </c>
      <c r="AB227">
        <v>2</v>
      </c>
      <c r="AC227">
        <v>125649</v>
      </c>
      <c r="AD227">
        <v>8270744000</v>
      </c>
      <c r="AE227">
        <v>159.62</v>
      </c>
      <c r="AF227">
        <v>0.75</v>
      </c>
      <c r="AG227">
        <v>201</v>
      </c>
      <c r="AH227">
        <v>181.74</v>
      </c>
      <c r="AI227">
        <v>27315</v>
      </c>
      <c r="AJ227">
        <v>2</v>
      </c>
      <c r="AK227">
        <v>0</v>
      </c>
      <c r="AL227">
        <v>0</v>
      </c>
      <c r="AM227">
        <v>0</v>
      </c>
    </row>
    <row r="228" spans="1:39" x14ac:dyDescent="0.55000000000000004">
      <c r="A228" t="s">
        <v>287</v>
      </c>
      <c r="B228" t="s">
        <v>973</v>
      </c>
      <c r="C228" t="s">
        <v>974</v>
      </c>
      <c r="D228" t="s">
        <v>293</v>
      </c>
      <c r="E228" t="s">
        <v>294</v>
      </c>
      <c r="F228" t="s">
        <v>221</v>
      </c>
      <c r="H228" t="s">
        <v>620</v>
      </c>
      <c r="I228" t="s">
        <v>222</v>
      </c>
      <c r="J228" t="s">
        <v>621</v>
      </c>
      <c r="K228" t="s">
        <v>622</v>
      </c>
      <c r="L228" t="s">
        <v>975</v>
      </c>
      <c r="N228" t="s">
        <v>233</v>
      </c>
      <c r="P228" t="s">
        <v>976</v>
      </c>
      <c r="Q228">
        <v>60600</v>
      </c>
      <c r="R228">
        <v>5900</v>
      </c>
      <c r="S228">
        <v>10.79</v>
      </c>
      <c r="T228">
        <v>60700</v>
      </c>
      <c r="U228">
        <v>60600</v>
      </c>
      <c r="V228">
        <v>-10</v>
      </c>
      <c r="W228">
        <v>336393</v>
      </c>
      <c r="X228">
        <v>19767</v>
      </c>
      <c r="Y228">
        <v>58200</v>
      </c>
      <c r="Z228">
        <v>61300</v>
      </c>
      <c r="AA228">
        <v>57000</v>
      </c>
      <c r="AB228">
        <v>2</v>
      </c>
      <c r="AC228">
        <v>125659</v>
      </c>
      <c r="AD228">
        <v>8271350000</v>
      </c>
      <c r="AE228">
        <v>159.63</v>
      </c>
      <c r="AF228">
        <v>0.75</v>
      </c>
      <c r="AG228">
        <v>201</v>
      </c>
      <c r="AH228">
        <v>181.73</v>
      </c>
      <c r="AI228">
        <v>27270</v>
      </c>
      <c r="AJ228">
        <v>2</v>
      </c>
      <c r="AK228">
        <v>0</v>
      </c>
      <c r="AL228">
        <v>0</v>
      </c>
      <c r="AM228">
        <v>0</v>
      </c>
    </row>
    <row r="229" spans="1:39" x14ac:dyDescent="0.55000000000000004">
      <c r="A229" t="s">
        <v>287</v>
      </c>
      <c r="B229" t="s">
        <v>977</v>
      </c>
      <c r="C229" t="s">
        <v>978</v>
      </c>
      <c r="D229" t="s">
        <v>293</v>
      </c>
      <c r="E229" t="s">
        <v>294</v>
      </c>
      <c r="F229" t="s">
        <v>221</v>
      </c>
      <c r="H229" t="s">
        <v>620</v>
      </c>
      <c r="I229" t="s">
        <v>222</v>
      </c>
      <c r="J229" t="s">
        <v>621</v>
      </c>
      <c r="K229" t="s">
        <v>622</v>
      </c>
      <c r="L229" t="s">
        <v>979</v>
      </c>
      <c r="N229" t="s">
        <v>233</v>
      </c>
      <c r="P229" t="s">
        <v>976</v>
      </c>
      <c r="Q229">
        <v>60600</v>
      </c>
      <c r="R229">
        <v>5900</v>
      </c>
      <c r="S229">
        <v>10.79</v>
      </c>
      <c r="T229">
        <v>60700</v>
      </c>
      <c r="U229">
        <v>60600</v>
      </c>
      <c r="V229">
        <v>-19</v>
      </c>
      <c r="W229">
        <v>336412</v>
      </c>
      <c r="X229">
        <v>19768</v>
      </c>
      <c r="Y229">
        <v>58200</v>
      </c>
      <c r="Z229">
        <v>61300</v>
      </c>
      <c r="AA229">
        <v>57000</v>
      </c>
      <c r="AB229">
        <v>2</v>
      </c>
      <c r="AC229">
        <v>125678</v>
      </c>
      <c r="AD229">
        <v>8272501400</v>
      </c>
      <c r="AE229">
        <v>159.63999999999999</v>
      </c>
      <c r="AF229">
        <v>0.75</v>
      </c>
      <c r="AG229">
        <v>201</v>
      </c>
      <c r="AH229">
        <v>181.69</v>
      </c>
      <c r="AI229">
        <v>27270</v>
      </c>
      <c r="AJ229">
        <v>2</v>
      </c>
      <c r="AK229">
        <v>0</v>
      </c>
      <c r="AL229">
        <v>0</v>
      </c>
      <c r="AM229">
        <v>0</v>
      </c>
    </row>
    <row r="230" spans="1:39" x14ac:dyDescent="0.55000000000000004">
      <c r="A230" t="s">
        <v>287</v>
      </c>
      <c r="B230" t="s">
        <v>980</v>
      </c>
      <c r="C230" t="s">
        <v>978</v>
      </c>
      <c r="D230" t="s">
        <v>293</v>
      </c>
      <c r="E230" t="s">
        <v>294</v>
      </c>
      <c r="F230" t="s">
        <v>221</v>
      </c>
      <c r="H230" t="s">
        <v>380</v>
      </c>
      <c r="I230" t="s">
        <v>222</v>
      </c>
      <c r="J230" t="s">
        <v>381</v>
      </c>
      <c r="K230" t="s">
        <v>382</v>
      </c>
      <c r="L230" t="s">
        <v>981</v>
      </c>
      <c r="N230" t="s">
        <v>233</v>
      </c>
      <c r="P230" t="s">
        <v>976</v>
      </c>
      <c r="Q230">
        <v>60700</v>
      </c>
      <c r="R230">
        <v>6000</v>
      </c>
      <c r="S230">
        <v>10.97</v>
      </c>
      <c r="T230">
        <v>60700</v>
      </c>
      <c r="U230">
        <v>60600</v>
      </c>
      <c r="V230">
        <v>50</v>
      </c>
      <c r="W230">
        <v>336462</v>
      </c>
      <c r="X230">
        <v>19771</v>
      </c>
      <c r="Y230">
        <v>58200</v>
      </c>
      <c r="Z230">
        <v>61300</v>
      </c>
      <c r="AA230">
        <v>57000</v>
      </c>
      <c r="AB230">
        <v>2</v>
      </c>
      <c r="AC230">
        <v>125728</v>
      </c>
      <c r="AD230">
        <v>8275536400</v>
      </c>
      <c r="AE230">
        <v>159.66</v>
      </c>
      <c r="AF230">
        <v>0.75</v>
      </c>
      <c r="AG230">
        <v>201</v>
      </c>
      <c r="AH230">
        <v>181.74</v>
      </c>
      <c r="AI230">
        <v>27315</v>
      </c>
      <c r="AJ230">
        <v>2</v>
      </c>
      <c r="AK230">
        <v>0</v>
      </c>
      <c r="AL230">
        <v>0</v>
      </c>
      <c r="AM230">
        <v>0</v>
      </c>
    </row>
    <row r="231" spans="1:39" x14ac:dyDescent="0.55000000000000004">
      <c r="A231" t="s">
        <v>287</v>
      </c>
      <c r="B231" t="s">
        <v>982</v>
      </c>
      <c r="C231" t="s">
        <v>983</v>
      </c>
      <c r="D231" t="s">
        <v>293</v>
      </c>
      <c r="E231" t="s">
        <v>294</v>
      </c>
      <c r="F231" t="s">
        <v>221</v>
      </c>
      <c r="H231" t="s">
        <v>620</v>
      </c>
      <c r="I231" t="s">
        <v>222</v>
      </c>
      <c r="J231" t="s">
        <v>621</v>
      </c>
      <c r="K231" t="s">
        <v>622</v>
      </c>
      <c r="L231" t="s">
        <v>984</v>
      </c>
      <c r="N231" t="s">
        <v>233</v>
      </c>
      <c r="P231" t="s">
        <v>985</v>
      </c>
      <c r="Q231">
        <v>60600</v>
      </c>
      <c r="R231">
        <v>5900</v>
      </c>
      <c r="S231">
        <v>10.79</v>
      </c>
      <c r="T231">
        <v>60700</v>
      </c>
      <c r="U231">
        <v>60600</v>
      </c>
      <c r="V231">
        <v>-174</v>
      </c>
      <c r="W231">
        <v>336636</v>
      </c>
      <c r="X231">
        <v>19781</v>
      </c>
      <c r="Y231">
        <v>58200</v>
      </c>
      <c r="Z231">
        <v>61300</v>
      </c>
      <c r="AA231">
        <v>57000</v>
      </c>
      <c r="AB231">
        <v>2</v>
      </c>
      <c r="AC231">
        <v>125902</v>
      </c>
      <c r="AD231">
        <v>8286080800</v>
      </c>
      <c r="AE231">
        <v>159.74</v>
      </c>
      <c r="AF231">
        <v>0.75</v>
      </c>
      <c r="AG231">
        <v>201</v>
      </c>
      <c r="AH231">
        <v>181.45</v>
      </c>
      <c r="AI231">
        <v>27270</v>
      </c>
      <c r="AJ231">
        <v>2</v>
      </c>
      <c r="AK231">
        <v>0</v>
      </c>
      <c r="AL231">
        <v>0</v>
      </c>
      <c r="AM231">
        <v>0</v>
      </c>
    </row>
    <row r="232" spans="1:39" x14ac:dyDescent="0.55000000000000004">
      <c r="A232" t="s">
        <v>287</v>
      </c>
      <c r="B232" t="s">
        <v>986</v>
      </c>
      <c r="C232" t="s">
        <v>983</v>
      </c>
      <c r="D232" t="s">
        <v>293</v>
      </c>
      <c r="E232" t="s">
        <v>294</v>
      </c>
      <c r="F232" t="s">
        <v>221</v>
      </c>
      <c r="H232" t="s">
        <v>620</v>
      </c>
      <c r="I232" t="s">
        <v>222</v>
      </c>
      <c r="J232" t="s">
        <v>621</v>
      </c>
      <c r="K232" t="s">
        <v>622</v>
      </c>
      <c r="L232" t="s">
        <v>987</v>
      </c>
      <c r="N232" t="s">
        <v>233</v>
      </c>
      <c r="P232" t="s">
        <v>985</v>
      </c>
      <c r="Q232">
        <v>60600</v>
      </c>
      <c r="R232">
        <v>5900</v>
      </c>
      <c r="S232">
        <v>10.79</v>
      </c>
      <c r="T232">
        <v>60700</v>
      </c>
      <c r="U232">
        <v>60600</v>
      </c>
      <c r="V232">
        <v>-2</v>
      </c>
      <c r="W232">
        <v>336638</v>
      </c>
      <c r="X232">
        <v>19782</v>
      </c>
      <c r="Y232">
        <v>58200</v>
      </c>
      <c r="Z232">
        <v>61300</v>
      </c>
      <c r="AA232">
        <v>57000</v>
      </c>
      <c r="AB232">
        <v>2</v>
      </c>
      <c r="AC232">
        <v>125904</v>
      </c>
      <c r="AD232">
        <v>8286202000</v>
      </c>
      <c r="AE232">
        <v>159.75</v>
      </c>
      <c r="AF232">
        <v>0.75</v>
      </c>
      <c r="AG232">
        <v>201</v>
      </c>
      <c r="AH232">
        <v>181.44</v>
      </c>
      <c r="AI232">
        <v>27270</v>
      </c>
      <c r="AJ232">
        <v>2</v>
      </c>
      <c r="AK232">
        <v>0</v>
      </c>
      <c r="AL232">
        <v>0</v>
      </c>
      <c r="AM232">
        <v>0</v>
      </c>
    </row>
    <row r="233" spans="1:39" x14ac:dyDescent="0.55000000000000004">
      <c r="A233" t="s">
        <v>287</v>
      </c>
      <c r="B233" t="s">
        <v>988</v>
      </c>
      <c r="C233" t="s">
        <v>989</v>
      </c>
      <c r="D233" t="s">
        <v>293</v>
      </c>
      <c r="E233" t="s">
        <v>294</v>
      </c>
      <c r="F233" t="s">
        <v>221</v>
      </c>
      <c r="H233" t="s">
        <v>380</v>
      </c>
      <c r="I233" t="s">
        <v>222</v>
      </c>
      <c r="J233" t="s">
        <v>381</v>
      </c>
      <c r="K233" t="s">
        <v>382</v>
      </c>
      <c r="L233" t="s">
        <v>990</v>
      </c>
      <c r="N233" t="s">
        <v>233</v>
      </c>
      <c r="P233" t="s">
        <v>985</v>
      </c>
      <c r="Q233">
        <v>60700</v>
      </c>
      <c r="R233">
        <v>6000</v>
      </c>
      <c r="S233">
        <v>10.97</v>
      </c>
      <c r="T233">
        <v>60700</v>
      </c>
      <c r="U233">
        <v>60600</v>
      </c>
      <c r="V233">
        <v>2</v>
      </c>
      <c r="W233">
        <v>336640</v>
      </c>
      <c r="X233">
        <v>19782</v>
      </c>
      <c r="Y233">
        <v>58200</v>
      </c>
      <c r="Z233">
        <v>61300</v>
      </c>
      <c r="AA233">
        <v>57000</v>
      </c>
      <c r="AB233">
        <v>2</v>
      </c>
      <c r="AC233">
        <v>125906</v>
      </c>
      <c r="AD233">
        <v>8286323400</v>
      </c>
      <c r="AE233">
        <v>159.75</v>
      </c>
      <c r="AF233">
        <v>0.75</v>
      </c>
      <c r="AG233">
        <v>201</v>
      </c>
      <c r="AH233">
        <v>181.45</v>
      </c>
      <c r="AI233">
        <v>27315</v>
      </c>
      <c r="AJ233">
        <v>2</v>
      </c>
      <c r="AK233">
        <v>0</v>
      </c>
      <c r="AL233">
        <v>0</v>
      </c>
      <c r="AM233">
        <v>0</v>
      </c>
    </row>
    <row r="234" spans="1:39" x14ac:dyDescent="0.55000000000000004">
      <c r="A234" t="s">
        <v>287</v>
      </c>
      <c r="B234" t="s">
        <v>991</v>
      </c>
      <c r="C234" t="s">
        <v>992</v>
      </c>
      <c r="D234" t="s">
        <v>293</v>
      </c>
      <c r="E234" t="s">
        <v>294</v>
      </c>
      <c r="F234" t="s">
        <v>221</v>
      </c>
      <c r="H234" t="s">
        <v>380</v>
      </c>
      <c r="I234" t="s">
        <v>222</v>
      </c>
      <c r="J234" t="s">
        <v>381</v>
      </c>
      <c r="K234" t="s">
        <v>382</v>
      </c>
      <c r="L234" t="s">
        <v>993</v>
      </c>
      <c r="N234" t="s">
        <v>233</v>
      </c>
      <c r="P234" t="s">
        <v>985</v>
      </c>
      <c r="Q234">
        <v>60700</v>
      </c>
      <c r="R234">
        <v>6000</v>
      </c>
      <c r="S234">
        <v>10.97</v>
      </c>
      <c r="T234">
        <v>60800</v>
      </c>
      <c r="U234">
        <v>60700</v>
      </c>
      <c r="V234">
        <v>44</v>
      </c>
      <c r="W234">
        <v>336684</v>
      </c>
      <c r="X234">
        <v>19784</v>
      </c>
      <c r="Y234">
        <v>58200</v>
      </c>
      <c r="Z234">
        <v>61300</v>
      </c>
      <c r="AA234">
        <v>57000</v>
      </c>
      <c r="AB234">
        <v>2</v>
      </c>
      <c r="AC234">
        <v>125950</v>
      </c>
      <c r="AD234">
        <v>8288994200</v>
      </c>
      <c r="AE234">
        <v>159.77000000000001</v>
      </c>
      <c r="AF234">
        <v>0.75</v>
      </c>
      <c r="AG234">
        <v>201</v>
      </c>
      <c r="AH234">
        <v>181.49</v>
      </c>
      <c r="AI234">
        <v>27315</v>
      </c>
      <c r="AJ234">
        <v>2</v>
      </c>
      <c r="AK234">
        <v>0</v>
      </c>
      <c r="AL234">
        <v>0</v>
      </c>
      <c r="AM234">
        <v>0</v>
      </c>
    </row>
    <row r="235" spans="1:39" x14ac:dyDescent="0.55000000000000004">
      <c r="A235" t="s">
        <v>287</v>
      </c>
      <c r="B235" t="s">
        <v>994</v>
      </c>
      <c r="C235" t="s">
        <v>995</v>
      </c>
      <c r="D235" t="s">
        <v>293</v>
      </c>
      <c r="E235" t="s">
        <v>294</v>
      </c>
      <c r="F235" t="s">
        <v>221</v>
      </c>
      <c r="H235" t="s">
        <v>380</v>
      </c>
      <c r="I235" t="s">
        <v>222</v>
      </c>
      <c r="J235" t="s">
        <v>381</v>
      </c>
      <c r="K235" t="s">
        <v>382</v>
      </c>
      <c r="L235" t="s">
        <v>996</v>
      </c>
      <c r="N235" t="s">
        <v>233</v>
      </c>
      <c r="P235" t="s">
        <v>997</v>
      </c>
      <c r="Q235">
        <v>60700</v>
      </c>
      <c r="R235">
        <v>6000</v>
      </c>
      <c r="S235">
        <v>10.97</v>
      </c>
      <c r="T235">
        <v>60800</v>
      </c>
      <c r="U235">
        <v>60700</v>
      </c>
      <c r="V235">
        <v>-5</v>
      </c>
      <c r="W235">
        <v>336689</v>
      </c>
      <c r="X235">
        <v>19785</v>
      </c>
      <c r="Y235">
        <v>58200</v>
      </c>
      <c r="Z235">
        <v>61300</v>
      </c>
      <c r="AA235">
        <v>57000</v>
      </c>
      <c r="AB235">
        <v>2</v>
      </c>
      <c r="AC235">
        <v>125955</v>
      </c>
      <c r="AD235">
        <v>8289297700</v>
      </c>
      <c r="AE235">
        <v>159.77000000000001</v>
      </c>
      <c r="AF235">
        <v>0.75</v>
      </c>
      <c r="AG235">
        <v>201</v>
      </c>
      <c r="AH235">
        <v>181.48</v>
      </c>
      <c r="AI235">
        <v>27315</v>
      </c>
      <c r="AJ235">
        <v>2</v>
      </c>
      <c r="AK235">
        <v>0</v>
      </c>
      <c r="AL235">
        <v>0</v>
      </c>
      <c r="AM235">
        <v>0</v>
      </c>
    </row>
    <row r="236" spans="1:39" x14ac:dyDescent="0.55000000000000004">
      <c r="A236" t="s">
        <v>287</v>
      </c>
      <c r="B236" t="s">
        <v>235</v>
      </c>
      <c r="C236" t="s">
        <v>998</v>
      </c>
      <c r="D236" t="s">
        <v>293</v>
      </c>
      <c r="E236" t="s">
        <v>294</v>
      </c>
      <c r="F236" t="s">
        <v>221</v>
      </c>
      <c r="H236" t="s">
        <v>334</v>
      </c>
      <c r="I236" t="s">
        <v>222</v>
      </c>
      <c r="J236" t="s">
        <v>335</v>
      </c>
      <c r="K236" t="s">
        <v>336</v>
      </c>
      <c r="L236" t="s">
        <v>999</v>
      </c>
      <c r="N236" t="s">
        <v>233</v>
      </c>
      <c r="P236" t="s">
        <v>997</v>
      </c>
      <c r="Q236">
        <v>60800</v>
      </c>
      <c r="R236">
        <v>6100</v>
      </c>
      <c r="S236">
        <v>11.15</v>
      </c>
      <c r="T236">
        <v>60800</v>
      </c>
      <c r="U236">
        <v>60700</v>
      </c>
      <c r="V236">
        <v>96</v>
      </c>
      <c r="W236">
        <v>336785</v>
      </c>
      <c r="X236">
        <v>19791</v>
      </c>
      <c r="Y236">
        <v>58200</v>
      </c>
      <c r="Z236">
        <v>61300</v>
      </c>
      <c r="AA236">
        <v>57000</v>
      </c>
      <c r="AB236">
        <v>2</v>
      </c>
      <c r="AC236">
        <v>126051</v>
      </c>
      <c r="AD236">
        <v>8295134500</v>
      </c>
      <c r="AE236">
        <v>159.82</v>
      </c>
      <c r="AF236">
        <v>0.75</v>
      </c>
      <c r="AG236">
        <v>202</v>
      </c>
      <c r="AH236">
        <v>181.57</v>
      </c>
      <c r="AI236">
        <v>27360</v>
      </c>
      <c r="AJ236">
        <v>2</v>
      </c>
      <c r="AK236">
        <v>0</v>
      </c>
      <c r="AL236">
        <v>0</v>
      </c>
      <c r="AM236">
        <v>0</v>
      </c>
    </row>
    <row r="237" spans="1:39" x14ac:dyDescent="0.55000000000000004">
      <c r="A237" t="s">
        <v>287</v>
      </c>
      <c r="B237" t="s">
        <v>236</v>
      </c>
      <c r="C237" t="s">
        <v>1000</v>
      </c>
      <c r="D237" t="s">
        <v>293</v>
      </c>
      <c r="E237" t="s">
        <v>294</v>
      </c>
      <c r="F237" t="s">
        <v>221</v>
      </c>
      <c r="H237" t="s">
        <v>380</v>
      </c>
      <c r="I237" t="s">
        <v>222</v>
      </c>
      <c r="J237" t="s">
        <v>381</v>
      </c>
      <c r="K237" t="s">
        <v>382</v>
      </c>
      <c r="L237" t="s">
        <v>1001</v>
      </c>
      <c r="N237" t="s">
        <v>233</v>
      </c>
      <c r="P237" t="s">
        <v>1002</v>
      </c>
      <c r="Q237">
        <v>60700</v>
      </c>
      <c r="R237">
        <v>6000</v>
      </c>
      <c r="S237">
        <v>10.97</v>
      </c>
      <c r="T237">
        <v>60800</v>
      </c>
      <c r="U237">
        <v>60700</v>
      </c>
      <c r="V237">
        <v>-5</v>
      </c>
      <c r="W237">
        <v>336790</v>
      </c>
      <c r="X237">
        <v>19791</v>
      </c>
      <c r="Y237">
        <v>58200</v>
      </c>
      <c r="Z237">
        <v>61300</v>
      </c>
      <c r="AA237">
        <v>57000</v>
      </c>
      <c r="AB237">
        <v>2</v>
      </c>
      <c r="AC237">
        <v>126056</v>
      </c>
      <c r="AD237">
        <v>8295438000</v>
      </c>
      <c r="AE237">
        <v>159.82</v>
      </c>
      <c r="AF237">
        <v>0.75</v>
      </c>
      <c r="AG237">
        <v>201</v>
      </c>
      <c r="AH237">
        <v>181.56</v>
      </c>
      <c r="AI237">
        <v>27315</v>
      </c>
      <c r="AJ237">
        <v>2</v>
      </c>
      <c r="AK237">
        <v>0</v>
      </c>
      <c r="AL237">
        <v>0</v>
      </c>
      <c r="AM237">
        <v>0</v>
      </c>
    </row>
    <row r="238" spans="1:39" x14ac:dyDescent="0.55000000000000004">
      <c r="A238" t="s">
        <v>287</v>
      </c>
      <c r="B238" t="s">
        <v>1003</v>
      </c>
      <c r="C238" t="s">
        <v>1004</v>
      </c>
      <c r="D238" t="s">
        <v>293</v>
      </c>
      <c r="E238" t="s">
        <v>294</v>
      </c>
      <c r="F238" t="s">
        <v>221</v>
      </c>
      <c r="H238" t="s">
        <v>334</v>
      </c>
      <c r="I238" t="s">
        <v>222</v>
      </c>
      <c r="J238" t="s">
        <v>335</v>
      </c>
      <c r="K238" t="s">
        <v>336</v>
      </c>
      <c r="L238" t="s">
        <v>1005</v>
      </c>
      <c r="N238" t="s">
        <v>233</v>
      </c>
      <c r="P238" t="s">
        <v>1002</v>
      </c>
      <c r="Q238">
        <v>60800</v>
      </c>
      <c r="R238">
        <v>6100</v>
      </c>
      <c r="S238">
        <v>11.15</v>
      </c>
      <c r="T238">
        <v>60800</v>
      </c>
      <c r="U238">
        <v>60700</v>
      </c>
      <c r="V238">
        <v>10</v>
      </c>
      <c r="W238">
        <v>336800</v>
      </c>
      <c r="X238">
        <v>19791</v>
      </c>
      <c r="Y238">
        <v>58200</v>
      </c>
      <c r="Z238">
        <v>61300</v>
      </c>
      <c r="AA238">
        <v>57000</v>
      </c>
      <c r="AB238">
        <v>2</v>
      </c>
      <c r="AC238">
        <v>126066</v>
      </c>
      <c r="AD238">
        <v>8296046000</v>
      </c>
      <c r="AE238">
        <v>159.82</v>
      </c>
      <c r="AF238">
        <v>0.75</v>
      </c>
      <c r="AG238">
        <v>202</v>
      </c>
      <c r="AH238">
        <v>181.57</v>
      </c>
      <c r="AI238">
        <v>27360</v>
      </c>
      <c r="AJ238">
        <v>2</v>
      </c>
      <c r="AK238">
        <v>0</v>
      </c>
      <c r="AL238">
        <v>0</v>
      </c>
      <c r="AM238">
        <v>0</v>
      </c>
    </row>
    <row r="239" spans="1:39" x14ac:dyDescent="0.55000000000000004">
      <c r="A239" t="s">
        <v>287</v>
      </c>
      <c r="B239" t="s">
        <v>1006</v>
      </c>
      <c r="C239" t="s">
        <v>1004</v>
      </c>
      <c r="D239" t="s">
        <v>293</v>
      </c>
      <c r="E239" t="s">
        <v>294</v>
      </c>
      <c r="F239" t="s">
        <v>221</v>
      </c>
      <c r="H239" t="s">
        <v>380</v>
      </c>
      <c r="I239" t="s">
        <v>222</v>
      </c>
      <c r="J239" t="s">
        <v>381</v>
      </c>
      <c r="K239" t="s">
        <v>382</v>
      </c>
      <c r="L239" t="s">
        <v>1007</v>
      </c>
      <c r="N239" t="s">
        <v>233</v>
      </c>
      <c r="P239" t="s">
        <v>1002</v>
      </c>
      <c r="Q239">
        <v>60700</v>
      </c>
      <c r="R239">
        <v>6000</v>
      </c>
      <c r="S239">
        <v>10.97</v>
      </c>
      <c r="T239">
        <v>60800</v>
      </c>
      <c r="U239">
        <v>60700</v>
      </c>
      <c r="V239">
        <v>-20</v>
      </c>
      <c r="W239">
        <v>336820</v>
      </c>
      <c r="X239">
        <v>19793</v>
      </c>
      <c r="Y239">
        <v>58200</v>
      </c>
      <c r="Z239">
        <v>61300</v>
      </c>
      <c r="AA239">
        <v>57000</v>
      </c>
      <c r="AB239">
        <v>2</v>
      </c>
      <c r="AC239">
        <v>126086</v>
      </c>
      <c r="AD239">
        <v>8297260000</v>
      </c>
      <c r="AE239">
        <v>159.83000000000001</v>
      </c>
      <c r="AF239">
        <v>0.75</v>
      </c>
      <c r="AG239">
        <v>201</v>
      </c>
      <c r="AH239">
        <v>181.53</v>
      </c>
      <c r="AI239">
        <v>27315</v>
      </c>
      <c r="AJ239">
        <v>2</v>
      </c>
      <c r="AK239">
        <v>0</v>
      </c>
      <c r="AL239">
        <v>0</v>
      </c>
      <c r="AM239">
        <v>0</v>
      </c>
    </row>
    <row r="240" spans="1:39" x14ac:dyDescent="0.55000000000000004">
      <c r="A240" t="s">
        <v>287</v>
      </c>
      <c r="B240" t="s">
        <v>1008</v>
      </c>
      <c r="C240" t="s">
        <v>1009</v>
      </c>
      <c r="D240" t="s">
        <v>293</v>
      </c>
      <c r="E240" t="s">
        <v>294</v>
      </c>
      <c r="F240" t="s">
        <v>221</v>
      </c>
      <c r="H240" t="s">
        <v>334</v>
      </c>
      <c r="I240" t="s">
        <v>222</v>
      </c>
      <c r="J240" t="s">
        <v>335</v>
      </c>
      <c r="K240" t="s">
        <v>336</v>
      </c>
      <c r="L240" t="s">
        <v>1010</v>
      </c>
      <c r="N240" t="s">
        <v>233</v>
      </c>
      <c r="P240" t="s">
        <v>1002</v>
      </c>
      <c r="Q240">
        <v>60800</v>
      </c>
      <c r="R240">
        <v>6100</v>
      </c>
      <c r="S240">
        <v>11.15</v>
      </c>
      <c r="T240">
        <v>60800</v>
      </c>
      <c r="U240">
        <v>60700</v>
      </c>
      <c r="V240">
        <v>142</v>
      </c>
      <c r="W240">
        <v>336962</v>
      </c>
      <c r="X240">
        <v>19801</v>
      </c>
      <c r="Y240">
        <v>58200</v>
      </c>
      <c r="Z240">
        <v>61300</v>
      </c>
      <c r="AA240">
        <v>57000</v>
      </c>
      <c r="AB240">
        <v>2</v>
      </c>
      <c r="AC240">
        <v>126228</v>
      </c>
      <c r="AD240">
        <v>8305893600</v>
      </c>
      <c r="AE240">
        <v>159.9</v>
      </c>
      <c r="AF240">
        <v>0.75</v>
      </c>
      <c r="AG240">
        <v>202</v>
      </c>
      <c r="AH240">
        <v>181.67</v>
      </c>
      <c r="AI240">
        <v>27360</v>
      </c>
      <c r="AJ240">
        <v>2</v>
      </c>
      <c r="AK240">
        <v>0</v>
      </c>
      <c r="AL240">
        <v>0</v>
      </c>
      <c r="AM240">
        <v>0</v>
      </c>
    </row>
    <row r="241" spans="1:39" x14ac:dyDescent="0.55000000000000004">
      <c r="A241" t="s">
        <v>287</v>
      </c>
      <c r="B241" t="s">
        <v>1011</v>
      </c>
      <c r="C241" t="s">
        <v>1012</v>
      </c>
      <c r="D241" t="s">
        <v>293</v>
      </c>
      <c r="E241" t="s">
        <v>294</v>
      </c>
      <c r="F241" t="s">
        <v>221</v>
      </c>
      <c r="H241" t="s">
        <v>334</v>
      </c>
      <c r="I241" t="s">
        <v>222</v>
      </c>
      <c r="J241" t="s">
        <v>335</v>
      </c>
      <c r="K241" t="s">
        <v>336</v>
      </c>
      <c r="L241" t="s">
        <v>1013</v>
      </c>
      <c r="N241" t="s">
        <v>233</v>
      </c>
      <c r="P241" t="s">
        <v>1014</v>
      </c>
      <c r="Q241">
        <v>60800</v>
      </c>
      <c r="R241">
        <v>6100</v>
      </c>
      <c r="S241">
        <v>11.15</v>
      </c>
      <c r="T241">
        <v>60800</v>
      </c>
      <c r="U241">
        <v>60700</v>
      </c>
      <c r="V241">
        <v>6</v>
      </c>
      <c r="W241">
        <v>336968</v>
      </c>
      <c r="X241">
        <v>19802</v>
      </c>
      <c r="Y241">
        <v>58200</v>
      </c>
      <c r="Z241">
        <v>61300</v>
      </c>
      <c r="AA241">
        <v>57000</v>
      </c>
      <c r="AB241">
        <v>2</v>
      </c>
      <c r="AC241">
        <v>126234</v>
      </c>
      <c r="AD241">
        <v>8306258400</v>
      </c>
      <c r="AE241">
        <v>159.9</v>
      </c>
      <c r="AF241">
        <v>0.75</v>
      </c>
      <c r="AG241">
        <v>202</v>
      </c>
      <c r="AH241">
        <v>181.67</v>
      </c>
      <c r="AI241">
        <v>27360</v>
      </c>
      <c r="AJ241">
        <v>2</v>
      </c>
      <c r="AK241">
        <v>0</v>
      </c>
      <c r="AL241">
        <v>0</v>
      </c>
      <c r="AM241">
        <v>0</v>
      </c>
    </row>
    <row r="242" spans="1:39" x14ac:dyDescent="0.55000000000000004">
      <c r="A242" t="s">
        <v>287</v>
      </c>
      <c r="B242" t="s">
        <v>1015</v>
      </c>
      <c r="C242" t="s">
        <v>1016</v>
      </c>
      <c r="D242" t="s">
        <v>293</v>
      </c>
      <c r="E242" t="s">
        <v>294</v>
      </c>
      <c r="F242" t="s">
        <v>221</v>
      </c>
      <c r="H242" t="s">
        <v>380</v>
      </c>
      <c r="I242" t="s">
        <v>222</v>
      </c>
      <c r="J242" t="s">
        <v>381</v>
      </c>
      <c r="K242" t="s">
        <v>382</v>
      </c>
      <c r="L242" t="s">
        <v>1017</v>
      </c>
      <c r="N242" t="s">
        <v>233</v>
      </c>
      <c r="P242" t="s">
        <v>1014</v>
      </c>
      <c r="Q242">
        <v>60700</v>
      </c>
      <c r="R242">
        <v>6000</v>
      </c>
      <c r="S242">
        <v>10.97</v>
      </c>
      <c r="T242">
        <v>60800</v>
      </c>
      <c r="U242">
        <v>60700</v>
      </c>
      <c r="V242">
        <v>-3</v>
      </c>
      <c r="W242">
        <v>336971</v>
      </c>
      <c r="X242">
        <v>19802</v>
      </c>
      <c r="Y242">
        <v>58200</v>
      </c>
      <c r="Z242">
        <v>61300</v>
      </c>
      <c r="AA242">
        <v>57000</v>
      </c>
      <c r="AB242">
        <v>2</v>
      </c>
      <c r="AC242">
        <v>126237</v>
      </c>
      <c r="AD242">
        <v>8306440500</v>
      </c>
      <c r="AE242">
        <v>159.9</v>
      </c>
      <c r="AF242">
        <v>0.75</v>
      </c>
      <c r="AG242">
        <v>201</v>
      </c>
      <c r="AH242">
        <v>181.67</v>
      </c>
      <c r="AI242">
        <v>27315</v>
      </c>
      <c r="AJ242">
        <v>2</v>
      </c>
      <c r="AK242">
        <v>0</v>
      </c>
      <c r="AL242">
        <v>0</v>
      </c>
      <c r="AM242">
        <v>0</v>
      </c>
    </row>
    <row r="243" spans="1:39" x14ac:dyDescent="0.55000000000000004">
      <c r="A243" t="s">
        <v>287</v>
      </c>
      <c r="B243" t="s">
        <v>1018</v>
      </c>
      <c r="C243" t="s">
        <v>1019</v>
      </c>
      <c r="D243" t="s">
        <v>293</v>
      </c>
      <c r="E243" t="s">
        <v>294</v>
      </c>
      <c r="F243" t="s">
        <v>221</v>
      </c>
      <c r="H243" t="s">
        <v>334</v>
      </c>
      <c r="I243" t="s">
        <v>222</v>
      </c>
      <c r="J243" t="s">
        <v>335</v>
      </c>
      <c r="K243" t="s">
        <v>336</v>
      </c>
      <c r="L243" t="s">
        <v>1020</v>
      </c>
      <c r="N243" t="s">
        <v>233</v>
      </c>
      <c r="P243" t="s">
        <v>1014</v>
      </c>
      <c r="Q243">
        <v>60800</v>
      </c>
      <c r="R243">
        <v>6100</v>
      </c>
      <c r="S243">
        <v>11.15</v>
      </c>
      <c r="T243">
        <v>60800</v>
      </c>
      <c r="U243">
        <v>60700</v>
      </c>
      <c r="V243">
        <v>164</v>
      </c>
      <c r="W243">
        <v>337135</v>
      </c>
      <c r="X243">
        <v>19812</v>
      </c>
      <c r="Y243">
        <v>58200</v>
      </c>
      <c r="Z243">
        <v>61300</v>
      </c>
      <c r="AA243">
        <v>57000</v>
      </c>
      <c r="AB243">
        <v>2</v>
      </c>
      <c r="AC243">
        <v>126401</v>
      </c>
      <c r="AD243">
        <v>8316411700</v>
      </c>
      <c r="AE243">
        <v>159.97999999999999</v>
      </c>
      <c r="AF243">
        <v>0.75</v>
      </c>
      <c r="AG243">
        <v>202</v>
      </c>
      <c r="AH243">
        <v>181.82</v>
      </c>
      <c r="AI243">
        <v>27360</v>
      </c>
      <c r="AJ243">
        <v>2</v>
      </c>
      <c r="AK243">
        <v>0</v>
      </c>
      <c r="AL243">
        <v>0</v>
      </c>
      <c r="AM243">
        <v>0</v>
      </c>
    </row>
    <row r="244" spans="1:39" x14ac:dyDescent="0.55000000000000004">
      <c r="A244" t="s">
        <v>287</v>
      </c>
      <c r="B244" t="s">
        <v>1021</v>
      </c>
      <c r="C244" t="s">
        <v>1019</v>
      </c>
      <c r="D244" t="s">
        <v>293</v>
      </c>
      <c r="E244" t="s">
        <v>294</v>
      </c>
      <c r="F244" t="s">
        <v>221</v>
      </c>
      <c r="H244" t="s">
        <v>380</v>
      </c>
      <c r="I244" t="s">
        <v>222</v>
      </c>
      <c r="J244" t="s">
        <v>381</v>
      </c>
      <c r="K244" t="s">
        <v>382</v>
      </c>
      <c r="L244" t="s">
        <v>1022</v>
      </c>
      <c r="N244" t="s">
        <v>233</v>
      </c>
      <c r="P244" t="s">
        <v>1014</v>
      </c>
      <c r="Q244">
        <v>60700</v>
      </c>
      <c r="R244">
        <v>6000</v>
      </c>
      <c r="S244">
        <v>10.97</v>
      </c>
      <c r="T244">
        <v>60800</v>
      </c>
      <c r="U244">
        <v>60700</v>
      </c>
      <c r="V244">
        <v>-120</v>
      </c>
      <c r="W244">
        <v>337255</v>
      </c>
      <c r="X244">
        <v>19819</v>
      </c>
      <c r="Y244">
        <v>58200</v>
      </c>
      <c r="Z244">
        <v>61300</v>
      </c>
      <c r="AA244">
        <v>57000</v>
      </c>
      <c r="AB244">
        <v>2</v>
      </c>
      <c r="AC244">
        <v>126521</v>
      </c>
      <c r="AD244">
        <v>8323695700</v>
      </c>
      <c r="AE244">
        <v>160.04</v>
      </c>
      <c r="AF244">
        <v>0.75</v>
      </c>
      <c r="AG244">
        <v>201</v>
      </c>
      <c r="AH244">
        <v>181.62</v>
      </c>
      <c r="AI244">
        <v>27315</v>
      </c>
      <c r="AJ244">
        <v>2</v>
      </c>
      <c r="AK244">
        <v>0</v>
      </c>
      <c r="AL244">
        <v>0</v>
      </c>
      <c r="AM244">
        <v>0</v>
      </c>
    </row>
    <row r="245" spans="1:39" x14ac:dyDescent="0.55000000000000004">
      <c r="A245" t="s">
        <v>287</v>
      </c>
      <c r="B245" t="s">
        <v>1023</v>
      </c>
      <c r="C245" t="s">
        <v>1024</v>
      </c>
      <c r="D245" t="s">
        <v>293</v>
      </c>
      <c r="E245" t="s">
        <v>294</v>
      </c>
      <c r="F245" t="s">
        <v>221</v>
      </c>
      <c r="H245" t="s">
        <v>334</v>
      </c>
      <c r="I245" t="s">
        <v>222</v>
      </c>
      <c r="J245" t="s">
        <v>335</v>
      </c>
      <c r="K245" t="s">
        <v>336</v>
      </c>
      <c r="L245" t="s">
        <v>1025</v>
      </c>
      <c r="N245" t="s">
        <v>233</v>
      </c>
      <c r="P245" t="s">
        <v>1014</v>
      </c>
      <c r="Q245">
        <v>60800</v>
      </c>
      <c r="R245">
        <v>6100</v>
      </c>
      <c r="S245">
        <v>11.15</v>
      </c>
      <c r="T245">
        <v>60800</v>
      </c>
      <c r="U245">
        <v>60700</v>
      </c>
      <c r="V245">
        <v>1</v>
      </c>
      <c r="W245">
        <v>337256</v>
      </c>
      <c r="X245">
        <v>19819</v>
      </c>
      <c r="Y245">
        <v>58200</v>
      </c>
      <c r="Z245">
        <v>61300</v>
      </c>
      <c r="AA245">
        <v>57000</v>
      </c>
      <c r="AB245">
        <v>2</v>
      </c>
      <c r="AC245">
        <v>126522</v>
      </c>
      <c r="AD245">
        <v>8323756500</v>
      </c>
      <c r="AE245">
        <v>160.04</v>
      </c>
      <c r="AF245">
        <v>0.75</v>
      </c>
      <c r="AG245">
        <v>202</v>
      </c>
      <c r="AH245">
        <v>181.62</v>
      </c>
      <c r="AI245">
        <v>27360</v>
      </c>
      <c r="AJ245">
        <v>2</v>
      </c>
      <c r="AK245">
        <v>0</v>
      </c>
      <c r="AL245">
        <v>0</v>
      </c>
      <c r="AM245">
        <v>0</v>
      </c>
    </row>
    <row r="246" spans="1:39" x14ac:dyDescent="0.55000000000000004">
      <c r="A246" t="s">
        <v>287</v>
      </c>
      <c r="B246" t="s">
        <v>1026</v>
      </c>
      <c r="C246" t="s">
        <v>1027</v>
      </c>
      <c r="D246" t="s">
        <v>293</v>
      </c>
      <c r="E246" t="s">
        <v>294</v>
      </c>
      <c r="F246" t="s">
        <v>221</v>
      </c>
      <c r="H246" t="s">
        <v>334</v>
      </c>
      <c r="I246" t="s">
        <v>222</v>
      </c>
      <c r="J246" t="s">
        <v>335</v>
      </c>
      <c r="K246" t="s">
        <v>336</v>
      </c>
      <c r="L246" t="s">
        <v>1028</v>
      </c>
      <c r="N246" t="s">
        <v>233</v>
      </c>
      <c r="P246" t="s">
        <v>1029</v>
      </c>
      <c r="Q246">
        <v>60800</v>
      </c>
      <c r="R246">
        <v>6100</v>
      </c>
      <c r="S246">
        <v>11.15</v>
      </c>
      <c r="T246">
        <v>60800</v>
      </c>
      <c r="U246">
        <v>60700</v>
      </c>
      <c r="V246">
        <v>4</v>
      </c>
      <c r="W246">
        <v>337260</v>
      </c>
      <c r="X246">
        <v>19819</v>
      </c>
      <c r="Y246">
        <v>58200</v>
      </c>
      <c r="Z246">
        <v>61300</v>
      </c>
      <c r="AA246">
        <v>57000</v>
      </c>
      <c r="AB246">
        <v>2</v>
      </c>
      <c r="AC246">
        <v>126526</v>
      </c>
      <c r="AD246">
        <v>8323999700</v>
      </c>
      <c r="AE246">
        <v>160.04</v>
      </c>
      <c r="AF246">
        <v>0.75</v>
      </c>
      <c r="AG246">
        <v>202</v>
      </c>
      <c r="AH246">
        <v>181.62</v>
      </c>
      <c r="AI246">
        <v>27360</v>
      </c>
      <c r="AJ246">
        <v>2</v>
      </c>
      <c r="AK246">
        <v>0</v>
      </c>
      <c r="AL246">
        <v>0</v>
      </c>
      <c r="AM246">
        <v>0</v>
      </c>
    </row>
    <row r="247" spans="1:39" x14ac:dyDescent="0.55000000000000004">
      <c r="A247" t="s">
        <v>287</v>
      </c>
      <c r="B247" t="s">
        <v>1030</v>
      </c>
      <c r="C247" t="s">
        <v>1031</v>
      </c>
      <c r="D247" t="s">
        <v>293</v>
      </c>
      <c r="E247" t="s">
        <v>294</v>
      </c>
      <c r="F247" t="s">
        <v>221</v>
      </c>
      <c r="H247" t="s">
        <v>334</v>
      </c>
      <c r="I247" t="s">
        <v>222</v>
      </c>
      <c r="J247" t="s">
        <v>335</v>
      </c>
      <c r="K247" t="s">
        <v>336</v>
      </c>
      <c r="L247" t="s">
        <v>1032</v>
      </c>
      <c r="N247" t="s">
        <v>233</v>
      </c>
      <c r="P247" t="s">
        <v>1029</v>
      </c>
      <c r="Q247">
        <v>60800</v>
      </c>
      <c r="R247">
        <v>6100</v>
      </c>
      <c r="S247">
        <v>11.15</v>
      </c>
      <c r="T247">
        <v>60800</v>
      </c>
      <c r="U247">
        <v>60700</v>
      </c>
      <c r="V247">
        <v>57</v>
      </c>
      <c r="W247">
        <v>337317</v>
      </c>
      <c r="X247">
        <v>19823</v>
      </c>
      <c r="Y247">
        <v>58200</v>
      </c>
      <c r="Z247">
        <v>61300</v>
      </c>
      <c r="AA247">
        <v>57000</v>
      </c>
      <c r="AB247">
        <v>2</v>
      </c>
      <c r="AC247">
        <v>126583</v>
      </c>
      <c r="AD247">
        <v>8327465300</v>
      </c>
      <c r="AE247">
        <v>160.07</v>
      </c>
      <c r="AF247">
        <v>0.75</v>
      </c>
      <c r="AG247">
        <v>202</v>
      </c>
      <c r="AH247">
        <v>181.67</v>
      </c>
      <c r="AI247">
        <v>27360</v>
      </c>
      <c r="AJ247">
        <v>2</v>
      </c>
      <c r="AK247">
        <v>0</v>
      </c>
      <c r="AL247">
        <v>0</v>
      </c>
      <c r="AM247">
        <v>0</v>
      </c>
    </row>
    <row r="248" spans="1:39" x14ac:dyDescent="0.55000000000000004">
      <c r="A248" t="s">
        <v>287</v>
      </c>
      <c r="B248" t="s">
        <v>1033</v>
      </c>
      <c r="C248" t="s">
        <v>1034</v>
      </c>
      <c r="D248" t="s">
        <v>293</v>
      </c>
      <c r="E248" t="s">
        <v>294</v>
      </c>
      <c r="F248" t="s">
        <v>221</v>
      </c>
      <c r="H248" t="s">
        <v>334</v>
      </c>
      <c r="I248" t="s">
        <v>222</v>
      </c>
      <c r="J248" t="s">
        <v>335</v>
      </c>
      <c r="K248" t="s">
        <v>336</v>
      </c>
      <c r="L248" t="s">
        <v>1035</v>
      </c>
      <c r="N248" t="s">
        <v>233</v>
      </c>
      <c r="P248" t="s">
        <v>1029</v>
      </c>
      <c r="Q248">
        <v>60800</v>
      </c>
      <c r="R248">
        <v>6100</v>
      </c>
      <c r="S248">
        <v>11.15</v>
      </c>
      <c r="T248">
        <v>60800</v>
      </c>
      <c r="U248">
        <v>60700</v>
      </c>
      <c r="V248">
        <v>1</v>
      </c>
      <c r="W248">
        <v>337318</v>
      </c>
      <c r="X248">
        <v>19823</v>
      </c>
      <c r="Y248">
        <v>58200</v>
      </c>
      <c r="Z248">
        <v>61300</v>
      </c>
      <c r="AA248">
        <v>57000</v>
      </c>
      <c r="AB248">
        <v>2</v>
      </c>
      <c r="AC248">
        <v>126584</v>
      </c>
      <c r="AD248">
        <v>8327526100</v>
      </c>
      <c r="AE248">
        <v>160.07</v>
      </c>
      <c r="AF248">
        <v>0.75</v>
      </c>
      <c r="AG248">
        <v>202</v>
      </c>
      <c r="AH248">
        <v>181.67</v>
      </c>
      <c r="AI248">
        <v>27360</v>
      </c>
      <c r="AJ248">
        <v>2</v>
      </c>
      <c r="AK248">
        <v>0</v>
      </c>
      <c r="AL248">
        <v>0</v>
      </c>
      <c r="AM248">
        <v>0</v>
      </c>
    </row>
    <row r="249" spans="1:39" x14ac:dyDescent="0.55000000000000004">
      <c r="A249" t="s">
        <v>287</v>
      </c>
      <c r="B249" t="s">
        <v>1036</v>
      </c>
      <c r="C249" t="s">
        <v>1037</v>
      </c>
      <c r="D249" t="s">
        <v>293</v>
      </c>
      <c r="E249" t="s">
        <v>294</v>
      </c>
      <c r="F249" t="s">
        <v>221</v>
      </c>
      <c r="H249" t="s">
        <v>334</v>
      </c>
      <c r="I249" t="s">
        <v>222</v>
      </c>
      <c r="J249" t="s">
        <v>335</v>
      </c>
      <c r="K249" t="s">
        <v>336</v>
      </c>
      <c r="L249" t="s">
        <v>1038</v>
      </c>
      <c r="N249" t="s">
        <v>233</v>
      </c>
      <c r="P249" t="s">
        <v>1029</v>
      </c>
      <c r="Q249">
        <v>60800</v>
      </c>
      <c r="R249">
        <v>6100</v>
      </c>
      <c r="S249">
        <v>11.15</v>
      </c>
      <c r="T249">
        <v>60800</v>
      </c>
      <c r="U249">
        <v>60700</v>
      </c>
      <c r="V249">
        <v>79</v>
      </c>
      <c r="W249">
        <v>337397</v>
      </c>
      <c r="X249">
        <v>19828</v>
      </c>
      <c r="Y249">
        <v>58200</v>
      </c>
      <c r="Z249">
        <v>61300</v>
      </c>
      <c r="AA249">
        <v>57000</v>
      </c>
      <c r="AB249">
        <v>2</v>
      </c>
      <c r="AC249">
        <v>126663</v>
      </c>
      <c r="AD249">
        <v>8332329300</v>
      </c>
      <c r="AE249">
        <v>160.11000000000001</v>
      </c>
      <c r="AF249">
        <v>0.75</v>
      </c>
      <c r="AG249">
        <v>202</v>
      </c>
      <c r="AH249">
        <v>181.75</v>
      </c>
      <c r="AI249">
        <v>27360</v>
      </c>
      <c r="AJ249">
        <v>2</v>
      </c>
      <c r="AK249">
        <v>0</v>
      </c>
      <c r="AL249">
        <v>0</v>
      </c>
      <c r="AM249">
        <v>0</v>
      </c>
    </row>
    <row r="250" spans="1:39" x14ac:dyDescent="0.55000000000000004">
      <c r="A250" t="s">
        <v>287</v>
      </c>
      <c r="B250" t="s">
        <v>1039</v>
      </c>
      <c r="C250" t="s">
        <v>1040</v>
      </c>
      <c r="D250" t="s">
        <v>293</v>
      </c>
      <c r="E250" t="s">
        <v>294</v>
      </c>
      <c r="F250" t="s">
        <v>221</v>
      </c>
      <c r="H250" t="s">
        <v>334</v>
      </c>
      <c r="I250" t="s">
        <v>222</v>
      </c>
      <c r="J250" t="s">
        <v>335</v>
      </c>
      <c r="K250" t="s">
        <v>336</v>
      </c>
      <c r="L250" t="s">
        <v>1041</v>
      </c>
      <c r="N250" t="s">
        <v>233</v>
      </c>
      <c r="P250" t="s">
        <v>1042</v>
      </c>
      <c r="Q250">
        <v>60800</v>
      </c>
      <c r="R250">
        <v>6100</v>
      </c>
      <c r="S250">
        <v>11.15</v>
      </c>
      <c r="T250">
        <v>60800</v>
      </c>
      <c r="U250">
        <v>60700</v>
      </c>
      <c r="V250">
        <v>6</v>
      </c>
      <c r="W250">
        <v>337403</v>
      </c>
      <c r="X250">
        <v>19828</v>
      </c>
      <c r="Y250">
        <v>58200</v>
      </c>
      <c r="Z250">
        <v>61300</v>
      </c>
      <c r="AA250">
        <v>57000</v>
      </c>
      <c r="AB250">
        <v>2</v>
      </c>
      <c r="AC250">
        <v>126669</v>
      </c>
      <c r="AD250">
        <v>8332694100</v>
      </c>
      <c r="AE250">
        <v>160.11000000000001</v>
      </c>
      <c r="AF250">
        <v>0.75</v>
      </c>
      <c r="AG250">
        <v>202</v>
      </c>
      <c r="AH250">
        <v>181.75</v>
      </c>
      <c r="AI250">
        <v>27360</v>
      </c>
      <c r="AJ250">
        <v>2</v>
      </c>
      <c r="AK250">
        <v>0</v>
      </c>
      <c r="AL250">
        <v>0</v>
      </c>
      <c r="AM250">
        <v>0</v>
      </c>
    </row>
    <row r="251" spans="1:39" x14ac:dyDescent="0.55000000000000004">
      <c r="A251" t="s">
        <v>287</v>
      </c>
      <c r="B251" t="s">
        <v>1043</v>
      </c>
      <c r="C251" t="s">
        <v>1040</v>
      </c>
      <c r="D251" t="s">
        <v>293</v>
      </c>
      <c r="E251" t="s">
        <v>294</v>
      </c>
      <c r="F251" t="s">
        <v>221</v>
      </c>
      <c r="H251" t="s">
        <v>380</v>
      </c>
      <c r="I251" t="s">
        <v>222</v>
      </c>
      <c r="J251" t="s">
        <v>381</v>
      </c>
      <c r="K251" t="s">
        <v>382</v>
      </c>
      <c r="L251" t="s">
        <v>1044</v>
      </c>
      <c r="N251" t="s">
        <v>233</v>
      </c>
      <c r="P251" t="s">
        <v>1042</v>
      </c>
      <c r="Q251">
        <v>60700</v>
      </c>
      <c r="R251">
        <v>6000</v>
      </c>
      <c r="S251">
        <v>10.97</v>
      </c>
      <c r="T251">
        <v>60800</v>
      </c>
      <c r="U251">
        <v>60700</v>
      </c>
      <c r="V251">
        <v>-1</v>
      </c>
      <c r="W251">
        <v>337404</v>
      </c>
      <c r="X251">
        <v>19828</v>
      </c>
      <c r="Y251">
        <v>58200</v>
      </c>
      <c r="Z251">
        <v>61300</v>
      </c>
      <c r="AA251">
        <v>57000</v>
      </c>
      <c r="AB251">
        <v>2</v>
      </c>
      <c r="AC251">
        <v>126670</v>
      </c>
      <c r="AD251">
        <v>8332754800</v>
      </c>
      <c r="AE251">
        <v>160.11000000000001</v>
      </c>
      <c r="AF251">
        <v>0.75</v>
      </c>
      <c r="AG251">
        <v>201</v>
      </c>
      <c r="AH251">
        <v>181.75</v>
      </c>
      <c r="AI251">
        <v>27315</v>
      </c>
      <c r="AJ251">
        <v>2</v>
      </c>
      <c r="AK251">
        <v>0</v>
      </c>
      <c r="AL251">
        <v>0</v>
      </c>
      <c r="AM251">
        <v>0</v>
      </c>
    </row>
    <row r="252" spans="1:39" x14ac:dyDescent="0.55000000000000004">
      <c r="A252" t="s">
        <v>287</v>
      </c>
      <c r="B252" t="s">
        <v>1045</v>
      </c>
      <c r="C252" t="s">
        <v>1046</v>
      </c>
      <c r="D252" t="s">
        <v>293</v>
      </c>
      <c r="E252" t="s">
        <v>294</v>
      </c>
      <c r="F252" t="s">
        <v>221</v>
      </c>
      <c r="H252" t="s">
        <v>334</v>
      </c>
      <c r="I252" t="s">
        <v>222</v>
      </c>
      <c r="J252" t="s">
        <v>335</v>
      </c>
      <c r="K252" t="s">
        <v>336</v>
      </c>
      <c r="L252" t="s">
        <v>1047</v>
      </c>
      <c r="N252" t="s">
        <v>233</v>
      </c>
      <c r="P252" t="s">
        <v>1042</v>
      </c>
      <c r="Q252">
        <v>60800</v>
      </c>
      <c r="R252">
        <v>6100</v>
      </c>
      <c r="S252">
        <v>11.15</v>
      </c>
      <c r="T252">
        <v>60800</v>
      </c>
      <c r="U252">
        <v>60700</v>
      </c>
      <c r="V252">
        <v>2</v>
      </c>
      <c r="W252">
        <v>337406</v>
      </c>
      <c r="X252">
        <v>19828</v>
      </c>
      <c r="Y252">
        <v>58200</v>
      </c>
      <c r="Z252">
        <v>61300</v>
      </c>
      <c r="AA252">
        <v>57000</v>
      </c>
      <c r="AB252">
        <v>2</v>
      </c>
      <c r="AC252">
        <v>126672</v>
      </c>
      <c r="AD252">
        <v>8332876400</v>
      </c>
      <c r="AE252">
        <v>160.11000000000001</v>
      </c>
      <c r="AF252">
        <v>0.75</v>
      </c>
      <c r="AG252">
        <v>202</v>
      </c>
      <c r="AH252">
        <v>181.75</v>
      </c>
      <c r="AI252">
        <v>27360</v>
      </c>
      <c r="AJ252">
        <v>2</v>
      </c>
      <c r="AK252">
        <v>0</v>
      </c>
      <c r="AL252">
        <v>0</v>
      </c>
      <c r="AM252">
        <v>0</v>
      </c>
    </row>
    <row r="253" spans="1:39" x14ac:dyDescent="0.55000000000000004">
      <c r="A253" t="s">
        <v>287</v>
      </c>
      <c r="B253" t="s">
        <v>1048</v>
      </c>
      <c r="C253" t="s">
        <v>1049</v>
      </c>
      <c r="D253" t="s">
        <v>293</v>
      </c>
      <c r="E253" t="s">
        <v>294</v>
      </c>
      <c r="F253" t="s">
        <v>221</v>
      </c>
      <c r="H253" t="s">
        <v>334</v>
      </c>
      <c r="I253" t="s">
        <v>222</v>
      </c>
      <c r="J253" t="s">
        <v>335</v>
      </c>
      <c r="K253" t="s">
        <v>336</v>
      </c>
      <c r="L253" t="s">
        <v>1050</v>
      </c>
      <c r="N253" t="s">
        <v>233</v>
      </c>
      <c r="P253" t="s">
        <v>1042</v>
      </c>
      <c r="Q253">
        <v>60800</v>
      </c>
      <c r="R253">
        <v>6100</v>
      </c>
      <c r="S253">
        <v>11.15</v>
      </c>
      <c r="T253">
        <v>60800</v>
      </c>
      <c r="U253">
        <v>60700</v>
      </c>
      <c r="V253">
        <v>7</v>
      </c>
      <c r="W253">
        <v>337413</v>
      </c>
      <c r="X253">
        <v>19829</v>
      </c>
      <c r="Y253">
        <v>58200</v>
      </c>
      <c r="Z253">
        <v>61300</v>
      </c>
      <c r="AA253">
        <v>57000</v>
      </c>
      <c r="AB253">
        <v>2</v>
      </c>
      <c r="AC253">
        <v>126679</v>
      </c>
      <c r="AD253">
        <v>8333302000</v>
      </c>
      <c r="AE253">
        <v>160.11000000000001</v>
      </c>
      <c r="AF253">
        <v>0.75</v>
      </c>
      <c r="AG253">
        <v>202</v>
      </c>
      <c r="AH253">
        <v>181.76</v>
      </c>
      <c r="AI253">
        <v>27360</v>
      </c>
      <c r="AJ253">
        <v>2</v>
      </c>
      <c r="AK253">
        <v>0</v>
      </c>
      <c r="AL253">
        <v>0</v>
      </c>
      <c r="AM253">
        <v>0</v>
      </c>
    </row>
    <row r="254" spans="1:39" x14ac:dyDescent="0.55000000000000004">
      <c r="A254" t="s">
        <v>287</v>
      </c>
      <c r="B254" t="s">
        <v>1051</v>
      </c>
      <c r="C254" t="s">
        <v>1049</v>
      </c>
      <c r="D254" t="s">
        <v>293</v>
      </c>
      <c r="E254" t="s">
        <v>294</v>
      </c>
      <c r="F254" t="s">
        <v>221</v>
      </c>
      <c r="H254" t="s">
        <v>334</v>
      </c>
      <c r="I254" t="s">
        <v>222</v>
      </c>
      <c r="J254" t="s">
        <v>335</v>
      </c>
      <c r="K254" t="s">
        <v>336</v>
      </c>
      <c r="L254" t="s">
        <v>1052</v>
      </c>
      <c r="N254" t="s">
        <v>233</v>
      </c>
      <c r="P254" t="s">
        <v>1042</v>
      </c>
      <c r="Q254">
        <v>60800</v>
      </c>
      <c r="R254">
        <v>6100</v>
      </c>
      <c r="S254">
        <v>11.15</v>
      </c>
      <c r="T254">
        <v>60800</v>
      </c>
      <c r="U254">
        <v>60700</v>
      </c>
      <c r="V254">
        <v>10</v>
      </c>
      <c r="W254">
        <v>337423</v>
      </c>
      <c r="X254">
        <v>19829</v>
      </c>
      <c r="Y254">
        <v>58200</v>
      </c>
      <c r="Z254">
        <v>61300</v>
      </c>
      <c r="AA254">
        <v>57000</v>
      </c>
      <c r="AB254">
        <v>2</v>
      </c>
      <c r="AC254">
        <v>126689</v>
      </c>
      <c r="AD254">
        <v>8333910000</v>
      </c>
      <c r="AE254">
        <v>160.12</v>
      </c>
      <c r="AF254">
        <v>0.75</v>
      </c>
      <c r="AG254">
        <v>202</v>
      </c>
      <c r="AH254">
        <v>181.77</v>
      </c>
      <c r="AI254">
        <v>27360</v>
      </c>
      <c r="AJ254">
        <v>2</v>
      </c>
      <c r="AK254">
        <v>0</v>
      </c>
      <c r="AL254">
        <v>0</v>
      </c>
      <c r="AM254">
        <v>0</v>
      </c>
    </row>
    <row r="255" spans="1:39" x14ac:dyDescent="0.55000000000000004">
      <c r="A255" t="s">
        <v>287</v>
      </c>
      <c r="B255" t="s">
        <v>1053</v>
      </c>
      <c r="C255" t="s">
        <v>1049</v>
      </c>
      <c r="D255" t="s">
        <v>293</v>
      </c>
      <c r="E255" t="s">
        <v>294</v>
      </c>
      <c r="F255" t="s">
        <v>221</v>
      </c>
      <c r="H255" t="s">
        <v>334</v>
      </c>
      <c r="I255" t="s">
        <v>222</v>
      </c>
      <c r="J255" t="s">
        <v>335</v>
      </c>
      <c r="K255" t="s">
        <v>336</v>
      </c>
      <c r="L255" t="s">
        <v>1054</v>
      </c>
      <c r="N255" t="s">
        <v>233</v>
      </c>
      <c r="P255" t="s">
        <v>1042</v>
      </c>
      <c r="Q255">
        <v>60800</v>
      </c>
      <c r="R255">
        <v>6100</v>
      </c>
      <c r="S255">
        <v>11.15</v>
      </c>
      <c r="T255">
        <v>60900</v>
      </c>
      <c r="U255">
        <v>60800</v>
      </c>
      <c r="V255">
        <v>7</v>
      </c>
      <c r="W255">
        <v>337430</v>
      </c>
      <c r="X255">
        <v>19830</v>
      </c>
      <c r="Y255">
        <v>58200</v>
      </c>
      <c r="Z255">
        <v>61300</v>
      </c>
      <c r="AA255">
        <v>57000</v>
      </c>
      <c r="AB255">
        <v>2</v>
      </c>
      <c r="AC255">
        <v>126696</v>
      </c>
      <c r="AD255">
        <v>8334335600</v>
      </c>
      <c r="AE255">
        <v>160.12</v>
      </c>
      <c r="AF255">
        <v>0.75</v>
      </c>
      <c r="AG255">
        <v>202</v>
      </c>
      <c r="AH255">
        <v>181.78</v>
      </c>
      <c r="AI255">
        <v>27360</v>
      </c>
      <c r="AJ255">
        <v>2</v>
      </c>
      <c r="AK255">
        <v>0</v>
      </c>
      <c r="AL255">
        <v>0</v>
      </c>
      <c r="AM255">
        <v>0</v>
      </c>
    </row>
    <row r="256" spans="1:39" x14ac:dyDescent="0.55000000000000004">
      <c r="A256" t="s">
        <v>287</v>
      </c>
      <c r="B256" t="s">
        <v>1055</v>
      </c>
      <c r="C256" t="s">
        <v>1056</v>
      </c>
      <c r="D256" t="s">
        <v>293</v>
      </c>
      <c r="E256" t="s">
        <v>294</v>
      </c>
      <c r="F256" t="s">
        <v>221</v>
      </c>
      <c r="H256" t="s">
        <v>334</v>
      </c>
      <c r="I256" t="s">
        <v>222</v>
      </c>
      <c r="J256" t="s">
        <v>335</v>
      </c>
      <c r="K256" t="s">
        <v>336</v>
      </c>
      <c r="L256" t="s">
        <v>1057</v>
      </c>
      <c r="N256" t="s">
        <v>233</v>
      </c>
      <c r="P256" t="s">
        <v>1042</v>
      </c>
      <c r="Q256">
        <v>60800</v>
      </c>
      <c r="R256">
        <v>6100</v>
      </c>
      <c r="S256">
        <v>11.15</v>
      </c>
      <c r="T256">
        <v>60900</v>
      </c>
      <c r="U256">
        <v>60800</v>
      </c>
      <c r="V256">
        <v>-26</v>
      </c>
      <c r="W256">
        <v>337456</v>
      </c>
      <c r="X256">
        <v>19831</v>
      </c>
      <c r="Y256">
        <v>58200</v>
      </c>
      <c r="Z256">
        <v>61300</v>
      </c>
      <c r="AA256">
        <v>57000</v>
      </c>
      <c r="AB256">
        <v>2</v>
      </c>
      <c r="AC256">
        <v>126722</v>
      </c>
      <c r="AD256">
        <v>8335916400</v>
      </c>
      <c r="AE256">
        <v>160.13</v>
      </c>
      <c r="AF256">
        <v>0.75</v>
      </c>
      <c r="AG256">
        <v>202</v>
      </c>
      <c r="AH256">
        <v>181.73</v>
      </c>
      <c r="AI256">
        <v>27360</v>
      </c>
      <c r="AJ256">
        <v>2</v>
      </c>
      <c r="AK256">
        <v>0</v>
      </c>
      <c r="AL256">
        <v>0</v>
      </c>
      <c r="AM256">
        <v>0</v>
      </c>
    </row>
    <row r="257" spans="1:39" x14ac:dyDescent="0.55000000000000004">
      <c r="A257" t="s">
        <v>287</v>
      </c>
      <c r="B257" t="s">
        <v>1058</v>
      </c>
      <c r="C257" t="s">
        <v>1056</v>
      </c>
      <c r="D257" t="s">
        <v>293</v>
      </c>
      <c r="E257" t="s">
        <v>294</v>
      </c>
      <c r="F257" t="s">
        <v>221</v>
      </c>
      <c r="H257" t="s">
        <v>380</v>
      </c>
      <c r="I257" t="s">
        <v>222</v>
      </c>
      <c r="J257" t="s">
        <v>381</v>
      </c>
      <c r="K257" t="s">
        <v>382</v>
      </c>
      <c r="L257" t="s">
        <v>1059</v>
      </c>
      <c r="N257" t="s">
        <v>233</v>
      </c>
      <c r="P257" t="s">
        <v>1042</v>
      </c>
      <c r="Q257">
        <v>60700</v>
      </c>
      <c r="R257">
        <v>6000</v>
      </c>
      <c r="S257">
        <v>10.97</v>
      </c>
      <c r="T257">
        <v>60900</v>
      </c>
      <c r="U257">
        <v>60700</v>
      </c>
      <c r="V257">
        <v>-68</v>
      </c>
      <c r="W257">
        <v>337524</v>
      </c>
      <c r="X257">
        <v>19835</v>
      </c>
      <c r="Y257">
        <v>58200</v>
      </c>
      <c r="Z257">
        <v>61300</v>
      </c>
      <c r="AA257">
        <v>57000</v>
      </c>
      <c r="AB257">
        <v>2</v>
      </c>
      <c r="AC257">
        <v>126790</v>
      </c>
      <c r="AD257">
        <v>8340044000</v>
      </c>
      <c r="AE257">
        <v>160.16999999999999</v>
      </c>
      <c r="AF257">
        <v>0.75</v>
      </c>
      <c r="AG257">
        <v>201</v>
      </c>
      <c r="AH257">
        <v>181.62</v>
      </c>
      <c r="AI257">
        <v>27315</v>
      </c>
      <c r="AJ257">
        <v>2</v>
      </c>
      <c r="AK257">
        <v>0</v>
      </c>
      <c r="AL257">
        <v>0</v>
      </c>
      <c r="AM257">
        <v>0</v>
      </c>
    </row>
    <row r="258" spans="1:39" x14ac:dyDescent="0.55000000000000004">
      <c r="A258" t="s">
        <v>287</v>
      </c>
      <c r="B258" t="s">
        <v>1060</v>
      </c>
      <c r="C258" t="s">
        <v>1061</v>
      </c>
      <c r="D258" t="s">
        <v>293</v>
      </c>
      <c r="E258" t="s">
        <v>294</v>
      </c>
      <c r="F258" t="s">
        <v>221</v>
      </c>
      <c r="H258" t="s">
        <v>334</v>
      </c>
      <c r="I258" t="s">
        <v>222</v>
      </c>
      <c r="J258" t="s">
        <v>335</v>
      </c>
      <c r="K258" t="s">
        <v>336</v>
      </c>
      <c r="L258" t="s">
        <v>1062</v>
      </c>
      <c r="N258" t="s">
        <v>233</v>
      </c>
      <c r="P258" t="s">
        <v>1063</v>
      </c>
      <c r="Q258">
        <v>60800</v>
      </c>
      <c r="R258">
        <v>6100</v>
      </c>
      <c r="S258">
        <v>11.15</v>
      </c>
      <c r="T258">
        <v>60900</v>
      </c>
      <c r="U258">
        <v>60800</v>
      </c>
      <c r="V258">
        <v>-174</v>
      </c>
      <c r="W258">
        <v>337698</v>
      </c>
      <c r="X258">
        <v>19846</v>
      </c>
      <c r="Y258">
        <v>58200</v>
      </c>
      <c r="Z258">
        <v>61300</v>
      </c>
      <c r="AA258">
        <v>57000</v>
      </c>
      <c r="AB258">
        <v>2</v>
      </c>
      <c r="AC258">
        <v>126964</v>
      </c>
      <c r="AD258">
        <v>8350623200</v>
      </c>
      <c r="AE258">
        <v>160.25</v>
      </c>
      <c r="AF258">
        <v>0.75</v>
      </c>
      <c r="AG258">
        <v>202</v>
      </c>
      <c r="AH258">
        <v>181.33</v>
      </c>
      <c r="AI258">
        <v>27360</v>
      </c>
      <c r="AJ258">
        <v>2</v>
      </c>
      <c r="AK258">
        <v>0</v>
      </c>
      <c r="AL258">
        <v>0</v>
      </c>
      <c r="AM258">
        <v>0</v>
      </c>
    </row>
    <row r="259" spans="1:39" x14ac:dyDescent="0.55000000000000004">
      <c r="A259" t="s">
        <v>287</v>
      </c>
      <c r="B259" t="s">
        <v>1064</v>
      </c>
      <c r="C259" t="s">
        <v>1061</v>
      </c>
      <c r="D259" t="s">
        <v>293</v>
      </c>
      <c r="E259" t="s">
        <v>294</v>
      </c>
      <c r="F259" t="s">
        <v>221</v>
      </c>
      <c r="H259" t="s">
        <v>380</v>
      </c>
      <c r="I259" t="s">
        <v>222</v>
      </c>
      <c r="J259" t="s">
        <v>381</v>
      </c>
      <c r="K259" t="s">
        <v>382</v>
      </c>
      <c r="L259" t="s">
        <v>1065</v>
      </c>
      <c r="N259" t="s">
        <v>233</v>
      </c>
      <c r="P259" t="s">
        <v>1063</v>
      </c>
      <c r="Q259">
        <v>60700</v>
      </c>
      <c r="R259">
        <v>6000</v>
      </c>
      <c r="S259">
        <v>10.97</v>
      </c>
      <c r="T259">
        <v>60700</v>
      </c>
      <c r="U259">
        <v>60600</v>
      </c>
      <c r="V259">
        <v>-146</v>
      </c>
      <c r="W259">
        <v>337844</v>
      </c>
      <c r="X259">
        <v>19855</v>
      </c>
      <c r="Y259">
        <v>58200</v>
      </c>
      <c r="Z259">
        <v>61300</v>
      </c>
      <c r="AA259">
        <v>57000</v>
      </c>
      <c r="AB259">
        <v>2</v>
      </c>
      <c r="AC259">
        <v>127110</v>
      </c>
      <c r="AD259">
        <v>8359485400</v>
      </c>
      <c r="AE259">
        <v>160.32</v>
      </c>
      <c r="AF259">
        <v>0.75</v>
      </c>
      <c r="AG259">
        <v>201</v>
      </c>
      <c r="AH259">
        <v>181.08</v>
      </c>
      <c r="AI259">
        <v>27315</v>
      </c>
      <c r="AJ259">
        <v>2</v>
      </c>
      <c r="AK259">
        <v>0</v>
      </c>
      <c r="AL259">
        <v>0</v>
      </c>
      <c r="AM259">
        <v>0</v>
      </c>
    </row>
    <row r="260" spans="1:39" x14ac:dyDescent="0.55000000000000004">
      <c r="A260" t="s">
        <v>287</v>
      </c>
      <c r="B260" t="s">
        <v>1066</v>
      </c>
      <c r="C260" t="s">
        <v>1067</v>
      </c>
      <c r="D260" t="s">
        <v>293</v>
      </c>
      <c r="E260" t="s">
        <v>294</v>
      </c>
      <c r="F260" t="s">
        <v>221</v>
      </c>
      <c r="H260" t="s">
        <v>380</v>
      </c>
      <c r="I260" t="s">
        <v>222</v>
      </c>
      <c r="J260" t="s">
        <v>381</v>
      </c>
      <c r="K260" t="s">
        <v>382</v>
      </c>
      <c r="L260" t="s">
        <v>1068</v>
      </c>
      <c r="N260" t="s">
        <v>233</v>
      </c>
      <c r="P260" t="s">
        <v>1063</v>
      </c>
      <c r="Q260">
        <v>60700</v>
      </c>
      <c r="R260">
        <v>6000</v>
      </c>
      <c r="S260">
        <v>10.97</v>
      </c>
      <c r="T260">
        <v>60700</v>
      </c>
      <c r="U260">
        <v>60600</v>
      </c>
      <c r="V260">
        <v>4</v>
      </c>
      <c r="W260">
        <v>337848</v>
      </c>
      <c r="X260">
        <v>19855</v>
      </c>
      <c r="Y260">
        <v>58200</v>
      </c>
      <c r="Z260">
        <v>61300</v>
      </c>
      <c r="AA260">
        <v>57000</v>
      </c>
      <c r="AB260">
        <v>2</v>
      </c>
      <c r="AC260">
        <v>127114</v>
      </c>
      <c r="AD260">
        <v>8359728200</v>
      </c>
      <c r="AE260">
        <v>160.32</v>
      </c>
      <c r="AF260">
        <v>0.75</v>
      </c>
      <c r="AG260">
        <v>201</v>
      </c>
      <c r="AH260">
        <v>181.09</v>
      </c>
      <c r="AI260">
        <v>27315</v>
      </c>
      <c r="AJ260">
        <v>2</v>
      </c>
      <c r="AK260">
        <v>0</v>
      </c>
      <c r="AL260">
        <v>0</v>
      </c>
      <c r="AM260">
        <v>0</v>
      </c>
    </row>
    <row r="261" spans="1:39" x14ac:dyDescent="0.55000000000000004">
      <c r="A261" t="s">
        <v>287</v>
      </c>
      <c r="B261" t="s">
        <v>1069</v>
      </c>
      <c r="C261" t="s">
        <v>1067</v>
      </c>
      <c r="D261" t="s">
        <v>293</v>
      </c>
      <c r="E261" t="s">
        <v>294</v>
      </c>
      <c r="F261" t="s">
        <v>221</v>
      </c>
      <c r="H261" t="s">
        <v>380</v>
      </c>
      <c r="I261" t="s">
        <v>222</v>
      </c>
      <c r="J261" t="s">
        <v>381</v>
      </c>
      <c r="K261" t="s">
        <v>382</v>
      </c>
      <c r="L261" t="s">
        <v>1070</v>
      </c>
      <c r="N261" t="s">
        <v>233</v>
      </c>
      <c r="P261" t="s">
        <v>1063</v>
      </c>
      <c r="Q261">
        <v>60700</v>
      </c>
      <c r="R261">
        <v>6000</v>
      </c>
      <c r="S261">
        <v>10.97</v>
      </c>
      <c r="T261">
        <v>60700</v>
      </c>
      <c r="U261">
        <v>60600</v>
      </c>
      <c r="V261">
        <v>1</v>
      </c>
      <c r="W261">
        <v>337849</v>
      </c>
      <c r="X261">
        <v>19855</v>
      </c>
      <c r="Y261">
        <v>58200</v>
      </c>
      <c r="Z261">
        <v>61300</v>
      </c>
      <c r="AA261">
        <v>57000</v>
      </c>
      <c r="AB261">
        <v>2</v>
      </c>
      <c r="AC261">
        <v>127115</v>
      </c>
      <c r="AD261">
        <v>8359788900</v>
      </c>
      <c r="AE261">
        <v>160.32</v>
      </c>
      <c r="AF261">
        <v>0.75</v>
      </c>
      <c r="AG261">
        <v>201</v>
      </c>
      <c r="AH261">
        <v>181.09</v>
      </c>
      <c r="AI261">
        <v>27315</v>
      </c>
      <c r="AJ261">
        <v>2</v>
      </c>
      <c r="AK261">
        <v>0</v>
      </c>
      <c r="AL261">
        <v>0</v>
      </c>
      <c r="AM261">
        <v>0</v>
      </c>
    </row>
    <row r="262" spans="1:39" x14ac:dyDescent="0.55000000000000004">
      <c r="A262" t="s">
        <v>287</v>
      </c>
      <c r="B262" t="s">
        <v>1071</v>
      </c>
      <c r="C262" t="s">
        <v>1072</v>
      </c>
      <c r="D262" t="s">
        <v>293</v>
      </c>
      <c r="E262" t="s">
        <v>294</v>
      </c>
      <c r="F262" t="s">
        <v>221</v>
      </c>
      <c r="H262" t="s">
        <v>380</v>
      </c>
      <c r="I262" t="s">
        <v>222</v>
      </c>
      <c r="J262" t="s">
        <v>381</v>
      </c>
      <c r="K262" t="s">
        <v>382</v>
      </c>
      <c r="L262" t="s">
        <v>1073</v>
      </c>
      <c r="N262" t="s">
        <v>233</v>
      </c>
      <c r="P262" t="s">
        <v>1074</v>
      </c>
      <c r="Q262">
        <v>60700</v>
      </c>
      <c r="R262">
        <v>6000</v>
      </c>
      <c r="S262">
        <v>10.97</v>
      </c>
      <c r="T262">
        <v>60700</v>
      </c>
      <c r="U262">
        <v>60600</v>
      </c>
      <c r="V262">
        <v>3</v>
      </c>
      <c r="W262">
        <v>337852</v>
      </c>
      <c r="X262">
        <v>19855</v>
      </c>
      <c r="Y262">
        <v>58200</v>
      </c>
      <c r="Z262">
        <v>61300</v>
      </c>
      <c r="AA262">
        <v>57000</v>
      </c>
      <c r="AB262">
        <v>2</v>
      </c>
      <c r="AC262">
        <v>127118</v>
      </c>
      <c r="AD262">
        <v>8359971000</v>
      </c>
      <c r="AE262">
        <v>160.32</v>
      </c>
      <c r="AF262">
        <v>0.75</v>
      </c>
      <c r="AG262">
        <v>201</v>
      </c>
      <c r="AH262">
        <v>181.09</v>
      </c>
      <c r="AI262">
        <v>27315</v>
      </c>
      <c r="AJ262">
        <v>2</v>
      </c>
      <c r="AK262">
        <v>0</v>
      </c>
      <c r="AL262">
        <v>0</v>
      </c>
      <c r="AM262">
        <v>0</v>
      </c>
    </row>
    <row r="263" spans="1:39" x14ac:dyDescent="0.55000000000000004">
      <c r="A263" t="s">
        <v>287</v>
      </c>
      <c r="B263" t="s">
        <v>1075</v>
      </c>
      <c r="C263" t="s">
        <v>1072</v>
      </c>
      <c r="D263" t="s">
        <v>293</v>
      </c>
      <c r="E263" t="s">
        <v>294</v>
      </c>
      <c r="F263" t="s">
        <v>221</v>
      </c>
      <c r="H263" t="s">
        <v>380</v>
      </c>
      <c r="I263" t="s">
        <v>222</v>
      </c>
      <c r="J263" t="s">
        <v>381</v>
      </c>
      <c r="K263" t="s">
        <v>382</v>
      </c>
      <c r="L263" t="s">
        <v>1076</v>
      </c>
      <c r="N263" t="s">
        <v>233</v>
      </c>
      <c r="P263" t="s">
        <v>1074</v>
      </c>
      <c r="Q263">
        <v>60700</v>
      </c>
      <c r="R263">
        <v>6000</v>
      </c>
      <c r="S263">
        <v>10.97</v>
      </c>
      <c r="T263">
        <v>60700</v>
      </c>
      <c r="U263">
        <v>60600</v>
      </c>
      <c r="V263">
        <v>38</v>
      </c>
      <c r="W263">
        <v>337890</v>
      </c>
      <c r="X263">
        <v>19858</v>
      </c>
      <c r="Y263">
        <v>58200</v>
      </c>
      <c r="Z263">
        <v>61300</v>
      </c>
      <c r="AA263">
        <v>57000</v>
      </c>
      <c r="AB263">
        <v>2</v>
      </c>
      <c r="AC263">
        <v>127156</v>
      </c>
      <c r="AD263">
        <v>8362277600</v>
      </c>
      <c r="AE263">
        <v>160.34</v>
      </c>
      <c r="AF263">
        <v>0.75</v>
      </c>
      <c r="AG263">
        <v>201</v>
      </c>
      <c r="AH263">
        <v>181.13</v>
      </c>
      <c r="AI263">
        <v>27315</v>
      </c>
      <c r="AJ263">
        <v>2</v>
      </c>
      <c r="AK263">
        <v>0</v>
      </c>
      <c r="AL263">
        <v>0</v>
      </c>
      <c r="AM263">
        <v>0</v>
      </c>
    </row>
    <row r="264" spans="1:39" x14ac:dyDescent="0.55000000000000004">
      <c r="A264" t="s">
        <v>287</v>
      </c>
      <c r="B264" t="s">
        <v>1077</v>
      </c>
      <c r="C264" t="s">
        <v>1078</v>
      </c>
      <c r="D264" t="s">
        <v>293</v>
      </c>
      <c r="E264" t="s">
        <v>294</v>
      </c>
      <c r="F264" t="s">
        <v>221</v>
      </c>
      <c r="H264" t="s">
        <v>380</v>
      </c>
      <c r="I264" t="s">
        <v>222</v>
      </c>
      <c r="J264" t="s">
        <v>381</v>
      </c>
      <c r="K264" t="s">
        <v>382</v>
      </c>
      <c r="L264" t="s">
        <v>1079</v>
      </c>
      <c r="N264" t="s">
        <v>233</v>
      </c>
      <c r="P264" t="s">
        <v>1074</v>
      </c>
      <c r="Q264">
        <v>60700</v>
      </c>
      <c r="R264">
        <v>6000</v>
      </c>
      <c r="S264">
        <v>10.97</v>
      </c>
      <c r="T264">
        <v>60700</v>
      </c>
      <c r="U264">
        <v>60600</v>
      </c>
      <c r="V264">
        <v>37</v>
      </c>
      <c r="W264">
        <v>337927</v>
      </c>
      <c r="X264">
        <v>19860</v>
      </c>
      <c r="Y264">
        <v>58200</v>
      </c>
      <c r="Z264">
        <v>61300</v>
      </c>
      <c r="AA264">
        <v>57000</v>
      </c>
      <c r="AB264">
        <v>2</v>
      </c>
      <c r="AC264">
        <v>127193</v>
      </c>
      <c r="AD264">
        <v>8364523500</v>
      </c>
      <c r="AE264">
        <v>160.36000000000001</v>
      </c>
      <c r="AF264">
        <v>0.75</v>
      </c>
      <c r="AG264">
        <v>201</v>
      </c>
      <c r="AH264">
        <v>181.16</v>
      </c>
      <c r="AI264">
        <v>27315</v>
      </c>
      <c r="AJ264">
        <v>2</v>
      </c>
      <c r="AK264">
        <v>0</v>
      </c>
      <c r="AL264">
        <v>0</v>
      </c>
      <c r="AM264">
        <v>0</v>
      </c>
    </row>
    <row r="265" spans="1:39" x14ac:dyDescent="0.55000000000000004">
      <c r="A265" t="s">
        <v>287</v>
      </c>
      <c r="B265" t="s">
        <v>1080</v>
      </c>
      <c r="C265" t="s">
        <v>1081</v>
      </c>
      <c r="D265" t="s">
        <v>293</v>
      </c>
      <c r="E265" t="s">
        <v>294</v>
      </c>
      <c r="F265" t="s">
        <v>221</v>
      </c>
      <c r="H265" t="s">
        <v>380</v>
      </c>
      <c r="I265" t="s">
        <v>222</v>
      </c>
      <c r="J265" t="s">
        <v>381</v>
      </c>
      <c r="K265" t="s">
        <v>382</v>
      </c>
      <c r="L265" t="s">
        <v>1082</v>
      </c>
      <c r="N265" t="s">
        <v>233</v>
      </c>
      <c r="P265" t="s">
        <v>1074</v>
      </c>
      <c r="Q265">
        <v>60700</v>
      </c>
      <c r="R265">
        <v>6000</v>
      </c>
      <c r="S265">
        <v>10.97</v>
      </c>
      <c r="T265">
        <v>60700</v>
      </c>
      <c r="U265">
        <v>60600</v>
      </c>
      <c r="V265">
        <v>10</v>
      </c>
      <c r="W265">
        <v>337937</v>
      </c>
      <c r="X265">
        <v>19861</v>
      </c>
      <c r="Y265">
        <v>58200</v>
      </c>
      <c r="Z265">
        <v>61300</v>
      </c>
      <c r="AA265">
        <v>57000</v>
      </c>
      <c r="AB265">
        <v>2</v>
      </c>
      <c r="AC265">
        <v>127203</v>
      </c>
      <c r="AD265">
        <v>8365130500</v>
      </c>
      <c r="AE265">
        <v>160.36000000000001</v>
      </c>
      <c r="AF265">
        <v>0.75</v>
      </c>
      <c r="AG265">
        <v>201</v>
      </c>
      <c r="AH265">
        <v>181.17</v>
      </c>
      <c r="AI265">
        <v>27315</v>
      </c>
      <c r="AJ265">
        <v>2</v>
      </c>
      <c r="AK265">
        <v>0</v>
      </c>
      <c r="AL265">
        <v>0</v>
      </c>
      <c r="AM265">
        <v>0</v>
      </c>
    </row>
    <row r="266" spans="1:39" x14ac:dyDescent="0.55000000000000004">
      <c r="A266" t="s">
        <v>287</v>
      </c>
      <c r="B266" t="s">
        <v>237</v>
      </c>
      <c r="C266" t="s">
        <v>1083</v>
      </c>
      <c r="D266" t="s">
        <v>293</v>
      </c>
      <c r="E266" t="s">
        <v>294</v>
      </c>
      <c r="F266" t="s">
        <v>221</v>
      </c>
      <c r="H266" t="s">
        <v>380</v>
      </c>
      <c r="I266" t="s">
        <v>222</v>
      </c>
      <c r="J266" t="s">
        <v>381</v>
      </c>
      <c r="K266" t="s">
        <v>382</v>
      </c>
      <c r="L266" t="s">
        <v>1084</v>
      </c>
      <c r="N266" t="s">
        <v>233</v>
      </c>
      <c r="P266" t="s">
        <v>1074</v>
      </c>
      <c r="Q266">
        <v>60700</v>
      </c>
      <c r="R266">
        <v>6000</v>
      </c>
      <c r="S266">
        <v>10.97</v>
      </c>
      <c r="T266">
        <v>60700</v>
      </c>
      <c r="U266">
        <v>60600</v>
      </c>
      <c r="V266">
        <v>9</v>
      </c>
      <c r="W266">
        <v>337946</v>
      </c>
      <c r="X266">
        <v>19861</v>
      </c>
      <c r="Y266">
        <v>58200</v>
      </c>
      <c r="Z266">
        <v>61300</v>
      </c>
      <c r="AA266">
        <v>57000</v>
      </c>
      <c r="AB266">
        <v>2</v>
      </c>
      <c r="AC266">
        <v>127212</v>
      </c>
      <c r="AD266">
        <v>8365676800</v>
      </c>
      <c r="AE266">
        <v>160.37</v>
      </c>
      <c r="AF266">
        <v>0.75</v>
      </c>
      <c r="AG266">
        <v>201</v>
      </c>
      <c r="AH266">
        <v>181.18</v>
      </c>
      <c r="AI266">
        <v>27315</v>
      </c>
      <c r="AJ266">
        <v>2</v>
      </c>
      <c r="AK266">
        <v>0</v>
      </c>
      <c r="AL266">
        <v>0</v>
      </c>
      <c r="AM266">
        <v>0</v>
      </c>
    </row>
    <row r="267" spans="1:39" x14ac:dyDescent="0.55000000000000004">
      <c r="A267" t="s">
        <v>287</v>
      </c>
      <c r="B267" t="s">
        <v>238</v>
      </c>
      <c r="C267" t="s">
        <v>1083</v>
      </c>
      <c r="D267" t="s">
        <v>293</v>
      </c>
      <c r="E267" t="s">
        <v>294</v>
      </c>
      <c r="F267" t="s">
        <v>221</v>
      </c>
      <c r="H267" t="s">
        <v>380</v>
      </c>
      <c r="I267" t="s">
        <v>222</v>
      </c>
      <c r="J267" t="s">
        <v>381</v>
      </c>
      <c r="K267" t="s">
        <v>382</v>
      </c>
      <c r="L267" t="s">
        <v>1085</v>
      </c>
      <c r="N267" t="s">
        <v>233</v>
      </c>
      <c r="P267" t="s">
        <v>1074</v>
      </c>
      <c r="Q267">
        <v>60700</v>
      </c>
      <c r="R267">
        <v>6000</v>
      </c>
      <c r="S267">
        <v>10.97</v>
      </c>
      <c r="T267">
        <v>60700</v>
      </c>
      <c r="U267">
        <v>60600</v>
      </c>
      <c r="V267">
        <v>19</v>
      </c>
      <c r="W267">
        <v>337965</v>
      </c>
      <c r="X267">
        <v>19862</v>
      </c>
      <c r="Y267">
        <v>58200</v>
      </c>
      <c r="Z267">
        <v>61300</v>
      </c>
      <c r="AA267">
        <v>57000</v>
      </c>
      <c r="AB267">
        <v>2</v>
      </c>
      <c r="AC267">
        <v>127231</v>
      </c>
      <c r="AD267">
        <v>8366830100</v>
      </c>
      <c r="AE267">
        <v>160.38</v>
      </c>
      <c r="AF267">
        <v>0.75</v>
      </c>
      <c r="AG267">
        <v>201</v>
      </c>
      <c r="AH267">
        <v>181.19</v>
      </c>
      <c r="AI267">
        <v>27315</v>
      </c>
      <c r="AJ267">
        <v>2</v>
      </c>
      <c r="AK267">
        <v>0</v>
      </c>
      <c r="AL267">
        <v>0</v>
      </c>
      <c r="AM267">
        <v>0</v>
      </c>
    </row>
    <row r="268" spans="1:39" x14ac:dyDescent="0.55000000000000004">
      <c r="A268" t="s">
        <v>287</v>
      </c>
      <c r="B268" t="s">
        <v>1086</v>
      </c>
      <c r="C268" t="s">
        <v>1087</v>
      </c>
      <c r="D268" t="s">
        <v>293</v>
      </c>
      <c r="E268" t="s">
        <v>294</v>
      </c>
      <c r="F268" t="s">
        <v>221</v>
      </c>
      <c r="H268" t="s">
        <v>380</v>
      </c>
      <c r="I268" t="s">
        <v>222</v>
      </c>
      <c r="J268" t="s">
        <v>381</v>
      </c>
      <c r="K268" t="s">
        <v>382</v>
      </c>
      <c r="L268" t="s">
        <v>1088</v>
      </c>
      <c r="N268" t="s">
        <v>233</v>
      </c>
      <c r="P268" t="s">
        <v>1074</v>
      </c>
      <c r="Q268">
        <v>60700</v>
      </c>
      <c r="R268">
        <v>6000</v>
      </c>
      <c r="S268">
        <v>10.97</v>
      </c>
      <c r="T268">
        <v>60700</v>
      </c>
      <c r="U268">
        <v>60600</v>
      </c>
      <c r="V268">
        <v>18</v>
      </c>
      <c r="W268">
        <v>337983</v>
      </c>
      <c r="X268">
        <v>19863</v>
      </c>
      <c r="Y268">
        <v>58200</v>
      </c>
      <c r="Z268">
        <v>61300</v>
      </c>
      <c r="AA268">
        <v>57000</v>
      </c>
      <c r="AB268">
        <v>2</v>
      </c>
      <c r="AC268">
        <v>127249</v>
      </c>
      <c r="AD268">
        <v>8367922700</v>
      </c>
      <c r="AE268">
        <v>160.38</v>
      </c>
      <c r="AF268">
        <v>0.75</v>
      </c>
      <c r="AG268">
        <v>201</v>
      </c>
      <c r="AH268">
        <v>181.21</v>
      </c>
      <c r="AI268">
        <v>27315</v>
      </c>
      <c r="AJ268">
        <v>2</v>
      </c>
      <c r="AK268">
        <v>0</v>
      </c>
      <c r="AL268">
        <v>0</v>
      </c>
      <c r="AM268">
        <v>0</v>
      </c>
    </row>
    <row r="269" spans="1:39" x14ac:dyDescent="0.55000000000000004">
      <c r="A269" t="s">
        <v>287</v>
      </c>
      <c r="B269" t="s">
        <v>1089</v>
      </c>
      <c r="C269" t="s">
        <v>1090</v>
      </c>
      <c r="D269" t="s">
        <v>293</v>
      </c>
      <c r="E269" t="s">
        <v>294</v>
      </c>
      <c r="F269" t="s">
        <v>221</v>
      </c>
      <c r="H269" t="s">
        <v>380</v>
      </c>
      <c r="I269" t="s">
        <v>222</v>
      </c>
      <c r="J269" t="s">
        <v>381</v>
      </c>
      <c r="K269" t="s">
        <v>382</v>
      </c>
      <c r="L269" t="s">
        <v>1091</v>
      </c>
      <c r="N269" t="s">
        <v>233</v>
      </c>
      <c r="P269" t="s">
        <v>1092</v>
      </c>
      <c r="Q269">
        <v>60700</v>
      </c>
      <c r="R269">
        <v>6000</v>
      </c>
      <c r="S269">
        <v>10.97</v>
      </c>
      <c r="T269">
        <v>60700</v>
      </c>
      <c r="U269">
        <v>60600</v>
      </c>
      <c r="V269">
        <v>18</v>
      </c>
      <c r="W269">
        <v>338001</v>
      </c>
      <c r="X269">
        <v>19864</v>
      </c>
      <c r="Y269">
        <v>58200</v>
      </c>
      <c r="Z269">
        <v>61300</v>
      </c>
      <c r="AA269">
        <v>57000</v>
      </c>
      <c r="AB269">
        <v>2</v>
      </c>
      <c r="AC269">
        <v>127267</v>
      </c>
      <c r="AD269">
        <v>8369015300</v>
      </c>
      <c r="AE269">
        <v>160.38999999999999</v>
      </c>
      <c r="AF269">
        <v>0.75</v>
      </c>
      <c r="AG269">
        <v>201</v>
      </c>
      <c r="AH269">
        <v>181.23</v>
      </c>
      <c r="AI269">
        <v>27315</v>
      </c>
      <c r="AJ269">
        <v>2</v>
      </c>
      <c r="AK269">
        <v>0</v>
      </c>
      <c r="AL269">
        <v>0</v>
      </c>
      <c r="AM269">
        <v>0</v>
      </c>
    </row>
    <row r="270" spans="1:39" x14ac:dyDescent="0.55000000000000004">
      <c r="A270" t="s">
        <v>287</v>
      </c>
      <c r="B270" t="s">
        <v>1093</v>
      </c>
      <c r="C270" t="s">
        <v>1094</v>
      </c>
      <c r="D270" t="s">
        <v>293</v>
      </c>
      <c r="E270" t="s">
        <v>294</v>
      </c>
      <c r="F270" t="s">
        <v>221</v>
      </c>
      <c r="H270" t="s">
        <v>380</v>
      </c>
      <c r="I270" t="s">
        <v>222</v>
      </c>
      <c r="J270" t="s">
        <v>381</v>
      </c>
      <c r="K270" t="s">
        <v>382</v>
      </c>
      <c r="L270" t="s">
        <v>1095</v>
      </c>
      <c r="N270" t="s">
        <v>233</v>
      </c>
      <c r="P270" t="s">
        <v>1096</v>
      </c>
      <c r="Q270">
        <v>60700</v>
      </c>
      <c r="R270">
        <v>6000</v>
      </c>
      <c r="S270">
        <v>10.97</v>
      </c>
      <c r="T270">
        <v>60700</v>
      </c>
      <c r="U270">
        <v>60600</v>
      </c>
      <c r="V270">
        <v>100</v>
      </c>
      <c r="W270">
        <v>338101</v>
      </c>
      <c r="X270">
        <v>19870</v>
      </c>
      <c r="Y270">
        <v>58200</v>
      </c>
      <c r="Z270">
        <v>61300</v>
      </c>
      <c r="AA270">
        <v>57000</v>
      </c>
      <c r="AB270">
        <v>2</v>
      </c>
      <c r="AC270">
        <v>127367</v>
      </c>
      <c r="AD270">
        <v>8375085300</v>
      </c>
      <c r="AE270">
        <v>160.44</v>
      </c>
      <c r="AF270">
        <v>0.75</v>
      </c>
      <c r="AG270">
        <v>201</v>
      </c>
      <c r="AH270">
        <v>181.32</v>
      </c>
      <c r="AI270">
        <v>27315</v>
      </c>
      <c r="AJ270">
        <v>2</v>
      </c>
      <c r="AK270">
        <v>0</v>
      </c>
      <c r="AL270">
        <v>0</v>
      </c>
      <c r="AM270">
        <v>0</v>
      </c>
    </row>
    <row r="271" spans="1:39" x14ac:dyDescent="0.55000000000000004">
      <c r="A271" t="s">
        <v>287</v>
      </c>
      <c r="B271" t="s">
        <v>1097</v>
      </c>
      <c r="C271" t="s">
        <v>1094</v>
      </c>
      <c r="D271" t="s">
        <v>293</v>
      </c>
      <c r="E271" t="s">
        <v>294</v>
      </c>
      <c r="F271" t="s">
        <v>221</v>
      </c>
      <c r="H271" t="s">
        <v>380</v>
      </c>
      <c r="I271" t="s">
        <v>222</v>
      </c>
      <c r="J271" t="s">
        <v>381</v>
      </c>
      <c r="K271" t="s">
        <v>382</v>
      </c>
      <c r="L271" t="s">
        <v>1098</v>
      </c>
      <c r="N271" t="s">
        <v>233</v>
      </c>
      <c r="P271" t="s">
        <v>1096</v>
      </c>
      <c r="Q271">
        <v>60700</v>
      </c>
      <c r="R271">
        <v>6000</v>
      </c>
      <c r="S271">
        <v>10.97</v>
      </c>
      <c r="T271">
        <v>60700</v>
      </c>
      <c r="U271">
        <v>60600</v>
      </c>
      <c r="V271">
        <v>1</v>
      </c>
      <c r="W271">
        <v>338102</v>
      </c>
      <c r="X271">
        <v>19871</v>
      </c>
      <c r="Y271">
        <v>58200</v>
      </c>
      <c r="Z271">
        <v>61300</v>
      </c>
      <c r="AA271">
        <v>57000</v>
      </c>
      <c r="AB271">
        <v>2</v>
      </c>
      <c r="AC271">
        <v>127368</v>
      </c>
      <c r="AD271">
        <v>8375146000</v>
      </c>
      <c r="AE271">
        <v>160.44</v>
      </c>
      <c r="AF271">
        <v>0.75</v>
      </c>
      <c r="AG271">
        <v>201</v>
      </c>
      <c r="AH271">
        <v>181.32</v>
      </c>
      <c r="AI271">
        <v>27315</v>
      </c>
      <c r="AJ271">
        <v>2</v>
      </c>
      <c r="AK271">
        <v>0</v>
      </c>
      <c r="AL271">
        <v>0</v>
      </c>
      <c r="AM271">
        <v>0</v>
      </c>
    </row>
    <row r="272" spans="1:39" x14ac:dyDescent="0.55000000000000004">
      <c r="A272" t="s">
        <v>287</v>
      </c>
      <c r="B272" t="s">
        <v>1099</v>
      </c>
      <c r="C272" t="s">
        <v>1100</v>
      </c>
      <c r="D272" t="s">
        <v>293</v>
      </c>
      <c r="E272" t="s">
        <v>294</v>
      </c>
      <c r="F272" t="s">
        <v>221</v>
      </c>
      <c r="H272" t="s">
        <v>380</v>
      </c>
      <c r="I272" t="s">
        <v>222</v>
      </c>
      <c r="J272" t="s">
        <v>381</v>
      </c>
      <c r="K272" t="s">
        <v>382</v>
      </c>
      <c r="L272" t="s">
        <v>1101</v>
      </c>
      <c r="N272" t="s">
        <v>233</v>
      </c>
      <c r="P272" t="s">
        <v>1096</v>
      </c>
      <c r="Q272">
        <v>60700</v>
      </c>
      <c r="R272">
        <v>6000</v>
      </c>
      <c r="S272">
        <v>10.97</v>
      </c>
      <c r="T272">
        <v>60700</v>
      </c>
      <c r="U272">
        <v>60600</v>
      </c>
      <c r="V272">
        <v>31</v>
      </c>
      <c r="W272">
        <v>338133</v>
      </c>
      <c r="X272">
        <v>19872</v>
      </c>
      <c r="Y272">
        <v>58200</v>
      </c>
      <c r="Z272">
        <v>61300</v>
      </c>
      <c r="AA272">
        <v>57000</v>
      </c>
      <c r="AB272">
        <v>2</v>
      </c>
      <c r="AC272">
        <v>127399</v>
      </c>
      <c r="AD272">
        <v>8377027700</v>
      </c>
      <c r="AE272">
        <v>160.44999999999999</v>
      </c>
      <c r="AF272">
        <v>0.75</v>
      </c>
      <c r="AG272">
        <v>201</v>
      </c>
      <c r="AH272">
        <v>181.35</v>
      </c>
      <c r="AI272">
        <v>27315</v>
      </c>
      <c r="AJ272">
        <v>2</v>
      </c>
      <c r="AK272">
        <v>0</v>
      </c>
      <c r="AL272">
        <v>0</v>
      </c>
      <c r="AM272">
        <v>0</v>
      </c>
    </row>
    <row r="273" spans="1:39" x14ac:dyDescent="0.55000000000000004">
      <c r="A273" t="s">
        <v>287</v>
      </c>
      <c r="B273" t="s">
        <v>1102</v>
      </c>
      <c r="C273" t="s">
        <v>1103</v>
      </c>
      <c r="D273" t="s">
        <v>293</v>
      </c>
      <c r="E273" t="s">
        <v>294</v>
      </c>
      <c r="F273" t="s">
        <v>221</v>
      </c>
      <c r="H273" t="s">
        <v>380</v>
      </c>
      <c r="I273" t="s">
        <v>222</v>
      </c>
      <c r="J273" t="s">
        <v>381</v>
      </c>
      <c r="K273" t="s">
        <v>382</v>
      </c>
      <c r="L273" t="s">
        <v>1104</v>
      </c>
      <c r="N273" t="s">
        <v>233</v>
      </c>
      <c r="P273" t="s">
        <v>1096</v>
      </c>
      <c r="Q273">
        <v>60700</v>
      </c>
      <c r="R273">
        <v>6000</v>
      </c>
      <c r="S273">
        <v>10.97</v>
      </c>
      <c r="T273">
        <v>60700</v>
      </c>
      <c r="U273">
        <v>60600</v>
      </c>
      <c r="V273">
        <v>57</v>
      </c>
      <c r="W273">
        <v>338190</v>
      </c>
      <c r="X273">
        <v>19876</v>
      </c>
      <c r="Y273">
        <v>58200</v>
      </c>
      <c r="Z273">
        <v>61300</v>
      </c>
      <c r="AA273">
        <v>57000</v>
      </c>
      <c r="AB273">
        <v>2</v>
      </c>
      <c r="AC273">
        <v>127456</v>
      </c>
      <c r="AD273">
        <v>8380487600</v>
      </c>
      <c r="AE273">
        <v>160.47999999999999</v>
      </c>
      <c r="AF273">
        <v>0.75</v>
      </c>
      <c r="AG273">
        <v>201</v>
      </c>
      <c r="AH273">
        <v>181.4</v>
      </c>
      <c r="AI273">
        <v>27315</v>
      </c>
      <c r="AJ273">
        <v>2</v>
      </c>
      <c r="AK273">
        <v>0</v>
      </c>
      <c r="AL273">
        <v>0</v>
      </c>
      <c r="AM273">
        <v>0</v>
      </c>
    </row>
    <row r="274" spans="1:39" x14ac:dyDescent="0.55000000000000004">
      <c r="A274" t="s">
        <v>287</v>
      </c>
      <c r="B274" t="s">
        <v>1105</v>
      </c>
      <c r="C274" t="s">
        <v>1106</v>
      </c>
      <c r="D274" t="s">
        <v>293</v>
      </c>
      <c r="E274" t="s">
        <v>294</v>
      </c>
      <c r="F274" t="s">
        <v>221</v>
      </c>
      <c r="H274" t="s">
        <v>380</v>
      </c>
      <c r="I274" t="s">
        <v>222</v>
      </c>
      <c r="J274" t="s">
        <v>381</v>
      </c>
      <c r="K274" t="s">
        <v>382</v>
      </c>
      <c r="L274" t="s">
        <v>1107</v>
      </c>
      <c r="N274" t="s">
        <v>233</v>
      </c>
      <c r="P274" t="s">
        <v>1096</v>
      </c>
      <c r="Q274">
        <v>60700</v>
      </c>
      <c r="R274">
        <v>6000</v>
      </c>
      <c r="S274">
        <v>10.97</v>
      </c>
      <c r="T274">
        <v>60700</v>
      </c>
      <c r="U274">
        <v>60600</v>
      </c>
      <c r="V274">
        <v>5</v>
      </c>
      <c r="W274">
        <v>338195</v>
      </c>
      <c r="X274">
        <v>19876</v>
      </c>
      <c r="Y274">
        <v>58200</v>
      </c>
      <c r="Z274">
        <v>61300</v>
      </c>
      <c r="AA274">
        <v>57000</v>
      </c>
      <c r="AB274">
        <v>2</v>
      </c>
      <c r="AC274">
        <v>127461</v>
      </c>
      <c r="AD274">
        <v>8380791100</v>
      </c>
      <c r="AE274">
        <v>160.47999999999999</v>
      </c>
      <c r="AF274">
        <v>0.75</v>
      </c>
      <c r="AG274">
        <v>201</v>
      </c>
      <c r="AH274">
        <v>181.41</v>
      </c>
      <c r="AI274">
        <v>27315</v>
      </c>
      <c r="AJ274">
        <v>2</v>
      </c>
      <c r="AK274">
        <v>0</v>
      </c>
      <c r="AL274">
        <v>0</v>
      </c>
      <c r="AM274">
        <v>0</v>
      </c>
    </row>
    <row r="275" spans="1:39" x14ac:dyDescent="0.55000000000000004">
      <c r="A275" t="s">
        <v>287</v>
      </c>
      <c r="B275" t="s">
        <v>1108</v>
      </c>
      <c r="C275" t="s">
        <v>1109</v>
      </c>
      <c r="D275" t="s">
        <v>293</v>
      </c>
      <c r="E275" t="s">
        <v>294</v>
      </c>
      <c r="F275" t="s">
        <v>221</v>
      </c>
      <c r="H275" t="s">
        <v>380</v>
      </c>
      <c r="I275" t="s">
        <v>222</v>
      </c>
      <c r="J275" t="s">
        <v>381</v>
      </c>
      <c r="K275" t="s">
        <v>382</v>
      </c>
      <c r="L275" t="s">
        <v>1110</v>
      </c>
      <c r="N275" t="s">
        <v>233</v>
      </c>
      <c r="P275" t="s">
        <v>1096</v>
      </c>
      <c r="Q275">
        <v>60700</v>
      </c>
      <c r="R275">
        <v>6000</v>
      </c>
      <c r="S275">
        <v>10.97</v>
      </c>
      <c r="T275">
        <v>60700</v>
      </c>
      <c r="U275">
        <v>60600</v>
      </c>
      <c r="V275">
        <v>100</v>
      </c>
      <c r="W275">
        <v>338295</v>
      </c>
      <c r="X275">
        <v>19882</v>
      </c>
      <c r="Y275">
        <v>58200</v>
      </c>
      <c r="Z275">
        <v>61300</v>
      </c>
      <c r="AA275">
        <v>57000</v>
      </c>
      <c r="AB275">
        <v>2</v>
      </c>
      <c r="AC275">
        <v>127561</v>
      </c>
      <c r="AD275">
        <v>8386861100</v>
      </c>
      <c r="AE275">
        <v>160.53</v>
      </c>
      <c r="AF275">
        <v>0.75</v>
      </c>
      <c r="AG275">
        <v>201</v>
      </c>
      <c r="AH275">
        <v>181.5</v>
      </c>
      <c r="AI275">
        <v>27315</v>
      </c>
      <c r="AJ275">
        <v>2</v>
      </c>
      <c r="AK275">
        <v>0</v>
      </c>
      <c r="AL275">
        <v>0</v>
      </c>
      <c r="AM275">
        <v>0</v>
      </c>
    </row>
    <row r="276" spans="1:39" x14ac:dyDescent="0.55000000000000004">
      <c r="A276" t="s">
        <v>287</v>
      </c>
      <c r="B276" t="s">
        <v>1111</v>
      </c>
      <c r="C276" t="s">
        <v>1112</v>
      </c>
      <c r="D276" t="s">
        <v>293</v>
      </c>
      <c r="E276" t="s">
        <v>294</v>
      </c>
      <c r="F276" t="s">
        <v>221</v>
      </c>
      <c r="H276" t="s">
        <v>380</v>
      </c>
      <c r="I276" t="s">
        <v>222</v>
      </c>
      <c r="J276" t="s">
        <v>381</v>
      </c>
      <c r="K276" t="s">
        <v>382</v>
      </c>
      <c r="L276" t="s">
        <v>1113</v>
      </c>
      <c r="N276" t="s">
        <v>233</v>
      </c>
      <c r="P276" t="s">
        <v>1114</v>
      </c>
      <c r="Q276">
        <v>60700</v>
      </c>
      <c r="R276">
        <v>6000</v>
      </c>
      <c r="S276">
        <v>10.97</v>
      </c>
      <c r="T276">
        <v>60700</v>
      </c>
      <c r="U276">
        <v>60600</v>
      </c>
      <c r="V276">
        <v>10</v>
      </c>
      <c r="W276">
        <v>338305</v>
      </c>
      <c r="X276">
        <v>19883</v>
      </c>
      <c r="Y276">
        <v>58200</v>
      </c>
      <c r="Z276">
        <v>61300</v>
      </c>
      <c r="AA276">
        <v>57000</v>
      </c>
      <c r="AB276">
        <v>2</v>
      </c>
      <c r="AC276">
        <v>127571</v>
      </c>
      <c r="AD276">
        <v>8387468100</v>
      </c>
      <c r="AE276">
        <v>160.54</v>
      </c>
      <c r="AF276">
        <v>0.75</v>
      </c>
      <c r="AG276">
        <v>201</v>
      </c>
      <c r="AH276">
        <v>181.51</v>
      </c>
      <c r="AI276">
        <v>27315</v>
      </c>
      <c r="AJ276">
        <v>2</v>
      </c>
      <c r="AK276">
        <v>0</v>
      </c>
      <c r="AL276">
        <v>0</v>
      </c>
      <c r="AM276">
        <v>0</v>
      </c>
    </row>
    <row r="277" spans="1:39" x14ac:dyDescent="0.55000000000000004">
      <c r="A277" t="s">
        <v>287</v>
      </c>
      <c r="B277" t="s">
        <v>1115</v>
      </c>
      <c r="C277" t="s">
        <v>1116</v>
      </c>
      <c r="D277" t="s">
        <v>293</v>
      </c>
      <c r="E277" t="s">
        <v>294</v>
      </c>
      <c r="F277" t="s">
        <v>221</v>
      </c>
      <c r="H277" t="s">
        <v>380</v>
      </c>
      <c r="I277" t="s">
        <v>222</v>
      </c>
      <c r="J277" t="s">
        <v>381</v>
      </c>
      <c r="K277" t="s">
        <v>382</v>
      </c>
      <c r="L277" t="s">
        <v>1117</v>
      </c>
      <c r="N277" t="s">
        <v>233</v>
      </c>
      <c r="P277" t="s">
        <v>1114</v>
      </c>
      <c r="Q277">
        <v>60700</v>
      </c>
      <c r="R277">
        <v>6000</v>
      </c>
      <c r="S277">
        <v>10.97</v>
      </c>
      <c r="T277">
        <v>60700</v>
      </c>
      <c r="U277">
        <v>60600</v>
      </c>
      <c r="V277">
        <v>83</v>
      </c>
      <c r="W277">
        <v>338388</v>
      </c>
      <c r="X277">
        <v>19888</v>
      </c>
      <c r="Y277">
        <v>58200</v>
      </c>
      <c r="Z277">
        <v>61300</v>
      </c>
      <c r="AA277">
        <v>57000</v>
      </c>
      <c r="AB277">
        <v>2</v>
      </c>
      <c r="AC277">
        <v>127654</v>
      </c>
      <c r="AD277">
        <v>8392506200</v>
      </c>
      <c r="AE277">
        <v>160.58000000000001</v>
      </c>
      <c r="AF277">
        <v>0.75</v>
      </c>
      <c r="AG277">
        <v>201</v>
      </c>
      <c r="AH277">
        <v>181.58</v>
      </c>
      <c r="AI277">
        <v>27315</v>
      </c>
      <c r="AJ277">
        <v>2</v>
      </c>
      <c r="AK277">
        <v>0</v>
      </c>
      <c r="AL277">
        <v>0</v>
      </c>
      <c r="AM277">
        <v>0</v>
      </c>
    </row>
    <row r="278" spans="1:39" x14ac:dyDescent="0.55000000000000004">
      <c r="A278" t="s">
        <v>287</v>
      </c>
      <c r="B278" t="s">
        <v>1118</v>
      </c>
      <c r="C278" t="s">
        <v>1116</v>
      </c>
      <c r="D278" t="s">
        <v>293</v>
      </c>
      <c r="E278" t="s">
        <v>294</v>
      </c>
      <c r="F278" t="s">
        <v>221</v>
      </c>
      <c r="H278" t="s">
        <v>380</v>
      </c>
      <c r="I278" t="s">
        <v>222</v>
      </c>
      <c r="J278" t="s">
        <v>381</v>
      </c>
      <c r="K278" t="s">
        <v>382</v>
      </c>
      <c r="L278" t="s">
        <v>1119</v>
      </c>
      <c r="N278" t="s">
        <v>233</v>
      </c>
      <c r="P278" t="s">
        <v>1114</v>
      </c>
      <c r="Q278">
        <v>60700</v>
      </c>
      <c r="R278">
        <v>6000</v>
      </c>
      <c r="S278">
        <v>10.97</v>
      </c>
      <c r="T278">
        <v>60700</v>
      </c>
      <c r="U278">
        <v>60600</v>
      </c>
      <c r="V278">
        <v>100</v>
      </c>
      <c r="W278">
        <v>338488</v>
      </c>
      <c r="X278">
        <v>19894</v>
      </c>
      <c r="Y278">
        <v>58200</v>
      </c>
      <c r="Z278">
        <v>61300</v>
      </c>
      <c r="AA278">
        <v>57000</v>
      </c>
      <c r="AB278">
        <v>2</v>
      </c>
      <c r="AC278">
        <v>127754</v>
      </c>
      <c r="AD278">
        <v>8398576200</v>
      </c>
      <c r="AE278">
        <v>160.62</v>
      </c>
      <c r="AF278">
        <v>0.75</v>
      </c>
      <c r="AG278">
        <v>201</v>
      </c>
      <c r="AH278">
        <v>181.68</v>
      </c>
      <c r="AI278">
        <v>27315</v>
      </c>
      <c r="AJ278">
        <v>2</v>
      </c>
      <c r="AK278">
        <v>0</v>
      </c>
      <c r="AL278">
        <v>0</v>
      </c>
      <c r="AM278">
        <v>0</v>
      </c>
    </row>
    <row r="279" spans="1:39" x14ac:dyDescent="0.55000000000000004">
      <c r="A279" t="s">
        <v>287</v>
      </c>
      <c r="B279" t="s">
        <v>1120</v>
      </c>
      <c r="C279" t="s">
        <v>1121</v>
      </c>
      <c r="D279" t="s">
        <v>293</v>
      </c>
      <c r="E279" t="s">
        <v>294</v>
      </c>
      <c r="F279" t="s">
        <v>221</v>
      </c>
      <c r="H279" t="s">
        <v>380</v>
      </c>
      <c r="I279" t="s">
        <v>222</v>
      </c>
      <c r="J279" t="s">
        <v>381</v>
      </c>
      <c r="K279" t="s">
        <v>382</v>
      </c>
      <c r="L279" t="s">
        <v>1122</v>
      </c>
      <c r="N279" t="s">
        <v>233</v>
      </c>
      <c r="P279" t="s">
        <v>1114</v>
      </c>
      <c r="Q279">
        <v>60700</v>
      </c>
      <c r="R279">
        <v>6000</v>
      </c>
      <c r="S279">
        <v>10.97</v>
      </c>
      <c r="T279">
        <v>60700</v>
      </c>
      <c r="U279">
        <v>60600</v>
      </c>
      <c r="V279">
        <v>40</v>
      </c>
      <c r="W279">
        <v>338528</v>
      </c>
      <c r="X279">
        <v>19896</v>
      </c>
      <c r="Y279">
        <v>58200</v>
      </c>
      <c r="Z279">
        <v>61300</v>
      </c>
      <c r="AA279">
        <v>57000</v>
      </c>
      <c r="AB279">
        <v>2</v>
      </c>
      <c r="AC279">
        <v>127794</v>
      </c>
      <c r="AD279">
        <v>8401004200</v>
      </c>
      <c r="AE279">
        <v>160.63999999999999</v>
      </c>
      <c r="AF279">
        <v>0.75</v>
      </c>
      <c r="AG279">
        <v>201</v>
      </c>
      <c r="AH279">
        <v>181.71</v>
      </c>
      <c r="AI279">
        <v>27315</v>
      </c>
      <c r="AJ279">
        <v>2</v>
      </c>
      <c r="AK279">
        <v>0</v>
      </c>
      <c r="AL279">
        <v>0</v>
      </c>
      <c r="AM279">
        <v>0</v>
      </c>
    </row>
    <row r="280" spans="1:39" x14ac:dyDescent="0.55000000000000004">
      <c r="A280" t="s">
        <v>287</v>
      </c>
      <c r="B280" t="s">
        <v>1123</v>
      </c>
      <c r="C280" t="s">
        <v>1124</v>
      </c>
      <c r="D280" t="s">
        <v>293</v>
      </c>
      <c r="E280" t="s">
        <v>294</v>
      </c>
      <c r="F280" t="s">
        <v>221</v>
      </c>
      <c r="H280" t="s">
        <v>334</v>
      </c>
      <c r="I280" t="s">
        <v>222</v>
      </c>
      <c r="J280" t="s">
        <v>335</v>
      </c>
      <c r="K280" t="s">
        <v>336</v>
      </c>
      <c r="L280" t="s">
        <v>1125</v>
      </c>
      <c r="N280" t="s">
        <v>233</v>
      </c>
      <c r="P280" t="s">
        <v>1114</v>
      </c>
      <c r="Q280">
        <v>60800</v>
      </c>
      <c r="R280">
        <v>6100</v>
      </c>
      <c r="S280">
        <v>11.15</v>
      </c>
      <c r="T280">
        <v>60800</v>
      </c>
      <c r="U280">
        <v>60600</v>
      </c>
      <c r="V280">
        <v>48</v>
      </c>
      <c r="W280">
        <v>338576</v>
      </c>
      <c r="X280">
        <v>19899</v>
      </c>
      <c r="Y280">
        <v>58200</v>
      </c>
      <c r="Z280">
        <v>61300</v>
      </c>
      <c r="AA280">
        <v>57000</v>
      </c>
      <c r="AB280">
        <v>2</v>
      </c>
      <c r="AC280">
        <v>127842</v>
      </c>
      <c r="AD280">
        <v>8403922600</v>
      </c>
      <c r="AE280">
        <v>160.66999999999999</v>
      </c>
      <c r="AF280">
        <v>0.75</v>
      </c>
      <c r="AG280">
        <v>202</v>
      </c>
      <c r="AH280">
        <v>181.76</v>
      </c>
      <c r="AI280">
        <v>27360</v>
      </c>
      <c r="AJ280">
        <v>2</v>
      </c>
      <c r="AK280">
        <v>0</v>
      </c>
      <c r="AL280">
        <v>0</v>
      </c>
      <c r="AM280">
        <v>0</v>
      </c>
    </row>
    <row r="281" spans="1:39" x14ac:dyDescent="0.55000000000000004">
      <c r="A281" t="s">
        <v>287</v>
      </c>
      <c r="B281" t="s">
        <v>1126</v>
      </c>
      <c r="C281" t="s">
        <v>1127</v>
      </c>
      <c r="D281" t="s">
        <v>293</v>
      </c>
      <c r="E281" t="s">
        <v>294</v>
      </c>
      <c r="F281" t="s">
        <v>221</v>
      </c>
      <c r="H281" t="s">
        <v>334</v>
      </c>
      <c r="I281" t="s">
        <v>222</v>
      </c>
      <c r="J281" t="s">
        <v>335</v>
      </c>
      <c r="K281" t="s">
        <v>336</v>
      </c>
      <c r="L281" t="s">
        <v>1128</v>
      </c>
      <c r="N281" t="s">
        <v>233</v>
      </c>
      <c r="P281" t="s">
        <v>1129</v>
      </c>
      <c r="Q281">
        <v>60800</v>
      </c>
      <c r="R281">
        <v>6100</v>
      </c>
      <c r="S281">
        <v>11.15</v>
      </c>
      <c r="T281">
        <v>60800</v>
      </c>
      <c r="U281">
        <v>60700</v>
      </c>
      <c r="V281">
        <v>17</v>
      </c>
      <c r="W281">
        <v>338593</v>
      </c>
      <c r="X281">
        <v>19900</v>
      </c>
      <c r="Y281">
        <v>58200</v>
      </c>
      <c r="Z281">
        <v>61300</v>
      </c>
      <c r="AA281">
        <v>57000</v>
      </c>
      <c r="AB281">
        <v>2</v>
      </c>
      <c r="AC281">
        <v>127859</v>
      </c>
      <c r="AD281">
        <v>8404956200</v>
      </c>
      <c r="AE281">
        <v>160.66999999999999</v>
      </c>
      <c r="AF281">
        <v>0.75</v>
      </c>
      <c r="AG281">
        <v>202</v>
      </c>
      <c r="AH281">
        <v>181.77</v>
      </c>
      <c r="AI281">
        <v>27360</v>
      </c>
      <c r="AJ281">
        <v>2</v>
      </c>
      <c r="AK281">
        <v>0</v>
      </c>
      <c r="AL281">
        <v>0</v>
      </c>
      <c r="AM281">
        <v>0</v>
      </c>
    </row>
    <row r="282" spans="1:39" x14ac:dyDescent="0.55000000000000004">
      <c r="A282" t="s">
        <v>287</v>
      </c>
      <c r="B282" t="s">
        <v>1130</v>
      </c>
      <c r="C282" t="s">
        <v>1127</v>
      </c>
      <c r="D282" t="s">
        <v>293</v>
      </c>
      <c r="E282" t="s">
        <v>294</v>
      </c>
      <c r="F282" t="s">
        <v>221</v>
      </c>
      <c r="H282" t="s">
        <v>326</v>
      </c>
      <c r="I282" t="s">
        <v>222</v>
      </c>
      <c r="J282" t="s">
        <v>327</v>
      </c>
      <c r="K282" t="s">
        <v>328</v>
      </c>
      <c r="L282" t="s">
        <v>1131</v>
      </c>
      <c r="N282" t="s">
        <v>233</v>
      </c>
      <c r="P282" t="s">
        <v>1129</v>
      </c>
      <c r="Q282">
        <v>60900</v>
      </c>
      <c r="R282">
        <v>6200</v>
      </c>
      <c r="S282">
        <v>11.33</v>
      </c>
      <c r="T282">
        <v>60900</v>
      </c>
      <c r="U282">
        <v>60700</v>
      </c>
      <c r="V282">
        <v>33</v>
      </c>
      <c r="W282">
        <v>338626</v>
      </c>
      <c r="X282">
        <v>19902</v>
      </c>
      <c r="Y282">
        <v>58200</v>
      </c>
      <c r="Z282">
        <v>61300</v>
      </c>
      <c r="AA282">
        <v>57000</v>
      </c>
      <c r="AB282">
        <v>2</v>
      </c>
      <c r="AC282">
        <v>127892</v>
      </c>
      <c r="AD282">
        <v>8406965900</v>
      </c>
      <c r="AE282">
        <v>160.69</v>
      </c>
      <c r="AF282">
        <v>0.75</v>
      </c>
      <c r="AG282">
        <v>202</v>
      </c>
      <c r="AH282">
        <v>181.8</v>
      </c>
      <c r="AI282">
        <v>27405</v>
      </c>
      <c r="AJ282">
        <v>2</v>
      </c>
      <c r="AK282">
        <v>0</v>
      </c>
      <c r="AL282">
        <v>0</v>
      </c>
      <c r="AM282">
        <v>0</v>
      </c>
    </row>
    <row r="283" spans="1:39" x14ac:dyDescent="0.55000000000000004">
      <c r="A283" t="s">
        <v>287</v>
      </c>
      <c r="B283" t="s">
        <v>1132</v>
      </c>
      <c r="C283" t="s">
        <v>1133</v>
      </c>
      <c r="D283" t="s">
        <v>293</v>
      </c>
      <c r="E283" t="s">
        <v>294</v>
      </c>
      <c r="F283" t="s">
        <v>221</v>
      </c>
      <c r="H283" t="s">
        <v>326</v>
      </c>
      <c r="I283" t="s">
        <v>222</v>
      </c>
      <c r="J283" t="s">
        <v>327</v>
      </c>
      <c r="K283" t="s">
        <v>328</v>
      </c>
      <c r="L283" t="s">
        <v>1134</v>
      </c>
      <c r="N283" t="s">
        <v>233</v>
      </c>
      <c r="P283" t="s">
        <v>1129</v>
      </c>
      <c r="Q283">
        <v>60900</v>
      </c>
      <c r="R283">
        <v>6200</v>
      </c>
      <c r="S283">
        <v>11.33</v>
      </c>
      <c r="T283">
        <v>60900</v>
      </c>
      <c r="U283">
        <v>60700</v>
      </c>
      <c r="V283">
        <v>124</v>
      </c>
      <c r="W283">
        <v>338750</v>
      </c>
      <c r="X283">
        <v>19910</v>
      </c>
      <c r="Y283">
        <v>58200</v>
      </c>
      <c r="Z283">
        <v>61300</v>
      </c>
      <c r="AA283">
        <v>57000</v>
      </c>
      <c r="AB283">
        <v>2</v>
      </c>
      <c r="AC283">
        <v>128016</v>
      </c>
      <c r="AD283">
        <v>8414517500</v>
      </c>
      <c r="AE283">
        <v>160.75</v>
      </c>
      <c r="AF283">
        <v>0.75</v>
      </c>
      <c r="AG283">
        <v>202</v>
      </c>
      <c r="AH283">
        <v>181.92</v>
      </c>
      <c r="AI283">
        <v>27405</v>
      </c>
      <c r="AJ283">
        <v>2</v>
      </c>
      <c r="AK283">
        <v>0</v>
      </c>
      <c r="AL283">
        <v>0</v>
      </c>
      <c r="AM283">
        <v>0</v>
      </c>
    </row>
    <row r="284" spans="1:39" x14ac:dyDescent="0.55000000000000004">
      <c r="A284" t="s">
        <v>287</v>
      </c>
      <c r="B284" t="s">
        <v>1135</v>
      </c>
      <c r="C284" t="s">
        <v>1136</v>
      </c>
      <c r="D284" t="s">
        <v>293</v>
      </c>
      <c r="E284" t="s">
        <v>294</v>
      </c>
      <c r="F284" t="s">
        <v>221</v>
      </c>
      <c r="H284" t="s">
        <v>334</v>
      </c>
      <c r="I284" t="s">
        <v>222</v>
      </c>
      <c r="J284" t="s">
        <v>335</v>
      </c>
      <c r="K284" t="s">
        <v>336</v>
      </c>
      <c r="L284" t="s">
        <v>1137</v>
      </c>
      <c r="N284" t="s">
        <v>233</v>
      </c>
      <c r="P284" t="s">
        <v>1138</v>
      </c>
      <c r="Q284">
        <v>60800</v>
      </c>
      <c r="R284">
        <v>6100</v>
      </c>
      <c r="S284">
        <v>11.15</v>
      </c>
      <c r="T284">
        <v>60800</v>
      </c>
      <c r="U284">
        <v>60700</v>
      </c>
      <c r="V284">
        <v>1</v>
      </c>
      <c r="W284">
        <v>338751</v>
      </c>
      <c r="X284">
        <v>19910</v>
      </c>
      <c r="Y284">
        <v>58200</v>
      </c>
      <c r="Z284">
        <v>61300</v>
      </c>
      <c r="AA284">
        <v>57000</v>
      </c>
      <c r="AB284">
        <v>2</v>
      </c>
      <c r="AC284">
        <v>128017</v>
      </c>
      <c r="AD284">
        <v>8414578300</v>
      </c>
      <c r="AE284">
        <v>160.75</v>
      </c>
      <c r="AF284">
        <v>0.75</v>
      </c>
      <c r="AG284">
        <v>202</v>
      </c>
      <c r="AH284">
        <v>181.92</v>
      </c>
      <c r="AI284">
        <v>27360</v>
      </c>
      <c r="AJ284">
        <v>2</v>
      </c>
      <c r="AK284">
        <v>0</v>
      </c>
      <c r="AL284">
        <v>0</v>
      </c>
      <c r="AM284">
        <v>0</v>
      </c>
    </row>
    <row r="285" spans="1:39" x14ac:dyDescent="0.55000000000000004">
      <c r="A285" t="s">
        <v>287</v>
      </c>
      <c r="B285" t="s">
        <v>1139</v>
      </c>
      <c r="C285" t="s">
        <v>1140</v>
      </c>
      <c r="D285" t="s">
        <v>293</v>
      </c>
      <c r="E285" t="s">
        <v>294</v>
      </c>
      <c r="F285" t="s">
        <v>221</v>
      </c>
      <c r="H285" t="s">
        <v>334</v>
      </c>
      <c r="I285" t="s">
        <v>222</v>
      </c>
      <c r="J285" t="s">
        <v>335</v>
      </c>
      <c r="K285" t="s">
        <v>336</v>
      </c>
      <c r="L285" t="s">
        <v>1141</v>
      </c>
      <c r="N285" t="s">
        <v>233</v>
      </c>
      <c r="P285" t="s">
        <v>1138</v>
      </c>
      <c r="Q285">
        <v>60800</v>
      </c>
      <c r="R285">
        <v>6100</v>
      </c>
      <c r="S285">
        <v>11.15</v>
      </c>
      <c r="T285">
        <v>60800</v>
      </c>
      <c r="U285">
        <v>60700</v>
      </c>
      <c r="V285">
        <v>800</v>
      </c>
      <c r="W285">
        <v>339551</v>
      </c>
      <c r="X285">
        <v>19959</v>
      </c>
      <c r="Y285">
        <v>58200</v>
      </c>
      <c r="Z285">
        <v>61300</v>
      </c>
      <c r="AA285">
        <v>57000</v>
      </c>
      <c r="AB285">
        <v>2</v>
      </c>
      <c r="AC285">
        <v>128817</v>
      </c>
      <c r="AD285">
        <v>8463218300</v>
      </c>
      <c r="AE285">
        <v>161.13</v>
      </c>
      <c r="AF285">
        <v>0.75</v>
      </c>
      <c r="AG285">
        <v>202</v>
      </c>
      <c r="AH285">
        <v>182.65</v>
      </c>
      <c r="AI285">
        <v>27360</v>
      </c>
      <c r="AJ285">
        <v>2</v>
      </c>
      <c r="AK285">
        <v>0</v>
      </c>
      <c r="AL285">
        <v>0</v>
      </c>
      <c r="AM285">
        <v>0</v>
      </c>
    </row>
    <row r="286" spans="1:39" x14ac:dyDescent="0.55000000000000004">
      <c r="A286" t="s">
        <v>287</v>
      </c>
      <c r="B286" t="s">
        <v>1142</v>
      </c>
      <c r="C286" t="s">
        <v>1143</v>
      </c>
      <c r="D286" t="s">
        <v>293</v>
      </c>
      <c r="E286" t="s">
        <v>294</v>
      </c>
      <c r="F286" t="s">
        <v>221</v>
      </c>
      <c r="H286" t="s">
        <v>334</v>
      </c>
      <c r="I286" t="s">
        <v>222</v>
      </c>
      <c r="J286" t="s">
        <v>335</v>
      </c>
      <c r="K286" t="s">
        <v>336</v>
      </c>
      <c r="L286" t="s">
        <v>1144</v>
      </c>
      <c r="N286" t="s">
        <v>233</v>
      </c>
      <c r="P286" t="s">
        <v>1138</v>
      </c>
      <c r="Q286">
        <v>60800</v>
      </c>
      <c r="R286">
        <v>6100</v>
      </c>
      <c r="S286">
        <v>11.15</v>
      </c>
      <c r="T286">
        <v>60800</v>
      </c>
      <c r="U286">
        <v>60700</v>
      </c>
      <c r="V286">
        <v>1</v>
      </c>
      <c r="W286">
        <v>339552</v>
      </c>
      <c r="X286">
        <v>19959</v>
      </c>
      <c r="Y286">
        <v>58200</v>
      </c>
      <c r="Z286">
        <v>61300</v>
      </c>
      <c r="AA286">
        <v>57000</v>
      </c>
      <c r="AB286">
        <v>2</v>
      </c>
      <c r="AC286">
        <v>128818</v>
      </c>
      <c r="AD286">
        <v>8463279100</v>
      </c>
      <c r="AE286">
        <v>161.13</v>
      </c>
      <c r="AF286">
        <v>0.75</v>
      </c>
      <c r="AG286">
        <v>202</v>
      </c>
      <c r="AH286">
        <v>182.65</v>
      </c>
      <c r="AI286">
        <v>27360</v>
      </c>
      <c r="AJ286">
        <v>2</v>
      </c>
      <c r="AK286">
        <v>0</v>
      </c>
      <c r="AL286">
        <v>0</v>
      </c>
      <c r="AM286">
        <v>0</v>
      </c>
    </row>
    <row r="287" spans="1:39" x14ac:dyDescent="0.55000000000000004">
      <c r="A287" t="s">
        <v>287</v>
      </c>
      <c r="B287" t="s">
        <v>1145</v>
      </c>
      <c r="C287" t="s">
        <v>1143</v>
      </c>
      <c r="D287" t="s">
        <v>293</v>
      </c>
      <c r="E287" t="s">
        <v>294</v>
      </c>
      <c r="F287" t="s">
        <v>221</v>
      </c>
      <c r="H287" t="s">
        <v>334</v>
      </c>
      <c r="I287" t="s">
        <v>222</v>
      </c>
      <c r="J287" t="s">
        <v>335</v>
      </c>
      <c r="K287" t="s">
        <v>336</v>
      </c>
      <c r="L287" t="s">
        <v>1146</v>
      </c>
      <c r="N287" t="s">
        <v>233</v>
      </c>
      <c r="P287" t="s">
        <v>1147</v>
      </c>
      <c r="Q287">
        <v>60800</v>
      </c>
      <c r="R287">
        <v>6100</v>
      </c>
      <c r="S287">
        <v>11.15</v>
      </c>
      <c r="T287">
        <v>60800</v>
      </c>
      <c r="U287">
        <v>60700</v>
      </c>
      <c r="V287">
        <v>7</v>
      </c>
      <c r="W287">
        <v>339559</v>
      </c>
      <c r="X287">
        <v>19959</v>
      </c>
      <c r="Y287">
        <v>58200</v>
      </c>
      <c r="Z287">
        <v>61300</v>
      </c>
      <c r="AA287">
        <v>57000</v>
      </c>
      <c r="AB287">
        <v>2</v>
      </c>
      <c r="AC287">
        <v>128825</v>
      </c>
      <c r="AD287">
        <v>8463704700</v>
      </c>
      <c r="AE287">
        <v>161.13</v>
      </c>
      <c r="AF287">
        <v>0.75</v>
      </c>
      <c r="AG287">
        <v>202</v>
      </c>
      <c r="AH287">
        <v>182.66</v>
      </c>
      <c r="AI287">
        <v>27360</v>
      </c>
      <c r="AJ287">
        <v>2</v>
      </c>
      <c r="AK287">
        <v>0</v>
      </c>
      <c r="AL287">
        <v>0</v>
      </c>
      <c r="AM287">
        <v>0</v>
      </c>
    </row>
    <row r="288" spans="1:39" x14ac:dyDescent="0.55000000000000004">
      <c r="A288" t="s">
        <v>287</v>
      </c>
      <c r="B288" t="s">
        <v>1148</v>
      </c>
      <c r="C288" t="s">
        <v>1149</v>
      </c>
      <c r="D288" t="s">
        <v>293</v>
      </c>
      <c r="E288" t="s">
        <v>294</v>
      </c>
      <c r="F288" t="s">
        <v>221</v>
      </c>
      <c r="H288" t="s">
        <v>334</v>
      </c>
      <c r="I288" t="s">
        <v>222</v>
      </c>
      <c r="J288" t="s">
        <v>335</v>
      </c>
      <c r="K288" t="s">
        <v>336</v>
      </c>
      <c r="L288" t="s">
        <v>1150</v>
      </c>
      <c r="N288" t="s">
        <v>233</v>
      </c>
      <c r="P288" t="s">
        <v>1147</v>
      </c>
      <c r="Q288">
        <v>60800</v>
      </c>
      <c r="R288">
        <v>6100</v>
      </c>
      <c r="S288">
        <v>11.15</v>
      </c>
      <c r="T288">
        <v>60800</v>
      </c>
      <c r="U288">
        <v>60700</v>
      </c>
      <c r="V288">
        <v>29</v>
      </c>
      <c r="W288">
        <v>339588</v>
      </c>
      <c r="X288">
        <v>19961</v>
      </c>
      <c r="Y288">
        <v>58200</v>
      </c>
      <c r="Z288">
        <v>61300</v>
      </c>
      <c r="AA288">
        <v>57000</v>
      </c>
      <c r="AB288">
        <v>2</v>
      </c>
      <c r="AC288">
        <v>128854</v>
      </c>
      <c r="AD288">
        <v>8465467900</v>
      </c>
      <c r="AE288">
        <v>161.15</v>
      </c>
      <c r="AF288">
        <v>0.75</v>
      </c>
      <c r="AG288">
        <v>202</v>
      </c>
      <c r="AH288">
        <v>182.69</v>
      </c>
      <c r="AI288">
        <v>27360</v>
      </c>
      <c r="AJ288">
        <v>2</v>
      </c>
      <c r="AK288">
        <v>0</v>
      </c>
      <c r="AL288">
        <v>0</v>
      </c>
      <c r="AM288">
        <v>0</v>
      </c>
    </row>
    <row r="289" spans="1:39" x14ac:dyDescent="0.55000000000000004">
      <c r="A289" t="s">
        <v>287</v>
      </c>
      <c r="B289" t="s">
        <v>1151</v>
      </c>
      <c r="C289" t="s">
        <v>1152</v>
      </c>
      <c r="D289" t="s">
        <v>293</v>
      </c>
      <c r="E289" t="s">
        <v>294</v>
      </c>
      <c r="F289" t="s">
        <v>221</v>
      </c>
      <c r="H289" t="s">
        <v>380</v>
      </c>
      <c r="I289" t="s">
        <v>222</v>
      </c>
      <c r="J289" t="s">
        <v>381</v>
      </c>
      <c r="K289" t="s">
        <v>382</v>
      </c>
      <c r="L289" t="s">
        <v>1153</v>
      </c>
      <c r="N289" t="s">
        <v>233</v>
      </c>
      <c r="P289" t="s">
        <v>1147</v>
      </c>
      <c r="Q289">
        <v>60700</v>
      </c>
      <c r="R289">
        <v>6000</v>
      </c>
      <c r="S289">
        <v>10.97</v>
      </c>
      <c r="T289">
        <v>60800</v>
      </c>
      <c r="U289">
        <v>60700</v>
      </c>
      <c r="V289">
        <v>-5</v>
      </c>
      <c r="W289">
        <v>339593</v>
      </c>
      <c r="X289">
        <v>19961</v>
      </c>
      <c r="Y289">
        <v>58200</v>
      </c>
      <c r="Z289">
        <v>61300</v>
      </c>
      <c r="AA289">
        <v>57000</v>
      </c>
      <c r="AB289">
        <v>2</v>
      </c>
      <c r="AC289">
        <v>128859</v>
      </c>
      <c r="AD289">
        <v>8465771400</v>
      </c>
      <c r="AE289">
        <v>161.15</v>
      </c>
      <c r="AF289">
        <v>0.75</v>
      </c>
      <c r="AG289">
        <v>201</v>
      </c>
      <c r="AH289">
        <v>182.68</v>
      </c>
      <c r="AI289">
        <v>27315</v>
      </c>
      <c r="AJ289">
        <v>2</v>
      </c>
      <c r="AK289">
        <v>0</v>
      </c>
      <c r="AL289">
        <v>0</v>
      </c>
      <c r="AM289">
        <v>0</v>
      </c>
    </row>
    <row r="290" spans="1:39" x14ac:dyDescent="0.55000000000000004">
      <c r="A290" t="s">
        <v>287</v>
      </c>
      <c r="B290" t="s">
        <v>1154</v>
      </c>
      <c r="C290" t="s">
        <v>1155</v>
      </c>
      <c r="D290" t="s">
        <v>293</v>
      </c>
      <c r="E290" t="s">
        <v>294</v>
      </c>
      <c r="F290" t="s">
        <v>221</v>
      </c>
      <c r="H290" t="s">
        <v>334</v>
      </c>
      <c r="I290" t="s">
        <v>222</v>
      </c>
      <c r="J290" t="s">
        <v>335</v>
      </c>
      <c r="K290" t="s">
        <v>336</v>
      </c>
      <c r="L290" t="s">
        <v>1156</v>
      </c>
      <c r="N290" t="s">
        <v>233</v>
      </c>
      <c r="P290" t="s">
        <v>1147</v>
      </c>
      <c r="Q290">
        <v>60800</v>
      </c>
      <c r="R290">
        <v>6100</v>
      </c>
      <c r="S290">
        <v>11.15</v>
      </c>
      <c r="T290">
        <v>60800</v>
      </c>
      <c r="U290">
        <v>60700</v>
      </c>
      <c r="V290">
        <v>38</v>
      </c>
      <c r="W290">
        <v>339631</v>
      </c>
      <c r="X290">
        <v>19963</v>
      </c>
      <c r="Y290">
        <v>58200</v>
      </c>
      <c r="Z290">
        <v>61300</v>
      </c>
      <c r="AA290">
        <v>57000</v>
      </c>
      <c r="AB290">
        <v>2</v>
      </c>
      <c r="AC290">
        <v>128897</v>
      </c>
      <c r="AD290">
        <v>8468081800</v>
      </c>
      <c r="AE290">
        <v>161.16999999999999</v>
      </c>
      <c r="AF290">
        <v>0.75</v>
      </c>
      <c r="AG290">
        <v>202</v>
      </c>
      <c r="AH290">
        <v>182.71</v>
      </c>
      <c r="AI290">
        <v>27360</v>
      </c>
      <c r="AJ290">
        <v>2</v>
      </c>
      <c r="AK290">
        <v>0</v>
      </c>
      <c r="AL290">
        <v>0</v>
      </c>
      <c r="AM290">
        <v>0</v>
      </c>
    </row>
    <row r="291" spans="1:39" x14ac:dyDescent="0.55000000000000004">
      <c r="A291" t="s">
        <v>287</v>
      </c>
      <c r="B291" t="s">
        <v>1157</v>
      </c>
      <c r="C291" t="s">
        <v>1158</v>
      </c>
      <c r="D291" t="s">
        <v>293</v>
      </c>
      <c r="E291" t="s">
        <v>294</v>
      </c>
      <c r="F291" t="s">
        <v>221</v>
      </c>
      <c r="H291" t="s">
        <v>380</v>
      </c>
      <c r="I291" t="s">
        <v>222</v>
      </c>
      <c r="J291" t="s">
        <v>381</v>
      </c>
      <c r="K291" t="s">
        <v>382</v>
      </c>
      <c r="L291" t="s">
        <v>1159</v>
      </c>
      <c r="N291" t="s">
        <v>233</v>
      </c>
      <c r="P291" t="s">
        <v>1147</v>
      </c>
      <c r="Q291">
        <v>60700</v>
      </c>
      <c r="R291">
        <v>6000</v>
      </c>
      <c r="S291">
        <v>10.97</v>
      </c>
      <c r="T291">
        <v>60700</v>
      </c>
      <c r="U291">
        <v>60600</v>
      </c>
      <c r="V291">
        <v>-252</v>
      </c>
      <c r="W291">
        <v>339883</v>
      </c>
      <c r="X291">
        <v>19979</v>
      </c>
      <c r="Y291">
        <v>58200</v>
      </c>
      <c r="Z291">
        <v>61300</v>
      </c>
      <c r="AA291">
        <v>57000</v>
      </c>
      <c r="AB291">
        <v>2</v>
      </c>
      <c r="AC291">
        <v>129149</v>
      </c>
      <c r="AD291">
        <v>8483378200</v>
      </c>
      <c r="AE291">
        <v>161.29</v>
      </c>
      <c r="AF291">
        <v>0.76</v>
      </c>
      <c r="AG291">
        <v>201</v>
      </c>
      <c r="AH291">
        <v>182.29</v>
      </c>
      <c r="AI291">
        <v>27315</v>
      </c>
      <c r="AJ291">
        <v>2</v>
      </c>
      <c r="AK291">
        <v>0</v>
      </c>
      <c r="AL291">
        <v>0</v>
      </c>
      <c r="AM291">
        <v>0</v>
      </c>
    </row>
    <row r="292" spans="1:39" x14ac:dyDescent="0.55000000000000004">
      <c r="A292" t="s">
        <v>287</v>
      </c>
      <c r="B292" t="s">
        <v>1160</v>
      </c>
      <c r="C292" t="s">
        <v>1161</v>
      </c>
      <c r="D292" t="s">
        <v>293</v>
      </c>
      <c r="E292" t="s">
        <v>294</v>
      </c>
      <c r="F292" t="s">
        <v>221</v>
      </c>
      <c r="H292" t="s">
        <v>380</v>
      </c>
      <c r="I292" t="s">
        <v>222</v>
      </c>
      <c r="J292" t="s">
        <v>381</v>
      </c>
      <c r="K292" t="s">
        <v>382</v>
      </c>
      <c r="L292" t="s">
        <v>1162</v>
      </c>
      <c r="N292" t="s">
        <v>233</v>
      </c>
      <c r="P292" t="s">
        <v>1147</v>
      </c>
      <c r="Q292">
        <v>60700</v>
      </c>
      <c r="R292">
        <v>6000</v>
      </c>
      <c r="S292">
        <v>10.97</v>
      </c>
      <c r="T292">
        <v>60700</v>
      </c>
      <c r="U292">
        <v>60600</v>
      </c>
      <c r="V292">
        <v>100</v>
      </c>
      <c r="W292">
        <v>339983</v>
      </c>
      <c r="X292">
        <v>19985</v>
      </c>
      <c r="Y292">
        <v>58200</v>
      </c>
      <c r="Z292">
        <v>61300</v>
      </c>
      <c r="AA292">
        <v>57000</v>
      </c>
      <c r="AB292">
        <v>2</v>
      </c>
      <c r="AC292">
        <v>129249</v>
      </c>
      <c r="AD292">
        <v>8489448200</v>
      </c>
      <c r="AE292">
        <v>161.33000000000001</v>
      </c>
      <c r="AF292">
        <v>0.76</v>
      </c>
      <c r="AG292">
        <v>201</v>
      </c>
      <c r="AH292">
        <v>182.38</v>
      </c>
      <c r="AI292">
        <v>27315</v>
      </c>
      <c r="AJ292">
        <v>2</v>
      </c>
      <c r="AK292">
        <v>0</v>
      </c>
      <c r="AL292">
        <v>0</v>
      </c>
      <c r="AM292">
        <v>0</v>
      </c>
    </row>
    <row r="293" spans="1:39" x14ac:dyDescent="0.55000000000000004">
      <c r="A293" t="s">
        <v>287</v>
      </c>
      <c r="B293" t="s">
        <v>239</v>
      </c>
      <c r="C293" t="s">
        <v>1163</v>
      </c>
      <c r="D293" t="s">
        <v>293</v>
      </c>
      <c r="E293" t="s">
        <v>294</v>
      </c>
      <c r="F293" t="s">
        <v>221</v>
      </c>
      <c r="H293" t="s">
        <v>380</v>
      </c>
      <c r="I293" t="s">
        <v>222</v>
      </c>
      <c r="J293" t="s">
        <v>381</v>
      </c>
      <c r="K293" t="s">
        <v>382</v>
      </c>
      <c r="L293" t="s">
        <v>1164</v>
      </c>
      <c r="N293" t="s">
        <v>233</v>
      </c>
      <c r="P293" t="s">
        <v>1147</v>
      </c>
      <c r="Q293">
        <v>60700</v>
      </c>
      <c r="R293">
        <v>6000</v>
      </c>
      <c r="S293">
        <v>10.97</v>
      </c>
      <c r="T293">
        <v>60700</v>
      </c>
      <c r="U293">
        <v>60600</v>
      </c>
      <c r="V293">
        <v>20</v>
      </c>
      <c r="W293">
        <v>340003</v>
      </c>
      <c r="X293">
        <v>19986</v>
      </c>
      <c r="Y293">
        <v>58200</v>
      </c>
      <c r="Z293">
        <v>61300</v>
      </c>
      <c r="AA293">
        <v>57000</v>
      </c>
      <c r="AB293">
        <v>2</v>
      </c>
      <c r="AC293">
        <v>129269</v>
      </c>
      <c r="AD293">
        <v>8490662200</v>
      </c>
      <c r="AE293">
        <v>161.34</v>
      </c>
      <c r="AF293">
        <v>0.76</v>
      </c>
      <c r="AG293">
        <v>201</v>
      </c>
      <c r="AH293">
        <v>182.4</v>
      </c>
      <c r="AI293">
        <v>27315</v>
      </c>
      <c r="AJ293">
        <v>2</v>
      </c>
      <c r="AK293">
        <v>0</v>
      </c>
      <c r="AL293">
        <v>0</v>
      </c>
      <c r="AM293">
        <v>0</v>
      </c>
    </row>
    <row r="294" spans="1:39" x14ac:dyDescent="0.55000000000000004">
      <c r="A294" t="s">
        <v>287</v>
      </c>
      <c r="B294" t="s">
        <v>240</v>
      </c>
      <c r="C294" t="s">
        <v>1163</v>
      </c>
      <c r="D294" t="s">
        <v>293</v>
      </c>
      <c r="E294" t="s">
        <v>294</v>
      </c>
      <c r="F294" t="s">
        <v>221</v>
      </c>
      <c r="H294" t="s">
        <v>380</v>
      </c>
      <c r="I294" t="s">
        <v>222</v>
      </c>
      <c r="J294" t="s">
        <v>381</v>
      </c>
      <c r="K294" t="s">
        <v>382</v>
      </c>
      <c r="L294" t="s">
        <v>1165</v>
      </c>
      <c r="N294" t="s">
        <v>233</v>
      </c>
      <c r="P294" t="s">
        <v>1147</v>
      </c>
      <c r="Q294">
        <v>60700</v>
      </c>
      <c r="R294">
        <v>6000</v>
      </c>
      <c r="S294">
        <v>10.97</v>
      </c>
      <c r="T294">
        <v>60700</v>
      </c>
      <c r="U294">
        <v>60600</v>
      </c>
      <c r="V294">
        <v>10</v>
      </c>
      <c r="W294">
        <v>340013</v>
      </c>
      <c r="X294">
        <v>19987</v>
      </c>
      <c r="Y294">
        <v>58200</v>
      </c>
      <c r="Z294">
        <v>61300</v>
      </c>
      <c r="AA294">
        <v>57000</v>
      </c>
      <c r="AB294">
        <v>2</v>
      </c>
      <c r="AC294">
        <v>129279</v>
      </c>
      <c r="AD294">
        <v>8491269200</v>
      </c>
      <c r="AE294">
        <v>161.35</v>
      </c>
      <c r="AF294">
        <v>0.76</v>
      </c>
      <c r="AG294">
        <v>201</v>
      </c>
      <c r="AH294">
        <v>182.41</v>
      </c>
      <c r="AI294">
        <v>27315</v>
      </c>
      <c r="AJ294">
        <v>2</v>
      </c>
      <c r="AK294">
        <v>0</v>
      </c>
      <c r="AL294">
        <v>0</v>
      </c>
      <c r="AM294">
        <v>0</v>
      </c>
    </row>
    <row r="295" spans="1:39" x14ac:dyDescent="0.55000000000000004">
      <c r="A295" t="s">
        <v>287</v>
      </c>
      <c r="B295" t="s">
        <v>241</v>
      </c>
      <c r="C295" t="s">
        <v>1166</v>
      </c>
      <c r="D295" t="s">
        <v>293</v>
      </c>
      <c r="E295" t="s">
        <v>294</v>
      </c>
      <c r="F295" t="s">
        <v>221</v>
      </c>
      <c r="H295" t="s">
        <v>620</v>
      </c>
      <c r="I295" t="s">
        <v>222</v>
      </c>
      <c r="J295" t="s">
        <v>621</v>
      </c>
      <c r="K295" t="s">
        <v>622</v>
      </c>
      <c r="L295" t="s">
        <v>1167</v>
      </c>
      <c r="N295" t="s">
        <v>233</v>
      </c>
      <c r="P295" t="s">
        <v>1147</v>
      </c>
      <c r="Q295">
        <v>60600</v>
      </c>
      <c r="R295">
        <v>5900</v>
      </c>
      <c r="S295">
        <v>10.79</v>
      </c>
      <c r="T295">
        <v>60700</v>
      </c>
      <c r="U295">
        <v>60600</v>
      </c>
      <c r="V295">
        <v>-1</v>
      </c>
      <c r="W295">
        <v>340014</v>
      </c>
      <c r="X295">
        <v>19987</v>
      </c>
      <c r="Y295">
        <v>58200</v>
      </c>
      <c r="Z295">
        <v>61300</v>
      </c>
      <c r="AA295">
        <v>57000</v>
      </c>
      <c r="AB295">
        <v>2</v>
      </c>
      <c r="AC295">
        <v>129280</v>
      </c>
      <c r="AD295">
        <v>8491329800</v>
      </c>
      <c r="AE295">
        <v>161.35</v>
      </c>
      <c r="AF295">
        <v>0.76</v>
      </c>
      <c r="AG295">
        <v>201</v>
      </c>
      <c r="AH295">
        <v>182.41</v>
      </c>
      <c r="AI295">
        <v>27270</v>
      </c>
      <c r="AJ295">
        <v>2</v>
      </c>
      <c r="AK295">
        <v>0</v>
      </c>
      <c r="AL295">
        <v>0</v>
      </c>
      <c r="AM295">
        <v>0</v>
      </c>
    </row>
    <row r="296" spans="1:39" x14ac:dyDescent="0.55000000000000004">
      <c r="A296" t="s">
        <v>287</v>
      </c>
      <c r="B296" t="s">
        <v>1168</v>
      </c>
      <c r="C296" t="s">
        <v>1169</v>
      </c>
      <c r="D296" t="s">
        <v>293</v>
      </c>
      <c r="E296" t="s">
        <v>294</v>
      </c>
      <c r="F296" t="s">
        <v>221</v>
      </c>
      <c r="H296" t="s">
        <v>380</v>
      </c>
      <c r="I296" t="s">
        <v>222</v>
      </c>
      <c r="J296" t="s">
        <v>381</v>
      </c>
      <c r="K296" t="s">
        <v>382</v>
      </c>
      <c r="L296" t="s">
        <v>1170</v>
      </c>
      <c r="N296" t="s">
        <v>233</v>
      </c>
      <c r="P296" t="s">
        <v>1147</v>
      </c>
      <c r="Q296">
        <v>60700</v>
      </c>
      <c r="R296">
        <v>6000</v>
      </c>
      <c r="S296">
        <v>10.97</v>
      </c>
      <c r="T296">
        <v>60700</v>
      </c>
      <c r="U296">
        <v>60600</v>
      </c>
      <c r="V296">
        <v>100</v>
      </c>
      <c r="W296">
        <v>340114</v>
      </c>
      <c r="X296">
        <v>19993</v>
      </c>
      <c r="Y296">
        <v>58200</v>
      </c>
      <c r="Z296">
        <v>61300</v>
      </c>
      <c r="AA296">
        <v>57000</v>
      </c>
      <c r="AB296">
        <v>2</v>
      </c>
      <c r="AC296">
        <v>129380</v>
      </c>
      <c r="AD296">
        <v>8497399800</v>
      </c>
      <c r="AE296">
        <v>161.38999999999999</v>
      </c>
      <c r="AF296">
        <v>0.76</v>
      </c>
      <c r="AG296">
        <v>201</v>
      </c>
      <c r="AH296">
        <v>182.5</v>
      </c>
      <c r="AI296">
        <v>27315</v>
      </c>
      <c r="AJ296">
        <v>2</v>
      </c>
      <c r="AK296">
        <v>0</v>
      </c>
      <c r="AL296">
        <v>0</v>
      </c>
      <c r="AM296">
        <v>0</v>
      </c>
    </row>
    <row r="297" spans="1:39" x14ac:dyDescent="0.55000000000000004">
      <c r="A297" t="s">
        <v>287</v>
      </c>
      <c r="B297" t="s">
        <v>1171</v>
      </c>
      <c r="C297" t="s">
        <v>1172</v>
      </c>
      <c r="D297" t="s">
        <v>293</v>
      </c>
      <c r="E297" t="s">
        <v>294</v>
      </c>
      <c r="F297" t="s">
        <v>221</v>
      </c>
      <c r="H297" t="s">
        <v>380</v>
      </c>
      <c r="I297" t="s">
        <v>222</v>
      </c>
      <c r="J297" t="s">
        <v>381</v>
      </c>
      <c r="K297" t="s">
        <v>382</v>
      </c>
      <c r="L297" t="s">
        <v>1173</v>
      </c>
      <c r="N297" t="s">
        <v>233</v>
      </c>
      <c r="P297" t="s">
        <v>1147</v>
      </c>
      <c r="Q297">
        <v>60700</v>
      </c>
      <c r="R297">
        <v>6000</v>
      </c>
      <c r="S297">
        <v>10.97</v>
      </c>
      <c r="T297">
        <v>60700</v>
      </c>
      <c r="U297">
        <v>60600</v>
      </c>
      <c r="V297">
        <v>4</v>
      </c>
      <c r="W297">
        <v>340118</v>
      </c>
      <c r="X297">
        <v>19993</v>
      </c>
      <c r="Y297">
        <v>58200</v>
      </c>
      <c r="Z297">
        <v>61300</v>
      </c>
      <c r="AA297">
        <v>57000</v>
      </c>
      <c r="AB297">
        <v>2</v>
      </c>
      <c r="AC297">
        <v>129384</v>
      </c>
      <c r="AD297">
        <v>8497642600</v>
      </c>
      <c r="AE297">
        <v>161.4</v>
      </c>
      <c r="AF297">
        <v>0.76</v>
      </c>
      <c r="AG297">
        <v>201</v>
      </c>
      <c r="AH297">
        <v>182.5</v>
      </c>
      <c r="AI297">
        <v>27315</v>
      </c>
      <c r="AJ297">
        <v>2</v>
      </c>
      <c r="AK297">
        <v>0</v>
      </c>
      <c r="AL297">
        <v>0</v>
      </c>
      <c r="AM297">
        <v>0</v>
      </c>
    </row>
    <row r="298" spans="1:39" x14ac:dyDescent="0.55000000000000004">
      <c r="A298" t="s">
        <v>287</v>
      </c>
      <c r="B298" t="s">
        <v>1174</v>
      </c>
      <c r="C298" t="s">
        <v>1175</v>
      </c>
      <c r="D298" t="s">
        <v>293</v>
      </c>
      <c r="E298" t="s">
        <v>294</v>
      </c>
      <c r="F298" t="s">
        <v>221</v>
      </c>
      <c r="H298" t="s">
        <v>380</v>
      </c>
      <c r="I298" t="s">
        <v>222</v>
      </c>
      <c r="J298" t="s">
        <v>381</v>
      </c>
      <c r="K298" t="s">
        <v>382</v>
      </c>
      <c r="L298" t="s">
        <v>1176</v>
      </c>
      <c r="N298" t="s">
        <v>233</v>
      </c>
      <c r="P298" t="s">
        <v>1147</v>
      </c>
      <c r="Q298">
        <v>60700</v>
      </c>
      <c r="R298">
        <v>6000</v>
      </c>
      <c r="S298">
        <v>10.97</v>
      </c>
      <c r="T298">
        <v>60700</v>
      </c>
      <c r="U298">
        <v>60600</v>
      </c>
      <c r="V298">
        <v>3</v>
      </c>
      <c r="W298">
        <v>340121</v>
      </c>
      <c r="X298">
        <v>19993</v>
      </c>
      <c r="Y298">
        <v>58200</v>
      </c>
      <c r="Z298">
        <v>61300</v>
      </c>
      <c r="AA298">
        <v>57000</v>
      </c>
      <c r="AB298">
        <v>2</v>
      </c>
      <c r="AC298">
        <v>129387</v>
      </c>
      <c r="AD298">
        <v>8497824700</v>
      </c>
      <c r="AE298">
        <v>161.4</v>
      </c>
      <c r="AF298">
        <v>0.76</v>
      </c>
      <c r="AG298">
        <v>201</v>
      </c>
      <c r="AH298">
        <v>182.51</v>
      </c>
      <c r="AI298">
        <v>27315</v>
      </c>
      <c r="AJ298">
        <v>2</v>
      </c>
      <c r="AK298">
        <v>0</v>
      </c>
      <c r="AL298">
        <v>0</v>
      </c>
      <c r="AM298">
        <v>0</v>
      </c>
    </row>
    <row r="299" spans="1:39" x14ac:dyDescent="0.55000000000000004">
      <c r="A299" t="s">
        <v>287</v>
      </c>
      <c r="B299" t="s">
        <v>242</v>
      </c>
      <c r="C299" t="s">
        <v>1177</v>
      </c>
      <c r="D299" t="s">
        <v>293</v>
      </c>
      <c r="E299" t="s">
        <v>294</v>
      </c>
      <c r="F299" t="s">
        <v>221</v>
      </c>
      <c r="H299" t="s">
        <v>380</v>
      </c>
      <c r="I299" t="s">
        <v>222</v>
      </c>
      <c r="J299" t="s">
        <v>381</v>
      </c>
      <c r="K299" t="s">
        <v>382</v>
      </c>
      <c r="L299" t="s">
        <v>1178</v>
      </c>
      <c r="N299" t="s">
        <v>233</v>
      </c>
      <c r="P299" t="s">
        <v>1147</v>
      </c>
      <c r="Q299">
        <v>60700</v>
      </c>
      <c r="R299">
        <v>6000</v>
      </c>
      <c r="S299">
        <v>10.97</v>
      </c>
      <c r="T299">
        <v>60700</v>
      </c>
      <c r="U299">
        <v>60600</v>
      </c>
      <c r="V299">
        <v>3</v>
      </c>
      <c r="W299">
        <v>340124</v>
      </c>
      <c r="X299">
        <v>19993</v>
      </c>
      <c r="Y299">
        <v>58200</v>
      </c>
      <c r="Z299">
        <v>61300</v>
      </c>
      <c r="AA299">
        <v>57000</v>
      </c>
      <c r="AB299">
        <v>2</v>
      </c>
      <c r="AC299">
        <v>129390</v>
      </c>
      <c r="AD299">
        <v>8498006800</v>
      </c>
      <c r="AE299">
        <v>161.4</v>
      </c>
      <c r="AF299">
        <v>0.76</v>
      </c>
      <c r="AG299">
        <v>201</v>
      </c>
      <c r="AH299">
        <v>182.51</v>
      </c>
      <c r="AI299">
        <v>27315</v>
      </c>
      <c r="AJ299">
        <v>2</v>
      </c>
      <c r="AK299">
        <v>0</v>
      </c>
      <c r="AL299">
        <v>0</v>
      </c>
      <c r="AM299">
        <v>0</v>
      </c>
    </row>
    <row r="300" spans="1:39" x14ac:dyDescent="0.55000000000000004">
      <c r="A300" t="s">
        <v>287</v>
      </c>
      <c r="B300" t="s">
        <v>243</v>
      </c>
      <c r="C300" t="s">
        <v>1179</v>
      </c>
      <c r="D300" t="s">
        <v>293</v>
      </c>
      <c r="E300" t="s">
        <v>294</v>
      </c>
      <c r="F300" t="s">
        <v>221</v>
      </c>
      <c r="H300" t="s">
        <v>380</v>
      </c>
      <c r="I300" t="s">
        <v>222</v>
      </c>
      <c r="J300" t="s">
        <v>381</v>
      </c>
      <c r="K300" t="s">
        <v>382</v>
      </c>
      <c r="L300" t="s">
        <v>1180</v>
      </c>
      <c r="N300" t="s">
        <v>233</v>
      </c>
      <c r="P300" t="s">
        <v>1181</v>
      </c>
      <c r="Q300">
        <v>60700</v>
      </c>
      <c r="R300">
        <v>6000</v>
      </c>
      <c r="S300">
        <v>10.97</v>
      </c>
      <c r="T300">
        <v>60700</v>
      </c>
      <c r="U300">
        <v>60600</v>
      </c>
      <c r="V300">
        <v>100</v>
      </c>
      <c r="W300">
        <v>340224</v>
      </c>
      <c r="X300">
        <v>19999</v>
      </c>
      <c r="Y300">
        <v>58200</v>
      </c>
      <c r="Z300">
        <v>61300</v>
      </c>
      <c r="AA300">
        <v>57000</v>
      </c>
      <c r="AB300">
        <v>2</v>
      </c>
      <c r="AC300">
        <v>129490</v>
      </c>
      <c r="AD300">
        <v>8504076800</v>
      </c>
      <c r="AE300">
        <v>161.44999999999999</v>
      </c>
      <c r="AF300">
        <v>0.76</v>
      </c>
      <c r="AG300">
        <v>201</v>
      </c>
      <c r="AH300">
        <v>182.6</v>
      </c>
      <c r="AI300">
        <v>27315</v>
      </c>
      <c r="AJ300">
        <v>2</v>
      </c>
      <c r="AK300">
        <v>0</v>
      </c>
      <c r="AL300">
        <v>0</v>
      </c>
      <c r="AM300">
        <v>0</v>
      </c>
    </row>
    <row r="301" spans="1:39" x14ac:dyDescent="0.55000000000000004">
      <c r="A301" t="s">
        <v>287</v>
      </c>
      <c r="B301" t="s">
        <v>244</v>
      </c>
      <c r="C301" t="s">
        <v>1182</v>
      </c>
      <c r="D301" t="s">
        <v>293</v>
      </c>
      <c r="E301" t="s">
        <v>294</v>
      </c>
      <c r="F301" t="s">
        <v>221</v>
      </c>
      <c r="H301" t="s">
        <v>380</v>
      </c>
      <c r="I301" t="s">
        <v>222</v>
      </c>
      <c r="J301" t="s">
        <v>381</v>
      </c>
      <c r="K301" t="s">
        <v>382</v>
      </c>
      <c r="L301" t="s">
        <v>1183</v>
      </c>
      <c r="N301" t="s">
        <v>233</v>
      </c>
      <c r="P301" t="s">
        <v>1181</v>
      </c>
      <c r="Q301">
        <v>60700</v>
      </c>
      <c r="R301">
        <v>6000</v>
      </c>
      <c r="S301">
        <v>10.97</v>
      </c>
      <c r="T301">
        <v>60700</v>
      </c>
      <c r="U301">
        <v>60600</v>
      </c>
      <c r="V301">
        <v>1</v>
      </c>
      <c r="W301">
        <v>340225</v>
      </c>
      <c r="X301">
        <v>20000</v>
      </c>
      <c r="Y301">
        <v>58200</v>
      </c>
      <c r="Z301">
        <v>61300</v>
      </c>
      <c r="AA301">
        <v>57000</v>
      </c>
      <c r="AB301">
        <v>2</v>
      </c>
      <c r="AC301">
        <v>129491</v>
      </c>
      <c r="AD301">
        <v>8504137500</v>
      </c>
      <c r="AE301">
        <v>161.44999999999999</v>
      </c>
      <c r="AF301">
        <v>0.76</v>
      </c>
      <c r="AG301">
        <v>201</v>
      </c>
      <c r="AH301">
        <v>182.6</v>
      </c>
      <c r="AI301">
        <v>27315</v>
      </c>
      <c r="AJ301">
        <v>2</v>
      </c>
      <c r="AK301">
        <v>0</v>
      </c>
      <c r="AL301">
        <v>0</v>
      </c>
      <c r="AM301">
        <v>0</v>
      </c>
    </row>
    <row r="302" spans="1:39" x14ac:dyDescent="0.55000000000000004">
      <c r="A302" t="s">
        <v>287</v>
      </c>
      <c r="B302" t="s">
        <v>245</v>
      </c>
      <c r="C302" t="s">
        <v>1184</v>
      </c>
      <c r="D302" t="s">
        <v>293</v>
      </c>
      <c r="E302" t="s">
        <v>294</v>
      </c>
      <c r="F302" t="s">
        <v>221</v>
      </c>
      <c r="H302" t="s">
        <v>620</v>
      </c>
      <c r="I302" t="s">
        <v>222</v>
      </c>
      <c r="J302" t="s">
        <v>621</v>
      </c>
      <c r="K302" t="s">
        <v>622</v>
      </c>
      <c r="L302" t="s">
        <v>1185</v>
      </c>
      <c r="N302" t="s">
        <v>233</v>
      </c>
      <c r="P302" t="s">
        <v>1181</v>
      </c>
      <c r="Q302">
        <v>60600</v>
      </c>
      <c r="R302">
        <v>5900</v>
      </c>
      <c r="S302">
        <v>10.79</v>
      </c>
      <c r="T302">
        <v>60700</v>
      </c>
      <c r="U302">
        <v>60600</v>
      </c>
      <c r="V302">
        <v>-10</v>
      </c>
      <c r="W302">
        <v>340235</v>
      </c>
      <c r="X302">
        <v>20000</v>
      </c>
      <c r="Y302">
        <v>58200</v>
      </c>
      <c r="Z302">
        <v>61300</v>
      </c>
      <c r="AA302">
        <v>57000</v>
      </c>
      <c r="AB302">
        <v>2</v>
      </c>
      <c r="AC302">
        <v>129501</v>
      </c>
      <c r="AD302">
        <v>8504743500</v>
      </c>
      <c r="AE302">
        <v>161.44999999999999</v>
      </c>
      <c r="AF302">
        <v>0.76</v>
      </c>
      <c r="AG302">
        <v>201</v>
      </c>
      <c r="AH302">
        <v>182.59</v>
      </c>
      <c r="AI302">
        <v>27270</v>
      </c>
      <c r="AJ302">
        <v>2</v>
      </c>
      <c r="AK302">
        <v>0</v>
      </c>
      <c r="AL302">
        <v>0</v>
      </c>
      <c r="AM302">
        <v>0</v>
      </c>
    </row>
    <row r="303" spans="1:39" x14ac:dyDescent="0.55000000000000004">
      <c r="A303" t="s">
        <v>287</v>
      </c>
      <c r="B303" t="s">
        <v>246</v>
      </c>
      <c r="C303" t="s">
        <v>1186</v>
      </c>
      <c r="D303" t="s">
        <v>293</v>
      </c>
      <c r="E303" t="s">
        <v>294</v>
      </c>
      <c r="F303" t="s">
        <v>221</v>
      </c>
      <c r="H303" t="s">
        <v>380</v>
      </c>
      <c r="I303" t="s">
        <v>222</v>
      </c>
      <c r="J303" t="s">
        <v>381</v>
      </c>
      <c r="K303" t="s">
        <v>382</v>
      </c>
      <c r="L303" t="s">
        <v>1187</v>
      </c>
      <c r="N303" t="s">
        <v>233</v>
      </c>
      <c r="P303" t="s">
        <v>1181</v>
      </c>
      <c r="Q303">
        <v>60700</v>
      </c>
      <c r="R303">
        <v>6000</v>
      </c>
      <c r="S303">
        <v>10.97</v>
      </c>
      <c r="T303">
        <v>60700</v>
      </c>
      <c r="U303">
        <v>60600</v>
      </c>
      <c r="V303">
        <v>16</v>
      </c>
      <c r="W303">
        <v>340251</v>
      </c>
      <c r="X303">
        <v>20001</v>
      </c>
      <c r="Y303">
        <v>58200</v>
      </c>
      <c r="Z303">
        <v>61300</v>
      </c>
      <c r="AA303">
        <v>57000</v>
      </c>
      <c r="AB303">
        <v>2</v>
      </c>
      <c r="AC303">
        <v>129517</v>
      </c>
      <c r="AD303">
        <v>8505714700</v>
      </c>
      <c r="AE303">
        <v>161.46</v>
      </c>
      <c r="AF303">
        <v>0.76</v>
      </c>
      <c r="AG303">
        <v>201</v>
      </c>
      <c r="AH303">
        <v>182.6</v>
      </c>
      <c r="AI303">
        <v>27315</v>
      </c>
      <c r="AJ303">
        <v>2</v>
      </c>
      <c r="AK303">
        <v>0</v>
      </c>
      <c r="AL303">
        <v>0</v>
      </c>
      <c r="AM303">
        <v>0</v>
      </c>
    </row>
    <row r="304" spans="1:39" x14ac:dyDescent="0.55000000000000004">
      <c r="A304" t="s">
        <v>287</v>
      </c>
      <c r="B304" t="s">
        <v>247</v>
      </c>
      <c r="C304" t="s">
        <v>1188</v>
      </c>
      <c r="D304" t="s">
        <v>293</v>
      </c>
      <c r="E304" t="s">
        <v>294</v>
      </c>
      <c r="F304" t="s">
        <v>221</v>
      </c>
      <c r="H304" t="s">
        <v>380</v>
      </c>
      <c r="I304" t="s">
        <v>222</v>
      </c>
      <c r="J304" t="s">
        <v>381</v>
      </c>
      <c r="K304" t="s">
        <v>382</v>
      </c>
      <c r="L304" t="s">
        <v>1189</v>
      </c>
      <c r="N304" t="s">
        <v>233</v>
      </c>
      <c r="P304" t="s">
        <v>1181</v>
      </c>
      <c r="Q304">
        <v>60700</v>
      </c>
      <c r="R304">
        <v>6000</v>
      </c>
      <c r="S304">
        <v>10.97</v>
      </c>
      <c r="T304">
        <v>60700</v>
      </c>
      <c r="U304">
        <v>60600</v>
      </c>
      <c r="V304">
        <v>91</v>
      </c>
      <c r="W304">
        <v>340342</v>
      </c>
      <c r="X304">
        <v>20007</v>
      </c>
      <c r="Y304">
        <v>58200</v>
      </c>
      <c r="Z304">
        <v>61300</v>
      </c>
      <c r="AA304">
        <v>57000</v>
      </c>
      <c r="AB304">
        <v>2</v>
      </c>
      <c r="AC304">
        <v>129608</v>
      </c>
      <c r="AD304">
        <v>8511238400</v>
      </c>
      <c r="AE304">
        <v>161.5</v>
      </c>
      <c r="AF304">
        <v>0.76</v>
      </c>
      <c r="AG304">
        <v>201</v>
      </c>
      <c r="AH304">
        <v>182.68</v>
      </c>
      <c r="AI304">
        <v>27315</v>
      </c>
      <c r="AJ304">
        <v>2</v>
      </c>
      <c r="AK304">
        <v>0</v>
      </c>
      <c r="AL304">
        <v>0</v>
      </c>
      <c r="AM304">
        <v>0</v>
      </c>
    </row>
    <row r="305" spans="1:39" x14ac:dyDescent="0.55000000000000004">
      <c r="A305" t="s">
        <v>287</v>
      </c>
      <c r="B305" t="s">
        <v>248</v>
      </c>
      <c r="C305" t="s">
        <v>1190</v>
      </c>
      <c r="D305" t="s">
        <v>293</v>
      </c>
      <c r="E305" t="s">
        <v>294</v>
      </c>
      <c r="F305" t="s">
        <v>221</v>
      </c>
      <c r="H305" t="s">
        <v>334</v>
      </c>
      <c r="I305" t="s">
        <v>222</v>
      </c>
      <c r="J305" t="s">
        <v>335</v>
      </c>
      <c r="K305" t="s">
        <v>336</v>
      </c>
      <c r="L305" t="s">
        <v>1191</v>
      </c>
      <c r="N305" t="s">
        <v>233</v>
      </c>
      <c r="P305" t="s">
        <v>1181</v>
      </c>
      <c r="Q305">
        <v>60800</v>
      </c>
      <c r="R305">
        <v>6100</v>
      </c>
      <c r="S305">
        <v>11.15</v>
      </c>
      <c r="T305">
        <v>60900</v>
      </c>
      <c r="U305">
        <v>60800</v>
      </c>
      <c r="V305">
        <v>149</v>
      </c>
      <c r="W305">
        <v>340491</v>
      </c>
      <c r="X305">
        <v>20016</v>
      </c>
      <c r="Y305">
        <v>58200</v>
      </c>
      <c r="Z305">
        <v>61300</v>
      </c>
      <c r="AA305">
        <v>57000</v>
      </c>
      <c r="AB305">
        <v>2</v>
      </c>
      <c r="AC305">
        <v>129757</v>
      </c>
      <c r="AD305">
        <v>8520297600</v>
      </c>
      <c r="AE305">
        <v>161.57</v>
      </c>
      <c r="AF305">
        <v>0.76</v>
      </c>
      <c r="AG305">
        <v>202</v>
      </c>
      <c r="AH305">
        <v>182.82</v>
      </c>
      <c r="AI305">
        <v>27360</v>
      </c>
      <c r="AJ305">
        <v>2</v>
      </c>
      <c r="AK305">
        <v>0</v>
      </c>
      <c r="AL305">
        <v>0</v>
      </c>
      <c r="AM305">
        <v>0</v>
      </c>
    </row>
    <row r="306" spans="1:39" x14ac:dyDescent="0.55000000000000004">
      <c r="A306" t="s">
        <v>287</v>
      </c>
      <c r="B306" t="s">
        <v>249</v>
      </c>
      <c r="C306" t="s">
        <v>1192</v>
      </c>
      <c r="D306" t="s">
        <v>293</v>
      </c>
      <c r="E306" t="s">
        <v>294</v>
      </c>
      <c r="F306" t="s">
        <v>221</v>
      </c>
      <c r="H306" t="s">
        <v>334</v>
      </c>
      <c r="I306" t="s">
        <v>222</v>
      </c>
      <c r="J306" t="s">
        <v>335</v>
      </c>
      <c r="K306" t="s">
        <v>336</v>
      </c>
      <c r="L306" t="s">
        <v>1193</v>
      </c>
      <c r="N306" t="s">
        <v>233</v>
      </c>
      <c r="P306" t="s">
        <v>1194</v>
      </c>
      <c r="Q306">
        <v>60800</v>
      </c>
      <c r="R306">
        <v>6100</v>
      </c>
      <c r="S306">
        <v>11.15</v>
      </c>
      <c r="T306">
        <v>60900</v>
      </c>
      <c r="U306">
        <v>60800</v>
      </c>
      <c r="V306">
        <v>-1</v>
      </c>
      <c r="W306">
        <v>340492</v>
      </c>
      <c r="X306">
        <v>20016</v>
      </c>
      <c r="Y306">
        <v>58200</v>
      </c>
      <c r="Z306">
        <v>61300</v>
      </c>
      <c r="AA306">
        <v>57000</v>
      </c>
      <c r="AB306">
        <v>2</v>
      </c>
      <c r="AC306">
        <v>129758</v>
      </c>
      <c r="AD306">
        <v>8520358400</v>
      </c>
      <c r="AE306">
        <v>161.57</v>
      </c>
      <c r="AF306">
        <v>0.76</v>
      </c>
      <c r="AG306">
        <v>202</v>
      </c>
      <c r="AH306">
        <v>182.82</v>
      </c>
      <c r="AI306">
        <v>27360</v>
      </c>
      <c r="AJ306">
        <v>2</v>
      </c>
      <c r="AK306">
        <v>0</v>
      </c>
      <c r="AL306">
        <v>0</v>
      </c>
      <c r="AM306">
        <v>0</v>
      </c>
    </row>
    <row r="307" spans="1:39" x14ac:dyDescent="0.55000000000000004">
      <c r="A307" t="s">
        <v>287</v>
      </c>
      <c r="B307" t="s">
        <v>250</v>
      </c>
      <c r="C307" t="s">
        <v>1192</v>
      </c>
      <c r="D307" t="s">
        <v>293</v>
      </c>
      <c r="E307" t="s">
        <v>294</v>
      </c>
      <c r="F307" t="s">
        <v>221</v>
      </c>
      <c r="H307" t="s">
        <v>334</v>
      </c>
      <c r="I307" t="s">
        <v>222</v>
      </c>
      <c r="J307" t="s">
        <v>335</v>
      </c>
      <c r="K307" t="s">
        <v>336</v>
      </c>
      <c r="L307" t="s">
        <v>1195</v>
      </c>
      <c r="N307" t="s">
        <v>233</v>
      </c>
      <c r="P307" t="s">
        <v>1194</v>
      </c>
      <c r="Q307">
        <v>60800</v>
      </c>
      <c r="R307">
        <v>6100</v>
      </c>
      <c r="S307">
        <v>11.15</v>
      </c>
      <c r="T307">
        <v>60800</v>
      </c>
      <c r="U307">
        <v>60600</v>
      </c>
      <c r="V307">
        <v>-206</v>
      </c>
      <c r="W307">
        <v>340698</v>
      </c>
      <c r="X307">
        <v>20028</v>
      </c>
      <c r="Y307">
        <v>58200</v>
      </c>
      <c r="Z307">
        <v>61300</v>
      </c>
      <c r="AA307">
        <v>57000</v>
      </c>
      <c r="AB307">
        <v>2</v>
      </c>
      <c r="AC307">
        <v>129964</v>
      </c>
      <c r="AD307">
        <v>8532883200</v>
      </c>
      <c r="AE307">
        <v>161.66999999999999</v>
      </c>
      <c r="AF307">
        <v>0.76</v>
      </c>
      <c r="AG307">
        <v>202</v>
      </c>
      <c r="AH307">
        <v>182.47</v>
      </c>
      <c r="AI307">
        <v>27360</v>
      </c>
      <c r="AJ307">
        <v>2</v>
      </c>
      <c r="AK307">
        <v>0</v>
      </c>
      <c r="AL307">
        <v>0</v>
      </c>
      <c r="AM307">
        <v>0</v>
      </c>
    </row>
    <row r="308" spans="1:39" x14ac:dyDescent="0.55000000000000004">
      <c r="A308" t="s">
        <v>287</v>
      </c>
      <c r="B308" t="s">
        <v>251</v>
      </c>
      <c r="C308" t="s">
        <v>1196</v>
      </c>
      <c r="D308" t="s">
        <v>293</v>
      </c>
      <c r="E308" t="s">
        <v>294</v>
      </c>
      <c r="F308" t="s">
        <v>221</v>
      </c>
      <c r="H308" t="s">
        <v>334</v>
      </c>
      <c r="I308" t="s">
        <v>222</v>
      </c>
      <c r="J308" t="s">
        <v>335</v>
      </c>
      <c r="K308" t="s">
        <v>336</v>
      </c>
      <c r="L308" t="s">
        <v>1197</v>
      </c>
      <c r="N308" t="s">
        <v>233</v>
      </c>
      <c r="P308" t="s">
        <v>1198</v>
      </c>
      <c r="Q308">
        <v>60800</v>
      </c>
      <c r="R308">
        <v>6100</v>
      </c>
      <c r="S308">
        <v>11.15</v>
      </c>
      <c r="T308">
        <v>60900</v>
      </c>
      <c r="U308">
        <v>60800</v>
      </c>
      <c r="V308">
        <v>1</v>
      </c>
      <c r="W308">
        <v>340699</v>
      </c>
      <c r="X308">
        <v>20028</v>
      </c>
      <c r="Y308">
        <v>58200</v>
      </c>
      <c r="Z308">
        <v>61300</v>
      </c>
      <c r="AA308">
        <v>57000</v>
      </c>
      <c r="AB308">
        <v>2</v>
      </c>
      <c r="AC308">
        <v>129965</v>
      </c>
      <c r="AD308">
        <v>8532944000</v>
      </c>
      <c r="AE308">
        <v>161.66999999999999</v>
      </c>
      <c r="AF308">
        <v>0.76</v>
      </c>
      <c r="AG308">
        <v>202</v>
      </c>
      <c r="AH308">
        <v>182.47</v>
      </c>
      <c r="AI308">
        <v>27360</v>
      </c>
      <c r="AJ308">
        <v>2</v>
      </c>
      <c r="AK308">
        <v>0</v>
      </c>
      <c r="AL308">
        <v>0</v>
      </c>
      <c r="AM308">
        <v>0</v>
      </c>
    </row>
    <row r="309" spans="1:39" x14ac:dyDescent="0.55000000000000004">
      <c r="A309" t="s">
        <v>287</v>
      </c>
      <c r="B309" t="s">
        <v>252</v>
      </c>
      <c r="C309" t="s">
        <v>1199</v>
      </c>
      <c r="D309" t="s">
        <v>293</v>
      </c>
      <c r="E309" t="s">
        <v>294</v>
      </c>
      <c r="F309" t="s">
        <v>221</v>
      </c>
      <c r="H309" t="s">
        <v>334</v>
      </c>
      <c r="I309" t="s">
        <v>222</v>
      </c>
      <c r="J309" t="s">
        <v>335</v>
      </c>
      <c r="K309" t="s">
        <v>336</v>
      </c>
      <c r="L309" t="s">
        <v>1200</v>
      </c>
      <c r="N309" t="s">
        <v>233</v>
      </c>
      <c r="P309" t="s">
        <v>1198</v>
      </c>
      <c r="Q309">
        <v>60800</v>
      </c>
      <c r="R309">
        <v>6100</v>
      </c>
      <c r="S309">
        <v>11.15</v>
      </c>
      <c r="T309">
        <v>60900</v>
      </c>
      <c r="U309">
        <v>60700</v>
      </c>
      <c r="V309">
        <v>-99</v>
      </c>
      <c r="W309">
        <v>340798</v>
      </c>
      <c r="X309">
        <v>20034</v>
      </c>
      <c r="Y309">
        <v>58200</v>
      </c>
      <c r="Z309">
        <v>61300</v>
      </c>
      <c r="AA309">
        <v>57000</v>
      </c>
      <c r="AB309">
        <v>2</v>
      </c>
      <c r="AC309">
        <v>130064</v>
      </c>
      <c r="AD309">
        <v>8538963200</v>
      </c>
      <c r="AE309">
        <v>161.72</v>
      </c>
      <c r="AF309">
        <v>0.76</v>
      </c>
      <c r="AG309">
        <v>202</v>
      </c>
      <c r="AH309">
        <v>182.31</v>
      </c>
      <c r="AI309">
        <v>27360</v>
      </c>
      <c r="AJ309">
        <v>2</v>
      </c>
      <c r="AK309">
        <v>0</v>
      </c>
      <c r="AL309">
        <v>0</v>
      </c>
      <c r="AM309">
        <v>0</v>
      </c>
    </row>
    <row r="310" spans="1:39" x14ac:dyDescent="0.55000000000000004">
      <c r="A310" t="s">
        <v>287</v>
      </c>
      <c r="B310" t="s">
        <v>1201</v>
      </c>
      <c r="C310" t="s">
        <v>1202</v>
      </c>
      <c r="D310" t="s">
        <v>293</v>
      </c>
      <c r="E310" t="s">
        <v>294</v>
      </c>
      <c r="F310" t="s">
        <v>221</v>
      </c>
      <c r="H310" t="s">
        <v>334</v>
      </c>
      <c r="I310" t="s">
        <v>222</v>
      </c>
      <c r="J310" t="s">
        <v>335</v>
      </c>
      <c r="K310" t="s">
        <v>336</v>
      </c>
      <c r="L310" t="s">
        <v>1203</v>
      </c>
      <c r="N310" t="s">
        <v>233</v>
      </c>
      <c r="P310" t="s">
        <v>1198</v>
      </c>
      <c r="Q310">
        <v>60800</v>
      </c>
      <c r="R310">
        <v>6100</v>
      </c>
      <c r="S310">
        <v>11.15</v>
      </c>
      <c r="T310">
        <v>60800</v>
      </c>
      <c r="U310">
        <v>60700</v>
      </c>
      <c r="V310">
        <v>-8</v>
      </c>
      <c r="W310">
        <v>340806</v>
      </c>
      <c r="X310">
        <v>20035</v>
      </c>
      <c r="Y310">
        <v>58200</v>
      </c>
      <c r="Z310">
        <v>61300</v>
      </c>
      <c r="AA310">
        <v>57000</v>
      </c>
      <c r="AB310">
        <v>2</v>
      </c>
      <c r="AC310">
        <v>130072</v>
      </c>
      <c r="AD310">
        <v>8539449600</v>
      </c>
      <c r="AE310">
        <v>161.72</v>
      </c>
      <c r="AF310">
        <v>0.76</v>
      </c>
      <c r="AG310">
        <v>202</v>
      </c>
      <c r="AH310">
        <v>182.3</v>
      </c>
      <c r="AI310">
        <v>27360</v>
      </c>
      <c r="AJ310">
        <v>2</v>
      </c>
      <c r="AK310">
        <v>0</v>
      </c>
      <c r="AL310">
        <v>0</v>
      </c>
      <c r="AM310">
        <v>0</v>
      </c>
    </row>
    <row r="311" spans="1:39" x14ac:dyDescent="0.55000000000000004">
      <c r="A311" t="s">
        <v>287</v>
      </c>
      <c r="B311" t="s">
        <v>1204</v>
      </c>
      <c r="C311" t="s">
        <v>1205</v>
      </c>
      <c r="D311" t="s">
        <v>293</v>
      </c>
      <c r="E311" t="s">
        <v>294</v>
      </c>
      <c r="F311" t="s">
        <v>221</v>
      </c>
      <c r="H311" t="s">
        <v>380</v>
      </c>
      <c r="I311" t="s">
        <v>222</v>
      </c>
      <c r="J311" t="s">
        <v>381</v>
      </c>
      <c r="K311" t="s">
        <v>382</v>
      </c>
      <c r="L311" t="s">
        <v>1206</v>
      </c>
      <c r="N311" t="s">
        <v>233</v>
      </c>
      <c r="P311" t="s">
        <v>1198</v>
      </c>
      <c r="Q311">
        <v>60700</v>
      </c>
      <c r="R311">
        <v>6000</v>
      </c>
      <c r="S311">
        <v>10.97</v>
      </c>
      <c r="T311">
        <v>60800</v>
      </c>
      <c r="U311">
        <v>60700</v>
      </c>
      <c r="V311">
        <v>-8</v>
      </c>
      <c r="W311">
        <v>340814</v>
      </c>
      <c r="X311">
        <v>20035</v>
      </c>
      <c r="Y311">
        <v>58200</v>
      </c>
      <c r="Z311">
        <v>61300</v>
      </c>
      <c r="AA311">
        <v>57000</v>
      </c>
      <c r="AB311">
        <v>2</v>
      </c>
      <c r="AC311">
        <v>130080</v>
      </c>
      <c r="AD311">
        <v>8539935200</v>
      </c>
      <c r="AE311">
        <v>161.72999999999999</v>
      </c>
      <c r="AF311">
        <v>0.76</v>
      </c>
      <c r="AG311">
        <v>201</v>
      </c>
      <c r="AH311">
        <v>182.28</v>
      </c>
      <c r="AI311">
        <v>27315</v>
      </c>
      <c r="AJ311">
        <v>2</v>
      </c>
      <c r="AK311">
        <v>0</v>
      </c>
      <c r="AL311">
        <v>0</v>
      </c>
      <c r="AM311">
        <v>0</v>
      </c>
    </row>
    <row r="312" spans="1:39" x14ac:dyDescent="0.55000000000000004">
      <c r="A312" t="s">
        <v>287</v>
      </c>
      <c r="B312" t="s">
        <v>253</v>
      </c>
      <c r="C312" t="s">
        <v>1207</v>
      </c>
      <c r="D312" t="s">
        <v>293</v>
      </c>
      <c r="E312" t="s">
        <v>294</v>
      </c>
      <c r="F312" t="s">
        <v>221</v>
      </c>
      <c r="H312" t="s">
        <v>334</v>
      </c>
      <c r="I312" t="s">
        <v>222</v>
      </c>
      <c r="J312" t="s">
        <v>335</v>
      </c>
      <c r="K312" t="s">
        <v>336</v>
      </c>
      <c r="L312" t="s">
        <v>1208</v>
      </c>
      <c r="N312" t="s">
        <v>233</v>
      </c>
      <c r="P312" t="s">
        <v>1209</v>
      </c>
      <c r="Q312">
        <v>60800</v>
      </c>
      <c r="R312">
        <v>6100</v>
      </c>
      <c r="S312">
        <v>11.15</v>
      </c>
      <c r="T312">
        <v>60800</v>
      </c>
      <c r="U312">
        <v>60700</v>
      </c>
      <c r="V312">
        <v>23</v>
      </c>
      <c r="W312">
        <v>340837</v>
      </c>
      <c r="X312">
        <v>20037</v>
      </c>
      <c r="Y312">
        <v>58200</v>
      </c>
      <c r="Z312">
        <v>61300</v>
      </c>
      <c r="AA312">
        <v>57000</v>
      </c>
      <c r="AB312">
        <v>2</v>
      </c>
      <c r="AC312">
        <v>130103</v>
      </c>
      <c r="AD312">
        <v>8541333600</v>
      </c>
      <c r="AE312">
        <v>161.74</v>
      </c>
      <c r="AF312">
        <v>0.76</v>
      </c>
      <c r="AG312">
        <v>202</v>
      </c>
      <c r="AH312">
        <v>182.3</v>
      </c>
      <c r="AI312">
        <v>27360</v>
      </c>
      <c r="AJ312">
        <v>2</v>
      </c>
      <c r="AK312">
        <v>0</v>
      </c>
      <c r="AL312">
        <v>0</v>
      </c>
      <c r="AM312">
        <v>0</v>
      </c>
    </row>
    <row r="313" spans="1:39" x14ac:dyDescent="0.55000000000000004">
      <c r="A313" t="s">
        <v>287</v>
      </c>
      <c r="B313" t="s">
        <v>254</v>
      </c>
      <c r="C313" t="s">
        <v>1207</v>
      </c>
      <c r="D313" t="s">
        <v>293</v>
      </c>
      <c r="E313" t="s">
        <v>294</v>
      </c>
      <c r="F313" t="s">
        <v>221</v>
      </c>
      <c r="H313" t="s">
        <v>380</v>
      </c>
      <c r="I313" t="s">
        <v>222</v>
      </c>
      <c r="J313" t="s">
        <v>381</v>
      </c>
      <c r="K313" t="s">
        <v>382</v>
      </c>
      <c r="L313" t="s">
        <v>1210</v>
      </c>
      <c r="N313" t="s">
        <v>233</v>
      </c>
      <c r="P313" t="s">
        <v>1209</v>
      </c>
      <c r="Q313">
        <v>60700</v>
      </c>
      <c r="R313">
        <v>6000</v>
      </c>
      <c r="S313">
        <v>10.97</v>
      </c>
      <c r="T313">
        <v>60800</v>
      </c>
      <c r="U313">
        <v>60700</v>
      </c>
      <c r="V313">
        <v>-2</v>
      </c>
      <c r="W313">
        <v>340839</v>
      </c>
      <c r="X313">
        <v>20037</v>
      </c>
      <c r="Y313">
        <v>58200</v>
      </c>
      <c r="Z313">
        <v>61300</v>
      </c>
      <c r="AA313">
        <v>57000</v>
      </c>
      <c r="AB313">
        <v>2</v>
      </c>
      <c r="AC313">
        <v>130105</v>
      </c>
      <c r="AD313">
        <v>8541455000</v>
      </c>
      <c r="AE313">
        <v>161.74</v>
      </c>
      <c r="AF313">
        <v>0.76</v>
      </c>
      <c r="AG313">
        <v>201</v>
      </c>
      <c r="AH313">
        <v>182.3</v>
      </c>
      <c r="AI313">
        <v>27315</v>
      </c>
      <c r="AJ313">
        <v>2</v>
      </c>
      <c r="AK313">
        <v>0</v>
      </c>
      <c r="AL313">
        <v>0</v>
      </c>
      <c r="AM313">
        <v>0</v>
      </c>
    </row>
    <row r="314" spans="1:39" x14ac:dyDescent="0.55000000000000004">
      <c r="A314" t="s">
        <v>287</v>
      </c>
      <c r="B314" t="s">
        <v>255</v>
      </c>
      <c r="C314" t="s">
        <v>1207</v>
      </c>
      <c r="D314" t="s">
        <v>293</v>
      </c>
      <c r="E314" t="s">
        <v>294</v>
      </c>
      <c r="F314" t="s">
        <v>221</v>
      </c>
      <c r="H314" t="s">
        <v>620</v>
      </c>
      <c r="I314" t="s">
        <v>222</v>
      </c>
      <c r="J314" t="s">
        <v>621</v>
      </c>
      <c r="K314" t="s">
        <v>622</v>
      </c>
      <c r="L314" t="s">
        <v>1211</v>
      </c>
      <c r="N314" t="s">
        <v>233</v>
      </c>
      <c r="P314" t="s">
        <v>1209</v>
      </c>
      <c r="Q314">
        <v>60600</v>
      </c>
      <c r="R314">
        <v>5900</v>
      </c>
      <c r="S314">
        <v>10.79</v>
      </c>
      <c r="T314">
        <v>60800</v>
      </c>
      <c r="U314">
        <v>60600</v>
      </c>
      <c r="V314">
        <v>-48</v>
      </c>
      <c r="W314">
        <v>340887</v>
      </c>
      <c r="X314">
        <v>20040</v>
      </c>
      <c r="Y314">
        <v>58200</v>
      </c>
      <c r="Z314">
        <v>61300</v>
      </c>
      <c r="AA314">
        <v>57000</v>
      </c>
      <c r="AB314">
        <v>2</v>
      </c>
      <c r="AC314">
        <v>130153</v>
      </c>
      <c r="AD314">
        <v>8544363800</v>
      </c>
      <c r="AE314">
        <v>161.76</v>
      </c>
      <c r="AF314">
        <v>0.76</v>
      </c>
      <c r="AG314">
        <v>201</v>
      </c>
      <c r="AH314">
        <v>182.22</v>
      </c>
      <c r="AI314">
        <v>27270</v>
      </c>
      <c r="AJ314">
        <v>2</v>
      </c>
      <c r="AK314">
        <v>0</v>
      </c>
      <c r="AL314">
        <v>0</v>
      </c>
      <c r="AM314">
        <v>0</v>
      </c>
    </row>
    <row r="315" spans="1:39" x14ac:dyDescent="0.55000000000000004">
      <c r="A315" t="s">
        <v>287</v>
      </c>
      <c r="B315" t="s">
        <v>256</v>
      </c>
      <c r="C315" t="s">
        <v>1212</v>
      </c>
      <c r="D315" t="s">
        <v>293</v>
      </c>
      <c r="E315" t="s">
        <v>294</v>
      </c>
      <c r="F315" t="s">
        <v>221</v>
      </c>
      <c r="H315" t="s">
        <v>380</v>
      </c>
      <c r="I315" t="s">
        <v>222</v>
      </c>
      <c r="J315" t="s">
        <v>381</v>
      </c>
      <c r="K315" t="s">
        <v>382</v>
      </c>
      <c r="L315" t="s">
        <v>1213</v>
      </c>
      <c r="N315" t="s">
        <v>233</v>
      </c>
      <c r="P315" t="s">
        <v>1209</v>
      </c>
      <c r="Q315">
        <v>60700</v>
      </c>
      <c r="R315">
        <v>6000</v>
      </c>
      <c r="S315">
        <v>10.97</v>
      </c>
      <c r="T315">
        <v>60800</v>
      </c>
      <c r="U315">
        <v>60600</v>
      </c>
      <c r="V315">
        <v>-2</v>
      </c>
      <c r="W315">
        <v>340889</v>
      </c>
      <c r="X315">
        <v>20040</v>
      </c>
      <c r="Y315">
        <v>58200</v>
      </c>
      <c r="Z315">
        <v>61300</v>
      </c>
      <c r="AA315">
        <v>57000</v>
      </c>
      <c r="AB315">
        <v>2</v>
      </c>
      <c r="AC315">
        <v>130155</v>
      </c>
      <c r="AD315">
        <v>8544485200</v>
      </c>
      <c r="AE315">
        <v>161.76</v>
      </c>
      <c r="AF315">
        <v>0.76</v>
      </c>
      <c r="AG315">
        <v>201</v>
      </c>
      <c r="AH315">
        <v>182.22</v>
      </c>
      <c r="AI315">
        <v>27315</v>
      </c>
      <c r="AJ315">
        <v>2</v>
      </c>
      <c r="AK315">
        <v>0</v>
      </c>
      <c r="AL315">
        <v>0</v>
      </c>
      <c r="AM315">
        <v>0</v>
      </c>
    </row>
    <row r="316" spans="1:39" x14ac:dyDescent="0.55000000000000004">
      <c r="A316" t="s">
        <v>287</v>
      </c>
      <c r="B316" t="s">
        <v>1214</v>
      </c>
      <c r="C316" t="s">
        <v>1215</v>
      </c>
      <c r="D316" t="s">
        <v>293</v>
      </c>
      <c r="E316" t="s">
        <v>294</v>
      </c>
      <c r="F316" t="s">
        <v>221</v>
      </c>
      <c r="H316" t="s">
        <v>334</v>
      </c>
      <c r="I316" t="s">
        <v>222</v>
      </c>
      <c r="J316" t="s">
        <v>335</v>
      </c>
      <c r="K316" t="s">
        <v>336</v>
      </c>
      <c r="L316" t="s">
        <v>1216</v>
      </c>
      <c r="N316" t="s">
        <v>233</v>
      </c>
      <c r="P316" t="s">
        <v>1209</v>
      </c>
      <c r="Q316">
        <v>60800</v>
      </c>
      <c r="R316">
        <v>6100</v>
      </c>
      <c r="S316">
        <v>11.15</v>
      </c>
      <c r="T316">
        <v>60800</v>
      </c>
      <c r="U316">
        <v>60600</v>
      </c>
      <c r="V316">
        <v>2</v>
      </c>
      <c r="W316">
        <v>340891</v>
      </c>
      <c r="X316">
        <v>20040</v>
      </c>
      <c r="Y316">
        <v>58200</v>
      </c>
      <c r="Z316">
        <v>61300</v>
      </c>
      <c r="AA316">
        <v>57000</v>
      </c>
      <c r="AB316">
        <v>2</v>
      </c>
      <c r="AC316">
        <v>130157</v>
      </c>
      <c r="AD316">
        <v>8544606800</v>
      </c>
      <c r="AE316">
        <v>161.76</v>
      </c>
      <c r="AF316">
        <v>0.76</v>
      </c>
      <c r="AG316">
        <v>202</v>
      </c>
      <c r="AH316">
        <v>182.22</v>
      </c>
      <c r="AI316">
        <v>27360</v>
      </c>
      <c r="AJ316">
        <v>2</v>
      </c>
      <c r="AK316">
        <v>0</v>
      </c>
      <c r="AL316">
        <v>0</v>
      </c>
      <c r="AM316">
        <v>0</v>
      </c>
    </row>
    <row r="317" spans="1:39" x14ac:dyDescent="0.55000000000000004">
      <c r="A317" t="s">
        <v>287</v>
      </c>
      <c r="B317" t="s">
        <v>257</v>
      </c>
      <c r="C317" t="s">
        <v>1217</v>
      </c>
      <c r="D317" t="s">
        <v>293</v>
      </c>
      <c r="E317" t="s">
        <v>294</v>
      </c>
      <c r="F317" t="s">
        <v>221</v>
      </c>
      <c r="H317" t="s">
        <v>620</v>
      </c>
      <c r="I317" t="s">
        <v>222</v>
      </c>
      <c r="J317" t="s">
        <v>621</v>
      </c>
      <c r="K317" t="s">
        <v>622</v>
      </c>
      <c r="L317" t="s">
        <v>1218</v>
      </c>
      <c r="N317" t="s">
        <v>233</v>
      </c>
      <c r="P317" t="s">
        <v>1209</v>
      </c>
      <c r="Q317">
        <v>60600</v>
      </c>
      <c r="R317">
        <v>5900</v>
      </c>
      <c r="S317">
        <v>10.79</v>
      </c>
      <c r="T317">
        <v>60600</v>
      </c>
      <c r="U317">
        <v>60500</v>
      </c>
      <c r="V317">
        <v>-77</v>
      </c>
      <c r="W317">
        <v>340968</v>
      </c>
      <c r="X317">
        <v>20045</v>
      </c>
      <c r="Y317">
        <v>58200</v>
      </c>
      <c r="Z317">
        <v>61300</v>
      </c>
      <c r="AA317">
        <v>57000</v>
      </c>
      <c r="AB317">
        <v>2</v>
      </c>
      <c r="AC317">
        <v>130234</v>
      </c>
      <c r="AD317">
        <v>8549273000</v>
      </c>
      <c r="AE317">
        <v>161.80000000000001</v>
      </c>
      <c r="AF317">
        <v>0.76</v>
      </c>
      <c r="AG317">
        <v>201</v>
      </c>
      <c r="AH317">
        <v>182.09</v>
      </c>
      <c r="AI317">
        <v>27270</v>
      </c>
      <c r="AJ317">
        <v>2</v>
      </c>
      <c r="AK317">
        <v>0</v>
      </c>
      <c r="AL317">
        <v>0</v>
      </c>
      <c r="AM317">
        <v>0</v>
      </c>
    </row>
    <row r="318" spans="1:39" x14ac:dyDescent="0.55000000000000004">
      <c r="A318" t="s">
        <v>287</v>
      </c>
      <c r="B318" t="s">
        <v>258</v>
      </c>
      <c r="C318" t="s">
        <v>1219</v>
      </c>
      <c r="D318" t="s">
        <v>293</v>
      </c>
      <c r="E318" t="s">
        <v>294</v>
      </c>
      <c r="F318" t="s">
        <v>221</v>
      </c>
      <c r="H318" t="s">
        <v>620</v>
      </c>
      <c r="I318" t="s">
        <v>222</v>
      </c>
      <c r="J318" t="s">
        <v>621</v>
      </c>
      <c r="K318" t="s">
        <v>622</v>
      </c>
      <c r="L318" t="s">
        <v>1220</v>
      </c>
      <c r="N318" t="s">
        <v>233</v>
      </c>
      <c r="P318" t="s">
        <v>1221</v>
      </c>
      <c r="Q318">
        <v>60600</v>
      </c>
      <c r="R318">
        <v>5900</v>
      </c>
      <c r="S318">
        <v>10.79</v>
      </c>
      <c r="T318">
        <v>60600</v>
      </c>
      <c r="U318">
        <v>60500</v>
      </c>
      <c r="V318">
        <v>1</v>
      </c>
      <c r="W318">
        <v>340969</v>
      </c>
      <c r="X318">
        <v>20045</v>
      </c>
      <c r="Y318">
        <v>58200</v>
      </c>
      <c r="Z318">
        <v>61300</v>
      </c>
      <c r="AA318">
        <v>57000</v>
      </c>
      <c r="AB318">
        <v>2</v>
      </c>
      <c r="AC318">
        <v>130235</v>
      </c>
      <c r="AD318">
        <v>8549333600</v>
      </c>
      <c r="AE318">
        <v>161.80000000000001</v>
      </c>
      <c r="AF318">
        <v>0.76</v>
      </c>
      <c r="AG318">
        <v>201</v>
      </c>
      <c r="AH318">
        <v>182.09</v>
      </c>
      <c r="AI318">
        <v>27270</v>
      </c>
      <c r="AJ318">
        <v>2</v>
      </c>
      <c r="AK318">
        <v>0</v>
      </c>
      <c r="AL318">
        <v>0</v>
      </c>
      <c r="AM318">
        <v>0</v>
      </c>
    </row>
    <row r="319" spans="1:39" x14ac:dyDescent="0.55000000000000004">
      <c r="A319" t="s">
        <v>287</v>
      </c>
      <c r="B319" t="s">
        <v>259</v>
      </c>
      <c r="C319" t="s">
        <v>1222</v>
      </c>
      <c r="D319" t="s">
        <v>293</v>
      </c>
      <c r="E319" t="s">
        <v>294</v>
      </c>
      <c r="F319" t="s">
        <v>221</v>
      </c>
      <c r="H319" t="s">
        <v>620</v>
      </c>
      <c r="I319" t="s">
        <v>222</v>
      </c>
      <c r="J319" t="s">
        <v>621</v>
      </c>
      <c r="K319" t="s">
        <v>622</v>
      </c>
      <c r="L319" t="s">
        <v>1223</v>
      </c>
      <c r="N319" t="s">
        <v>233</v>
      </c>
      <c r="P319" t="s">
        <v>1221</v>
      </c>
      <c r="Q319">
        <v>60600</v>
      </c>
      <c r="R319">
        <v>5900</v>
      </c>
      <c r="S319">
        <v>10.79</v>
      </c>
      <c r="T319">
        <v>60600</v>
      </c>
      <c r="U319">
        <v>60500</v>
      </c>
      <c r="V319">
        <v>1</v>
      </c>
      <c r="W319">
        <v>340970</v>
      </c>
      <c r="X319">
        <v>20045</v>
      </c>
      <c r="Y319">
        <v>58200</v>
      </c>
      <c r="Z319">
        <v>61300</v>
      </c>
      <c r="AA319">
        <v>57000</v>
      </c>
      <c r="AB319">
        <v>2</v>
      </c>
      <c r="AC319">
        <v>130236</v>
      </c>
      <c r="AD319">
        <v>8549394200</v>
      </c>
      <c r="AE319">
        <v>161.80000000000001</v>
      </c>
      <c r="AF319">
        <v>0.76</v>
      </c>
      <c r="AG319">
        <v>201</v>
      </c>
      <c r="AH319">
        <v>182.09</v>
      </c>
      <c r="AI319">
        <v>27270</v>
      </c>
      <c r="AJ319">
        <v>2</v>
      </c>
      <c r="AK319">
        <v>0</v>
      </c>
      <c r="AL319">
        <v>0</v>
      </c>
      <c r="AM319">
        <v>0</v>
      </c>
    </row>
    <row r="320" spans="1:39" x14ac:dyDescent="0.55000000000000004">
      <c r="A320" t="s">
        <v>287</v>
      </c>
      <c r="B320" t="s">
        <v>260</v>
      </c>
      <c r="C320" t="s">
        <v>1222</v>
      </c>
      <c r="D320" t="s">
        <v>293</v>
      </c>
      <c r="E320" t="s">
        <v>294</v>
      </c>
      <c r="F320" t="s">
        <v>221</v>
      </c>
      <c r="H320" t="s">
        <v>620</v>
      </c>
      <c r="I320" t="s">
        <v>222</v>
      </c>
      <c r="J320" t="s">
        <v>621</v>
      </c>
      <c r="K320" t="s">
        <v>622</v>
      </c>
      <c r="L320" t="s">
        <v>1224</v>
      </c>
      <c r="N320" t="s">
        <v>233</v>
      </c>
      <c r="P320" t="s">
        <v>1221</v>
      </c>
      <c r="Q320">
        <v>60600</v>
      </c>
      <c r="R320">
        <v>5900</v>
      </c>
      <c r="S320">
        <v>10.79</v>
      </c>
      <c r="T320">
        <v>60600</v>
      </c>
      <c r="U320">
        <v>60500</v>
      </c>
      <c r="V320">
        <v>23</v>
      </c>
      <c r="W320">
        <v>340993</v>
      </c>
      <c r="X320">
        <v>20046</v>
      </c>
      <c r="Y320">
        <v>58200</v>
      </c>
      <c r="Z320">
        <v>61300</v>
      </c>
      <c r="AA320">
        <v>57000</v>
      </c>
      <c r="AB320">
        <v>2</v>
      </c>
      <c r="AC320">
        <v>130259</v>
      </c>
      <c r="AD320">
        <v>8550788000</v>
      </c>
      <c r="AE320">
        <v>161.81</v>
      </c>
      <c r="AF320">
        <v>0.76</v>
      </c>
      <c r="AG320">
        <v>201</v>
      </c>
      <c r="AH320">
        <v>182.11</v>
      </c>
      <c r="AI320">
        <v>27270</v>
      </c>
      <c r="AJ320">
        <v>2</v>
      </c>
      <c r="AK320">
        <v>0</v>
      </c>
      <c r="AL320">
        <v>0</v>
      </c>
      <c r="AM320">
        <v>0</v>
      </c>
    </row>
    <row r="321" spans="1:39" x14ac:dyDescent="0.55000000000000004">
      <c r="A321" t="s">
        <v>287</v>
      </c>
      <c r="B321" t="s">
        <v>261</v>
      </c>
      <c r="C321" t="s">
        <v>1225</v>
      </c>
      <c r="D321" t="s">
        <v>293</v>
      </c>
      <c r="E321" t="s">
        <v>294</v>
      </c>
      <c r="F321" t="s">
        <v>221</v>
      </c>
      <c r="H321" t="s">
        <v>684</v>
      </c>
      <c r="I321" t="s">
        <v>222</v>
      </c>
      <c r="J321" t="s">
        <v>685</v>
      </c>
      <c r="K321" t="s">
        <v>686</v>
      </c>
      <c r="L321" t="s">
        <v>1226</v>
      </c>
      <c r="N321" t="s">
        <v>233</v>
      </c>
      <c r="P321" t="s">
        <v>1221</v>
      </c>
      <c r="Q321">
        <v>60500</v>
      </c>
      <c r="R321">
        <v>5800</v>
      </c>
      <c r="S321">
        <v>10.6</v>
      </c>
      <c r="T321">
        <v>60600</v>
      </c>
      <c r="U321">
        <v>60500</v>
      </c>
      <c r="V321">
        <v>-300</v>
      </c>
      <c r="W321">
        <v>341293</v>
      </c>
      <c r="X321">
        <v>20064</v>
      </c>
      <c r="Y321">
        <v>58200</v>
      </c>
      <c r="Z321">
        <v>61300</v>
      </c>
      <c r="AA321">
        <v>57000</v>
      </c>
      <c r="AB321">
        <v>2</v>
      </c>
      <c r="AC321">
        <v>130559</v>
      </c>
      <c r="AD321">
        <v>8568938000</v>
      </c>
      <c r="AE321">
        <v>161.94999999999999</v>
      </c>
      <c r="AF321">
        <v>0.76</v>
      </c>
      <c r="AG321">
        <v>201</v>
      </c>
      <c r="AH321">
        <v>181.62</v>
      </c>
      <c r="AI321">
        <v>27225</v>
      </c>
      <c r="AJ321">
        <v>2</v>
      </c>
      <c r="AK321">
        <v>0</v>
      </c>
      <c r="AL321">
        <v>0</v>
      </c>
      <c r="AM321">
        <v>0</v>
      </c>
    </row>
    <row r="322" spans="1:39" x14ac:dyDescent="0.55000000000000004">
      <c r="A322" t="s">
        <v>287</v>
      </c>
      <c r="B322" t="s">
        <v>262</v>
      </c>
      <c r="C322" t="s">
        <v>1227</v>
      </c>
      <c r="D322" t="s">
        <v>293</v>
      </c>
      <c r="E322" t="s">
        <v>294</v>
      </c>
      <c r="F322" t="s">
        <v>221</v>
      </c>
      <c r="H322" t="s">
        <v>684</v>
      </c>
      <c r="I322" t="s">
        <v>222</v>
      </c>
      <c r="J322" t="s">
        <v>685</v>
      </c>
      <c r="K322" t="s">
        <v>686</v>
      </c>
      <c r="L322" t="s">
        <v>1228</v>
      </c>
      <c r="N322" t="s">
        <v>233</v>
      </c>
      <c r="P322" t="s">
        <v>1221</v>
      </c>
      <c r="Q322">
        <v>60500</v>
      </c>
      <c r="R322">
        <v>5800</v>
      </c>
      <c r="S322">
        <v>10.6</v>
      </c>
      <c r="T322">
        <v>60600</v>
      </c>
      <c r="U322">
        <v>60500</v>
      </c>
      <c r="V322">
        <v>-410</v>
      </c>
      <c r="W322">
        <v>341703</v>
      </c>
      <c r="X322">
        <v>20089</v>
      </c>
      <c r="Y322">
        <v>58200</v>
      </c>
      <c r="Z322">
        <v>61300</v>
      </c>
      <c r="AA322">
        <v>57000</v>
      </c>
      <c r="AB322">
        <v>2</v>
      </c>
      <c r="AC322">
        <v>130969</v>
      </c>
      <c r="AD322">
        <v>8593743000</v>
      </c>
      <c r="AE322">
        <v>162.15</v>
      </c>
      <c r="AF322">
        <v>0.76</v>
      </c>
      <c r="AG322">
        <v>201</v>
      </c>
      <c r="AH322">
        <v>180.94</v>
      </c>
      <c r="AI322">
        <v>27225</v>
      </c>
      <c r="AJ322">
        <v>2</v>
      </c>
      <c r="AK322">
        <v>0</v>
      </c>
      <c r="AL322">
        <v>0</v>
      </c>
      <c r="AM322">
        <v>0</v>
      </c>
    </row>
    <row r="323" spans="1:39" x14ac:dyDescent="0.55000000000000004">
      <c r="A323" t="s">
        <v>287</v>
      </c>
      <c r="B323" t="s">
        <v>1229</v>
      </c>
      <c r="C323" t="s">
        <v>1230</v>
      </c>
      <c r="D323" t="s">
        <v>293</v>
      </c>
      <c r="E323" t="s">
        <v>294</v>
      </c>
      <c r="F323" t="s">
        <v>221</v>
      </c>
      <c r="H323" t="s">
        <v>684</v>
      </c>
      <c r="I323" t="s">
        <v>222</v>
      </c>
      <c r="J323" t="s">
        <v>685</v>
      </c>
      <c r="K323" t="s">
        <v>686</v>
      </c>
      <c r="L323" t="s">
        <v>1231</v>
      </c>
      <c r="N323" t="s">
        <v>233</v>
      </c>
      <c r="P323" t="s">
        <v>1221</v>
      </c>
      <c r="Q323">
        <v>60500</v>
      </c>
      <c r="R323">
        <v>5800</v>
      </c>
      <c r="S323">
        <v>10.6</v>
      </c>
      <c r="T323">
        <v>60600</v>
      </c>
      <c r="U323">
        <v>60500</v>
      </c>
      <c r="V323">
        <v>-575</v>
      </c>
      <c r="W323">
        <v>342278</v>
      </c>
      <c r="X323">
        <v>20124</v>
      </c>
      <c r="Y323">
        <v>58200</v>
      </c>
      <c r="Z323">
        <v>61300</v>
      </c>
      <c r="AA323">
        <v>57000</v>
      </c>
      <c r="AB323">
        <v>2</v>
      </c>
      <c r="AC323">
        <v>131544</v>
      </c>
      <c r="AD323">
        <v>8628530500</v>
      </c>
      <c r="AE323">
        <v>162.41999999999999</v>
      </c>
      <c r="AF323">
        <v>0.76</v>
      </c>
      <c r="AG323">
        <v>201</v>
      </c>
      <c r="AH323">
        <v>180</v>
      </c>
      <c r="AI323">
        <v>27225</v>
      </c>
      <c r="AJ323">
        <v>2</v>
      </c>
      <c r="AK323">
        <v>0</v>
      </c>
      <c r="AL323">
        <v>0</v>
      </c>
      <c r="AM323">
        <v>0</v>
      </c>
    </row>
    <row r="324" spans="1:39" x14ac:dyDescent="0.55000000000000004">
      <c r="A324" t="s">
        <v>287</v>
      </c>
      <c r="B324" t="s">
        <v>263</v>
      </c>
      <c r="C324" t="s">
        <v>1230</v>
      </c>
      <c r="D324" t="s">
        <v>293</v>
      </c>
      <c r="E324" t="s">
        <v>294</v>
      </c>
      <c r="F324" t="s">
        <v>221</v>
      </c>
      <c r="H324" t="s">
        <v>1232</v>
      </c>
      <c r="I324" t="s">
        <v>222</v>
      </c>
      <c r="J324" t="s">
        <v>1233</v>
      </c>
      <c r="K324" t="s">
        <v>1234</v>
      </c>
      <c r="L324" t="s">
        <v>1235</v>
      </c>
      <c r="N324" t="s">
        <v>233</v>
      </c>
      <c r="P324" t="s">
        <v>1221</v>
      </c>
      <c r="Q324">
        <v>60400</v>
      </c>
      <c r="R324">
        <v>5700</v>
      </c>
      <c r="S324">
        <v>10.42</v>
      </c>
      <c r="T324">
        <v>60600</v>
      </c>
      <c r="U324">
        <v>60400</v>
      </c>
      <c r="V324">
        <v>-255</v>
      </c>
      <c r="W324">
        <v>342533</v>
      </c>
      <c r="X324">
        <v>20139</v>
      </c>
      <c r="Y324">
        <v>58200</v>
      </c>
      <c r="Z324">
        <v>61300</v>
      </c>
      <c r="AA324">
        <v>57000</v>
      </c>
      <c r="AB324">
        <v>2</v>
      </c>
      <c r="AC324">
        <v>131799</v>
      </c>
      <c r="AD324">
        <v>8643932500</v>
      </c>
      <c r="AE324">
        <v>162.54</v>
      </c>
      <c r="AF324">
        <v>0.76</v>
      </c>
      <c r="AG324">
        <v>200</v>
      </c>
      <c r="AH324">
        <v>179.59</v>
      </c>
      <c r="AI324">
        <v>27180</v>
      </c>
      <c r="AJ324">
        <v>2</v>
      </c>
      <c r="AK324">
        <v>0</v>
      </c>
      <c r="AL324">
        <v>0</v>
      </c>
      <c r="AM324">
        <v>0</v>
      </c>
    </row>
    <row r="325" spans="1:39" x14ac:dyDescent="0.55000000000000004">
      <c r="A325" t="s">
        <v>287</v>
      </c>
      <c r="B325" t="s">
        <v>264</v>
      </c>
      <c r="C325" t="s">
        <v>1230</v>
      </c>
      <c r="D325" t="s">
        <v>293</v>
      </c>
      <c r="E325" t="s">
        <v>294</v>
      </c>
      <c r="F325" t="s">
        <v>221</v>
      </c>
      <c r="H325" t="s">
        <v>1232</v>
      </c>
      <c r="I325" t="s">
        <v>222</v>
      </c>
      <c r="J325" t="s">
        <v>1233</v>
      </c>
      <c r="K325" t="s">
        <v>1234</v>
      </c>
      <c r="L325" t="s">
        <v>1236</v>
      </c>
      <c r="N325" t="s">
        <v>233</v>
      </c>
      <c r="P325" t="s">
        <v>1221</v>
      </c>
      <c r="Q325">
        <v>60400</v>
      </c>
      <c r="R325">
        <v>5700</v>
      </c>
      <c r="S325">
        <v>10.42</v>
      </c>
      <c r="T325">
        <v>60600</v>
      </c>
      <c r="U325">
        <v>60400</v>
      </c>
      <c r="V325">
        <v>-50</v>
      </c>
      <c r="W325">
        <v>342583</v>
      </c>
      <c r="X325">
        <v>20142</v>
      </c>
      <c r="Y325">
        <v>58200</v>
      </c>
      <c r="Z325">
        <v>61300</v>
      </c>
      <c r="AA325">
        <v>57000</v>
      </c>
      <c r="AB325">
        <v>2</v>
      </c>
      <c r="AC325">
        <v>131849</v>
      </c>
      <c r="AD325">
        <v>8646952500</v>
      </c>
      <c r="AE325">
        <v>162.57</v>
      </c>
      <c r="AF325">
        <v>0.76</v>
      </c>
      <c r="AG325">
        <v>200</v>
      </c>
      <c r="AH325">
        <v>179.51</v>
      </c>
      <c r="AI325">
        <v>27180</v>
      </c>
      <c r="AJ325">
        <v>2</v>
      </c>
      <c r="AK325">
        <v>0</v>
      </c>
      <c r="AL325">
        <v>0</v>
      </c>
      <c r="AM325">
        <v>0</v>
      </c>
    </row>
    <row r="326" spans="1:39" x14ac:dyDescent="0.55000000000000004">
      <c r="A326" t="s">
        <v>287</v>
      </c>
      <c r="B326" t="s">
        <v>265</v>
      </c>
      <c r="C326" t="s">
        <v>1237</v>
      </c>
      <c r="D326" t="s">
        <v>293</v>
      </c>
      <c r="E326" t="s">
        <v>294</v>
      </c>
      <c r="F326" t="s">
        <v>221</v>
      </c>
      <c r="H326" t="s">
        <v>1232</v>
      </c>
      <c r="I326" t="s">
        <v>222</v>
      </c>
      <c r="J326" t="s">
        <v>1233</v>
      </c>
      <c r="K326" t="s">
        <v>1234</v>
      </c>
      <c r="L326" t="s">
        <v>1238</v>
      </c>
      <c r="N326" t="s">
        <v>233</v>
      </c>
      <c r="P326" t="s">
        <v>1221</v>
      </c>
      <c r="Q326">
        <v>60400</v>
      </c>
      <c r="R326">
        <v>5700</v>
      </c>
      <c r="S326">
        <v>10.42</v>
      </c>
      <c r="T326">
        <v>60600</v>
      </c>
      <c r="U326">
        <v>60400</v>
      </c>
      <c r="V326">
        <v>-168</v>
      </c>
      <c r="W326">
        <v>342751</v>
      </c>
      <c r="X326">
        <v>20153</v>
      </c>
      <c r="Y326">
        <v>58200</v>
      </c>
      <c r="Z326">
        <v>61300</v>
      </c>
      <c r="AA326">
        <v>57000</v>
      </c>
      <c r="AB326">
        <v>2</v>
      </c>
      <c r="AC326">
        <v>132017</v>
      </c>
      <c r="AD326">
        <v>8657099700</v>
      </c>
      <c r="AE326">
        <v>162.65</v>
      </c>
      <c r="AF326">
        <v>0.76</v>
      </c>
      <c r="AG326">
        <v>200</v>
      </c>
      <c r="AH326">
        <v>179.24</v>
      </c>
      <c r="AI326">
        <v>27180</v>
      </c>
      <c r="AJ326">
        <v>2</v>
      </c>
      <c r="AK326">
        <v>0</v>
      </c>
      <c r="AL326">
        <v>0</v>
      </c>
      <c r="AM326">
        <v>0</v>
      </c>
    </row>
    <row r="327" spans="1:39" x14ac:dyDescent="0.55000000000000004">
      <c r="A327" t="s">
        <v>287</v>
      </c>
      <c r="B327" t="s">
        <v>266</v>
      </c>
      <c r="C327" t="s">
        <v>1237</v>
      </c>
      <c r="D327" t="s">
        <v>293</v>
      </c>
      <c r="E327" t="s">
        <v>294</v>
      </c>
      <c r="F327" t="s">
        <v>221</v>
      </c>
      <c r="H327" t="s">
        <v>1232</v>
      </c>
      <c r="I327" t="s">
        <v>222</v>
      </c>
      <c r="J327" t="s">
        <v>1233</v>
      </c>
      <c r="K327" t="s">
        <v>1234</v>
      </c>
      <c r="L327" t="s">
        <v>1239</v>
      </c>
      <c r="N327" t="s">
        <v>233</v>
      </c>
      <c r="P327" t="s">
        <v>1221</v>
      </c>
      <c r="Q327">
        <v>60400</v>
      </c>
      <c r="R327">
        <v>5700</v>
      </c>
      <c r="S327">
        <v>10.42</v>
      </c>
      <c r="T327">
        <v>60600</v>
      </c>
      <c r="U327">
        <v>60400</v>
      </c>
      <c r="V327">
        <v>-35</v>
      </c>
      <c r="W327">
        <v>342786</v>
      </c>
      <c r="X327">
        <v>20155</v>
      </c>
      <c r="Y327">
        <v>58200</v>
      </c>
      <c r="Z327">
        <v>61300</v>
      </c>
      <c r="AA327">
        <v>57000</v>
      </c>
      <c r="AB327">
        <v>2</v>
      </c>
      <c r="AC327">
        <v>132052</v>
      </c>
      <c r="AD327">
        <v>8659213700</v>
      </c>
      <c r="AE327">
        <v>162.66</v>
      </c>
      <c r="AF327">
        <v>0.76</v>
      </c>
      <c r="AG327">
        <v>200</v>
      </c>
      <c r="AH327">
        <v>179.18</v>
      </c>
      <c r="AI327">
        <v>27180</v>
      </c>
      <c r="AJ327">
        <v>2</v>
      </c>
      <c r="AK327">
        <v>0</v>
      </c>
      <c r="AL327">
        <v>0</v>
      </c>
      <c r="AM327">
        <v>0</v>
      </c>
    </row>
    <row r="328" spans="1:39" x14ac:dyDescent="0.55000000000000004">
      <c r="A328" t="s">
        <v>287</v>
      </c>
      <c r="B328" t="s">
        <v>267</v>
      </c>
      <c r="C328" t="s">
        <v>1237</v>
      </c>
      <c r="D328" t="s">
        <v>293</v>
      </c>
      <c r="E328" t="s">
        <v>294</v>
      </c>
      <c r="F328" t="s">
        <v>221</v>
      </c>
      <c r="H328" t="s">
        <v>1232</v>
      </c>
      <c r="I328" t="s">
        <v>222</v>
      </c>
      <c r="J328" t="s">
        <v>1233</v>
      </c>
      <c r="K328" t="s">
        <v>1234</v>
      </c>
      <c r="L328" t="s">
        <v>1240</v>
      </c>
      <c r="N328" t="s">
        <v>233</v>
      </c>
      <c r="P328" t="s">
        <v>1221</v>
      </c>
      <c r="Q328">
        <v>60400</v>
      </c>
      <c r="R328">
        <v>5700</v>
      </c>
      <c r="S328">
        <v>10.42</v>
      </c>
      <c r="T328">
        <v>60600</v>
      </c>
      <c r="U328">
        <v>60400</v>
      </c>
      <c r="V328">
        <v>-118</v>
      </c>
      <c r="W328">
        <v>342904</v>
      </c>
      <c r="X328">
        <v>20162</v>
      </c>
      <c r="Y328">
        <v>58200</v>
      </c>
      <c r="Z328">
        <v>61300</v>
      </c>
      <c r="AA328">
        <v>57000</v>
      </c>
      <c r="AB328">
        <v>2</v>
      </c>
      <c r="AC328">
        <v>132170</v>
      </c>
      <c r="AD328">
        <v>8666340900</v>
      </c>
      <c r="AE328">
        <v>162.72</v>
      </c>
      <c r="AF328">
        <v>0.76</v>
      </c>
      <c r="AG328">
        <v>200</v>
      </c>
      <c r="AH328">
        <v>178.99</v>
      </c>
      <c r="AI328">
        <v>27180</v>
      </c>
      <c r="AJ328">
        <v>2</v>
      </c>
      <c r="AK328">
        <v>0</v>
      </c>
      <c r="AL328">
        <v>0</v>
      </c>
      <c r="AM328">
        <v>0</v>
      </c>
    </row>
    <row r="329" spans="1:39" x14ac:dyDescent="0.55000000000000004">
      <c r="A329" t="s">
        <v>287</v>
      </c>
      <c r="B329" t="s">
        <v>1241</v>
      </c>
      <c r="C329" t="s">
        <v>1242</v>
      </c>
      <c r="D329" t="s">
        <v>293</v>
      </c>
      <c r="E329" t="s">
        <v>294</v>
      </c>
      <c r="F329" t="s">
        <v>221</v>
      </c>
      <c r="H329" t="s">
        <v>684</v>
      </c>
      <c r="I329" t="s">
        <v>222</v>
      </c>
      <c r="J329" t="s">
        <v>685</v>
      </c>
      <c r="K329" t="s">
        <v>686</v>
      </c>
      <c r="L329" t="s">
        <v>1243</v>
      </c>
      <c r="N329" t="s">
        <v>233</v>
      </c>
      <c r="P329" t="s">
        <v>1221</v>
      </c>
      <c r="Q329">
        <v>60500</v>
      </c>
      <c r="R329">
        <v>5800</v>
      </c>
      <c r="S329">
        <v>10.6</v>
      </c>
      <c r="T329">
        <v>60600</v>
      </c>
      <c r="U329">
        <v>60400</v>
      </c>
      <c r="V329">
        <v>-8</v>
      </c>
      <c r="W329">
        <v>342912</v>
      </c>
      <c r="X329">
        <v>20162</v>
      </c>
      <c r="Y329">
        <v>58200</v>
      </c>
      <c r="Z329">
        <v>61300</v>
      </c>
      <c r="AA329">
        <v>57000</v>
      </c>
      <c r="AB329">
        <v>2</v>
      </c>
      <c r="AC329">
        <v>132178</v>
      </c>
      <c r="AD329">
        <v>8666824900</v>
      </c>
      <c r="AE329">
        <v>162.72</v>
      </c>
      <c r="AF329">
        <v>0.76</v>
      </c>
      <c r="AG329">
        <v>201</v>
      </c>
      <c r="AH329">
        <v>178.98</v>
      </c>
      <c r="AI329">
        <v>27225</v>
      </c>
      <c r="AJ329">
        <v>2</v>
      </c>
      <c r="AK329">
        <v>0</v>
      </c>
      <c r="AL329">
        <v>0</v>
      </c>
      <c r="AM329">
        <v>0</v>
      </c>
    </row>
    <row r="330" spans="1:39" x14ac:dyDescent="0.55000000000000004">
      <c r="A330" t="s">
        <v>287</v>
      </c>
      <c r="B330" t="s">
        <v>268</v>
      </c>
      <c r="C330" t="s">
        <v>1244</v>
      </c>
      <c r="D330" t="s">
        <v>293</v>
      </c>
      <c r="E330" t="s">
        <v>294</v>
      </c>
      <c r="F330" t="s">
        <v>221</v>
      </c>
      <c r="H330" t="s">
        <v>1232</v>
      </c>
      <c r="I330" t="s">
        <v>222</v>
      </c>
      <c r="J330" t="s">
        <v>1233</v>
      </c>
      <c r="K330" t="s">
        <v>1234</v>
      </c>
      <c r="L330" t="s">
        <v>1245</v>
      </c>
      <c r="N330" t="s">
        <v>233</v>
      </c>
      <c r="P330" t="s">
        <v>1221</v>
      </c>
      <c r="Q330">
        <v>60400</v>
      </c>
      <c r="R330">
        <v>5700</v>
      </c>
      <c r="S330">
        <v>10.42</v>
      </c>
      <c r="T330">
        <v>60600</v>
      </c>
      <c r="U330">
        <v>60400</v>
      </c>
      <c r="V330">
        <v>-82</v>
      </c>
      <c r="W330">
        <v>342994</v>
      </c>
      <c r="X330">
        <v>20167</v>
      </c>
      <c r="Y330">
        <v>58200</v>
      </c>
      <c r="Z330">
        <v>61300</v>
      </c>
      <c r="AA330">
        <v>57000</v>
      </c>
      <c r="AB330">
        <v>2</v>
      </c>
      <c r="AC330">
        <v>132260</v>
      </c>
      <c r="AD330">
        <v>8671777700</v>
      </c>
      <c r="AE330">
        <v>162.76</v>
      </c>
      <c r="AF330">
        <v>0.76</v>
      </c>
      <c r="AG330">
        <v>200</v>
      </c>
      <c r="AH330">
        <v>178.85</v>
      </c>
      <c r="AI330">
        <v>27180</v>
      </c>
      <c r="AJ330">
        <v>2</v>
      </c>
      <c r="AK330">
        <v>0</v>
      </c>
      <c r="AL330">
        <v>0</v>
      </c>
      <c r="AM330">
        <v>0</v>
      </c>
    </row>
    <row r="331" spans="1:39" x14ac:dyDescent="0.55000000000000004">
      <c r="A331" t="s">
        <v>287</v>
      </c>
      <c r="B331" t="s">
        <v>269</v>
      </c>
      <c r="C331" t="s">
        <v>1246</v>
      </c>
      <c r="D331" t="s">
        <v>293</v>
      </c>
      <c r="E331" t="s">
        <v>294</v>
      </c>
      <c r="F331" t="s">
        <v>221</v>
      </c>
      <c r="H331" t="s">
        <v>1232</v>
      </c>
      <c r="I331" t="s">
        <v>222</v>
      </c>
      <c r="J331" t="s">
        <v>1233</v>
      </c>
      <c r="K331" t="s">
        <v>1234</v>
      </c>
      <c r="L331" t="s">
        <v>1247</v>
      </c>
      <c r="N331" t="s">
        <v>233</v>
      </c>
      <c r="P331" t="s">
        <v>1248</v>
      </c>
      <c r="Q331">
        <v>60400</v>
      </c>
      <c r="R331">
        <v>5700</v>
      </c>
      <c r="S331">
        <v>10.42</v>
      </c>
      <c r="T331">
        <v>60500</v>
      </c>
      <c r="U331">
        <v>60400</v>
      </c>
      <c r="V331">
        <v>-81</v>
      </c>
      <c r="W331">
        <v>343075</v>
      </c>
      <c r="X331">
        <v>20172</v>
      </c>
      <c r="Y331">
        <v>58200</v>
      </c>
      <c r="Z331">
        <v>61300</v>
      </c>
      <c r="AA331">
        <v>57000</v>
      </c>
      <c r="AB331">
        <v>2</v>
      </c>
      <c r="AC331">
        <v>132341</v>
      </c>
      <c r="AD331">
        <v>8676670100</v>
      </c>
      <c r="AE331">
        <v>162.80000000000001</v>
      </c>
      <c r="AF331">
        <v>0.76</v>
      </c>
      <c r="AG331">
        <v>200</v>
      </c>
      <c r="AH331">
        <v>178.72</v>
      </c>
      <c r="AI331">
        <v>27180</v>
      </c>
      <c r="AJ331">
        <v>2</v>
      </c>
      <c r="AK331">
        <v>0</v>
      </c>
      <c r="AL331">
        <v>0</v>
      </c>
      <c r="AM331">
        <v>0</v>
      </c>
    </row>
    <row r="332" spans="1:39" x14ac:dyDescent="0.55000000000000004">
      <c r="A332" t="s">
        <v>287</v>
      </c>
      <c r="B332" t="s">
        <v>270</v>
      </c>
      <c r="C332" t="s">
        <v>1246</v>
      </c>
      <c r="D332" t="s">
        <v>293</v>
      </c>
      <c r="E332" t="s">
        <v>294</v>
      </c>
      <c r="F332" t="s">
        <v>221</v>
      </c>
      <c r="H332" t="s">
        <v>684</v>
      </c>
      <c r="I332" t="s">
        <v>222</v>
      </c>
      <c r="J332" t="s">
        <v>685</v>
      </c>
      <c r="K332" t="s">
        <v>686</v>
      </c>
      <c r="L332" t="s">
        <v>1249</v>
      </c>
      <c r="N332" t="s">
        <v>233</v>
      </c>
      <c r="P332" t="s">
        <v>1248</v>
      </c>
      <c r="Q332">
        <v>60500</v>
      </c>
      <c r="R332">
        <v>5800</v>
      </c>
      <c r="S332">
        <v>10.6</v>
      </c>
      <c r="T332">
        <v>60500</v>
      </c>
      <c r="U332">
        <v>60400</v>
      </c>
      <c r="V332">
        <v>10</v>
      </c>
      <c r="W332">
        <v>343085</v>
      </c>
      <c r="X332">
        <v>20173</v>
      </c>
      <c r="Y332">
        <v>58200</v>
      </c>
      <c r="Z332">
        <v>61300</v>
      </c>
      <c r="AA332">
        <v>57000</v>
      </c>
      <c r="AB332">
        <v>2</v>
      </c>
      <c r="AC332">
        <v>132351</v>
      </c>
      <c r="AD332">
        <v>8677275100</v>
      </c>
      <c r="AE332">
        <v>162.80000000000001</v>
      </c>
      <c r="AF332">
        <v>0.76</v>
      </c>
      <c r="AG332">
        <v>201</v>
      </c>
      <c r="AH332">
        <v>178.72</v>
      </c>
      <c r="AI332">
        <v>27225</v>
      </c>
      <c r="AJ332">
        <v>2</v>
      </c>
      <c r="AK332">
        <v>0</v>
      </c>
      <c r="AL332">
        <v>0</v>
      </c>
      <c r="AM332">
        <v>0</v>
      </c>
    </row>
    <row r="333" spans="1:39" x14ac:dyDescent="0.55000000000000004">
      <c r="A333" t="s">
        <v>287</v>
      </c>
      <c r="B333" t="s">
        <v>271</v>
      </c>
      <c r="C333" t="s">
        <v>1250</v>
      </c>
      <c r="D333" t="s">
        <v>293</v>
      </c>
      <c r="E333" t="s">
        <v>294</v>
      </c>
      <c r="F333" t="s">
        <v>221</v>
      </c>
      <c r="H333" t="s">
        <v>1232</v>
      </c>
      <c r="I333" t="s">
        <v>222</v>
      </c>
      <c r="J333" t="s">
        <v>1233</v>
      </c>
      <c r="K333" t="s">
        <v>1234</v>
      </c>
      <c r="L333" t="s">
        <v>1251</v>
      </c>
      <c r="N333" t="s">
        <v>233</v>
      </c>
      <c r="P333" t="s">
        <v>1248</v>
      </c>
      <c r="Q333">
        <v>60400</v>
      </c>
      <c r="R333">
        <v>5700</v>
      </c>
      <c r="S333">
        <v>10.42</v>
      </c>
      <c r="T333">
        <v>60500</v>
      </c>
      <c r="U333">
        <v>60400</v>
      </c>
      <c r="V333">
        <v>-17</v>
      </c>
      <c r="W333">
        <v>343102</v>
      </c>
      <c r="X333">
        <v>20174</v>
      </c>
      <c r="Y333">
        <v>58200</v>
      </c>
      <c r="Z333">
        <v>61300</v>
      </c>
      <c r="AA333">
        <v>57000</v>
      </c>
      <c r="AB333">
        <v>2</v>
      </c>
      <c r="AC333">
        <v>132368</v>
      </c>
      <c r="AD333">
        <v>8678301900</v>
      </c>
      <c r="AE333">
        <v>162.81</v>
      </c>
      <c r="AF333">
        <v>0.76</v>
      </c>
      <c r="AG333">
        <v>200</v>
      </c>
      <c r="AH333">
        <v>178.7</v>
      </c>
      <c r="AI333">
        <v>27180</v>
      </c>
      <c r="AJ333">
        <v>2</v>
      </c>
      <c r="AK333">
        <v>0</v>
      </c>
      <c r="AL333">
        <v>0</v>
      </c>
      <c r="AM333">
        <v>0</v>
      </c>
    </row>
    <row r="334" spans="1:39" x14ac:dyDescent="0.55000000000000004">
      <c r="A334" t="s">
        <v>287</v>
      </c>
      <c r="B334" t="s">
        <v>272</v>
      </c>
      <c r="C334" t="s">
        <v>1252</v>
      </c>
      <c r="D334" t="s">
        <v>293</v>
      </c>
      <c r="E334" t="s">
        <v>294</v>
      </c>
      <c r="F334" t="s">
        <v>221</v>
      </c>
      <c r="H334" t="s">
        <v>1232</v>
      </c>
      <c r="I334" t="s">
        <v>222</v>
      </c>
      <c r="J334" t="s">
        <v>1233</v>
      </c>
      <c r="K334" t="s">
        <v>1234</v>
      </c>
      <c r="L334" t="s">
        <v>1253</v>
      </c>
      <c r="N334" t="s">
        <v>233</v>
      </c>
      <c r="P334" t="s">
        <v>1248</v>
      </c>
      <c r="Q334">
        <v>60400</v>
      </c>
      <c r="R334">
        <v>5700</v>
      </c>
      <c r="S334">
        <v>10.42</v>
      </c>
      <c r="T334">
        <v>60500</v>
      </c>
      <c r="U334">
        <v>60400</v>
      </c>
      <c r="V334">
        <v>-59</v>
      </c>
      <c r="W334">
        <v>343161</v>
      </c>
      <c r="X334">
        <v>20177</v>
      </c>
      <c r="Y334">
        <v>58200</v>
      </c>
      <c r="Z334">
        <v>61300</v>
      </c>
      <c r="AA334">
        <v>57000</v>
      </c>
      <c r="AB334">
        <v>2</v>
      </c>
      <c r="AC334">
        <v>132427</v>
      </c>
      <c r="AD334">
        <v>8681865500</v>
      </c>
      <c r="AE334">
        <v>162.84</v>
      </c>
      <c r="AF334">
        <v>0.76</v>
      </c>
      <c r="AG334">
        <v>200</v>
      </c>
      <c r="AH334">
        <v>178.6</v>
      </c>
      <c r="AI334">
        <v>27180</v>
      </c>
      <c r="AJ334">
        <v>2</v>
      </c>
      <c r="AK334">
        <v>0</v>
      </c>
      <c r="AL334">
        <v>0</v>
      </c>
      <c r="AM334">
        <v>0</v>
      </c>
    </row>
    <row r="335" spans="1:39" x14ac:dyDescent="0.55000000000000004">
      <c r="A335" t="s">
        <v>287</v>
      </c>
      <c r="B335" t="s">
        <v>273</v>
      </c>
      <c r="C335" t="s">
        <v>1254</v>
      </c>
      <c r="D335" t="s">
        <v>293</v>
      </c>
      <c r="E335" t="s">
        <v>294</v>
      </c>
      <c r="F335" t="s">
        <v>221</v>
      </c>
      <c r="H335" t="s">
        <v>1232</v>
      </c>
      <c r="I335" t="s">
        <v>222</v>
      </c>
      <c r="J335" t="s">
        <v>1233</v>
      </c>
      <c r="K335" t="s">
        <v>1234</v>
      </c>
      <c r="L335" t="s">
        <v>1255</v>
      </c>
      <c r="N335" t="s">
        <v>233</v>
      </c>
      <c r="P335" t="s">
        <v>1248</v>
      </c>
      <c r="Q335">
        <v>60400</v>
      </c>
      <c r="R335">
        <v>5700</v>
      </c>
      <c r="S335">
        <v>10.42</v>
      </c>
      <c r="T335">
        <v>60500</v>
      </c>
      <c r="U335">
        <v>60400</v>
      </c>
      <c r="V335">
        <v>-500</v>
      </c>
      <c r="W335">
        <v>343661</v>
      </c>
      <c r="X335">
        <v>20207</v>
      </c>
      <c r="Y335">
        <v>58200</v>
      </c>
      <c r="Z335">
        <v>61300</v>
      </c>
      <c r="AA335">
        <v>57000</v>
      </c>
      <c r="AB335">
        <v>2</v>
      </c>
      <c r="AC335">
        <v>132927</v>
      </c>
      <c r="AD335">
        <v>8712065500</v>
      </c>
      <c r="AE335">
        <v>163.08000000000001</v>
      </c>
      <c r="AF335">
        <v>0.76</v>
      </c>
      <c r="AG335">
        <v>200</v>
      </c>
      <c r="AH335">
        <v>177.81</v>
      </c>
      <c r="AI335">
        <v>27180</v>
      </c>
      <c r="AJ335">
        <v>2</v>
      </c>
      <c r="AK335">
        <v>0</v>
      </c>
      <c r="AL335">
        <v>0</v>
      </c>
      <c r="AM335">
        <v>0</v>
      </c>
    </row>
    <row r="336" spans="1:39" x14ac:dyDescent="0.55000000000000004">
      <c r="A336" t="s">
        <v>287</v>
      </c>
      <c r="B336" t="s">
        <v>274</v>
      </c>
      <c r="C336" t="s">
        <v>1256</v>
      </c>
      <c r="D336" t="s">
        <v>293</v>
      </c>
      <c r="E336" t="s">
        <v>294</v>
      </c>
      <c r="F336" t="s">
        <v>221</v>
      </c>
      <c r="H336" t="s">
        <v>1232</v>
      </c>
      <c r="I336" t="s">
        <v>222</v>
      </c>
      <c r="J336" t="s">
        <v>1233</v>
      </c>
      <c r="K336" t="s">
        <v>1234</v>
      </c>
      <c r="L336" t="s">
        <v>1257</v>
      </c>
      <c r="N336" t="s">
        <v>233</v>
      </c>
      <c r="P336" t="s">
        <v>1248</v>
      </c>
      <c r="Q336">
        <v>60400</v>
      </c>
      <c r="R336">
        <v>5700</v>
      </c>
      <c r="S336">
        <v>10.42</v>
      </c>
      <c r="T336">
        <v>60500</v>
      </c>
      <c r="U336">
        <v>60400</v>
      </c>
      <c r="V336">
        <v>-63</v>
      </c>
      <c r="W336">
        <v>343724</v>
      </c>
      <c r="X336">
        <v>20211</v>
      </c>
      <c r="Y336">
        <v>58200</v>
      </c>
      <c r="Z336">
        <v>61300</v>
      </c>
      <c r="AA336">
        <v>57000</v>
      </c>
      <c r="AB336">
        <v>2</v>
      </c>
      <c r="AC336">
        <v>132990</v>
      </c>
      <c r="AD336">
        <v>8715870700</v>
      </c>
      <c r="AE336">
        <v>163.11000000000001</v>
      </c>
      <c r="AF336">
        <v>0.76</v>
      </c>
      <c r="AG336">
        <v>200</v>
      </c>
      <c r="AH336">
        <v>177.71</v>
      </c>
      <c r="AI336">
        <v>27180</v>
      </c>
      <c r="AJ336">
        <v>2</v>
      </c>
      <c r="AK336">
        <v>0</v>
      </c>
      <c r="AL336">
        <v>0</v>
      </c>
      <c r="AM336">
        <v>0</v>
      </c>
    </row>
    <row r="337" spans="1:39" x14ac:dyDescent="0.55000000000000004">
      <c r="A337" t="s">
        <v>287</v>
      </c>
      <c r="B337" t="s">
        <v>275</v>
      </c>
      <c r="C337" t="s">
        <v>1258</v>
      </c>
      <c r="D337" t="s">
        <v>293</v>
      </c>
      <c r="E337" t="s">
        <v>294</v>
      </c>
      <c r="F337" t="s">
        <v>221</v>
      </c>
      <c r="H337" t="s">
        <v>1232</v>
      </c>
      <c r="I337" t="s">
        <v>222</v>
      </c>
      <c r="J337" t="s">
        <v>1233</v>
      </c>
      <c r="K337" t="s">
        <v>1234</v>
      </c>
      <c r="L337" t="s">
        <v>1259</v>
      </c>
      <c r="N337" t="s">
        <v>233</v>
      </c>
      <c r="P337" t="s">
        <v>1248</v>
      </c>
      <c r="Q337">
        <v>60400</v>
      </c>
      <c r="R337">
        <v>5700</v>
      </c>
      <c r="S337">
        <v>10.42</v>
      </c>
      <c r="T337">
        <v>60500</v>
      </c>
      <c r="U337">
        <v>60400</v>
      </c>
      <c r="V337">
        <v>-320</v>
      </c>
      <c r="W337">
        <v>344044</v>
      </c>
      <c r="X337">
        <v>20231</v>
      </c>
      <c r="Y337">
        <v>58200</v>
      </c>
      <c r="Z337">
        <v>61300</v>
      </c>
      <c r="AA337">
        <v>57000</v>
      </c>
      <c r="AB337">
        <v>2</v>
      </c>
      <c r="AC337">
        <v>133310</v>
      </c>
      <c r="AD337">
        <v>8735198700</v>
      </c>
      <c r="AE337">
        <v>163.26</v>
      </c>
      <c r="AF337">
        <v>0.76</v>
      </c>
      <c r="AG337">
        <v>200</v>
      </c>
      <c r="AH337">
        <v>177.2</v>
      </c>
      <c r="AI337">
        <v>27180</v>
      </c>
      <c r="AJ337">
        <v>2</v>
      </c>
      <c r="AK337">
        <v>0</v>
      </c>
      <c r="AL337">
        <v>0</v>
      </c>
      <c r="AM337">
        <v>0</v>
      </c>
    </row>
    <row r="338" spans="1:39" x14ac:dyDescent="0.55000000000000004">
      <c r="A338" t="s">
        <v>287</v>
      </c>
      <c r="B338" t="s">
        <v>276</v>
      </c>
      <c r="C338" t="s">
        <v>1258</v>
      </c>
      <c r="D338" t="s">
        <v>293</v>
      </c>
      <c r="E338" t="s">
        <v>294</v>
      </c>
      <c r="F338" t="s">
        <v>221</v>
      </c>
      <c r="H338" t="s">
        <v>1232</v>
      </c>
      <c r="I338" t="s">
        <v>222</v>
      </c>
      <c r="J338" t="s">
        <v>1233</v>
      </c>
      <c r="K338" t="s">
        <v>1234</v>
      </c>
      <c r="L338" t="s">
        <v>1260</v>
      </c>
      <c r="N338" t="s">
        <v>233</v>
      </c>
      <c r="P338" t="s">
        <v>1248</v>
      </c>
      <c r="Q338">
        <v>60400</v>
      </c>
      <c r="R338">
        <v>5700</v>
      </c>
      <c r="S338">
        <v>10.42</v>
      </c>
      <c r="T338">
        <v>60500</v>
      </c>
      <c r="U338">
        <v>60400</v>
      </c>
      <c r="V338">
        <v>-200</v>
      </c>
      <c r="W338">
        <v>344244</v>
      </c>
      <c r="X338">
        <v>20243</v>
      </c>
      <c r="Y338">
        <v>58200</v>
      </c>
      <c r="Z338">
        <v>61300</v>
      </c>
      <c r="AA338">
        <v>57000</v>
      </c>
      <c r="AB338">
        <v>2</v>
      </c>
      <c r="AC338">
        <v>133510</v>
      </c>
      <c r="AD338">
        <v>8747278700</v>
      </c>
      <c r="AE338">
        <v>163.35</v>
      </c>
      <c r="AF338">
        <v>0.76</v>
      </c>
      <c r="AG338">
        <v>200</v>
      </c>
      <c r="AH338">
        <v>176.89</v>
      </c>
      <c r="AI338">
        <v>27180</v>
      </c>
      <c r="AJ338">
        <v>2</v>
      </c>
      <c r="AK338">
        <v>0</v>
      </c>
      <c r="AL338">
        <v>0</v>
      </c>
      <c r="AM338">
        <v>0</v>
      </c>
    </row>
    <row r="339" spans="1:39" x14ac:dyDescent="0.55000000000000004">
      <c r="A339" t="s">
        <v>287</v>
      </c>
      <c r="B339" t="s">
        <v>277</v>
      </c>
      <c r="C339" t="s">
        <v>1261</v>
      </c>
      <c r="D339" t="s">
        <v>293</v>
      </c>
      <c r="E339" t="s">
        <v>294</v>
      </c>
      <c r="F339" t="s">
        <v>221</v>
      </c>
      <c r="H339" t="s">
        <v>1232</v>
      </c>
      <c r="I339" t="s">
        <v>222</v>
      </c>
      <c r="J339" t="s">
        <v>1233</v>
      </c>
      <c r="K339" t="s">
        <v>1234</v>
      </c>
      <c r="L339" t="s">
        <v>1262</v>
      </c>
      <c r="N339" t="s">
        <v>233</v>
      </c>
      <c r="P339" t="s">
        <v>1248</v>
      </c>
      <c r="Q339">
        <v>60400</v>
      </c>
      <c r="R339">
        <v>5700</v>
      </c>
      <c r="S339">
        <v>10.42</v>
      </c>
      <c r="T339">
        <v>60400</v>
      </c>
      <c r="U339">
        <v>60300</v>
      </c>
      <c r="V339">
        <v>-353</v>
      </c>
      <c r="W339">
        <v>344597</v>
      </c>
      <c r="X339">
        <v>20264</v>
      </c>
      <c r="Y339">
        <v>58200</v>
      </c>
      <c r="Z339">
        <v>61300</v>
      </c>
      <c r="AA339">
        <v>57000</v>
      </c>
      <c r="AB339">
        <v>2</v>
      </c>
      <c r="AC339">
        <v>133863</v>
      </c>
      <c r="AD339">
        <v>8768599900</v>
      </c>
      <c r="AE339">
        <v>163.52000000000001</v>
      </c>
      <c r="AF339">
        <v>0.77</v>
      </c>
      <c r="AG339">
        <v>200</v>
      </c>
      <c r="AH339">
        <v>176.33</v>
      </c>
      <c r="AI339">
        <v>27180</v>
      </c>
      <c r="AJ339">
        <v>2</v>
      </c>
      <c r="AK339">
        <v>0</v>
      </c>
      <c r="AL339">
        <v>0</v>
      </c>
      <c r="AM339">
        <v>0</v>
      </c>
    </row>
    <row r="340" spans="1:39" x14ac:dyDescent="0.55000000000000004">
      <c r="A340" t="s">
        <v>287</v>
      </c>
      <c r="B340" t="s">
        <v>278</v>
      </c>
      <c r="C340" t="s">
        <v>1263</v>
      </c>
      <c r="D340" t="s">
        <v>293</v>
      </c>
      <c r="E340" t="s">
        <v>294</v>
      </c>
      <c r="F340" t="s">
        <v>221</v>
      </c>
      <c r="H340" t="s">
        <v>1232</v>
      </c>
      <c r="I340" t="s">
        <v>222</v>
      </c>
      <c r="J340" t="s">
        <v>1233</v>
      </c>
      <c r="K340" t="s">
        <v>1234</v>
      </c>
      <c r="L340" t="s">
        <v>1264</v>
      </c>
      <c r="N340" t="s">
        <v>233</v>
      </c>
      <c r="P340" t="s">
        <v>1248</v>
      </c>
      <c r="Q340">
        <v>60400</v>
      </c>
      <c r="R340">
        <v>5700</v>
      </c>
      <c r="S340">
        <v>10.42</v>
      </c>
      <c r="T340">
        <v>60400</v>
      </c>
      <c r="U340">
        <v>60300</v>
      </c>
      <c r="V340">
        <v>10</v>
      </c>
      <c r="W340">
        <v>344607</v>
      </c>
      <c r="X340">
        <v>20265</v>
      </c>
      <c r="Y340">
        <v>58200</v>
      </c>
      <c r="Z340">
        <v>61300</v>
      </c>
      <c r="AA340">
        <v>57000</v>
      </c>
      <c r="AB340">
        <v>2</v>
      </c>
      <c r="AC340">
        <v>133873</v>
      </c>
      <c r="AD340">
        <v>8769203900</v>
      </c>
      <c r="AE340">
        <v>163.53</v>
      </c>
      <c r="AF340">
        <v>0.77</v>
      </c>
      <c r="AG340">
        <v>200</v>
      </c>
      <c r="AH340">
        <v>176.34</v>
      </c>
      <c r="AI340">
        <v>27180</v>
      </c>
      <c r="AJ340">
        <v>2</v>
      </c>
      <c r="AK340">
        <v>0</v>
      </c>
      <c r="AL340">
        <v>0</v>
      </c>
      <c r="AM340">
        <v>0</v>
      </c>
    </row>
    <row r="341" spans="1:39" x14ac:dyDescent="0.55000000000000004">
      <c r="A341" t="s">
        <v>287</v>
      </c>
      <c r="B341" t="s">
        <v>279</v>
      </c>
      <c r="C341" t="s">
        <v>1265</v>
      </c>
      <c r="D341" t="s">
        <v>293</v>
      </c>
      <c r="E341" t="s">
        <v>294</v>
      </c>
      <c r="F341" t="s">
        <v>221</v>
      </c>
      <c r="H341" t="s">
        <v>1266</v>
      </c>
      <c r="I341" t="s">
        <v>222</v>
      </c>
      <c r="J341" t="s">
        <v>1267</v>
      </c>
      <c r="K341" t="s">
        <v>234</v>
      </c>
      <c r="L341" t="s">
        <v>1268</v>
      </c>
      <c r="N341" t="s">
        <v>233</v>
      </c>
      <c r="P341" t="s">
        <v>1269</v>
      </c>
      <c r="Q341">
        <v>60300</v>
      </c>
      <c r="R341">
        <v>5600</v>
      </c>
      <c r="S341">
        <v>10.24</v>
      </c>
      <c r="T341">
        <v>60400</v>
      </c>
      <c r="U341">
        <v>60300</v>
      </c>
      <c r="V341">
        <v>-5</v>
      </c>
      <c r="W341">
        <v>344612</v>
      </c>
      <c r="X341">
        <v>20265</v>
      </c>
      <c r="Y341">
        <v>58200</v>
      </c>
      <c r="Z341">
        <v>61300</v>
      </c>
      <c r="AA341">
        <v>57000</v>
      </c>
      <c r="AB341">
        <v>2</v>
      </c>
      <c r="AC341">
        <v>133878</v>
      </c>
      <c r="AD341">
        <v>8769505400</v>
      </c>
      <c r="AE341">
        <v>163.53</v>
      </c>
      <c r="AF341">
        <v>0.77</v>
      </c>
      <c r="AG341">
        <v>200</v>
      </c>
      <c r="AH341">
        <v>176.34</v>
      </c>
      <c r="AI341">
        <v>27135</v>
      </c>
      <c r="AJ341">
        <v>2</v>
      </c>
      <c r="AK341">
        <v>0</v>
      </c>
      <c r="AL341">
        <v>0</v>
      </c>
      <c r="AM341">
        <v>0</v>
      </c>
    </row>
    <row r="342" spans="1:39" x14ac:dyDescent="0.55000000000000004">
      <c r="A342" t="s">
        <v>287</v>
      </c>
      <c r="B342" t="s">
        <v>280</v>
      </c>
      <c r="C342" t="s">
        <v>1270</v>
      </c>
      <c r="D342" t="s">
        <v>1271</v>
      </c>
      <c r="E342" t="s">
        <v>294</v>
      </c>
      <c r="F342" t="s">
        <v>221</v>
      </c>
      <c r="H342" t="s">
        <v>1272</v>
      </c>
      <c r="J342" t="s">
        <v>331</v>
      </c>
      <c r="L342" t="s">
        <v>288</v>
      </c>
    </row>
    <row r="343" spans="1:39" x14ac:dyDescent="0.55000000000000004">
      <c r="A343" t="s">
        <v>287</v>
      </c>
      <c r="B343" t="s">
        <v>281</v>
      </c>
      <c r="C343" t="s">
        <v>1273</v>
      </c>
      <c r="D343" t="s">
        <v>293</v>
      </c>
      <c r="E343" t="s">
        <v>294</v>
      </c>
      <c r="F343" t="s">
        <v>289</v>
      </c>
      <c r="H343" t="s">
        <v>1266</v>
      </c>
      <c r="I343" t="s">
        <v>222</v>
      </c>
      <c r="J343" t="s">
        <v>1267</v>
      </c>
      <c r="K343" t="s">
        <v>234</v>
      </c>
      <c r="L343" t="s">
        <v>1274</v>
      </c>
      <c r="N343" t="s">
        <v>233</v>
      </c>
      <c r="P343" t="s">
        <v>1269</v>
      </c>
      <c r="Q343">
        <v>60300</v>
      </c>
      <c r="R343">
        <v>5600</v>
      </c>
      <c r="S343">
        <v>10.24</v>
      </c>
      <c r="T343">
        <v>60400</v>
      </c>
      <c r="U343">
        <v>60300</v>
      </c>
      <c r="V343">
        <v>-4</v>
      </c>
      <c r="W343">
        <v>344616</v>
      </c>
      <c r="X343">
        <v>20265</v>
      </c>
      <c r="Y343">
        <v>58200</v>
      </c>
      <c r="Z343">
        <v>61300</v>
      </c>
      <c r="AA343">
        <v>57000</v>
      </c>
      <c r="AB343">
        <v>2</v>
      </c>
      <c r="AC343">
        <v>133882</v>
      </c>
      <c r="AD343">
        <v>8769746600</v>
      </c>
      <c r="AE343">
        <v>163.53</v>
      </c>
      <c r="AF343">
        <v>0.77</v>
      </c>
      <c r="AG343">
        <v>200</v>
      </c>
      <c r="AH343">
        <v>176.33</v>
      </c>
      <c r="AI343">
        <v>27135</v>
      </c>
      <c r="AJ343">
        <v>2</v>
      </c>
      <c r="AK343">
        <v>0</v>
      </c>
      <c r="AL343">
        <v>0</v>
      </c>
      <c r="AM343">
        <v>0</v>
      </c>
    </row>
    <row r="344" spans="1:39" x14ac:dyDescent="0.55000000000000004">
      <c r="A344" t="s">
        <v>287</v>
      </c>
      <c r="B344" t="s">
        <v>282</v>
      </c>
      <c r="C344" t="s">
        <v>1275</v>
      </c>
      <c r="D344" t="s">
        <v>293</v>
      </c>
      <c r="E344" t="s">
        <v>294</v>
      </c>
      <c r="F344" t="s">
        <v>289</v>
      </c>
      <c r="H344" t="s">
        <v>1266</v>
      </c>
      <c r="I344" t="s">
        <v>222</v>
      </c>
      <c r="J344" t="s">
        <v>1267</v>
      </c>
      <c r="K344" t="s">
        <v>234</v>
      </c>
      <c r="L344" t="s">
        <v>1276</v>
      </c>
      <c r="N344" t="s">
        <v>233</v>
      </c>
      <c r="P344" t="s">
        <v>1269</v>
      </c>
      <c r="Q344">
        <v>60300</v>
      </c>
      <c r="R344">
        <v>5600</v>
      </c>
      <c r="S344">
        <v>10.24</v>
      </c>
      <c r="T344">
        <v>60400</v>
      </c>
      <c r="U344">
        <v>60300</v>
      </c>
      <c r="V344">
        <v>-1</v>
      </c>
      <c r="W344">
        <v>344617</v>
      </c>
      <c r="X344">
        <v>20265</v>
      </c>
      <c r="Y344">
        <v>58200</v>
      </c>
      <c r="Z344">
        <v>61300</v>
      </c>
      <c r="AA344">
        <v>57000</v>
      </c>
      <c r="AB344">
        <v>2</v>
      </c>
      <c r="AC344">
        <v>133883</v>
      </c>
      <c r="AD344">
        <v>8769806900</v>
      </c>
      <c r="AE344">
        <v>163.53</v>
      </c>
      <c r="AF344">
        <v>0.77</v>
      </c>
      <c r="AG344">
        <v>200</v>
      </c>
      <c r="AH344">
        <v>176.33</v>
      </c>
      <c r="AI344">
        <v>27135</v>
      </c>
      <c r="AJ344">
        <v>2</v>
      </c>
      <c r="AK344">
        <v>0</v>
      </c>
      <c r="AL344">
        <v>0</v>
      </c>
      <c r="AM344">
        <v>0</v>
      </c>
    </row>
    <row r="345" spans="1:39" x14ac:dyDescent="0.55000000000000004">
      <c r="A345" t="s">
        <v>287</v>
      </c>
      <c r="B345" t="s">
        <v>283</v>
      </c>
      <c r="C345" t="s">
        <v>1277</v>
      </c>
      <c r="D345" t="s">
        <v>330</v>
      </c>
      <c r="E345" t="s">
        <v>294</v>
      </c>
      <c r="F345" t="s">
        <v>289</v>
      </c>
      <c r="H345" t="s">
        <v>1278</v>
      </c>
      <c r="J345" t="s">
        <v>331</v>
      </c>
      <c r="L345" t="s">
        <v>223</v>
      </c>
      <c r="N345" t="s">
        <v>224</v>
      </c>
    </row>
    <row r="346" spans="1:39" x14ac:dyDescent="0.55000000000000004">
      <c r="A346" t="s">
        <v>287</v>
      </c>
      <c r="B346" t="s">
        <v>284</v>
      </c>
      <c r="C346" t="s">
        <v>1279</v>
      </c>
      <c r="D346" t="s">
        <v>330</v>
      </c>
      <c r="E346" t="s">
        <v>294</v>
      </c>
      <c r="F346" t="s">
        <v>289</v>
      </c>
      <c r="H346" t="s">
        <v>1280</v>
      </c>
      <c r="I346" t="s">
        <v>225</v>
      </c>
      <c r="K346" t="s">
        <v>226</v>
      </c>
    </row>
    <row r="347" spans="1:39" x14ac:dyDescent="0.55000000000000004">
      <c r="A347" t="s">
        <v>1281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10월</vt:lpstr>
      <vt:lpstr>10월 틱속도, 양거래</vt:lpstr>
      <vt:lpstr>10%~12% 이내 검색 유효성 발견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kihoon</dc:creator>
  <cp:lastModifiedBy>Windows 사용자</cp:lastModifiedBy>
  <dcterms:created xsi:type="dcterms:W3CDTF">2016-10-07T08:20:09Z</dcterms:created>
  <dcterms:modified xsi:type="dcterms:W3CDTF">2016-10-23T13:32:59Z</dcterms:modified>
</cp:coreProperties>
</file>