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ABot\결과분석\"/>
    </mc:Choice>
  </mc:AlternateContent>
  <bookViews>
    <workbookView xWindow="0" yWindow="0" windowWidth="20880" windowHeight="10791"/>
  </bookViews>
  <sheets>
    <sheet name="종가매매분석" sheetId="1" r:id="rId1"/>
    <sheet name="시초가매매분석" sheetId="2" r:id="rId2"/>
  </sheets>
  <definedNames>
    <definedName name="_xlnm._FilterDatabase" localSheetId="1" hidden="1">시초가매매분석!$R$2:$R$49</definedName>
    <definedName name="_xlnm._FilterDatabase" localSheetId="0" hidden="1">종가매매분석!$B$2:$AB$50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3" i="2"/>
  <c r="C49" i="1"/>
  <c r="H6" i="2"/>
  <c r="H10" i="2"/>
  <c r="H14" i="2"/>
  <c r="H18" i="2"/>
  <c r="H22" i="2"/>
  <c r="H26" i="2"/>
  <c r="H30" i="2"/>
  <c r="H34" i="2"/>
  <c r="H38" i="2"/>
  <c r="H42" i="2"/>
  <c r="H46" i="2"/>
  <c r="J4" i="2"/>
  <c r="J8" i="2"/>
  <c r="J12" i="2"/>
  <c r="J16" i="2"/>
  <c r="J20" i="2"/>
  <c r="J24" i="2"/>
  <c r="J28" i="2"/>
  <c r="J32" i="2"/>
  <c r="J36" i="2"/>
  <c r="J40" i="2"/>
  <c r="J44" i="2"/>
  <c r="J48" i="2"/>
  <c r="N6" i="2"/>
  <c r="N10" i="2"/>
  <c r="N14" i="2"/>
  <c r="N18" i="2"/>
  <c r="N22" i="2"/>
  <c r="N26" i="2"/>
  <c r="N30" i="2"/>
  <c r="N34" i="2"/>
  <c r="N38" i="2"/>
  <c r="N42" i="2"/>
  <c r="N46" i="2"/>
  <c r="P4" i="2"/>
  <c r="P8" i="2"/>
  <c r="P12" i="2"/>
  <c r="P16" i="2"/>
  <c r="P20" i="2"/>
  <c r="P24" i="2"/>
  <c r="P28" i="2"/>
  <c r="P32" i="2"/>
  <c r="P36" i="2"/>
  <c r="P40" i="2"/>
  <c r="P44" i="2"/>
  <c r="P48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K3" i="2"/>
  <c r="K4" i="2"/>
  <c r="K5" i="2"/>
  <c r="K6" i="2"/>
  <c r="L6" i="2" s="1"/>
  <c r="K7" i="2"/>
  <c r="K8" i="2"/>
  <c r="K9" i="2"/>
  <c r="K10" i="2"/>
  <c r="K11" i="2"/>
  <c r="K12" i="2"/>
  <c r="K13" i="2"/>
  <c r="K14" i="2"/>
  <c r="L14" i="2" s="1"/>
  <c r="K15" i="2"/>
  <c r="K16" i="2"/>
  <c r="K17" i="2"/>
  <c r="K18" i="2"/>
  <c r="L18" i="2" s="1"/>
  <c r="K19" i="2"/>
  <c r="K20" i="2"/>
  <c r="K21" i="2"/>
  <c r="K22" i="2"/>
  <c r="K23" i="2"/>
  <c r="K24" i="2"/>
  <c r="K25" i="2"/>
  <c r="L25" i="2" s="1"/>
  <c r="K26" i="2"/>
  <c r="L26" i="2" s="1"/>
  <c r="K27" i="2"/>
  <c r="K28" i="2"/>
  <c r="K29" i="2"/>
  <c r="L29" i="2" s="1"/>
  <c r="K30" i="2"/>
  <c r="L30" i="2" s="1"/>
  <c r="K31" i="2"/>
  <c r="K32" i="2"/>
  <c r="K33" i="2"/>
  <c r="K34" i="2"/>
  <c r="K35" i="2"/>
  <c r="K36" i="2"/>
  <c r="K37" i="2"/>
  <c r="K38" i="2"/>
  <c r="L38" i="2" s="1"/>
  <c r="K39" i="2"/>
  <c r="K40" i="2"/>
  <c r="K41" i="2"/>
  <c r="L41" i="2" s="1"/>
  <c r="K42" i="2"/>
  <c r="L42" i="2" s="1"/>
  <c r="K43" i="2"/>
  <c r="K44" i="2"/>
  <c r="K45" i="2"/>
  <c r="L45" i="2" s="1"/>
  <c r="K46" i="2"/>
  <c r="L46" i="2" s="1"/>
  <c r="K47" i="2"/>
  <c r="K4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F4" i="2"/>
  <c r="F8" i="2"/>
  <c r="F12" i="2"/>
  <c r="F16" i="2"/>
  <c r="F20" i="2"/>
  <c r="F24" i="2"/>
  <c r="F28" i="2"/>
  <c r="F32" i="2"/>
  <c r="F36" i="2"/>
  <c r="F40" i="2"/>
  <c r="F44" i="2"/>
  <c r="F4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D3" i="2"/>
  <c r="L3" i="2" s="1"/>
  <c r="D4" i="2"/>
  <c r="D5" i="2"/>
  <c r="D6" i="2"/>
  <c r="D7" i="2"/>
  <c r="L7" i="2" s="1"/>
  <c r="D8" i="2"/>
  <c r="D9" i="2"/>
  <c r="D10" i="2"/>
  <c r="D11" i="2"/>
  <c r="D12" i="2"/>
  <c r="D13" i="2"/>
  <c r="D14" i="2"/>
  <c r="D15" i="2"/>
  <c r="D16" i="2"/>
  <c r="D17" i="2"/>
  <c r="D18" i="2"/>
  <c r="D19" i="2"/>
  <c r="L19" i="2" s="1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L35" i="2" s="1"/>
  <c r="D36" i="2"/>
  <c r="D37" i="2"/>
  <c r="D38" i="2"/>
  <c r="D39" i="2"/>
  <c r="D40" i="2"/>
  <c r="D41" i="2"/>
  <c r="D42" i="2"/>
  <c r="D43" i="2"/>
  <c r="L43" i="2" s="1"/>
  <c r="D44" i="2"/>
  <c r="D45" i="2"/>
  <c r="D46" i="2"/>
  <c r="D47" i="2"/>
  <c r="L47" i="2" s="1"/>
  <c r="D48" i="2"/>
  <c r="L34" i="2"/>
  <c r="L23" i="2"/>
  <c r="L22" i="2"/>
  <c r="L13" i="2"/>
  <c r="L10" i="2"/>
  <c r="L5" i="2"/>
  <c r="Y10" i="1"/>
  <c r="X18" i="1"/>
  <c r="X34" i="1"/>
  <c r="T3" i="1"/>
  <c r="P3" i="2" s="1"/>
  <c r="T4" i="1"/>
  <c r="T49" i="1" s="1"/>
  <c r="T5" i="1"/>
  <c r="P5" i="2" s="1"/>
  <c r="T6" i="1"/>
  <c r="P6" i="2" s="1"/>
  <c r="T7" i="1"/>
  <c r="P7" i="2" s="1"/>
  <c r="T8" i="1"/>
  <c r="T9" i="1"/>
  <c r="P9" i="2" s="1"/>
  <c r="T10" i="1"/>
  <c r="P10" i="2" s="1"/>
  <c r="T11" i="1"/>
  <c r="P11" i="2" s="1"/>
  <c r="T12" i="1"/>
  <c r="T13" i="1"/>
  <c r="P13" i="2" s="1"/>
  <c r="T14" i="1"/>
  <c r="P14" i="2" s="1"/>
  <c r="T15" i="1"/>
  <c r="P15" i="2" s="1"/>
  <c r="T16" i="1"/>
  <c r="T17" i="1"/>
  <c r="P17" i="2" s="1"/>
  <c r="T18" i="1"/>
  <c r="P18" i="2" s="1"/>
  <c r="T19" i="1"/>
  <c r="P19" i="2" s="1"/>
  <c r="T20" i="1"/>
  <c r="T21" i="1"/>
  <c r="P21" i="2" s="1"/>
  <c r="T22" i="1"/>
  <c r="P22" i="2" s="1"/>
  <c r="T23" i="1"/>
  <c r="P23" i="2" s="1"/>
  <c r="T24" i="1"/>
  <c r="T25" i="1"/>
  <c r="P25" i="2" s="1"/>
  <c r="T26" i="1"/>
  <c r="P26" i="2" s="1"/>
  <c r="T27" i="1"/>
  <c r="P27" i="2" s="1"/>
  <c r="T28" i="1"/>
  <c r="T29" i="1"/>
  <c r="P29" i="2" s="1"/>
  <c r="T30" i="1"/>
  <c r="P30" i="2" s="1"/>
  <c r="T31" i="1"/>
  <c r="P31" i="2" s="1"/>
  <c r="T32" i="1"/>
  <c r="T33" i="1"/>
  <c r="P33" i="2" s="1"/>
  <c r="T34" i="1"/>
  <c r="P34" i="2" s="1"/>
  <c r="T35" i="1"/>
  <c r="P35" i="2" s="1"/>
  <c r="T36" i="1"/>
  <c r="T37" i="1"/>
  <c r="P37" i="2" s="1"/>
  <c r="T38" i="1"/>
  <c r="P38" i="2" s="1"/>
  <c r="T39" i="1"/>
  <c r="P39" i="2" s="1"/>
  <c r="T40" i="1"/>
  <c r="T41" i="1"/>
  <c r="P41" i="2" s="1"/>
  <c r="T42" i="1"/>
  <c r="P42" i="2" s="1"/>
  <c r="T43" i="1"/>
  <c r="P43" i="2" s="1"/>
  <c r="T44" i="1"/>
  <c r="T45" i="1"/>
  <c r="P45" i="2" s="1"/>
  <c r="T46" i="1"/>
  <c r="P46" i="2" s="1"/>
  <c r="T47" i="1"/>
  <c r="P47" i="2" s="1"/>
  <c r="T48" i="1"/>
  <c r="R3" i="1"/>
  <c r="N3" i="2" s="1"/>
  <c r="R4" i="1"/>
  <c r="N4" i="2" s="1"/>
  <c r="R5" i="1"/>
  <c r="N5" i="2" s="1"/>
  <c r="R6" i="1"/>
  <c r="R7" i="1"/>
  <c r="N7" i="2" s="1"/>
  <c r="R8" i="1"/>
  <c r="N8" i="2" s="1"/>
  <c r="R9" i="1"/>
  <c r="N9" i="2" s="1"/>
  <c r="R10" i="1"/>
  <c r="R11" i="1"/>
  <c r="N11" i="2" s="1"/>
  <c r="R12" i="1"/>
  <c r="N12" i="2" s="1"/>
  <c r="R13" i="1"/>
  <c r="N13" i="2" s="1"/>
  <c r="R14" i="1"/>
  <c r="R15" i="1"/>
  <c r="N15" i="2" s="1"/>
  <c r="R16" i="1"/>
  <c r="N16" i="2" s="1"/>
  <c r="R17" i="1"/>
  <c r="N17" i="2" s="1"/>
  <c r="R18" i="1"/>
  <c r="R19" i="1"/>
  <c r="N19" i="2" s="1"/>
  <c r="R20" i="1"/>
  <c r="N20" i="2" s="1"/>
  <c r="R21" i="1"/>
  <c r="N21" i="2" s="1"/>
  <c r="R22" i="1"/>
  <c r="R23" i="1"/>
  <c r="N23" i="2" s="1"/>
  <c r="R24" i="1"/>
  <c r="N24" i="2" s="1"/>
  <c r="R25" i="1"/>
  <c r="N25" i="2" s="1"/>
  <c r="R26" i="1"/>
  <c r="R27" i="1"/>
  <c r="N27" i="2" s="1"/>
  <c r="R28" i="1"/>
  <c r="N28" i="2" s="1"/>
  <c r="R29" i="1"/>
  <c r="N29" i="2" s="1"/>
  <c r="R30" i="1"/>
  <c r="R31" i="1"/>
  <c r="N31" i="2" s="1"/>
  <c r="R32" i="1"/>
  <c r="N32" i="2" s="1"/>
  <c r="R33" i="1"/>
  <c r="N33" i="2" s="1"/>
  <c r="R34" i="1"/>
  <c r="R35" i="1"/>
  <c r="N35" i="2" s="1"/>
  <c r="R36" i="1"/>
  <c r="N36" i="2" s="1"/>
  <c r="R37" i="1"/>
  <c r="N37" i="2" s="1"/>
  <c r="R38" i="1"/>
  <c r="R39" i="1"/>
  <c r="N39" i="2" s="1"/>
  <c r="R40" i="1"/>
  <c r="N40" i="2" s="1"/>
  <c r="R41" i="1"/>
  <c r="N41" i="2" s="1"/>
  <c r="R42" i="1"/>
  <c r="R43" i="1"/>
  <c r="N43" i="2" s="1"/>
  <c r="R44" i="1"/>
  <c r="N44" i="2" s="1"/>
  <c r="R45" i="1"/>
  <c r="N45" i="2" s="1"/>
  <c r="R46" i="1"/>
  <c r="R47" i="1"/>
  <c r="N47" i="2" s="1"/>
  <c r="R48" i="1"/>
  <c r="N48" i="2" s="1"/>
  <c r="P3" i="1"/>
  <c r="P4" i="1"/>
  <c r="P5" i="1"/>
  <c r="AB5" i="1" s="1"/>
  <c r="P6" i="1"/>
  <c r="X6" i="1" s="1"/>
  <c r="P7" i="1"/>
  <c r="P8" i="1"/>
  <c r="P9" i="1"/>
  <c r="AB9" i="1" s="1"/>
  <c r="P10" i="1"/>
  <c r="X10" i="1" s="1"/>
  <c r="P11" i="1"/>
  <c r="P12" i="1"/>
  <c r="P13" i="1"/>
  <c r="AB13" i="1" s="1"/>
  <c r="P14" i="1"/>
  <c r="P15" i="1"/>
  <c r="P16" i="1"/>
  <c r="P17" i="1"/>
  <c r="AB17" i="1" s="1"/>
  <c r="P18" i="1"/>
  <c r="P19" i="1"/>
  <c r="P20" i="1"/>
  <c r="P21" i="1"/>
  <c r="AB21" i="1" s="1"/>
  <c r="P22" i="1"/>
  <c r="X22" i="1" s="1"/>
  <c r="P23" i="1"/>
  <c r="P24" i="1"/>
  <c r="P25" i="1"/>
  <c r="AB25" i="1" s="1"/>
  <c r="P26" i="1"/>
  <c r="X26" i="1" s="1"/>
  <c r="P27" i="1"/>
  <c r="P28" i="1"/>
  <c r="P29" i="1"/>
  <c r="AB29" i="1" s="1"/>
  <c r="P30" i="1"/>
  <c r="P31" i="1"/>
  <c r="P32" i="1"/>
  <c r="P33" i="1"/>
  <c r="AB33" i="1" s="1"/>
  <c r="P34" i="1"/>
  <c r="Y34" i="1" s="1"/>
  <c r="P35" i="1"/>
  <c r="P36" i="1"/>
  <c r="P37" i="1"/>
  <c r="AB37" i="1" s="1"/>
  <c r="P38" i="1"/>
  <c r="X38" i="1" s="1"/>
  <c r="P39" i="1"/>
  <c r="Y39" i="1" s="1"/>
  <c r="P40" i="1"/>
  <c r="P41" i="1"/>
  <c r="AB41" i="1" s="1"/>
  <c r="P42" i="1"/>
  <c r="X42" i="1" s="1"/>
  <c r="P43" i="1"/>
  <c r="Y43" i="1" s="1"/>
  <c r="P44" i="1"/>
  <c r="P45" i="1"/>
  <c r="AB45" i="1" s="1"/>
  <c r="P46" i="1"/>
  <c r="P47" i="1"/>
  <c r="P48" i="1"/>
  <c r="N3" i="1"/>
  <c r="J3" i="2" s="1"/>
  <c r="N4" i="1"/>
  <c r="N5" i="1"/>
  <c r="J5" i="2" s="1"/>
  <c r="N6" i="1"/>
  <c r="J6" i="2" s="1"/>
  <c r="N7" i="1"/>
  <c r="J7" i="2" s="1"/>
  <c r="N8" i="1"/>
  <c r="N9" i="1"/>
  <c r="J9" i="2" s="1"/>
  <c r="N10" i="1"/>
  <c r="J10" i="2" s="1"/>
  <c r="N11" i="1"/>
  <c r="J11" i="2" s="1"/>
  <c r="N12" i="1"/>
  <c r="N13" i="1"/>
  <c r="J13" i="2" s="1"/>
  <c r="N14" i="1"/>
  <c r="J14" i="2" s="1"/>
  <c r="N15" i="1"/>
  <c r="J15" i="2" s="1"/>
  <c r="N16" i="1"/>
  <c r="N17" i="1"/>
  <c r="J17" i="2" s="1"/>
  <c r="N18" i="1"/>
  <c r="J18" i="2" s="1"/>
  <c r="N19" i="1"/>
  <c r="J19" i="2" s="1"/>
  <c r="N20" i="1"/>
  <c r="N21" i="1"/>
  <c r="J21" i="2" s="1"/>
  <c r="N22" i="1"/>
  <c r="J22" i="2" s="1"/>
  <c r="N23" i="1"/>
  <c r="J23" i="2" s="1"/>
  <c r="N24" i="1"/>
  <c r="N25" i="1"/>
  <c r="J25" i="2" s="1"/>
  <c r="N26" i="1"/>
  <c r="J26" i="2" s="1"/>
  <c r="N27" i="1"/>
  <c r="J27" i="2" s="1"/>
  <c r="N28" i="1"/>
  <c r="N29" i="1"/>
  <c r="J29" i="2" s="1"/>
  <c r="N30" i="1"/>
  <c r="J30" i="2" s="1"/>
  <c r="N31" i="1"/>
  <c r="J31" i="2" s="1"/>
  <c r="N32" i="1"/>
  <c r="N33" i="1"/>
  <c r="J33" i="2" s="1"/>
  <c r="N34" i="1"/>
  <c r="J34" i="2" s="1"/>
  <c r="N35" i="1"/>
  <c r="J35" i="2" s="1"/>
  <c r="N36" i="1"/>
  <c r="N37" i="1"/>
  <c r="J37" i="2" s="1"/>
  <c r="N38" i="1"/>
  <c r="J38" i="2" s="1"/>
  <c r="N39" i="1"/>
  <c r="J39" i="2" s="1"/>
  <c r="N40" i="1"/>
  <c r="N41" i="1"/>
  <c r="J41" i="2" s="1"/>
  <c r="N42" i="1"/>
  <c r="J42" i="2" s="1"/>
  <c r="N43" i="1"/>
  <c r="J43" i="2" s="1"/>
  <c r="N44" i="1"/>
  <c r="N45" i="1"/>
  <c r="J45" i="2" s="1"/>
  <c r="N46" i="1"/>
  <c r="J46" i="2" s="1"/>
  <c r="N47" i="1"/>
  <c r="J47" i="2" s="1"/>
  <c r="N48" i="1"/>
  <c r="L3" i="1"/>
  <c r="H3" i="2" s="1"/>
  <c r="L4" i="1"/>
  <c r="H4" i="2" s="1"/>
  <c r="L5" i="1"/>
  <c r="H5" i="2" s="1"/>
  <c r="L6" i="1"/>
  <c r="L7" i="1"/>
  <c r="H7" i="2" s="1"/>
  <c r="L8" i="1"/>
  <c r="H8" i="2" s="1"/>
  <c r="L9" i="1"/>
  <c r="H9" i="2" s="1"/>
  <c r="L10" i="1"/>
  <c r="L11" i="1"/>
  <c r="H11" i="2" s="1"/>
  <c r="L12" i="1"/>
  <c r="H12" i="2" s="1"/>
  <c r="L13" i="1"/>
  <c r="H13" i="2" s="1"/>
  <c r="L14" i="1"/>
  <c r="L15" i="1"/>
  <c r="H15" i="2" s="1"/>
  <c r="L16" i="1"/>
  <c r="H16" i="2" s="1"/>
  <c r="L17" i="1"/>
  <c r="H17" i="2" s="1"/>
  <c r="L18" i="1"/>
  <c r="L19" i="1"/>
  <c r="H19" i="2" s="1"/>
  <c r="L20" i="1"/>
  <c r="H20" i="2" s="1"/>
  <c r="L21" i="1"/>
  <c r="H21" i="2" s="1"/>
  <c r="L22" i="1"/>
  <c r="L23" i="1"/>
  <c r="H23" i="2" s="1"/>
  <c r="L24" i="1"/>
  <c r="H24" i="2" s="1"/>
  <c r="L25" i="1"/>
  <c r="H25" i="2" s="1"/>
  <c r="L26" i="1"/>
  <c r="L27" i="1"/>
  <c r="H27" i="2" s="1"/>
  <c r="L28" i="1"/>
  <c r="H28" i="2" s="1"/>
  <c r="L29" i="1"/>
  <c r="H29" i="2" s="1"/>
  <c r="L30" i="1"/>
  <c r="L31" i="1"/>
  <c r="H31" i="2" s="1"/>
  <c r="L32" i="1"/>
  <c r="H32" i="2" s="1"/>
  <c r="L33" i="1"/>
  <c r="H33" i="2" s="1"/>
  <c r="L34" i="1"/>
  <c r="L35" i="1"/>
  <c r="H35" i="2" s="1"/>
  <c r="L36" i="1"/>
  <c r="H36" i="2" s="1"/>
  <c r="L37" i="1"/>
  <c r="H37" i="2" s="1"/>
  <c r="L38" i="1"/>
  <c r="L39" i="1"/>
  <c r="H39" i="2" s="1"/>
  <c r="L40" i="1"/>
  <c r="H40" i="2" s="1"/>
  <c r="L41" i="1"/>
  <c r="H41" i="2" s="1"/>
  <c r="L42" i="1"/>
  <c r="L43" i="1"/>
  <c r="H43" i="2" s="1"/>
  <c r="L44" i="1"/>
  <c r="H44" i="2" s="1"/>
  <c r="L45" i="1"/>
  <c r="H45" i="2" s="1"/>
  <c r="L46" i="1"/>
  <c r="L47" i="1"/>
  <c r="H47" i="2" s="1"/>
  <c r="L48" i="1"/>
  <c r="H48" i="2" s="1"/>
  <c r="J3" i="1"/>
  <c r="F3" i="2" s="1"/>
  <c r="J4" i="1"/>
  <c r="J5" i="1"/>
  <c r="F5" i="2" s="1"/>
  <c r="J6" i="1"/>
  <c r="F6" i="2" s="1"/>
  <c r="J7" i="1"/>
  <c r="F7" i="2" s="1"/>
  <c r="J8" i="1"/>
  <c r="J9" i="1"/>
  <c r="F9" i="2" s="1"/>
  <c r="J10" i="1"/>
  <c r="F10" i="2" s="1"/>
  <c r="J11" i="1"/>
  <c r="F11" i="2" s="1"/>
  <c r="J12" i="1"/>
  <c r="J13" i="1"/>
  <c r="F13" i="2" s="1"/>
  <c r="J14" i="1"/>
  <c r="F14" i="2" s="1"/>
  <c r="J15" i="1"/>
  <c r="F15" i="2" s="1"/>
  <c r="J16" i="1"/>
  <c r="J17" i="1"/>
  <c r="F17" i="2" s="1"/>
  <c r="J18" i="1"/>
  <c r="F18" i="2" s="1"/>
  <c r="J19" i="1"/>
  <c r="F19" i="2" s="1"/>
  <c r="J20" i="1"/>
  <c r="J21" i="1"/>
  <c r="F21" i="2" s="1"/>
  <c r="J22" i="1"/>
  <c r="F22" i="2" s="1"/>
  <c r="J23" i="1"/>
  <c r="F23" i="2" s="1"/>
  <c r="J24" i="1"/>
  <c r="J25" i="1"/>
  <c r="F25" i="2" s="1"/>
  <c r="J26" i="1"/>
  <c r="F26" i="2" s="1"/>
  <c r="J27" i="1"/>
  <c r="F27" i="2" s="1"/>
  <c r="J28" i="1"/>
  <c r="J29" i="1"/>
  <c r="F29" i="2" s="1"/>
  <c r="J30" i="1"/>
  <c r="F30" i="2" s="1"/>
  <c r="J31" i="1"/>
  <c r="F31" i="2" s="1"/>
  <c r="J32" i="1"/>
  <c r="J33" i="1"/>
  <c r="F33" i="2" s="1"/>
  <c r="J34" i="1"/>
  <c r="F34" i="2" s="1"/>
  <c r="J35" i="1"/>
  <c r="F35" i="2" s="1"/>
  <c r="J36" i="1"/>
  <c r="J37" i="1"/>
  <c r="F37" i="2" s="1"/>
  <c r="J38" i="1"/>
  <c r="F38" i="2" s="1"/>
  <c r="J39" i="1"/>
  <c r="F39" i="2" s="1"/>
  <c r="J40" i="1"/>
  <c r="J41" i="1"/>
  <c r="F41" i="2" s="1"/>
  <c r="J42" i="1"/>
  <c r="F42" i="2" s="1"/>
  <c r="J43" i="1"/>
  <c r="F43" i="2" s="1"/>
  <c r="J44" i="1"/>
  <c r="J45" i="1"/>
  <c r="F45" i="2" s="1"/>
  <c r="J46" i="1"/>
  <c r="F46" i="2" s="1"/>
  <c r="J47" i="1"/>
  <c r="F47" i="2" s="1"/>
  <c r="J48" i="1"/>
  <c r="R46" i="2" l="1"/>
  <c r="R42" i="2"/>
  <c r="R38" i="2"/>
  <c r="R30" i="2"/>
  <c r="R26" i="2"/>
  <c r="R18" i="2"/>
  <c r="R14" i="2"/>
  <c r="R6" i="2"/>
  <c r="R25" i="2"/>
  <c r="L9" i="2"/>
  <c r="R9" i="2" s="1"/>
  <c r="R34" i="2"/>
  <c r="R47" i="2"/>
  <c r="R35" i="2"/>
  <c r="R7" i="2"/>
  <c r="R10" i="2"/>
  <c r="R22" i="2"/>
  <c r="R23" i="2"/>
  <c r="R43" i="2"/>
  <c r="R19" i="2"/>
  <c r="R3" i="2"/>
  <c r="R45" i="2"/>
  <c r="R29" i="2"/>
  <c r="Y26" i="1"/>
  <c r="L39" i="2"/>
  <c r="R39" i="2" s="1"/>
  <c r="L31" i="2"/>
  <c r="R31" i="2" s="1"/>
  <c r="L27" i="2"/>
  <c r="R27" i="2" s="1"/>
  <c r="L15" i="2"/>
  <c r="R15" i="2" s="1"/>
  <c r="L11" i="2"/>
  <c r="R11" i="2" s="1"/>
  <c r="R5" i="2"/>
  <c r="R41" i="2"/>
  <c r="R13" i="2"/>
  <c r="L28" i="2"/>
  <c r="R28" i="2" s="1"/>
  <c r="L12" i="2"/>
  <c r="R12" i="2" s="1"/>
  <c r="L44" i="2"/>
  <c r="R44" i="2" s="1"/>
  <c r="L32" i="2"/>
  <c r="R32" i="2" s="1"/>
  <c r="L24" i="2"/>
  <c r="R24" i="2" s="1"/>
  <c r="L40" i="2"/>
  <c r="R40" i="2" s="1"/>
  <c r="L16" i="2"/>
  <c r="R16" i="2" s="1"/>
  <c r="L8" i="2"/>
  <c r="R8" i="2" s="1"/>
  <c r="L36" i="2"/>
  <c r="R36" i="2" s="1"/>
  <c r="L20" i="2"/>
  <c r="R20" i="2" s="1"/>
  <c r="L4" i="2"/>
  <c r="R4" i="2" s="1"/>
  <c r="L37" i="2"/>
  <c r="R37" i="2" s="1"/>
  <c r="L33" i="2"/>
  <c r="R33" i="2" s="1"/>
  <c r="L21" i="2"/>
  <c r="R21" i="2" s="1"/>
  <c r="L17" i="2"/>
  <c r="R17" i="2" s="1"/>
  <c r="F49" i="2"/>
  <c r="F50" i="2" s="1"/>
  <c r="H49" i="2"/>
  <c r="H50" i="2" s="1"/>
  <c r="L48" i="2"/>
  <c r="R48" i="2" s="1"/>
  <c r="J49" i="2"/>
  <c r="J50" i="2" s="1"/>
  <c r="N49" i="1"/>
  <c r="Y41" i="1"/>
  <c r="J49" i="1"/>
  <c r="R49" i="1"/>
  <c r="L49" i="1"/>
  <c r="AB46" i="1"/>
  <c r="AA46" i="1"/>
  <c r="Z46" i="1"/>
  <c r="Y42" i="1"/>
  <c r="AB42" i="1"/>
  <c r="Z42" i="1"/>
  <c r="AA42" i="1"/>
  <c r="AB38" i="1"/>
  <c r="AA38" i="1"/>
  <c r="Z38" i="1"/>
  <c r="Y38" i="1"/>
  <c r="AA34" i="1"/>
  <c r="AB34" i="1"/>
  <c r="Z34" i="1"/>
  <c r="AB30" i="1"/>
  <c r="AA30" i="1"/>
  <c r="Z30" i="1"/>
  <c r="Y30" i="1"/>
  <c r="AB26" i="1"/>
  <c r="Z26" i="1"/>
  <c r="AB22" i="1"/>
  <c r="AA22" i="1"/>
  <c r="Z22" i="1"/>
  <c r="Y22" i="1"/>
  <c r="AA18" i="1"/>
  <c r="Z18" i="1"/>
  <c r="AB18" i="1"/>
  <c r="AB14" i="1"/>
  <c r="AA14" i="1"/>
  <c r="Z14" i="1"/>
  <c r="Y14" i="1"/>
  <c r="AB10" i="1"/>
  <c r="AA10" i="1"/>
  <c r="Z10" i="1"/>
  <c r="AB6" i="1"/>
  <c r="AA6" i="1"/>
  <c r="Z6" i="1"/>
  <c r="Y6" i="1"/>
  <c r="X46" i="1"/>
  <c r="X30" i="1"/>
  <c r="X14" i="1"/>
  <c r="Y46" i="1"/>
  <c r="Y18" i="1"/>
  <c r="X45" i="1"/>
  <c r="X41" i="1"/>
  <c r="X37" i="1"/>
  <c r="X33" i="1"/>
  <c r="X29" i="1"/>
  <c r="X25" i="1"/>
  <c r="X21" i="1"/>
  <c r="X17" i="1"/>
  <c r="X13" i="1"/>
  <c r="X9" i="1"/>
  <c r="X5" i="1"/>
  <c r="Y45" i="1"/>
  <c r="Y33" i="1"/>
  <c r="Y25" i="1"/>
  <c r="Y17" i="1"/>
  <c r="Y9" i="1"/>
  <c r="Z41" i="1"/>
  <c r="Z33" i="1"/>
  <c r="Z25" i="1"/>
  <c r="Z17" i="1"/>
  <c r="Z9" i="1"/>
  <c r="AA41" i="1"/>
  <c r="AA33" i="1"/>
  <c r="AA25" i="1"/>
  <c r="AA17" i="1"/>
  <c r="AA9" i="1"/>
  <c r="AB48" i="1"/>
  <c r="AA48" i="1"/>
  <c r="Z48" i="1"/>
  <c r="AB44" i="1"/>
  <c r="AA44" i="1"/>
  <c r="Z44" i="1"/>
  <c r="Y44" i="1"/>
  <c r="AB40" i="1"/>
  <c r="AA40" i="1"/>
  <c r="Z40" i="1"/>
  <c r="Y40" i="1"/>
  <c r="AB36" i="1"/>
  <c r="AA36" i="1"/>
  <c r="Z36" i="1"/>
  <c r="Y36" i="1"/>
  <c r="AB32" i="1"/>
  <c r="AA32" i="1"/>
  <c r="Z32" i="1"/>
  <c r="Y32" i="1"/>
  <c r="AB28" i="1"/>
  <c r="AA28" i="1"/>
  <c r="Z28" i="1"/>
  <c r="Y28" i="1"/>
  <c r="AB24" i="1"/>
  <c r="AA24" i="1"/>
  <c r="Z24" i="1"/>
  <c r="Y24" i="1"/>
  <c r="AB20" i="1"/>
  <c r="AA20" i="1"/>
  <c r="Z20" i="1"/>
  <c r="Y20" i="1"/>
  <c r="AB16" i="1"/>
  <c r="AA16" i="1"/>
  <c r="Z16" i="1"/>
  <c r="Y16" i="1"/>
  <c r="AB12" i="1"/>
  <c r="AA12" i="1"/>
  <c r="Z12" i="1"/>
  <c r="Y12" i="1"/>
  <c r="AB8" i="1"/>
  <c r="AA8" i="1"/>
  <c r="Z8" i="1"/>
  <c r="Y8" i="1"/>
  <c r="AB4" i="1"/>
  <c r="AA4" i="1"/>
  <c r="Z4" i="1"/>
  <c r="Y4" i="1"/>
  <c r="X48" i="1"/>
  <c r="X44" i="1"/>
  <c r="X40" i="1"/>
  <c r="X36" i="1"/>
  <c r="X32" i="1"/>
  <c r="X28" i="1"/>
  <c r="X24" i="1"/>
  <c r="X20" i="1"/>
  <c r="X16" i="1"/>
  <c r="X12" i="1"/>
  <c r="X8" i="1"/>
  <c r="X4" i="1"/>
  <c r="Y48" i="1"/>
  <c r="P49" i="1"/>
  <c r="AB47" i="1"/>
  <c r="AA47" i="1"/>
  <c r="Z47" i="1"/>
  <c r="AB43" i="1"/>
  <c r="AA43" i="1"/>
  <c r="Z43" i="1"/>
  <c r="AB39" i="1"/>
  <c r="AA39" i="1"/>
  <c r="Z39" i="1"/>
  <c r="AB35" i="1"/>
  <c r="Z35" i="1"/>
  <c r="Y35" i="1"/>
  <c r="AB31" i="1"/>
  <c r="AA31" i="1"/>
  <c r="Z31" i="1"/>
  <c r="Y31" i="1"/>
  <c r="AB27" i="1"/>
  <c r="AA27" i="1"/>
  <c r="Z27" i="1"/>
  <c r="Y27" i="1"/>
  <c r="AB23" i="1"/>
  <c r="AA23" i="1"/>
  <c r="Z23" i="1"/>
  <c r="Y23" i="1"/>
  <c r="AB19" i="1"/>
  <c r="Z19" i="1"/>
  <c r="Y19" i="1"/>
  <c r="AB15" i="1"/>
  <c r="AA15" i="1"/>
  <c r="Z15" i="1"/>
  <c r="Y15" i="1"/>
  <c r="AB11" i="1"/>
  <c r="AA11" i="1"/>
  <c r="Z11" i="1"/>
  <c r="Y11" i="1"/>
  <c r="AB7" i="1"/>
  <c r="AA7" i="1"/>
  <c r="Z7" i="1"/>
  <c r="Y7" i="1"/>
  <c r="AB3" i="1"/>
  <c r="AA3" i="1"/>
  <c r="Z3" i="1"/>
  <c r="Y3" i="1"/>
  <c r="X47" i="1"/>
  <c r="X43" i="1"/>
  <c r="X39" i="1"/>
  <c r="X35" i="1"/>
  <c r="X31" i="1"/>
  <c r="X27" i="1"/>
  <c r="X23" i="1"/>
  <c r="X19" i="1"/>
  <c r="X15" i="1"/>
  <c r="X11" i="1"/>
  <c r="X7" i="1"/>
  <c r="X3" i="1"/>
  <c r="Y47" i="1"/>
  <c r="Y37" i="1"/>
  <c r="Y29" i="1"/>
  <c r="Y21" i="1"/>
  <c r="Y13" i="1"/>
  <c r="Y5" i="1"/>
  <c r="Z45" i="1"/>
  <c r="Z37" i="1"/>
  <c r="Z29" i="1"/>
  <c r="Z21" i="1"/>
  <c r="Z13" i="1"/>
  <c r="Z5" i="1"/>
  <c r="AA45" i="1"/>
  <c r="AA37" i="1"/>
  <c r="AA29" i="1"/>
  <c r="AA21" i="1"/>
  <c r="AA13" i="1"/>
  <c r="AA5" i="1"/>
  <c r="S49" i="2" l="1"/>
  <c r="AA49" i="1"/>
  <c r="AA50" i="1" s="1"/>
  <c r="R49" i="2"/>
  <c r="L49" i="2"/>
  <c r="L50" i="2" s="1"/>
  <c r="P49" i="2"/>
  <c r="P50" i="2" s="1"/>
  <c r="N49" i="2"/>
  <c r="N50" i="2" s="1"/>
  <c r="AB49" i="1"/>
  <c r="Y49" i="1"/>
  <c r="Y50" i="1" s="1"/>
  <c r="X49" i="1"/>
  <c r="X50" i="1" s="1"/>
  <c r="Z49" i="1"/>
  <c r="Z50" i="1" s="1"/>
  <c r="AB50" i="1"/>
  <c r="N50" i="1"/>
  <c r="T50" i="1"/>
  <c r="L50" i="1"/>
  <c r="J50" i="1"/>
  <c r="P50" i="1"/>
  <c r="R50" i="1"/>
</calcChain>
</file>

<file path=xl/sharedStrings.xml><?xml version="1.0" encoding="utf-8"?>
<sst xmlns="http://schemas.openxmlformats.org/spreadsheetml/2006/main" count="152" uniqueCount="62">
  <si>
    <t>날짜</t>
  </si>
  <si>
    <t>종목명</t>
  </si>
  <si>
    <t>수익</t>
  </si>
  <si>
    <t>종가</t>
  </si>
  <si>
    <t>마무리</t>
  </si>
  <si>
    <t>일이편선
추세
(112,224)</t>
  </si>
  <si>
    <t>D+1
시가</t>
  </si>
  <si>
    <t>D+1
시가
상승률</t>
  </si>
  <si>
    <t>D+1
고가</t>
  </si>
  <si>
    <t>D+1
고가
상승률</t>
  </si>
  <si>
    <t>D+1
저가</t>
  </si>
  <si>
    <t>D+1
저가
하락률</t>
  </si>
  <si>
    <t>D+1
종가</t>
  </si>
  <si>
    <t>D+1
종가
상승률</t>
  </si>
  <si>
    <t>막판
상승</t>
  </si>
  <si>
    <t>D+1
초반
상승</t>
  </si>
  <si>
    <t>D+1
상승</t>
  </si>
  <si>
    <t>상</t>
  </si>
  <si>
    <t>하</t>
  </si>
  <si>
    <t>미투온</t>
  </si>
  <si>
    <t>손오공</t>
  </si>
  <si>
    <t>한진해운</t>
  </si>
  <si>
    <t>고려산업</t>
  </si>
  <si>
    <t>삼일</t>
  </si>
  <si>
    <t>10월 27일</t>
  </si>
  <si>
    <t>모나리자</t>
  </si>
  <si>
    <t>서연탑메탈</t>
  </si>
  <si>
    <t>동양네트웍스</t>
  </si>
  <si>
    <t>영진약품</t>
  </si>
  <si>
    <t>10월 28일</t>
  </si>
  <si>
    <t>포비스티앤씨</t>
  </si>
  <si>
    <t>대신정보통신</t>
  </si>
  <si>
    <t>10월 31일</t>
  </si>
  <si>
    <t>삼일기업공사</t>
  </si>
  <si>
    <t>흥아해운</t>
  </si>
  <si>
    <t>디지틀조선</t>
  </si>
  <si>
    <t>세동</t>
  </si>
  <si>
    <t>한진피앤씨</t>
  </si>
  <si>
    <t>DSR제강</t>
  </si>
  <si>
    <t>엔케이</t>
  </si>
  <si>
    <t>비엠티</t>
  </si>
  <si>
    <t>경봉</t>
  </si>
  <si>
    <t>11월 01일</t>
  </si>
  <si>
    <t>파인디앤씨</t>
  </si>
  <si>
    <t>지엔코</t>
  </si>
  <si>
    <t>11월 02일</t>
  </si>
  <si>
    <t>유니크</t>
  </si>
  <si>
    <t>에이텍</t>
  </si>
  <si>
    <t>홈캐스트</t>
  </si>
  <si>
    <t>유아이디</t>
  </si>
  <si>
    <t>광진원텍</t>
  </si>
  <si>
    <t>11월 03일</t>
  </si>
  <si>
    <t>DSR</t>
  </si>
  <si>
    <t>에이텍티앤</t>
  </si>
  <si>
    <t>매매 횟수</t>
  </si>
  <si>
    <t>투자 금액</t>
  </si>
  <si>
    <t>일이평선
추세
(7이평)</t>
    <phoneticPr fontId="2" type="noConversion"/>
  </si>
  <si>
    <t>D+1
초반
고가</t>
    <phoneticPr fontId="2" type="noConversion"/>
  </si>
  <si>
    <t>D+1초반
고가
상승률</t>
    <phoneticPr fontId="2" type="noConversion"/>
  </si>
  <si>
    <t>D+1
초반
저가</t>
    <phoneticPr fontId="2" type="noConversion"/>
  </si>
  <si>
    <t>D+1초반
저가
하락률</t>
    <phoneticPr fontId="2" type="noConversion"/>
  </si>
  <si>
    <t>고가-시가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</si>
</sst>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₩&quot;#,##0;[Red]\-&quot;₩&quot;#,##0"/>
    <numFmt numFmtId="176" formatCode="\₩#,##0_);[Red]&quot;(₩&quot;#,##0\)"/>
    <numFmt numFmtId="177" formatCode="\₩#,##0;[Red]&quot;-₩&quot;#,##0"/>
    <numFmt numFmtId="180" formatCode="0.00_ ;[Red]\-0.00\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indexed="8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9" fontId="0" fillId="0" borderId="0" xfId="1" applyFont="1" applyFill="1" applyBorder="1" applyAlignment="1" applyProtection="1">
      <alignment horizontal="center" vertical="center"/>
    </xf>
    <xf numFmtId="9" fontId="0" fillId="0" borderId="1" xfId="1" applyFont="1" applyFill="1" applyBorder="1" applyAlignment="1" applyProtection="1">
      <alignment horizontal="center" vertical="center" wrapText="1"/>
    </xf>
    <xf numFmtId="9" fontId="0" fillId="0" borderId="1" xfId="1" applyFont="1" applyFill="1" applyBorder="1" applyAlignment="1" applyProtection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right" vertical="center"/>
    </xf>
    <xf numFmtId="176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176" fontId="0" fillId="0" borderId="1" xfId="0" applyNumberForma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80" fontId="0" fillId="0" borderId="0" xfId="0" applyNumberFormat="1" applyFill="1" applyAlignment="1">
      <alignment horizontal="right" vertical="center"/>
    </xf>
    <xf numFmtId="180" fontId="0" fillId="0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Fill="1" applyBorder="1" applyAlignment="1">
      <alignment horizontal="right" vertical="center"/>
    </xf>
    <xf numFmtId="180" fontId="0" fillId="0" borderId="1" xfId="1" applyNumberFormat="1" applyFont="1" applyFill="1" applyBorder="1" applyAlignment="1" applyProtection="1">
      <alignment horizontal="right" vertical="center"/>
    </xf>
    <xf numFmtId="180" fontId="0" fillId="0" borderId="0" xfId="0" applyNumberFormat="1" applyFill="1">
      <alignment vertical="center"/>
    </xf>
    <xf numFmtId="180" fontId="0" fillId="0" borderId="0" xfId="1" applyNumberFormat="1" applyFont="1" applyFill="1" applyBorder="1" applyAlignment="1" applyProtection="1">
      <alignment horizontal="right" vertical="center"/>
    </xf>
    <xf numFmtId="180" fontId="0" fillId="0" borderId="1" xfId="1" applyNumberFormat="1" applyFont="1" applyFill="1" applyBorder="1" applyAlignment="1" applyProtection="1">
      <alignment horizontal="center" vertical="center" wrapText="1"/>
    </xf>
    <xf numFmtId="180" fontId="0" fillId="0" borderId="1" xfId="1" applyNumberFormat="1" applyFont="1" applyFill="1" applyBorder="1" applyAlignment="1" applyProtection="1">
      <alignment horizontal="center" vertical="center"/>
    </xf>
    <xf numFmtId="180" fontId="0" fillId="0" borderId="1" xfId="1" applyNumberFormat="1" applyFont="1" applyFill="1" applyBorder="1" applyAlignment="1" applyProtection="1">
      <alignment vertical="center"/>
    </xf>
    <xf numFmtId="6" fontId="0" fillId="0" borderId="0" xfId="0" applyNumberFormat="1" applyFill="1">
      <alignment vertical="center"/>
    </xf>
    <xf numFmtId="0" fontId="0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right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80" fontId="0" fillId="2" borderId="1" xfId="1" applyNumberFormat="1" applyFont="1" applyFill="1" applyBorder="1" applyAlignment="1" applyProtection="1">
      <alignment vertical="center"/>
    </xf>
    <xf numFmtId="177" fontId="0" fillId="2" borderId="0" xfId="0" applyNumberFormat="1" applyFill="1" applyAlignment="1">
      <alignment horizontal="right" vertical="center"/>
    </xf>
    <xf numFmtId="9" fontId="0" fillId="2" borderId="0" xfId="1" applyFont="1" applyFill="1" applyBorder="1" applyAlignment="1" applyProtection="1">
      <alignment horizontal="center" vertical="center"/>
    </xf>
    <xf numFmtId="6" fontId="0" fillId="2" borderId="1" xfId="0" applyNumberFormat="1" applyFill="1" applyBorder="1">
      <alignment vertical="center"/>
    </xf>
    <xf numFmtId="6" fontId="0" fillId="2" borderId="0" xfId="0" applyNumberFormat="1" applyFill="1" applyAlignment="1">
      <alignment horizontal="center" vertical="center"/>
    </xf>
    <xf numFmtId="6" fontId="0" fillId="2" borderId="0" xfId="0" applyNumberFormat="1" applyFill="1" applyAlignment="1">
      <alignment horizontal="right" vertical="center"/>
    </xf>
    <xf numFmtId="6" fontId="0" fillId="2" borderId="1" xfId="1" applyNumberFormat="1" applyFont="1" applyFill="1" applyBorder="1" applyAlignment="1" applyProtection="1">
      <alignment horizontal="right" vertical="center"/>
    </xf>
    <xf numFmtId="6" fontId="0" fillId="2" borderId="0" xfId="1" applyNumberFormat="1" applyFont="1" applyFill="1" applyBorder="1" applyAlignment="1" applyProtection="1">
      <alignment horizontal="center" vertical="center"/>
    </xf>
    <xf numFmtId="0" fontId="0" fillId="3" borderId="1" xfId="0" applyFont="1" applyFill="1" applyBorder="1">
      <alignment vertical="center"/>
    </xf>
    <xf numFmtId="180" fontId="0" fillId="3" borderId="1" xfId="1" applyNumberFormat="1" applyFont="1" applyFill="1" applyBorder="1" applyAlignment="1" applyProtection="1">
      <alignment vertical="center"/>
    </xf>
    <xf numFmtId="0" fontId="0" fillId="0" borderId="0" xfId="0" applyFill="1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177" fontId="0" fillId="2" borderId="1" xfId="0" applyNumberFormat="1" applyFill="1" applyBorder="1" applyAlignment="1">
      <alignment horizontal="center" vertical="center"/>
    </xf>
    <xf numFmtId="180" fontId="0" fillId="2" borderId="1" xfId="1" applyNumberFormat="1" applyFont="1" applyFill="1" applyBorder="1" applyAlignment="1" applyProtection="1">
      <alignment horizontal="right" vertical="center"/>
    </xf>
    <xf numFmtId="177" fontId="0" fillId="2" borderId="1" xfId="0" applyNumberFormat="1" applyFill="1" applyBorder="1" applyAlignment="1">
      <alignment horizontal="right" vertical="center"/>
    </xf>
    <xf numFmtId="2" fontId="0" fillId="0" borderId="0" xfId="0" applyNumberFormat="1" applyFill="1">
      <alignment vertical="center"/>
    </xf>
    <xf numFmtId="0" fontId="0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right" vertical="center"/>
    </xf>
    <xf numFmtId="176" fontId="0" fillId="3" borderId="1" xfId="0" applyNumberFormat="1" applyFon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80" fontId="0" fillId="3" borderId="1" xfId="1" applyNumberFormat="1" applyFont="1" applyFill="1" applyBorder="1" applyAlignment="1" applyProtection="1">
      <alignment horizontal="right" vertical="center"/>
    </xf>
    <xf numFmtId="180" fontId="0" fillId="3" borderId="1" xfId="0" applyNumberFormat="1" applyFill="1" applyBorder="1" applyAlignment="1">
      <alignment horizontal="right" vertical="center"/>
    </xf>
    <xf numFmtId="177" fontId="0" fillId="3" borderId="1" xfId="0" applyNumberFormat="1" applyFill="1" applyBorder="1" applyAlignment="1">
      <alignment horizontal="right" vertical="center"/>
    </xf>
    <xf numFmtId="9" fontId="0" fillId="3" borderId="1" xfId="1" applyFont="1" applyFill="1" applyBorder="1" applyAlignment="1" applyProtection="1">
      <alignment horizontal="center" vertical="center"/>
    </xf>
    <xf numFmtId="0" fontId="0" fillId="3" borderId="0" xfId="0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abSelected="1" zoomScale="70" zoomScaleNormal="70" workbookViewId="0">
      <pane xSplit="3" ySplit="2" topLeftCell="G21" activePane="bottomRight" state="frozen"/>
      <selection pane="topRight" activeCell="D1" sqref="D1"/>
      <selection pane="bottomLeft" activeCell="A3" sqref="A3"/>
      <selection pane="bottomRight" activeCell="W25" sqref="W25"/>
    </sheetView>
  </sheetViews>
  <sheetFormatPr defaultColWidth="10.640625" defaultRowHeight="17.600000000000001" x14ac:dyDescent="0.55000000000000004"/>
  <cols>
    <col min="1" max="1" width="3.140625" style="4" customWidth="1"/>
    <col min="2" max="2" width="9.92578125" style="4" bestFit="1" customWidth="1"/>
    <col min="3" max="3" width="16.85546875" style="4" bestFit="1" customWidth="1"/>
    <col min="4" max="4" width="5.140625" style="4" bestFit="1" customWidth="1"/>
    <col min="5" max="5" width="9" style="4" bestFit="1" customWidth="1"/>
    <col min="6" max="6" width="6.92578125" style="4" bestFit="1" customWidth="1"/>
    <col min="7" max="7" width="8.92578125" style="4" bestFit="1" customWidth="1"/>
    <col min="8" max="8" width="8.7109375" style="4" bestFit="1" customWidth="1"/>
    <col min="9" max="9" width="8.35546875" style="4" bestFit="1" customWidth="1"/>
    <col min="10" max="10" width="8.5703125" style="27" bestFit="1" customWidth="1"/>
    <col min="11" max="11" width="8.85546875" style="4" bestFit="1" customWidth="1"/>
    <col min="12" max="12" width="9.85546875" style="27" bestFit="1" customWidth="1"/>
    <col min="13" max="13" width="8.85546875" style="4" bestFit="1" customWidth="1"/>
    <col min="14" max="14" width="10.35546875" style="27" bestFit="1" customWidth="1"/>
    <col min="15" max="15" width="8.35546875" style="4" bestFit="1" customWidth="1"/>
    <col min="16" max="16" width="9.85546875" style="27" bestFit="1" customWidth="1"/>
    <col min="17" max="17" width="8.35546875" style="4" bestFit="1" customWidth="1"/>
    <col min="18" max="18" width="10.0703125" style="27" bestFit="1" customWidth="1"/>
    <col min="19" max="19" width="8.35546875" style="4" bestFit="1" customWidth="1"/>
    <col min="20" max="20" width="10.0703125" style="27" bestFit="1" customWidth="1"/>
    <col min="21" max="23" width="5.140625" style="4" bestFit="1" customWidth="1"/>
    <col min="24" max="24" width="12.5" style="27" bestFit="1" customWidth="1"/>
    <col min="25" max="28" width="12.2109375" style="27" bestFit="1" customWidth="1"/>
    <col min="29" max="16384" width="10.640625" style="4"/>
  </cols>
  <sheetData>
    <row r="1" spans="2:28" x14ac:dyDescent="0.55000000000000004">
      <c r="D1" s="5"/>
      <c r="E1" s="6"/>
      <c r="F1" s="5"/>
      <c r="G1" s="7"/>
      <c r="H1" s="7"/>
      <c r="I1" s="8"/>
      <c r="J1" s="28"/>
      <c r="K1" s="6"/>
      <c r="L1" s="23"/>
      <c r="M1" s="6"/>
      <c r="N1" s="23"/>
      <c r="O1" s="9"/>
      <c r="P1" s="28"/>
      <c r="Q1" s="9"/>
      <c r="R1" s="28"/>
      <c r="S1" s="9"/>
      <c r="T1" s="28"/>
      <c r="U1" s="7"/>
      <c r="V1" s="5"/>
      <c r="W1" s="1"/>
    </row>
    <row r="2" spans="2:28" ht="52.75" x14ac:dyDescent="0.55000000000000004">
      <c r="B2" s="10" t="s">
        <v>0</v>
      </c>
      <c r="C2" s="10" t="s">
        <v>1</v>
      </c>
      <c r="D2" s="11" t="s">
        <v>2</v>
      </c>
      <c r="E2" s="12" t="s">
        <v>3</v>
      </c>
      <c r="F2" s="11" t="s">
        <v>4</v>
      </c>
      <c r="G2" s="12" t="s">
        <v>5</v>
      </c>
      <c r="H2" s="12" t="s">
        <v>56</v>
      </c>
      <c r="I2" s="13" t="s">
        <v>6</v>
      </c>
      <c r="J2" s="29" t="s">
        <v>7</v>
      </c>
      <c r="K2" s="12" t="s">
        <v>57</v>
      </c>
      <c r="L2" s="24" t="s">
        <v>58</v>
      </c>
      <c r="M2" s="12" t="s">
        <v>59</v>
      </c>
      <c r="N2" s="24" t="s">
        <v>60</v>
      </c>
      <c r="O2" s="13" t="s">
        <v>8</v>
      </c>
      <c r="P2" s="29" t="s">
        <v>9</v>
      </c>
      <c r="Q2" s="13" t="s">
        <v>10</v>
      </c>
      <c r="R2" s="29" t="s">
        <v>11</v>
      </c>
      <c r="S2" s="13" t="s">
        <v>12</v>
      </c>
      <c r="T2" s="29" t="s">
        <v>13</v>
      </c>
      <c r="U2" s="12" t="s">
        <v>14</v>
      </c>
      <c r="V2" s="14" t="s">
        <v>15</v>
      </c>
      <c r="W2" s="2" t="s">
        <v>16</v>
      </c>
      <c r="X2" s="30">
        <v>1</v>
      </c>
      <c r="Y2" s="30">
        <v>2</v>
      </c>
      <c r="Z2" s="30">
        <v>3</v>
      </c>
      <c r="AA2" s="30">
        <v>4</v>
      </c>
      <c r="AB2" s="30">
        <v>5</v>
      </c>
    </row>
    <row r="3" spans="2:28" x14ac:dyDescent="0.55000000000000004">
      <c r="B3" s="15" t="s">
        <v>24</v>
      </c>
      <c r="C3" s="16" t="s">
        <v>25</v>
      </c>
      <c r="D3" s="11" t="s">
        <v>17</v>
      </c>
      <c r="E3" s="17">
        <v>5730</v>
      </c>
      <c r="F3" s="11"/>
      <c r="G3" s="18"/>
      <c r="H3" s="18"/>
      <c r="I3" s="19">
        <v>5570</v>
      </c>
      <c r="J3" s="26">
        <f t="shared" ref="J3:J32" si="0">(I3-E3)/E3*100</f>
        <v>-2.7923211169284468</v>
      </c>
      <c r="K3" s="17">
        <v>5680</v>
      </c>
      <c r="L3" s="25">
        <f t="shared" ref="L3:L32" si="1">(K3-E3)/E3*100</f>
        <v>-0.87260034904013961</v>
      </c>
      <c r="M3" s="17">
        <v>5530</v>
      </c>
      <c r="N3" s="25">
        <f t="shared" ref="N3:N32" si="2">(M3-E3)/E3*100</f>
        <v>-3.4904013961605584</v>
      </c>
      <c r="O3" s="20">
        <v>6000</v>
      </c>
      <c r="P3" s="26">
        <f t="shared" ref="P3:P32" si="3">(O3-E3)/E3*100</f>
        <v>4.7120418848167542</v>
      </c>
      <c r="Q3" s="20">
        <v>5450</v>
      </c>
      <c r="R3" s="26">
        <f t="shared" ref="R3:R32" si="4">(Q3-E3)/E3*100</f>
        <v>-4.8865619546247814</v>
      </c>
      <c r="S3" s="20">
        <v>6000</v>
      </c>
      <c r="T3" s="26">
        <f t="shared" ref="T3:T32" si="5">(S3-E3)/E3*100</f>
        <v>4.7120418848167542</v>
      </c>
      <c r="U3" s="18"/>
      <c r="V3" s="11"/>
      <c r="W3" s="3"/>
      <c r="X3" s="31">
        <f t="shared" ref="X3:AA32" si="6">IF($P3&gt;=X$2,X$2,$T3)-0.33</f>
        <v>0.66999999999999993</v>
      </c>
      <c r="Y3" s="31">
        <f t="shared" si="6"/>
        <v>1.67</v>
      </c>
      <c r="Z3" s="31">
        <f t="shared" si="6"/>
        <v>2.67</v>
      </c>
      <c r="AA3" s="31">
        <f t="shared" si="6"/>
        <v>3.67</v>
      </c>
      <c r="AB3" s="31">
        <f t="shared" ref="AB3:AB32" si="7">IF($P3&gt;=AB$2,AB$2,$T3)-0.33</f>
        <v>4.3820418848167542</v>
      </c>
    </row>
    <row r="4" spans="2:28" x14ac:dyDescent="0.55000000000000004">
      <c r="B4" s="15"/>
      <c r="C4" s="16" t="s">
        <v>22</v>
      </c>
      <c r="D4" s="11" t="s">
        <v>17</v>
      </c>
      <c r="E4" s="17">
        <v>4605</v>
      </c>
      <c r="F4" s="11"/>
      <c r="G4" s="18"/>
      <c r="H4" s="18"/>
      <c r="I4" s="19">
        <v>4470</v>
      </c>
      <c r="J4" s="26">
        <f t="shared" si="0"/>
        <v>-2.9315960912052117</v>
      </c>
      <c r="K4" s="17">
        <v>5420</v>
      </c>
      <c r="L4" s="25">
        <f t="shared" si="1"/>
        <v>17.69815418023887</v>
      </c>
      <c r="M4" s="17">
        <v>4415</v>
      </c>
      <c r="N4" s="25">
        <f t="shared" si="2"/>
        <v>-4.1259500542888166</v>
      </c>
      <c r="O4" s="20">
        <v>5770</v>
      </c>
      <c r="P4" s="26">
        <f t="shared" si="3"/>
        <v>25.2985884907709</v>
      </c>
      <c r="Q4" s="20">
        <v>4415</v>
      </c>
      <c r="R4" s="26">
        <f t="shared" si="4"/>
        <v>-4.1259500542888166</v>
      </c>
      <c r="S4" s="20">
        <v>5980</v>
      </c>
      <c r="T4" s="26">
        <f t="shared" si="5"/>
        <v>29.85884907709012</v>
      </c>
      <c r="U4" s="18"/>
      <c r="V4" s="11"/>
      <c r="W4" s="3"/>
      <c r="X4" s="31">
        <f t="shared" si="6"/>
        <v>0.66999999999999993</v>
      </c>
      <c r="Y4" s="31">
        <f t="shared" si="6"/>
        <v>1.67</v>
      </c>
      <c r="Z4" s="31">
        <f t="shared" si="6"/>
        <v>2.67</v>
      </c>
      <c r="AA4" s="31">
        <f t="shared" si="6"/>
        <v>3.67</v>
      </c>
      <c r="AB4" s="31">
        <f t="shared" si="7"/>
        <v>4.67</v>
      </c>
    </row>
    <row r="5" spans="2:28" x14ac:dyDescent="0.55000000000000004">
      <c r="B5" s="15"/>
      <c r="C5" s="16" t="s">
        <v>26</v>
      </c>
      <c r="D5" s="11" t="s">
        <v>17</v>
      </c>
      <c r="E5" s="17">
        <v>5340</v>
      </c>
      <c r="F5" s="21"/>
      <c r="G5" s="22"/>
      <c r="H5" s="22"/>
      <c r="I5" s="19">
        <v>6000</v>
      </c>
      <c r="J5" s="26">
        <f t="shared" si="0"/>
        <v>12.359550561797752</v>
      </c>
      <c r="K5" s="17">
        <v>6090</v>
      </c>
      <c r="L5" s="25">
        <f t="shared" si="1"/>
        <v>14.04494382022472</v>
      </c>
      <c r="M5" s="17">
        <v>5500</v>
      </c>
      <c r="N5" s="25">
        <f t="shared" si="2"/>
        <v>2.9962546816479403</v>
      </c>
      <c r="O5" s="20">
        <v>6360</v>
      </c>
      <c r="P5" s="26">
        <f t="shared" si="3"/>
        <v>19.101123595505616</v>
      </c>
      <c r="Q5" s="20">
        <v>5289</v>
      </c>
      <c r="R5" s="26">
        <f t="shared" si="4"/>
        <v>-0.9550561797752809</v>
      </c>
      <c r="S5" s="20">
        <v>5520</v>
      </c>
      <c r="T5" s="26">
        <f t="shared" si="5"/>
        <v>3.3707865168539324</v>
      </c>
      <c r="U5" s="22"/>
      <c r="V5" s="21"/>
      <c r="W5" s="3"/>
      <c r="X5" s="31">
        <f t="shared" si="6"/>
        <v>0.66999999999999993</v>
      </c>
      <c r="Y5" s="31">
        <f t="shared" si="6"/>
        <v>1.67</v>
      </c>
      <c r="Z5" s="31">
        <f t="shared" si="6"/>
        <v>2.67</v>
      </c>
      <c r="AA5" s="31">
        <f t="shared" si="6"/>
        <v>3.67</v>
      </c>
      <c r="AB5" s="31">
        <f t="shared" si="7"/>
        <v>4.67</v>
      </c>
    </row>
    <row r="6" spans="2:28" x14ac:dyDescent="0.55000000000000004">
      <c r="B6" s="15"/>
      <c r="C6" s="16" t="s">
        <v>27</v>
      </c>
      <c r="D6" s="11" t="s">
        <v>17</v>
      </c>
      <c r="E6" s="17">
        <v>1300</v>
      </c>
      <c r="F6" s="11"/>
      <c r="G6" s="18"/>
      <c r="H6" s="18"/>
      <c r="I6" s="19">
        <v>1310</v>
      </c>
      <c r="J6" s="26">
        <f t="shared" si="0"/>
        <v>0.76923076923076927</v>
      </c>
      <c r="K6" s="17">
        <v>1330</v>
      </c>
      <c r="L6" s="25">
        <f t="shared" si="1"/>
        <v>2.3076923076923079</v>
      </c>
      <c r="M6" s="17">
        <v>1279</v>
      </c>
      <c r="N6" s="25">
        <f t="shared" si="2"/>
        <v>-1.6153846153846154</v>
      </c>
      <c r="O6" s="20">
        <v>1340</v>
      </c>
      <c r="P6" s="26">
        <f t="shared" si="3"/>
        <v>3.0769230769230771</v>
      </c>
      <c r="Q6" s="20">
        <v>1279</v>
      </c>
      <c r="R6" s="26">
        <f t="shared" si="4"/>
        <v>-1.6153846153846154</v>
      </c>
      <c r="S6" s="20">
        <v>1330</v>
      </c>
      <c r="T6" s="26">
        <f t="shared" si="5"/>
        <v>2.3076923076923079</v>
      </c>
      <c r="U6" s="18"/>
      <c r="V6" s="11"/>
      <c r="W6" s="3"/>
      <c r="X6" s="31">
        <f t="shared" si="6"/>
        <v>0.66999999999999993</v>
      </c>
      <c r="Y6" s="31">
        <f t="shared" si="6"/>
        <v>1.67</v>
      </c>
      <c r="Z6" s="31">
        <f t="shared" si="6"/>
        <v>2.67</v>
      </c>
      <c r="AA6" s="31">
        <f t="shared" si="6"/>
        <v>1.9776923076923079</v>
      </c>
      <c r="AB6" s="31">
        <f t="shared" si="7"/>
        <v>1.9776923076923079</v>
      </c>
    </row>
    <row r="7" spans="2:28" x14ac:dyDescent="0.55000000000000004">
      <c r="B7" s="15"/>
      <c r="C7" s="16" t="s">
        <v>28</v>
      </c>
      <c r="D7" s="11" t="s">
        <v>18</v>
      </c>
      <c r="E7" s="17">
        <v>9640</v>
      </c>
      <c r="F7" s="11"/>
      <c r="G7" s="18"/>
      <c r="H7" s="18"/>
      <c r="I7" s="19">
        <v>9500</v>
      </c>
      <c r="J7" s="26">
        <f t="shared" si="0"/>
        <v>-1.4522821576763485</v>
      </c>
      <c r="K7" s="17">
        <v>9720</v>
      </c>
      <c r="L7" s="25">
        <f t="shared" si="1"/>
        <v>0.82987551867219922</v>
      </c>
      <c r="M7" s="17">
        <v>9500</v>
      </c>
      <c r="N7" s="25">
        <f t="shared" si="2"/>
        <v>-1.4522821576763485</v>
      </c>
      <c r="O7" s="20">
        <v>9720</v>
      </c>
      <c r="P7" s="26">
        <f t="shared" si="3"/>
        <v>0.82987551867219922</v>
      </c>
      <c r="Q7" s="20">
        <v>8960</v>
      </c>
      <c r="R7" s="26">
        <f t="shared" si="4"/>
        <v>-7.0539419087136928</v>
      </c>
      <c r="S7" s="20">
        <v>8960</v>
      </c>
      <c r="T7" s="26">
        <f t="shared" si="5"/>
        <v>-7.0539419087136928</v>
      </c>
      <c r="U7" s="18"/>
      <c r="V7" s="11"/>
      <c r="W7" s="3"/>
      <c r="X7" s="31">
        <f t="shared" si="6"/>
        <v>-7.3839419087136928</v>
      </c>
      <c r="Y7" s="31">
        <f t="shared" si="6"/>
        <v>-7.3839419087136928</v>
      </c>
      <c r="Z7" s="31">
        <f t="shared" si="6"/>
        <v>-7.3839419087136928</v>
      </c>
      <c r="AA7" s="31">
        <f t="shared" si="6"/>
        <v>-7.3839419087136928</v>
      </c>
      <c r="AB7" s="31">
        <f t="shared" si="7"/>
        <v>-7.3839419087136928</v>
      </c>
    </row>
    <row r="8" spans="2:28" x14ac:dyDescent="0.55000000000000004">
      <c r="B8" s="15"/>
      <c r="C8" s="16" t="s">
        <v>20</v>
      </c>
      <c r="D8" s="11" t="s">
        <v>17</v>
      </c>
      <c r="E8" s="17">
        <v>7750</v>
      </c>
      <c r="F8" s="11"/>
      <c r="G8" s="18"/>
      <c r="H8" s="18"/>
      <c r="I8" s="19">
        <v>7550</v>
      </c>
      <c r="J8" s="26">
        <f t="shared" si="0"/>
        <v>-2.5806451612903225</v>
      </c>
      <c r="K8" s="17">
        <v>7640</v>
      </c>
      <c r="L8" s="25">
        <f t="shared" si="1"/>
        <v>-1.4193548387096775</v>
      </c>
      <c r="M8" s="17">
        <v>7480</v>
      </c>
      <c r="N8" s="25">
        <f t="shared" si="2"/>
        <v>-3.4838709677419351</v>
      </c>
      <c r="O8" s="20">
        <v>7640</v>
      </c>
      <c r="P8" s="26">
        <f t="shared" si="3"/>
        <v>-1.4193548387096775</v>
      </c>
      <c r="Q8" s="20">
        <v>7280</v>
      </c>
      <c r="R8" s="26">
        <f t="shared" si="4"/>
        <v>-6.064516129032258</v>
      </c>
      <c r="S8" s="20">
        <v>7170</v>
      </c>
      <c r="T8" s="26">
        <f t="shared" si="5"/>
        <v>-7.4838709677419359</v>
      </c>
      <c r="U8" s="18"/>
      <c r="V8" s="11"/>
      <c r="W8" s="3"/>
      <c r="X8" s="31">
        <f t="shared" si="6"/>
        <v>-7.813870967741936</v>
      </c>
      <c r="Y8" s="31">
        <f t="shared" si="6"/>
        <v>-7.813870967741936</v>
      </c>
      <c r="Z8" s="31">
        <f t="shared" si="6"/>
        <v>-7.813870967741936</v>
      </c>
      <c r="AA8" s="31">
        <f t="shared" si="6"/>
        <v>-7.813870967741936</v>
      </c>
      <c r="AB8" s="31">
        <f t="shared" si="7"/>
        <v>-7.813870967741936</v>
      </c>
    </row>
    <row r="9" spans="2:28" x14ac:dyDescent="0.55000000000000004">
      <c r="B9" s="15" t="s">
        <v>29</v>
      </c>
      <c r="C9" s="16" t="s">
        <v>22</v>
      </c>
      <c r="D9" s="11"/>
      <c r="E9" s="17">
        <v>5980</v>
      </c>
      <c r="F9" s="11"/>
      <c r="G9" s="18"/>
      <c r="H9" s="18"/>
      <c r="I9" s="19">
        <v>5910</v>
      </c>
      <c r="J9" s="26">
        <f t="shared" si="0"/>
        <v>-1.1705685618729096</v>
      </c>
      <c r="K9" s="17">
        <v>6630</v>
      </c>
      <c r="L9" s="25">
        <f t="shared" si="1"/>
        <v>10.869565217391305</v>
      </c>
      <c r="M9" s="17">
        <v>5530</v>
      </c>
      <c r="N9" s="25">
        <f t="shared" si="2"/>
        <v>-7.5250836120401345</v>
      </c>
      <c r="O9" s="20">
        <v>7190</v>
      </c>
      <c r="P9" s="26">
        <f t="shared" si="3"/>
        <v>20.234113712374583</v>
      </c>
      <c r="Q9" s="20">
        <v>5530</v>
      </c>
      <c r="R9" s="26">
        <f t="shared" si="4"/>
        <v>-7.5250836120401345</v>
      </c>
      <c r="S9" s="20">
        <v>5980</v>
      </c>
      <c r="T9" s="26">
        <f t="shared" si="5"/>
        <v>0</v>
      </c>
      <c r="U9" s="18"/>
      <c r="V9" s="11"/>
      <c r="W9" s="3"/>
      <c r="X9" s="31">
        <f t="shared" si="6"/>
        <v>0.66999999999999993</v>
      </c>
      <c r="Y9" s="31">
        <f t="shared" si="6"/>
        <v>1.67</v>
      </c>
      <c r="Z9" s="31">
        <f t="shared" si="6"/>
        <v>2.67</v>
      </c>
      <c r="AA9" s="31">
        <f t="shared" si="6"/>
        <v>3.67</v>
      </c>
      <c r="AB9" s="31">
        <f t="shared" si="7"/>
        <v>4.67</v>
      </c>
    </row>
    <row r="10" spans="2:28" x14ac:dyDescent="0.55000000000000004">
      <c r="B10" s="15"/>
      <c r="C10" s="16" t="s">
        <v>30</v>
      </c>
      <c r="D10" s="11"/>
      <c r="E10" s="17">
        <v>3405</v>
      </c>
      <c r="F10" s="11"/>
      <c r="G10" s="18"/>
      <c r="H10" s="18"/>
      <c r="I10" s="19">
        <v>3325</v>
      </c>
      <c r="J10" s="26">
        <f t="shared" si="0"/>
        <v>-2.3494860499265786</v>
      </c>
      <c r="K10" s="17">
        <v>3360</v>
      </c>
      <c r="L10" s="25">
        <f t="shared" si="1"/>
        <v>-1.3215859030837005</v>
      </c>
      <c r="M10" s="17">
        <v>3150</v>
      </c>
      <c r="N10" s="25">
        <f t="shared" si="2"/>
        <v>-7.4889867841409687</v>
      </c>
      <c r="O10" s="20">
        <v>3620</v>
      </c>
      <c r="P10" s="26">
        <f t="shared" si="3"/>
        <v>6.3142437591776801</v>
      </c>
      <c r="Q10" s="20">
        <v>3115</v>
      </c>
      <c r="R10" s="26">
        <f t="shared" si="4"/>
        <v>-8.5168869309838477</v>
      </c>
      <c r="S10" s="20">
        <v>3240</v>
      </c>
      <c r="T10" s="26">
        <f t="shared" si="5"/>
        <v>-4.8458149779735686</v>
      </c>
      <c r="U10" s="18"/>
      <c r="V10" s="11"/>
      <c r="W10" s="3"/>
      <c r="X10" s="31">
        <f t="shared" si="6"/>
        <v>0.66999999999999993</v>
      </c>
      <c r="Y10" s="31">
        <f t="shared" si="6"/>
        <v>1.67</v>
      </c>
      <c r="Z10" s="31">
        <f t="shared" si="6"/>
        <v>2.67</v>
      </c>
      <c r="AA10" s="31">
        <f t="shared" si="6"/>
        <v>3.67</v>
      </c>
      <c r="AB10" s="31">
        <f t="shared" si="7"/>
        <v>4.67</v>
      </c>
    </row>
    <row r="11" spans="2:28" x14ac:dyDescent="0.55000000000000004">
      <c r="B11" s="15"/>
      <c r="C11" s="16" t="s">
        <v>26</v>
      </c>
      <c r="D11" s="11"/>
      <c r="E11" s="17">
        <v>5520</v>
      </c>
      <c r="F11" s="11"/>
      <c r="G11" s="18"/>
      <c r="H11" s="18"/>
      <c r="I11" s="19">
        <v>5460</v>
      </c>
      <c r="J11" s="26">
        <f t="shared" si="0"/>
        <v>-1.0869565217391304</v>
      </c>
      <c r="K11" s="17">
        <v>5620</v>
      </c>
      <c r="L11" s="25">
        <f t="shared" si="1"/>
        <v>1.8115942028985508</v>
      </c>
      <c r="M11" s="17">
        <v>5300</v>
      </c>
      <c r="N11" s="25">
        <f t="shared" si="2"/>
        <v>-3.9855072463768111</v>
      </c>
      <c r="O11" s="20">
        <v>6890</v>
      </c>
      <c r="P11" s="26">
        <f t="shared" si="3"/>
        <v>24.818840579710145</v>
      </c>
      <c r="Q11" s="20">
        <v>5300</v>
      </c>
      <c r="R11" s="26">
        <f t="shared" si="4"/>
        <v>-3.9855072463768111</v>
      </c>
      <c r="S11" s="20">
        <v>5890</v>
      </c>
      <c r="T11" s="26">
        <f t="shared" si="5"/>
        <v>6.7028985507246386</v>
      </c>
      <c r="U11" s="18"/>
      <c r="V11" s="11"/>
      <c r="W11" s="3"/>
      <c r="X11" s="31">
        <f t="shared" si="6"/>
        <v>0.66999999999999993</v>
      </c>
      <c r="Y11" s="31">
        <f t="shared" si="6"/>
        <v>1.67</v>
      </c>
      <c r="Z11" s="31">
        <f t="shared" si="6"/>
        <v>2.67</v>
      </c>
      <c r="AA11" s="31">
        <f t="shared" si="6"/>
        <v>3.67</v>
      </c>
      <c r="AB11" s="31">
        <f t="shared" si="7"/>
        <v>4.67</v>
      </c>
    </row>
    <row r="12" spans="2:28" x14ac:dyDescent="0.55000000000000004">
      <c r="B12" s="15"/>
      <c r="C12" s="16" t="s">
        <v>31</v>
      </c>
      <c r="D12" s="11"/>
      <c r="E12" s="17">
        <v>2670</v>
      </c>
      <c r="F12" s="11"/>
      <c r="G12" s="18"/>
      <c r="H12" s="18"/>
      <c r="I12" s="19">
        <v>2535</v>
      </c>
      <c r="J12" s="26">
        <f t="shared" si="0"/>
        <v>-5.0561797752808983</v>
      </c>
      <c r="K12" s="17">
        <v>2760</v>
      </c>
      <c r="L12" s="25">
        <f t="shared" si="1"/>
        <v>3.3707865168539324</v>
      </c>
      <c r="M12" s="17">
        <v>2430</v>
      </c>
      <c r="N12" s="25">
        <f t="shared" si="2"/>
        <v>-8.9887640449438209</v>
      </c>
      <c r="O12" s="20">
        <v>2785</v>
      </c>
      <c r="P12" s="26">
        <f t="shared" si="3"/>
        <v>4.3071161048689142</v>
      </c>
      <c r="Q12" s="20">
        <v>2510</v>
      </c>
      <c r="R12" s="26">
        <f t="shared" si="4"/>
        <v>-5.9925093632958806</v>
      </c>
      <c r="S12" s="20">
        <v>2555</v>
      </c>
      <c r="T12" s="26">
        <f t="shared" si="5"/>
        <v>-4.3071161048689142</v>
      </c>
      <c r="U12" s="18"/>
      <c r="V12" s="11"/>
      <c r="W12" s="3"/>
      <c r="X12" s="31">
        <f t="shared" si="6"/>
        <v>0.66999999999999993</v>
      </c>
      <c r="Y12" s="31">
        <f t="shared" si="6"/>
        <v>1.67</v>
      </c>
      <c r="Z12" s="31">
        <f t="shared" si="6"/>
        <v>2.67</v>
      </c>
      <c r="AA12" s="31">
        <f t="shared" si="6"/>
        <v>3.67</v>
      </c>
      <c r="AB12" s="31">
        <f t="shared" si="7"/>
        <v>-4.6371161048689142</v>
      </c>
    </row>
    <row r="13" spans="2:28" x14ac:dyDescent="0.55000000000000004">
      <c r="B13" s="15"/>
      <c r="C13" s="16" t="s">
        <v>23</v>
      </c>
      <c r="D13" s="11"/>
      <c r="E13" s="17">
        <v>2975</v>
      </c>
      <c r="F13" s="11"/>
      <c r="G13" s="18"/>
      <c r="H13" s="18"/>
      <c r="I13" s="19">
        <v>2945</v>
      </c>
      <c r="J13" s="26">
        <f t="shared" si="0"/>
        <v>-1.0084033613445378</v>
      </c>
      <c r="K13" s="17">
        <v>3100</v>
      </c>
      <c r="L13" s="25">
        <f t="shared" si="1"/>
        <v>4.2016806722689077</v>
      </c>
      <c r="M13" s="17">
        <v>2860</v>
      </c>
      <c r="N13" s="25">
        <f t="shared" si="2"/>
        <v>-3.865546218487395</v>
      </c>
      <c r="O13" s="20">
        <v>3110</v>
      </c>
      <c r="P13" s="26">
        <f t="shared" si="3"/>
        <v>4.53781512605042</v>
      </c>
      <c r="Q13" s="20">
        <v>2860</v>
      </c>
      <c r="R13" s="26">
        <f t="shared" si="4"/>
        <v>-3.865546218487395</v>
      </c>
      <c r="S13" s="20">
        <v>2950</v>
      </c>
      <c r="T13" s="26">
        <f t="shared" si="5"/>
        <v>-0.84033613445378152</v>
      </c>
      <c r="U13" s="18"/>
      <c r="V13" s="11"/>
      <c r="W13" s="3"/>
      <c r="X13" s="31">
        <f t="shared" si="6"/>
        <v>0.66999999999999993</v>
      </c>
      <c r="Y13" s="31">
        <f t="shared" si="6"/>
        <v>1.67</v>
      </c>
      <c r="Z13" s="31">
        <f t="shared" si="6"/>
        <v>2.67</v>
      </c>
      <c r="AA13" s="31">
        <f t="shared" si="6"/>
        <v>3.67</v>
      </c>
      <c r="AB13" s="31">
        <f t="shared" si="7"/>
        <v>-1.1703361344537815</v>
      </c>
    </row>
    <row r="14" spans="2:28" x14ac:dyDescent="0.55000000000000004">
      <c r="B14" s="15"/>
      <c r="C14" s="16" t="s">
        <v>19</v>
      </c>
      <c r="D14" s="11"/>
      <c r="E14" s="17">
        <v>6900</v>
      </c>
      <c r="F14" s="11"/>
      <c r="G14" s="18"/>
      <c r="H14" s="18"/>
      <c r="I14" s="19">
        <v>6980</v>
      </c>
      <c r="J14" s="26">
        <f t="shared" si="0"/>
        <v>1.1594202898550725</v>
      </c>
      <c r="K14" s="17">
        <v>7180</v>
      </c>
      <c r="L14" s="25">
        <f t="shared" si="1"/>
        <v>4.057971014492753</v>
      </c>
      <c r="M14" s="17">
        <v>6810</v>
      </c>
      <c r="N14" s="25">
        <f t="shared" si="2"/>
        <v>-1.3043478260869565</v>
      </c>
      <c r="O14" s="20">
        <v>7240</v>
      </c>
      <c r="P14" s="26">
        <f t="shared" si="3"/>
        <v>4.9275362318840585</v>
      </c>
      <c r="Q14" s="20">
        <v>6530</v>
      </c>
      <c r="R14" s="26">
        <f t="shared" si="4"/>
        <v>-5.36231884057971</v>
      </c>
      <c r="S14" s="20">
        <v>6530</v>
      </c>
      <c r="T14" s="26">
        <f t="shared" si="5"/>
        <v>-5.36231884057971</v>
      </c>
      <c r="U14" s="18"/>
      <c r="V14" s="11"/>
      <c r="W14" s="3"/>
      <c r="X14" s="31">
        <f t="shared" si="6"/>
        <v>0.66999999999999993</v>
      </c>
      <c r="Y14" s="31">
        <f t="shared" si="6"/>
        <v>1.67</v>
      </c>
      <c r="Z14" s="31">
        <f t="shared" si="6"/>
        <v>2.67</v>
      </c>
      <c r="AA14" s="31">
        <f t="shared" si="6"/>
        <v>3.67</v>
      </c>
      <c r="AB14" s="31">
        <f t="shared" si="7"/>
        <v>-5.69231884057971</v>
      </c>
    </row>
    <row r="15" spans="2:28" x14ac:dyDescent="0.55000000000000004">
      <c r="B15" s="15" t="s">
        <v>32</v>
      </c>
      <c r="C15" s="16" t="s">
        <v>22</v>
      </c>
      <c r="D15" s="11"/>
      <c r="E15" s="17">
        <v>5980</v>
      </c>
      <c r="F15" s="11"/>
      <c r="G15" s="18"/>
      <c r="H15" s="18"/>
      <c r="I15" s="19">
        <v>6330</v>
      </c>
      <c r="J15" s="26">
        <f t="shared" si="0"/>
        <v>5.8528428093645486</v>
      </c>
      <c r="K15" s="17">
        <v>6940</v>
      </c>
      <c r="L15" s="25">
        <f t="shared" si="1"/>
        <v>16.053511705685619</v>
      </c>
      <c r="M15" s="17">
        <v>5950</v>
      </c>
      <c r="N15" s="25">
        <f t="shared" si="2"/>
        <v>-0.50167224080267558</v>
      </c>
      <c r="O15" s="20">
        <v>6940</v>
      </c>
      <c r="P15" s="26">
        <f t="shared" si="3"/>
        <v>16.053511705685619</v>
      </c>
      <c r="Q15" s="20">
        <v>5480</v>
      </c>
      <c r="R15" s="26">
        <f t="shared" si="4"/>
        <v>-8.3612040133779271</v>
      </c>
      <c r="S15" s="20">
        <v>6170</v>
      </c>
      <c r="T15" s="26">
        <f t="shared" si="5"/>
        <v>3.1772575250836121</v>
      </c>
      <c r="U15" s="18"/>
      <c r="V15" s="11"/>
      <c r="W15" s="3"/>
      <c r="X15" s="31">
        <f t="shared" si="6"/>
        <v>0.66999999999999993</v>
      </c>
      <c r="Y15" s="31">
        <f t="shared" si="6"/>
        <v>1.67</v>
      </c>
      <c r="Z15" s="31">
        <f t="shared" si="6"/>
        <v>2.67</v>
      </c>
      <c r="AA15" s="31">
        <f t="shared" si="6"/>
        <v>3.67</v>
      </c>
      <c r="AB15" s="31">
        <f t="shared" si="7"/>
        <v>4.67</v>
      </c>
    </row>
    <row r="16" spans="2:28" x14ac:dyDescent="0.55000000000000004">
      <c r="B16" s="15"/>
      <c r="C16" s="16" t="s">
        <v>33</v>
      </c>
      <c r="D16" s="11"/>
      <c r="E16" s="17">
        <v>4755</v>
      </c>
      <c r="F16" s="11"/>
      <c r="G16" s="18"/>
      <c r="H16" s="18"/>
      <c r="I16" s="19">
        <v>4785</v>
      </c>
      <c r="J16" s="26">
        <f t="shared" si="0"/>
        <v>0.63091482649842268</v>
      </c>
      <c r="K16" s="17">
        <v>5410</v>
      </c>
      <c r="L16" s="25">
        <f t="shared" si="1"/>
        <v>13.774973711882229</v>
      </c>
      <c r="M16" s="17">
        <v>4785</v>
      </c>
      <c r="N16" s="25">
        <f t="shared" si="2"/>
        <v>0.63091482649842268</v>
      </c>
      <c r="O16" s="20">
        <v>5410</v>
      </c>
      <c r="P16" s="26">
        <f t="shared" si="3"/>
        <v>13.774973711882229</v>
      </c>
      <c r="Q16" s="20">
        <v>4310</v>
      </c>
      <c r="R16" s="26">
        <f t="shared" si="4"/>
        <v>-9.3585699263932707</v>
      </c>
      <c r="S16" s="20">
        <v>4365</v>
      </c>
      <c r="T16" s="26">
        <f t="shared" si="5"/>
        <v>-8.2018927444794958</v>
      </c>
      <c r="U16" s="18"/>
      <c r="V16" s="11"/>
      <c r="W16" s="3"/>
      <c r="X16" s="31">
        <f t="shared" si="6"/>
        <v>0.66999999999999993</v>
      </c>
      <c r="Y16" s="31">
        <f t="shared" si="6"/>
        <v>1.67</v>
      </c>
      <c r="Z16" s="31">
        <f t="shared" si="6"/>
        <v>2.67</v>
      </c>
      <c r="AA16" s="31">
        <f t="shared" si="6"/>
        <v>3.67</v>
      </c>
      <c r="AB16" s="31">
        <f t="shared" si="7"/>
        <v>4.67</v>
      </c>
    </row>
    <row r="17" spans="2:28" x14ac:dyDescent="0.55000000000000004">
      <c r="B17" s="15"/>
      <c r="C17" s="16" t="s">
        <v>34</v>
      </c>
      <c r="D17" s="11"/>
      <c r="E17" s="17">
        <v>1680</v>
      </c>
      <c r="F17" s="11"/>
      <c r="G17" s="18"/>
      <c r="H17" s="18"/>
      <c r="I17" s="19">
        <v>1650</v>
      </c>
      <c r="J17" s="26">
        <f t="shared" si="0"/>
        <v>-1.7857142857142856</v>
      </c>
      <c r="K17" s="17">
        <v>1695</v>
      </c>
      <c r="L17" s="25">
        <f t="shared" si="1"/>
        <v>0.89285714285714279</v>
      </c>
      <c r="M17" s="17">
        <v>1575</v>
      </c>
      <c r="N17" s="25">
        <f t="shared" si="2"/>
        <v>-6.25</v>
      </c>
      <c r="O17" s="20">
        <v>1695</v>
      </c>
      <c r="P17" s="26">
        <f t="shared" si="3"/>
        <v>0.89285714285714279</v>
      </c>
      <c r="Q17" s="20">
        <v>1559</v>
      </c>
      <c r="R17" s="26">
        <f t="shared" si="4"/>
        <v>-7.2023809523809517</v>
      </c>
      <c r="S17" s="20">
        <v>1575</v>
      </c>
      <c r="T17" s="26">
        <f t="shared" si="5"/>
        <v>-6.25</v>
      </c>
      <c r="U17" s="18"/>
      <c r="V17" s="11"/>
      <c r="W17" s="3"/>
      <c r="X17" s="31">
        <f t="shared" si="6"/>
        <v>-6.58</v>
      </c>
      <c r="Y17" s="31">
        <f t="shared" si="6"/>
        <v>-6.58</v>
      </c>
      <c r="Z17" s="31">
        <f t="shared" si="6"/>
        <v>-6.58</v>
      </c>
      <c r="AA17" s="31">
        <f t="shared" si="6"/>
        <v>-6.58</v>
      </c>
      <c r="AB17" s="31">
        <f t="shared" si="7"/>
        <v>-6.58</v>
      </c>
    </row>
    <row r="18" spans="2:28" x14ac:dyDescent="0.55000000000000004">
      <c r="B18" s="15"/>
      <c r="C18" s="16" t="s">
        <v>30</v>
      </c>
      <c r="D18" s="11"/>
      <c r="E18" s="17">
        <v>3165</v>
      </c>
      <c r="F18" s="11"/>
      <c r="G18" s="18"/>
      <c r="H18" s="18"/>
      <c r="I18" s="19">
        <v>3235</v>
      </c>
      <c r="J18" s="26">
        <f t="shared" si="0"/>
        <v>2.2116903633491312</v>
      </c>
      <c r="K18" s="17">
        <v>3310</v>
      </c>
      <c r="L18" s="25">
        <f t="shared" si="1"/>
        <v>4.5813586097946288</v>
      </c>
      <c r="M18" s="17">
        <v>3010</v>
      </c>
      <c r="N18" s="25">
        <f t="shared" si="2"/>
        <v>-4.8973143759873619</v>
      </c>
      <c r="O18" s="20">
        <v>3310</v>
      </c>
      <c r="P18" s="26">
        <f t="shared" si="3"/>
        <v>4.5813586097946288</v>
      </c>
      <c r="Q18" s="20">
        <v>2805</v>
      </c>
      <c r="R18" s="26">
        <f t="shared" si="4"/>
        <v>-11.374407582938389</v>
      </c>
      <c r="S18" s="20">
        <v>2970</v>
      </c>
      <c r="T18" s="26">
        <f t="shared" si="5"/>
        <v>-6.1611374407582939</v>
      </c>
      <c r="U18" s="18"/>
      <c r="V18" s="11"/>
      <c r="W18" s="3"/>
      <c r="X18" s="31">
        <f t="shared" si="6"/>
        <v>0.66999999999999993</v>
      </c>
      <c r="Y18" s="31">
        <f t="shared" si="6"/>
        <v>1.67</v>
      </c>
      <c r="Z18" s="31">
        <f t="shared" si="6"/>
        <v>2.67</v>
      </c>
      <c r="AA18" s="31">
        <f t="shared" si="6"/>
        <v>3.67</v>
      </c>
      <c r="AB18" s="31">
        <f t="shared" si="7"/>
        <v>-6.491137440758294</v>
      </c>
    </row>
    <row r="19" spans="2:28" s="63" customFormat="1" x14ac:dyDescent="0.55000000000000004">
      <c r="B19" s="15"/>
      <c r="C19" s="47" t="s">
        <v>26</v>
      </c>
      <c r="D19" s="55"/>
      <c r="E19" s="56">
        <v>5890</v>
      </c>
      <c r="F19" s="55"/>
      <c r="G19" s="57"/>
      <c r="H19" s="57"/>
      <c r="I19" s="58">
        <v>5770</v>
      </c>
      <c r="J19" s="59">
        <f t="shared" si="0"/>
        <v>-2.037351443123939</v>
      </c>
      <c r="K19" s="56">
        <v>5890</v>
      </c>
      <c r="L19" s="60">
        <f t="shared" si="1"/>
        <v>0</v>
      </c>
      <c r="M19" s="56">
        <v>5300</v>
      </c>
      <c r="N19" s="60">
        <f t="shared" si="2"/>
        <v>-10.0169779286927</v>
      </c>
      <c r="O19" s="61">
        <v>5890</v>
      </c>
      <c r="P19" s="59">
        <f t="shared" si="3"/>
        <v>0</v>
      </c>
      <c r="Q19" s="61">
        <v>4995</v>
      </c>
      <c r="R19" s="59">
        <f t="shared" si="4"/>
        <v>-15.195246179966043</v>
      </c>
      <c r="S19" s="61">
        <v>5090</v>
      </c>
      <c r="T19" s="59">
        <f t="shared" si="5"/>
        <v>-13.582342954159593</v>
      </c>
      <c r="U19" s="57"/>
      <c r="V19" s="55"/>
      <c r="W19" s="62"/>
      <c r="X19" s="48">
        <f t="shared" si="6"/>
        <v>-13.912342954159593</v>
      </c>
      <c r="Y19" s="48">
        <f t="shared" si="6"/>
        <v>-13.912342954159593</v>
      </c>
      <c r="Z19" s="48">
        <f t="shared" si="6"/>
        <v>-13.912342954159593</v>
      </c>
      <c r="AA19" s="48">
        <v>-10</v>
      </c>
      <c r="AB19" s="48">
        <f t="shared" si="7"/>
        <v>-13.912342954159593</v>
      </c>
    </row>
    <row r="20" spans="2:28" x14ac:dyDescent="0.55000000000000004">
      <c r="B20" s="15"/>
      <c r="C20" s="16" t="s">
        <v>35</v>
      </c>
      <c r="D20" s="11"/>
      <c r="E20" s="17">
        <v>4425</v>
      </c>
      <c r="F20" s="11"/>
      <c r="G20" s="18"/>
      <c r="H20" s="18"/>
      <c r="I20" s="19">
        <v>4440</v>
      </c>
      <c r="J20" s="26">
        <f t="shared" si="0"/>
        <v>0.33898305084745761</v>
      </c>
      <c r="K20" s="17">
        <v>4780</v>
      </c>
      <c r="L20" s="25">
        <f t="shared" si="1"/>
        <v>8.0225988700564965</v>
      </c>
      <c r="M20" s="17">
        <v>4330</v>
      </c>
      <c r="N20" s="25">
        <f t="shared" si="2"/>
        <v>-2.1468926553672314</v>
      </c>
      <c r="O20" s="20">
        <v>4780</v>
      </c>
      <c r="P20" s="26">
        <f t="shared" si="3"/>
        <v>8.0225988700564965</v>
      </c>
      <c r="Q20" s="20">
        <v>4165</v>
      </c>
      <c r="R20" s="26">
        <f t="shared" si="4"/>
        <v>-5.8757062146892656</v>
      </c>
      <c r="S20" s="20">
        <v>4415</v>
      </c>
      <c r="T20" s="26">
        <f t="shared" si="5"/>
        <v>-0.22598870056497175</v>
      </c>
      <c r="U20" s="18"/>
      <c r="V20" s="11"/>
      <c r="W20" s="3"/>
      <c r="X20" s="31">
        <f t="shared" si="6"/>
        <v>0.66999999999999993</v>
      </c>
      <c r="Y20" s="31">
        <f t="shared" si="6"/>
        <v>1.67</v>
      </c>
      <c r="Z20" s="31">
        <f t="shared" si="6"/>
        <v>2.67</v>
      </c>
      <c r="AA20" s="31">
        <f t="shared" si="6"/>
        <v>3.67</v>
      </c>
      <c r="AB20" s="31">
        <f t="shared" si="7"/>
        <v>4.67</v>
      </c>
    </row>
    <row r="21" spans="2:28" x14ac:dyDescent="0.55000000000000004">
      <c r="B21" s="15"/>
      <c r="C21" s="16" t="s">
        <v>36</v>
      </c>
      <c r="D21" s="11"/>
      <c r="E21" s="17">
        <v>3380</v>
      </c>
      <c r="F21" s="11"/>
      <c r="G21" s="18"/>
      <c r="H21" s="18"/>
      <c r="I21" s="19">
        <v>3520</v>
      </c>
      <c r="J21" s="26">
        <f t="shared" si="0"/>
        <v>4.1420118343195274</v>
      </c>
      <c r="K21" s="17">
        <v>3695</v>
      </c>
      <c r="L21" s="25">
        <f t="shared" si="1"/>
        <v>9.3195266272189361</v>
      </c>
      <c r="M21" s="17">
        <v>3095</v>
      </c>
      <c r="N21" s="25">
        <f t="shared" si="2"/>
        <v>-8.4319526627218941</v>
      </c>
      <c r="O21" s="20">
        <v>3695</v>
      </c>
      <c r="P21" s="26">
        <f t="shared" si="3"/>
        <v>9.3195266272189361</v>
      </c>
      <c r="Q21" s="20">
        <v>2935</v>
      </c>
      <c r="R21" s="26">
        <f t="shared" si="4"/>
        <v>-13.165680473372781</v>
      </c>
      <c r="S21" s="20">
        <v>3175</v>
      </c>
      <c r="T21" s="26">
        <f t="shared" si="5"/>
        <v>-6.0650887573964498</v>
      </c>
      <c r="U21" s="18"/>
      <c r="V21" s="11"/>
      <c r="W21" s="3"/>
      <c r="X21" s="31">
        <f t="shared" si="6"/>
        <v>0.66999999999999993</v>
      </c>
      <c r="Y21" s="31">
        <f t="shared" si="6"/>
        <v>1.67</v>
      </c>
      <c r="Z21" s="31">
        <f t="shared" si="6"/>
        <v>2.67</v>
      </c>
      <c r="AA21" s="31">
        <f t="shared" si="6"/>
        <v>3.67</v>
      </c>
      <c r="AB21" s="31">
        <f t="shared" si="7"/>
        <v>4.67</v>
      </c>
    </row>
    <row r="22" spans="2:28" x14ac:dyDescent="0.55000000000000004">
      <c r="B22" s="15"/>
      <c r="C22" s="16" t="s">
        <v>37</v>
      </c>
      <c r="D22" s="11"/>
      <c r="E22" s="17">
        <v>2705</v>
      </c>
      <c r="F22" s="11"/>
      <c r="G22" s="18"/>
      <c r="H22" s="18"/>
      <c r="I22" s="19">
        <v>2705</v>
      </c>
      <c r="J22" s="26">
        <f t="shared" si="0"/>
        <v>0</v>
      </c>
      <c r="K22" s="17">
        <v>2740</v>
      </c>
      <c r="L22" s="25">
        <f t="shared" si="1"/>
        <v>1.2939001848428837</v>
      </c>
      <c r="M22" s="17">
        <v>2630</v>
      </c>
      <c r="N22" s="25">
        <f t="shared" si="2"/>
        <v>-2.7726432532347505</v>
      </c>
      <c r="O22" s="20">
        <v>2810</v>
      </c>
      <c r="P22" s="26">
        <f t="shared" si="3"/>
        <v>3.8817005545286505</v>
      </c>
      <c r="Q22" s="20">
        <v>2630</v>
      </c>
      <c r="R22" s="26">
        <f t="shared" si="4"/>
        <v>-2.7726432532347505</v>
      </c>
      <c r="S22" s="20">
        <v>2770</v>
      </c>
      <c r="T22" s="26">
        <f t="shared" si="5"/>
        <v>2.4029574861367835</v>
      </c>
      <c r="U22" s="18"/>
      <c r="V22" s="11"/>
      <c r="W22" s="3"/>
      <c r="X22" s="31">
        <f t="shared" si="6"/>
        <v>0.66999999999999993</v>
      </c>
      <c r="Y22" s="31">
        <f t="shared" si="6"/>
        <v>1.67</v>
      </c>
      <c r="Z22" s="31">
        <f t="shared" si="6"/>
        <v>2.67</v>
      </c>
      <c r="AA22" s="31">
        <f t="shared" si="6"/>
        <v>2.0729574861367834</v>
      </c>
      <c r="AB22" s="31">
        <f t="shared" si="7"/>
        <v>2.0729574861367834</v>
      </c>
    </row>
    <row r="23" spans="2:28" x14ac:dyDescent="0.55000000000000004">
      <c r="B23" s="15"/>
      <c r="C23" s="16" t="s">
        <v>38</v>
      </c>
      <c r="D23" s="11"/>
      <c r="E23" s="17">
        <v>8480</v>
      </c>
      <c r="F23" s="11"/>
      <c r="G23" s="18"/>
      <c r="H23" s="18"/>
      <c r="I23" s="19">
        <v>8990</v>
      </c>
      <c r="J23" s="26">
        <f t="shared" si="0"/>
        <v>6.0141509433962268</v>
      </c>
      <c r="K23" s="17">
        <v>9680</v>
      </c>
      <c r="L23" s="25">
        <f t="shared" si="1"/>
        <v>14.150943396226415</v>
      </c>
      <c r="M23" s="17">
        <v>7850</v>
      </c>
      <c r="N23" s="25">
        <f t="shared" si="2"/>
        <v>-7.4292452830188678</v>
      </c>
      <c r="O23" s="20">
        <v>9680</v>
      </c>
      <c r="P23" s="26">
        <f t="shared" si="3"/>
        <v>14.150943396226415</v>
      </c>
      <c r="Q23" s="20">
        <v>7510</v>
      </c>
      <c r="R23" s="26">
        <f t="shared" si="4"/>
        <v>-11.438679245283019</v>
      </c>
      <c r="S23" s="20">
        <v>8120</v>
      </c>
      <c r="T23" s="26">
        <f t="shared" si="5"/>
        <v>-4.2452830188679247</v>
      </c>
      <c r="U23" s="18"/>
      <c r="V23" s="11"/>
      <c r="W23" s="3"/>
      <c r="X23" s="31">
        <f t="shared" si="6"/>
        <v>0.66999999999999993</v>
      </c>
      <c r="Y23" s="31">
        <f t="shared" si="6"/>
        <v>1.67</v>
      </c>
      <c r="Z23" s="31">
        <f t="shared" si="6"/>
        <v>2.67</v>
      </c>
      <c r="AA23" s="31">
        <f t="shared" si="6"/>
        <v>3.67</v>
      </c>
      <c r="AB23" s="31">
        <f t="shared" si="7"/>
        <v>4.67</v>
      </c>
    </row>
    <row r="24" spans="2:28" x14ac:dyDescent="0.55000000000000004">
      <c r="B24" s="15"/>
      <c r="C24" s="16" t="s">
        <v>39</v>
      </c>
      <c r="D24" s="11"/>
      <c r="E24" s="17">
        <v>4815</v>
      </c>
      <c r="F24" s="11"/>
      <c r="G24" s="18"/>
      <c r="H24" s="18"/>
      <c r="I24" s="19">
        <v>4750</v>
      </c>
      <c r="J24" s="26">
        <f t="shared" si="0"/>
        <v>-1.3499480789200415</v>
      </c>
      <c r="K24" s="17">
        <v>4985</v>
      </c>
      <c r="L24" s="25">
        <f t="shared" si="1"/>
        <v>3.5306334371754935</v>
      </c>
      <c r="M24" s="17">
        <v>4745</v>
      </c>
      <c r="N24" s="25">
        <f t="shared" si="2"/>
        <v>-1.4537902388369679</v>
      </c>
      <c r="O24" s="20">
        <v>4985</v>
      </c>
      <c r="P24" s="26">
        <f t="shared" si="3"/>
        <v>3.5306334371754935</v>
      </c>
      <c r="Q24" s="20">
        <v>4655</v>
      </c>
      <c r="R24" s="26">
        <f t="shared" si="4"/>
        <v>-3.3229491173416408</v>
      </c>
      <c r="S24" s="20">
        <v>4710</v>
      </c>
      <c r="T24" s="26">
        <f t="shared" si="5"/>
        <v>-2.1806853582554515</v>
      </c>
      <c r="U24" s="18"/>
      <c r="V24" s="11"/>
      <c r="W24" s="3"/>
      <c r="X24" s="31">
        <f t="shared" si="6"/>
        <v>0.66999999999999993</v>
      </c>
      <c r="Y24" s="31">
        <f t="shared" si="6"/>
        <v>1.67</v>
      </c>
      <c r="Z24" s="31">
        <f t="shared" si="6"/>
        <v>2.67</v>
      </c>
      <c r="AA24" s="31">
        <f t="shared" si="6"/>
        <v>-2.5106853582554516</v>
      </c>
      <c r="AB24" s="31">
        <f t="shared" si="7"/>
        <v>-2.5106853582554516</v>
      </c>
    </row>
    <row r="25" spans="2:28" x14ac:dyDescent="0.55000000000000004">
      <c r="B25" s="15"/>
      <c r="C25" s="16" t="s">
        <v>40</v>
      </c>
      <c r="D25" s="11"/>
      <c r="E25" s="17">
        <v>8260</v>
      </c>
      <c r="F25" s="11"/>
      <c r="G25" s="18"/>
      <c r="H25" s="18"/>
      <c r="I25" s="19">
        <v>8280</v>
      </c>
      <c r="J25" s="26">
        <f t="shared" si="0"/>
        <v>0.24213075060532688</v>
      </c>
      <c r="K25" s="17">
        <v>8950</v>
      </c>
      <c r="L25" s="25">
        <f t="shared" si="1"/>
        <v>8.3535108958837778</v>
      </c>
      <c r="M25" s="17">
        <v>7500</v>
      </c>
      <c r="N25" s="25">
        <f t="shared" si="2"/>
        <v>-9.2009685230024214</v>
      </c>
      <c r="O25" s="20">
        <v>8950</v>
      </c>
      <c r="P25" s="26">
        <f t="shared" si="3"/>
        <v>8.3535108958837778</v>
      </c>
      <c r="Q25" s="20">
        <v>7070</v>
      </c>
      <c r="R25" s="26">
        <f t="shared" si="4"/>
        <v>-14.40677966101695</v>
      </c>
      <c r="S25" s="20">
        <v>7400</v>
      </c>
      <c r="T25" s="26">
        <f t="shared" si="5"/>
        <v>-10.411622276029057</v>
      </c>
      <c r="U25" s="18"/>
      <c r="V25" s="11"/>
      <c r="W25" s="3"/>
      <c r="X25" s="31">
        <f t="shared" si="6"/>
        <v>0.66999999999999993</v>
      </c>
      <c r="Y25" s="31">
        <f t="shared" si="6"/>
        <v>1.67</v>
      </c>
      <c r="Z25" s="31">
        <f t="shared" si="6"/>
        <v>2.67</v>
      </c>
      <c r="AA25" s="31">
        <f t="shared" si="6"/>
        <v>3.67</v>
      </c>
      <c r="AB25" s="31">
        <f t="shared" si="7"/>
        <v>4.67</v>
      </c>
    </row>
    <row r="26" spans="2:28" s="63" customFormat="1" x14ac:dyDescent="0.55000000000000004">
      <c r="B26" s="15"/>
      <c r="C26" s="47" t="s">
        <v>21</v>
      </c>
      <c r="D26" s="55"/>
      <c r="E26" s="56">
        <v>998</v>
      </c>
      <c r="F26" s="55"/>
      <c r="G26" s="57"/>
      <c r="H26" s="57"/>
      <c r="I26" s="58">
        <v>1000</v>
      </c>
      <c r="J26" s="59">
        <f t="shared" si="0"/>
        <v>0.20040080160320639</v>
      </c>
      <c r="K26" s="56">
        <v>1015</v>
      </c>
      <c r="L26" s="60">
        <f t="shared" si="1"/>
        <v>1.7034068136272544</v>
      </c>
      <c r="M26" s="56">
        <v>847</v>
      </c>
      <c r="N26" s="60">
        <f t="shared" si="2"/>
        <v>-15.130260521042086</v>
      </c>
      <c r="O26" s="61">
        <v>1015</v>
      </c>
      <c r="P26" s="59">
        <f t="shared" si="3"/>
        <v>1.7034068136272544</v>
      </c>
      <c r="Q26" s="61">
        <v>847</v>
      </c>
      <c r="R26" s="59">
        <f t="shared" si="4"/>
        <v>-15.130260521042086</v>
      </c>
      <c r="S26" s="61">
        <v>867</v>
      </c>
      <c r="T26" s="59">
        <f t="shared" si="5"/>
        <v>-13.126252505010019</v>
      </c>
      <c r="U26" s="57"/>
      <c r="V26" s="55"/>
      <c r="W26" s="62"/>
      <c r="X26" s="48">
        <f t="shared" si="6"/>
        <v>0.66999999999999993</v>
      </c>
      <c r="Y26" s="48">
        <f t="shared" si="6"/>
        <v>-13.456252505010019</v>
      </c>
      <c r="Z26" s="48">
        <f t="shared" si="6"/>
        <v>-13.456252505010019</v>
      </c>
      <c r="AA26" s="48">
        <v>-10</v>
      </c>
      <c r="AB26" s="48">
        <f t="shared" si="7"/>
        <v>-13.456252505010019</v>
      </c>
    </row>
    <row r="27" spans="2:28" x14ac:dyDescent="0.55000000000000004">
      <c r="B27" s="15"/>
      <c r="C27" s="16" t="s">
        <v>41</v>
      </c>
      <c r="D27" s="11"/>
      <c r="E27" s="17">
        <v>2685</v>
      </c>
      <c r="F27" s="11"/>
      <c r="G27" s="18"/>
      <c r="H27" s="18"/>
      <c r="I27" s="19">
        <v>2595</v>
      </c>
      <c r="J27" s="26">
        <f t="shared" si="0"/>
        <v>-3.3519553072625698</v>
      </c>
      <c r="K27" s="17">
        <v>2595</v>
      </c>
      <c r="L27" s="25">
        <f t="shared" si="1"/>
        <v>-3.3519553072625698</v>
      </c>
      <c r="M27" s="17">
        <v>2460</v>
      </c>
      <c r="N27" s="25">
        <f t="shared" si="2"/>
        <v>-8.3798882681564244</v>
      </c>
      <c r="O27" s="20">
        <v>2595</v>
      </c>
      <c r="P27" s="26">
        <f t="shared" si="3"/>
        <v>-3.3519553072625698</v>
      </c>
      <c r="Q27" s="20">
        <v>2460</v>
      </c>
      <c r="R27" s="26">
        <f t="shared" si="4"/>
        <v>-8.3798882681564244</v>
      </c>
      <c r="S27" s="20">
        <v>2525</v>
      </c>
      <c r="T27" s="26">
        <f t="shared" si="5"/>
        <v>-5.9590316573556796</v>
      </c>
      <c r="U27" s="18"/>
      <c r="V27" s="11"/>
      <c r="W27" s="3"/>
      <c r="X27" s="31">
        <f t="shared" si="6"/>
        <v>-6.2890316573556797</v>
      </c>
      <c r="Y27" s="31">
        <f t="shared" si="6"/>
        <v>-6.2890316573556797</v>
      </c>
      <c r="Z27" s="31">
        <f t="shared" si="6"/>
        <v>-6.2890316573556797</v>
      </c>
      <c r="AA27" s="31">
        <f t="shared" si="6"/>
        <v>-6.2890316573556797</v>
      </c>
      <c r="AB27" s="31">
        <f t="shared" si="7"/>
        <v>-6.2890316573556797</v>
      </c>
    </row>
    <row r="28" spans="2:28" x14ac:dyDescent="0.55000000000000004">
      <c r="B28" s="15" t="s">
        <v>42</v>
      </c>
      <c r="C28" s="16" t="s">
        <v>22</v>
      </c>
      <c r="D28" s="11"/>
      <c r="E28" s="17">
        <v>6170</v>
      </c>
      <c r="F28" s="11"/>
      <c r="G28" s="18"/>
      <c r="H28" s="18"/>
      <c r="I28" s="19">
        <v>5820</v>
      </c>
      <c r="J28" s="26">
        <f t="shared" si="0"/>
        <v>-5.6726094003241485</v>
      </c>
      <c r="K28" s="17">
        <v>6400</v>
      </c>
      <c r="L28" s="25">
        <f t="shared" si="1"/>
        <v>3.7277147487844409</v>
      </c>
      <c r="M28" s="17">
        <v>5600</v>
      </c>
      <c r="N28" s="25">
        <f t="shared" si="2"/>
        <v>-9.238249594813615</v>
      </c>
      <c r="O28" s="20">
        <v>6530</v>
      </c>
      <c r="P28" s="26">
        <f t="shared" si="3"/>
        <v>5.8346839546191251</v>
      </c>
      <c r="Q28" s="20">
        <v>5600</v>
      </c>
      <c r="R28" s="26">
        <f t="shared" si="4"/>
        <v>-9.238249594813615</v>
      </c>
      <c r="S28" s="20">
        <v>6240</v>
      </c>
      <c r="T28" s="26">
        <f t="shared" si="5"/>
        <v>1.1345218800648298</v>
      </c>
      <c r="U28" s="18"/>
      <c r="V28" s="11"/>
      <c r="W28" s="3"/>
      <c r="X28" s="31">
        <f t="shared" si="6"/>
        <v>0.66999999999999993</v>
      </c>
      <c r="Y28" s="31">
        <f t="shared" si="6"/>
        <v>1.67</v>
      </c>
      <c r="Z28" s="31">
        <f t="shared" si="6"/>
        <v>2.67</v>
      </c>
      <c r="AA28" s="31">
        <f t="shared" si="6"/>
        <v>3.67</v>
      </c>
      <c r="AB28" s="31">
        <f t="shared" si="7"/>
        <v>4.67</v>
      </c>
    </row>
    <row r="29" spans="2:28" x14ac:dyDescent="0.55000000000000004">
      <c r="B29" s="15"/>
      <c r="C29" s="16" t="s">
        <v>33</v>
      </c>
      <c r="D29" s="11"/>
      <c r="E29" s="17">
        <v>4635</v>
      </c>
      <c r="F29" s="11"/>
      <c r="G29" s="18"/>
      <c r="H29" s="18"/>
      <c r="I29" s="19">
        <v>4600</v>
      </c>
      <c r="J29" s="26">
        <f t="shared" si="0"/>
        <v>-0.75512405609492994</v>
      </c>
      <c r="K29" s="17">
        <v>4765</v>
      </c>
      <c r="L29" s="25">
        <f t="shared" si="1"/>
        <v>2.8047464940668827</v>
      </c>
      <c r="M29" s="17">
        <v>4520</v>
      </c>
      <c r="N29" s="25">
        <f t="shared" si="2"/>
        <v>-2.4811218985976269</v>
      </c>
      <c r="O29" s="20">
        <v>5090</v>
      </c>
      <c r="P29" s="26">
        <f t="shared" si="3"/>
        <v>9.8166127292340875</v>
      </c>
      <c r="Q29" s="20">
        <v>4520</v>
      </c>
      <c r="R29" s="26">
        <f t="shared" si="4"/>
        <v>-2.4811218985976269</v>
      </c>
      <c r="S29" s="20">
        <v>5090</v>
      </c>
      <c r="T29" s="26">
        <f t="shared" si="5"/>
        <v>9.8166127292340875</v>
      </c>
      <c r="U29" s="18"/>
      <c r="V29" s="11"/>
      <c r="W29" s="3"/>
      <c r="X29" s="31">
        <f t="shared" si="6"/>
        <v>0.66999999999999993</v>
      </c>
      <c r="Y29" s="31">
        <f t="shared" si="6"/>
        <v>1.67</v>
      </c>
      <c r="Z29" s="31">
        <f t="shared" si="6"/>
        <v>2.67</v>
      </c>
      <c r="AA29" s="31">
        <f t="shared" si="6"/>
        <v>3.67</v>
      </c>
      <c r="AB29" s="31">
        <f t="shared" si="7"/>
        <v>4.67</v>
      </c>
    </row>
    <row r="30" spans="2:28" x14ac:dyDescent="0.55000000000000004">
      <c r="B30" s="15"/>
      <c r="C30" s="16" t="s">
        <v>25</v>
      </c>
      <c r="D30" s="11"/>
      <c r="E30" s="17">
        <v>5870</v>
      </c>
      <c r="F30" s="11"/>
      <c r="G30" s="18"/>
      <c r="H30" s="18"/>
      <c r="I30" s="19">
        <v>5800</v>
      </c>
      <c r="J30" s="26">
        <f t="shared" si="0"/>
        <v>-1.192504258943782</v>
      </c>
      <c r="K30" s="17">
        <v>6060</v>
      </c>
      <c r="L30" s="25">
        <f t="shared" si="1"/>
        <v>3.2367972742759794</v>
      </c>
      <c r="M30" s="17">
        <v>5750</v>
      </c>
      <c r="N30" s="25">
        <f t="shared" si="2"/>
        <v>-2.0442930153321974</v>
      </c>
      <c r="O30" s="20">
        <v>6170</v>
      </c>
      <c r="P30" s="26">
        <f t="shared" si="3"/>
        <v>5.1107325383304936</v>
      </c>
      <c r="Q30" s="20">
        <v>5750</v>
      </c>
      <c r="R30" s="26">
        <f t="shared" si="4"/>
        <v>-2.0442930153321974</v>
      </c>
      <c r="S30" s="20">
        <v>6130</v>
      </c>
      <c r="T30" s="26">
        <f t="shared" si="5"/>
        <v>4.4293015332197614</v>
      </c>
      <c r="U30" s="18"/>
      <c r="V30" s="11"/>
      <c r="W30" s="3"/>
      <c r="X30" s="31">
        <f t="shared" si="6"/>
        <v>0.66999999999999993</v>
      </c>
      <c r="Y30" s="31">
        <f t="shared" si="6"/>
        <v>1.67</v>
      </c>
      <c r="Z30" s="31">
        <f t="shared" si="6"/>
        <v>2.67</v>
      </c>
      <c r="AA30" s="31">
        <f t="shared" si="6"/>
        <v>3.67</v>
      </c>
      <c r="AB30" s="31">
        <f t="shared" si="7"/>
        <v>4.67</v>
      </c>
    </row>
    <row r="31" spans="2:28" x14ac:dyDescent="0.55000000000000004">
      <c r="B31" s="15"/>
      <c r="C31" s="16" t="s">
        <v>31</v>
      </c>
      <c r="D31" s="11"/>
      <c r="E31" s="17">
        <v>2575</v>
      </c>
      <c r="F31" s="11"/>
      <c r="G31" s="18"/>
      <c r="H31" s="18"/>
      <c r="I31" s="19">
        <v>2500</v>
      </c>
      <c r="J31" s="26">
        <f t="shared" si="0"/>
        <v>-2.912621359223301</v>
      </c>
      <c r="K31" s="17">
        <v>2725</v>
      </c>
      <c r="L31" s="25">
        <f t="shared" si="1"/>
        <v>5.825242718446602</v>
      </c>
      <c r="M31" s="17">
        <v>2445</v>
      </c>
      <c r="N31" s="25">
        <f t="shared" si="2"/>
        <v>-5.0485436893203879</v>
      </c>
      <c r="O31" s="20">
        <v>2725</v>
      </c>
      <c r="P31" s="26">
        <f t="shared" si="3"/>
        <v>5.825242718446602</v>
      </c>
      <c r="Q31" s="20">
        <v>2465</v>
      </c>
      <c r="R31" s="26">
        <f t="shared" si="4"/>
        <v>-4.2718446601941746</v>
      </c>
      <c r="S31" s="20">
        <v>2675</v>
      </c>
      <c r="T31" s="26">
        <f t="shared" si="5"/>
        <v>3.8834951456310676</v>
      </c>
      <c r="U31" s="18"/>
      <c r="V31" s="11"/>
      <c r="W31" s="3"/>
      <c r="X31" s="31">
        <f t="shared" si="6"/>
        <v>0.66999999999999993</v>
      </c>
      <c r="Y31" s="31">
        <f t="shared" si="6"/>
        <v>1.67</v>
      </c>
      <c r="Z31" s="31">
        <f t="shared" si="6"/>
        <v>2.67</v>
      </c>
      <c r="AA31" s="31">
        <f t="shared" si="6"/>
        <v>3.67</v>
      </c>
      <c r="AB31" s="31">
        <f t="shared" si="7"/>
        <v>4.67</v>
      </c>
    </row>
    <row r="32" spans="2:28" x14ac:dyDescent="0.55000000000000004">
      <c r="B32" s="15"/>
      <c r="C32" s="16" t="s">
        <v>43</v>
      </c>
      <c r="D32" s="11"/>
      <c r="E32" s="17">
        <v>4270</v>
      </c>
      <c r="F32" s="11"/>
      <c r="G32" s="18"/>
      <c r="H32" s="18"/>
      <c r="I32" s="19">
        <v>4490</v>
      </c>
      <c r="J32" s="26">
        <f t="shared" si="0"/>
        <v>5.1522248243559723</v>
      </c>
      <c r="K32" s="17">
        <v>4960</v>
      </c>
      <c r="L32" s="25">
        <f t="shared" si="1"/>
        <v>16.159250585480095</v>
      </c>
      <c r="M32" s="17">
        <v>4360</v>
      </c>
      <c r="N32" s="25">
        <f t="shared" si="2"/>
        <v>2.1077283372365341</v>
      </c>
      <c r="O32" s="20">
        <v>4960</v>
      </c>
      <c r="P32" s="26">
        <f t="shared" si="3"/>
        <v>16.159250585480095</v>
      </c>
      <c r="Q32" s="20">
        <v>4165</v>
      </c>
      <c r="R32" s="26">
        <f t="shared" si="4"/>
        <v>-2.459016393442623</v>
      </c>
      <c r="S32" s="20">
        <v>4250</v>
      </c>
      <c r="T32" s="26">
        <f t="shared" si="5"/>
        <v>-0.46838407494145201</v>
      </c>
      <c r="U32" s="18"/>
      <c r="V32" s="11"/>
      <c r="W32" s="3"/>
      <c r="X32" s="31">
        <f t="shared" si="6"/>
        <v>0.66999999999999993</v>
      </c>
      <c r="Y32" s="31">
        <f t="shared" si="6"/>
        <v>1.67</v>
      </c>
      <c r="Z32" s="31">
        <f t="shared" si="6"/>
        <v>2.67</v>
      </c>
      <c r="AA32" s="31">
        <f t="shared" ref="AA32:AB48" si="8">IF($P32&gt;=AA$2,AA$2,$T32)-0.33</f>
        <v>3.67</v>
      </c>
      <c r="AB32" s="31">
        <f t="shared" si="7"/>
        <v>4.67</v>
      </c>
    </row>
    <row r="33" spans="2:28" s="63" customFormat="1" x14ac:dyDescent="0.55000000000000004">
      <c r="B33" s="15"/>
      <c r="C33" s="47" t="s">
        <v>36</v>
      </c>
      <c r="D33" s="55"/>
      <c r="E33" s="56">
        <v>3175</v>
      </c>
      <c r="F33" s="55"/>
      <c r="G33" s="57"/>
      <c r="H33" s="57"/>
      <c r="I33" s="58">
        <v>3140</v>
      </c>
      <c r="J33" s="59">
        <f t="shared" ref="J33:J50" si="9">(I33-E33)/E33*100</f>
        <v>-1.1023622047244095</v>
      </c>
      <c r="K33" s="56">
        <v>3255</v>
      </c>
      <c r="L33" s="60">
        <f t="shared" ref="L33:L50" si="10">(K33-E33)/E33*100</f>
        <v>2.5196850393700787</v>
      </c>
      <c r="M33" s="56">
        <v>2759</v>
      </c>
      <c r="N33" s="60">
        <f t="shared" ref="N33:N50" si="11">(M33-E33)/E33*100</f>
        <v>-13.102362204724411</v>
      </c>
      <c r="O33" s="61">
        <v>3255</v>
      </c>
      <c r="P33" s="59">
        <f t="shared" ref="P33:P50" si="12">(O33-E33)/E33*100</f>
        <v>2.5196850393700787</v>
      </c>
      <c r="Q33" s="61">
        <v>2759</v>
      </c>
      <c r="R33" s="59">
        <f t="shared" ref="R33:R50" si="13">(Q33-E33)/E33*100</f>
        <v>-13.102362204724411</v>
      </c>
      <c r="S33" s="61">
        <v>2875</v>
      </c>
      <c r="T33" s="59">
        <f t="shared" ref="T33:T50" si="14">(S33-E33)/E33*100</f>
        <v>-9.4488188976377945</v>
      </c>
      <c r="U33" s="57"/>
      <c r="V33" s="55"/>
      <c r="W33" s="62"/>
      <c r="X33" s="48">
        <f t="shared" ref="X33:Z48" si="15">IF($P33&gt;=X$2,X$2,$T33)-0.33</f>
        <v>0.66999999999999993</v>
      </c>
      <c r="Y33" s="48">
        <f t="shared" si="15"/>
        <v>1.67</v>
      </c>
      <c r="Z33" s="48">
        <f t="shared" si="15"/>
        <v>-9.7788188976377945</v>
      </c>
      <c r="AA33" s="48">
        <f t="shared" si="8"/>
        <v>-9.7788188976377945</v>
      </c>
      <c r="AB33" s="48">
        <f t="shared" si="8"/>
        <v>-9.7788188976377945</v>
      </c>
    </row>
    <row r="34" spans="2:28" x14ac:dyDescent="0.55000000000000004">
      <c r="B34" s="15"/>
      <c r="C34" s="16" t="s">
        <v>44</v>
      </c>
      <c r="D34" s="11"/>
      <c r="E34" s="17">
        <v>4945</v>
      </c>
      <c r="F34" s="11"/>
      <c r="G34" s="18"/>
      <c r="H34" s="18"/>
      <c r="I34" s="19">
        <v>4940</v>
      </c>
      <c r="J34" s="26">
        <f t="shared" si="9"/>
        <v>-0.10111223458038424</v>
      </c>
      <c r="K34" s="17">
        <v>4845</v>
      </c>
      <c r="L34" s="25">
        <f t="shared" si="10"/>
        <v>-2.0222446916076846</v>
      </c>
      <c r="M34" s="17">
        <v>5150</v>
      </c>
      <c r="N34" s="25">
        <f t="shared" si="11"/>
        <v>4.1456016177957533</v>
      </c>
      <c r="O34" s="20">
        <v>5150</v>
      </c>
      <c r="P34" s="26">
        <f t="shared" si="12"/>
        <v>4.1456016177957533</v>
      </c>
      <c r="Q34" s="20">
        <v>4550</v>
      </c>
      <c r="R34" s="26">
        <f t="shared" si="13"/>
        <v>-7.9878665318503543</v>
      </c>
      <c r="S34" s="20">
        <v>4640</v>
      </c>
      <c r="T34" s="26">
        <f t="shared" si="14"/>
        <v>-6.1678463094034379</v>
      </c>
      <c r="U34" s="18"/>
      <c r="V34" s="11"/>
      <c r="W34" s="3"/>
      <c r="X34" s="31">
        <f t="shared" si="15"/>
        <v>0.66999999999999993</v>
      </c>
      <c r="Y34" s="31">
        <f t="shared" si="15"/>
        <v>1.67</v>
      </c>
      <c r="Z34" s="31">
        <f t="shared" si="15"/>
        <v>2.67</v>
      </c>
      <c r="AA34" s="31">
        <f t="shared" si="8"/>
        <v>3.67</v>
      </c>
      <c r="AB34" s="31">
        <f t="shared" si="8"/>
        <v>-6.497846309403438</v>
      </c>
    </row>
    <row r="35" spans="2:28" s="63" customFormat="1" x14ac:dyDescent="0.55000000000000004">
      <c r="B35" s="15"/>
      <c r="C35" s="47" t="s">
        <v>38</v>
      </c>
      <c r="D35" s="55"/>
      <c r="E35" s="56">
        <v>8120</v>
      </c>
      <c r="F35" s="55"/>
      <c r="G35" s="57"/>
      <c r="H35" s="57"/>
      <c r="I35" s="58">
        <v>7900</v>
      </c>
      <c r="J35" s="59">
        <f t="shared" si="9"/>
        <v>-2.7093596059113301</v>
      </c>
      <c r="K35" s="56">
        <v>8350</v>
      </c>
      <c r="L35" s="60">
        <f t="shared" si="10"/>
        <v>2.8325123152709359</v>
      </c>
      <c r="M35" s="56">
        <v>7240</v>
      </c>
      <c r="N35" s="60">
        <f t="shared" si="11"/>
        <v>-10.83743842364532</v>
      </c>
      <c r="O35" s="61">
        <v>10300</v>
      </c>
      <c r="P35" s="59">
        <f t="shared" si="12"/>
        <v>26.847290640394089</v>
      </c>
      <c r="Q35" s="61">
        <v>7290</v>
      </c>
      <c r="R35" s="59">
        <f t="shared" si="13"/>
        <v>-10.22167487684729</v>
      </c>
      <c r="S35" s="61">
        <v>9350</v>
      </c>
      <c r="T35" s="59">
        <f t="shared" si="14"/>
        <v>15.147783251231528</v>
      </c>
      <c r="U35" s="57"/>
      <c r="V35" s="55"/>
      <c r="W35" s="62"/>
      <c r="X35" s="48">
        <f t="shared" si="15"/>
        <v>0.66999999999999993</v>
      </c>
      <c r="Y35" s="48">
        <f t="shared" si="15"/>
        <v>1.67</v>
      </c>
      <c r="Z35" s="48">
        <f t="shared" si="15"/>
        <v>2.67</v>
      </c>
      <c r="AA35" s="48">
        <v>-10</v>
      </c>
      <c r="AB35" s="48">
        <f t="shared" si="8"/>
        <v>4.67</v>
      </c>
    </row>
    <row r="36" spans="2:28" x14ac:dyDescent="0.55000000000000004">
      <c r="B36" s="15" t="s">
        <v>45</v>
      </c>
      <c r="C36" s="16" t="s">
        <v>46</v>
      </c>
      <c r="D36" s="11"/>
      <c r="E36" s="17">
        <v>3615</v>
      </c>
      <c r="F36" s="11"/>
      <c r="G36" s="18"/>
      <c r="H36" s="18"/>
      <c r="I36" s="19">
        <v>3525</v>
      </c>
      <c r="J36" s="26">
        <f t="shared" si="9"/>
        <v>-2.4896265560165975</v>
      </c>
      <c r="K36" s="17">
        <v>3675</v>
      </c>
      <c r="L36" s="25">
        <f t="shared" si="10"/>
        <v>1.6597510373443984</v>
      </c>
      <c r="M36" s="17">
        <v>3525</v>
      </c>
      <c r="N36" s="25">
        <f t="shared" si="11"/>
        <v>-2.4896265560165975</v>
      </c>
      <c r="O36" s="20">
        <v>3675</v>
      </c>
      <c r="P36" s="26">
        <f t="shared" si="12"/>
        <v>1.6597510373443984</v>
      </c>
      <c r="Q36" s="20">
        <v>3525</v>
      </c>
      <c r="R36" s="26">
        <f t="shared" si="13"/>
        <v>-2.4896265560165975</v>
      </c>
      <c r="S36" s="20">
        <v>3565</v>
      </c>
      <c r="T36" s="26">
        <f t="shared" si="14"/>
        <v>-1.3831258644536653</v>
      </c>
      <c r="U36" s="18"/>
      <c r="V36" s="11"/>
      <c r="W36" s="3"/>
      <c r="X36" s="31">
        <f t="shared" si="15"/>
        <v>0.66999999999999993</v>
      </c>
      <c r="Y36" s="31">
        <f t="shared" si="15"/>
        <v>-1.7131258644536653</v>
      </c>
      <c r="Z36" s="31">
        <f t="shared" si="15"/>
        <v>-1.7131258644536653</v>
      </c>
      <c r="AA36" s="31">
        <f t="shared" si="8"/>
        <v>-1.7131258644536653</v>
      </c>
      <c r="AB36" s="31">
        <f t="shared" si="8"/>
        <v>-1.7131258644536653</v>
      </c>
    </row>
    <row r="37" spans="2:28" x14ac:dyDescent="0.55000000000000004">
      <c r="B37" s="15"/>
      <c r="C37" s="16" t="s">
        <v>47</v>
      </c>
      <c r="D37" s="11"/>
      <c r="E37" s="17">
        <v>9010</v>
      </c>
      <c r="F37" s="11"/>
      <c r="G37" s="18"/>
      <c r="H37" s="18"/>
      <c r="I37" s="19">
        <v>8990</v>
      </c>
      <c r="J37" s="26">
        <f t="shared" si="9"/>
        <v>-0.22197558268590456</v>
      </c>
      <c r="K37" s="17">
        <v>9580</v>
      </c>
      <c r="L37" s="25">
        <f t="shared" si="10"/>
        <v>6.326304106548279</v>
      </c>
      <c r="M37" s="17">
        <v>8820</v>
      </c>
      <c r="N37" s="25">
        <f t="shared" si="11"/>
        <v>-2.1087680355160932</v>
      </c>
      <c r="O37" s="20">
        <v>11200</v>
      </c>
      <c r="P37" s="26">
        <f t="shared" si="12"/>
        <v>24.306326304106548</v>
      </c>
      <c r="Q37" s="20">
        <v>8820</v>
      </c>
      <c r="R37" s="26">
        <f t="shared" si="13"/>
        <v>-2.1087680355160932</v>
      </c>
      <c r="S37" s="20">
        <v>10350</v>
      </c>
      <c r="T37" s="26">
        <f t="shared" si="14"/>
        <v>14.872364039955604</v>
      </c>
      <c r="U37" s="18"/>
      <c r="V37" s="11"/>
      <c r="W37" s="3"/>
      <c r="X37" s="31">
        <f t="shared" si="15"/>
        <v>0.66999999999999993</v>
      </c>
      <c r="Y37" s="31">
        <f t="shared" si="15"/>
        <v>1.67</v>
      </c>
      <c r="Z37" s="31">
        <f t="shared" si="15"/>
        <v>2.67</v>
      </c>
      <c r="AA37" s="31">
        <f t="shared" si="8"/>
        <v>3.67</v>
      </c>
      <c r="AB37" s="31">
        <f t="shared" si="8"/>
        <v>4.67</v>
      </c>
    </row>
    <row r="38" spans="2:28" x14ac:dyDescent="0.55000000000000004">
      <c r="B38" s="15"/>
      <c r="C38" s="16" t="s">
        <v>48</v>
      </c>
      <c r="D38" s="11"/>
      <c r="E38" s="17">
        <v>24550</v>
      </c>
      <c r="F38" s="11"/>
      <c r="G38" s="18"/>
      <c r="H38" s="18"/>
      <c r="I38" s="19">
        <v>24650</v>
      </c>
      <c r="J38" s="26">
        <f t="shared" si="9"/>
        <v>0.40733197556008144</v>
      </c>
      <c r="K38" s="17">
        <v>25950</v>
      </c>
      <c r="L38" s="25">
        <f t="shared" si="10"/>
        <v>5.7026476578411405</v>
      </c>
      <c r="M38" s="17">
        <v>24200</v>
      </c>
      <c r="N38" s="25">
        <f t="shared" si="11"/>
        <v>-1.4256619144602851</v>
      </c>
      <c r="O38" s="20">
        <v>25950</v>
      </c>
      <c r="P38" s="26">
        <f t="shared" si="12"/>
        <v>5.7026476578411405</v>
      </c>
      <c r="Q38" s="20">
        <v>24200</v>
      </c>
      <c r="R38" s="26">
        <f t="shared" si="13"/>
        <v>-1.4256619144602851</v>
      </c>
      <c r="S38" s="20">
        <v>25500</v>
      </c>
      <c r="T38" s="26">
        <f t="shared" si="14"/>
        <v>3.8696537678207736</v>
      </c>
      <c r="U38" s="18"/>
      <c r="V38" s="11"/>
      <c r="W38" s="3"/>
      <c r="X38" s="31">
        <f t="shared" si="15"/>
        <v>0.66999999999999993</v>
      </c>
      <c r="Y38" s="31">
        <f t="shared" si="15"/>
        <v>1.67</v>
      </c>
      <c r="Z38" s="31">
        <f t="shared" si="15"/>
        <v>2.67</v>
      </c>
      <c r="AA38" s="31">
        <f t="shared" si="8"/>
        <v>3.67</v>
      </c>
      <c r="AB38" s="31">
        <f t="shared" si="8"/>
        <v>4.67</v>
      </c>
    </row>
    <row r="39" spans="2:28" x14ac:dyDescent="0.55000000000000004">
      <c r="B39" s="15"/>
      <c r="C39" s="16" t="s">
        <v>49</v>
      </c>
      <c r="D39" s="11"/>
      <c r="E39" s="17">
        <v>5300</v>
      </c>
      <c r="F39" s="11"/>
      <c r="G39" s="18"/>
      <c r="H39" s="18"/>
      <c r="I39" s="19">
        <v>5340</v>
      </c>
      <c r="J39" s="26">
        <f t="shared" si="9"/>
        <v>0.75471698113207553</v>
      </c>
      <c r="K39" s="17">
        <v>6150</v>
      </c>
      <c r="L39" s="25">
        <f t="shared" si="10"/>
        <v>16.037735849056602</v>
      </c>
      <c r="M39" s="17">
        <v>5320</v>
      </c>
      <c r="N39" s="25">
        <f t="shared" si="11"/>
        <v>0.37735849056603776</v>
      </c>
      <c r="O39" s="20">
        <v>6470</v>
      </c>
      <c r="P39" s="26">
        <f t="shared" si="12"/>
        <v>22.075471698113208</v>
      </c>
      <c r="Q39" s="20">
        <v>5320</v>
      </c>
      <c r="R39" s="26">
        <f t="shared" si="13"/>
        <v>0.37735849056603776</v>
      </c>
      <c r="S39" s="20">
        <v>6090</v>
      </c>
      <c r="T39" s="26">
        <f t="shared" si="14"/>
        <v>14.90566037735849</v>
      </c>
      <c r="U39" s="18"/>
      <c r="V39" s="11"/>
      <c r="W39" s="3"/>
      <c r="X39" s="31">
        <f t="shared" si="15"/>
        <v>0.66999999999999993</v>
      </c>
      <c r="Y39" s="31">
        <f t="shared" si="15"/>
        <v>1.67</v>
      </c>
      <c r="Z39" s="31">
        <f t="shared" si="15"/>
        <v>2.67</v>
      </c>
      <c r="AA39" s="31">
        <f t="shared" si="8"/>
        <v>3.67</v>
      </c>
      <c r="AB39" s="31">
        <f t="shared" si="8"/>
        <v>4.67</v>
      </c>
    </row>
    <row r="40" spans="2:28" x14ac:dyDescent="0.55000000000000004">
      <c r="B40" s="15"/>
      <c r="C40" s="16" t="s">
        <v>50</v>
      </c>
      <c r="D40" s="11"/>
      <c r="E40" s="17">
        <v>4610</v>
      </c>
      <c r="F40" s="11"/>
      <c r="G40" s="18"/>
      <c r="H40" s="18"/>
      <c r="I40" s="19">
        <v>4780</v>
      </c>
      <c r="J40" s="26">
        <f t="shared" si="9"/>
        <v>3.68763557483731</v>
      </c>
      <c r="K40" s="17">
        <v>5140</v>
      </c>
      <c r="L40" s="25">
        <f t="shared" si="10"/>
        <v>11.496746203904555</v>
      </c>
      <c r="M40" s="17">
        <v>4610</v>
      </c>
      <c r="N40" s="25">
        <f t="shared" si="11"/>
        <v>0</v>
      </c>
      <c r="O40" s="20">
        <v>5140</v>
      </c>
      <c r="P40" s="26">
        <f t="shared" si="12"/>
        <v>11.496746203904555</v>
      </c>
      <c r="Q40" s="20">
        <v>4505</v>
      </c>
      <c r="R40" s="26">
        <f t="shared" si="13"/>
        <v>-2.2776572668112798</v>
      </c>
      <c r="S40" s="20">
        <v>5030</v>
      </c>
      <c r="T40" s="26">
        <f t="shared" si="14"/>
        <v>9.1106290672451191</v>
      </c>
      <c r="U40" s="18"/>
      <c r="V40" s="11"/>
      <c r="W40" s="3"/>
      <c r="X40" s="31">
        <f t="shared" si="15"/>
        <v>0.66999999999999993</v>
      </c>
      <c r="Y40" s="31">
        <f t="shared" si="15"/>
        <v>1.67</v>
      </c>
      <c r="Z40" s="31">
        <f t="shared" si="15"/>
        <v>2.67</v>
      </c>
      <c r="AA40" s="31">
        <f t="shared" si="8"/>
        <v>3.67</v>
      </c>
      <c r="AB40" s="31">
        <f t="shared" si="8"/>
        <v>4.67</v>
      </c>
    </row>
    <row r="41" spans="2:28" x14ac:dyDescent="0.55000000000000004">
      <c r="B41" s="15" t="s">
        <v>51</v>
      </c>
      <c r="C41" s="16" t="s">
        <v>30</v>
      </c>
      <c r="D41" s="11"/>
      <c r="E41" s="17">
        <v>3000</v>
      </c>
      <c r="F41" s="11"/>
      <c r="G41" s="18"/>
      <c r="H41" s="18"/>
      <c r="I41" s="19">
        <v>3110</v>
      </c>
      <c r="J41" s="26">
        <f t="shared" si="9"/>
        <v>3.6666666666666665</v>
      </c>
      <c r="K41" s="17">
        <v>3265</v>
      </c>
      <c r="L41" s="25">
        <f t="shared" si="10"/>
        <v>8.8333333333333339</v>
      </c>
      <c r="M41" s="17">
        <v>3050</v>
      </c>
      <c r="N41" s="25">
        <f t="shared" si="11"/>
        <v>1.6666666666666667</v>
      </c>
      <c r="O41" s="20">
        <v>3265</v>
      </c>
      <c r="P41" s="26">
        <f t="shared" si="12"/>
        <v>8.8333333333333339</v>
      </c>
      <c r="Q41" s="20">
        <v>2980</v>
      </c>
      <c r="R41" s="26">
        <f t="shared" si="13"/>
        <v>-0.66666666666666674</v>
      </c>
      <c r="S41" s="20">
        <v>3115</v>
      </c>
      <c r="T41" s="26">
        <f t="shared" si="14"/>
        <v>3.833333333333333</v>
      </c>
      <c r="U41" s="18"/>
      <c r="V41" s="11"/>
      <c r="W41" s="3"/>
      <c r="X41" s="31">
        <f t="shared" si="15"/>
        <v>0.66999999999999993</v>
      </c>
      <c r="Y41" s="31">
        <f t="shared" si="15"/>
        <v>1.67</v>
      </c>
      <c r="Z41" s="31">
        <f t="shared" si="15"/>
        <v>2.67</v>
      </c>
      <c r="AA41" s="31">
        <f t="shared" si="8"/>
        <v>3.67</v>
      </c>
      <c r="AB41" s="31">
        <f t="shared" si="8"/>
        <v>4.67</v>
      </c>
    </row>
    <row r="42" spans="2:28" x14ac:dyDescent="0.55000000000000004">
      <c r="B42" s="15"/>
      <c r="C42" s="16" t="s">
        <v>26</v>
      </c>
      <c r="D42" s="11"/>
      <c r="E42" s="17">
        <v>4570</v>
      </c>
      <c r="F42" s="11"/>
      <c r="G42" s="18"/>
      <c r="H42" s="18"/>
      <c r="I42" s="19">
        <v>4595</v>
      </c>
      <c r="J42" s="26">
        <f t="shared" si="9"/>
        <v>0.54704595185995619</v>
      </c>
      <c r="K42" s="17">
        <v>4920</v>
      </c>
      <c r="L42" s="25">
        <f t="shared" si="10"/>
        <v>7.6586433260393871</v>
      </c>
      <c r="M42" s="17">
        <v>4580</v>
      </c>
      <c r="N42" s="25">
        <f t="shared" si="11"/>
        <v>0.21881838074398249</v>
      </c>
      <c r="O42" s="20">
        <v>4920</v>
      </c>
      <c r="P42" s="26">
        <f t="shared" si="12"/>
        <v>7.6586433260393871</v>
      </c>
      <c r="Q42" s="20">
        <v>4580</v>
      </c>
      <c r="R42" s="26">
        <f t="shared" si="13"/>
        <v>0.21881838074398249</v>
      </c>
      <c r="S42" s="20">
        <v>4770</v>
      </c>
      <c r="T42" s="26">
        <f t="shared" si="14"/>
        <v>4.3763676148796495</v>
      </c>
      <c r="U42" s="18"/>
      <c r="V42" s="11"/>
      <c r="W42" s="3"/>
      <c r="X42" s="31">
        <f t="shared" si="15"/>
        <v>0.66999999999999993</v>
      </c>
      <c r="Y42" s="31">
        <f t="shared" si="15"/>
        <v>1.67</v>
      </c>
      <c r="Z42" s="31">
        <f t="shared" si="15"/>
        <v>2.67</v>
      </c>
      <c r="AA42" s="31">
        <f t="shared" si="8"/>
        <v>3.67</v>
      </c>
      <c r="AB42" s="31">
        <f t="shared" si="8"/>
        <v>4.67</v>
      </c>
    </row>
    <row r="43" spans="2:28" x14ac:dyDescent="0.55000000000000004">
      <c r="B43" s="15"/>
      <c r="C43" s="16" t="s">
        <v>47</v>
      </c>
      <c r="D43" s="11"/>
      <c r="E43" s="17">
        <v>10350</v>
      </c>
      <c r="F43" s="11"/>
      <c r="G43" s="18"/>
      <c r="H43" s="18"/>
      <c r="I43" s="19">
        <v>10000</v>
      </c>
      <c r="J43" s="26">
        <f t="shared" si="9"/>
        <v>-3.3816425120772946</v>
      </c>
      <c r="K43" s="17">
        <v>10550</v>
      </c>
      <c r="L43" s="25">
        <f t="shared" si="10"/>
        <v>1.932367149758454</v>
      </c>
      <c r="M43" s="17">
        <v>9750</v>
      </c>
      <c r="N43" s="25">
        <f t="shared" si="11"/>
        <v>-5.7971014492753623</v>
      </c>
      <c r="O43" s="20">
        <v>10850</v>
      </c>
      <c r="P43" s="26">
        <f t="shared" si="12"/>
        <v>4.8309178743961354</v>
      </c>
      <c r="Q43" s="20">
        <v>9750</v>
      </c>
      <c r="R43" s="26">
        <f t="shared" si="13"/>
        <v>-5.7971014492753623</v>
      </c>
      <c r="S43" s="20">
        <v>10100</v>
      </c>
      <c r="T43" s="26">
        <f t="shared" si="14"/>
        <v>-2.4154589371980677</v>
      </c>
      <c r="U43" s="18"/>
      <c r="V43" s="11"/>
      <c r="W43" s="3"/>
      <c r="X43" s="31">
        <f t="shared" si="15"/>
        <v>0.66999999999999993</v>
      </c>
      <c r="Y43" s="31">
        <f t="shared" si="15"/>
        <v>1.67</v>
      </c>
      <c r="Z43" s="31">
        <f t="shared" si="15"/>
        <v>2.67</v>
      </c>
      <c r="AA43" s="31">
        <f t="shared" si="8"/>
        <v>3.67</v>
      </c>
      <c r="AB43" s="31">
        <f t="shared" si="8"/>
        <v>-2.7454589371980678</v>
      </c>
    </row>
    <row r="44" spans="2:28" x14ac:dyDescent="0.55000000000000004">
      <c r="B44" s="15"/>
      <c r="C44" s="16" t="s">
        <v>36</v>
      </c>
      <c r="D44" s="11"/>
      <c r="E44" s="17">
        <v>2990</v>
      </c>
      <c r="F44" s="11"/>
      <c r="G44" s="18"/>
      <c r="H44" s="18"/>
      <c r="I44" s="19">
        <v>2925</v>
      </c>
      <c r="J44" s="26">
        <f t="shared" si="9"/>
        <v>-2.1739130434782608</v>
      </c>
      <c r="K44" s="17">
        <v>2715</v>
      </c>
      <c r="L44" s="25">
        <f t="shared" si="10"/>
        <v>-9.1973244147157178</v>
      </c>
      <c r="M44" s="17">
        <v>2715</v>
      </c>
      <c r="N44" s="25">
        <f t="shared" si="11"/>
        <v>-9.1973244147157178</v>
      </c>
      <c r="O44" s="20">
        <v>2980</v>
      </c>
      <c r="P44" s="26">
        <f t="shared" si="12"/>
        <v>-0.33444816053511706</v>
      </c>
      <c r="Q44" s="20">
        <v>2715</v>
      </c>
      <c r="R44" s="26">
        <f t="shared" si="13"/>
        <v>-9.1973244147157178</v>
      </c>
      <c r="S44" s="20">
        <v>2850</v>
      </c>
      <c r="T44" s="26">
        <f t="shared" si="14"/>
        <v>-4.6822742474916383</v>
      </c>
      <c r="U44" s="18"/>
      <c r="V44" s="11"/>
      <c r="W44" s="3"/>
      <c r="X44" s="31">
        <f t="shared" si="15"/>
        <v>-5.0122742474916384</v>
      </c>
      <c r="Y44" s="31">
        <f t="shared" si="15"/>
        <v>-5.0122742474916384</v>
      </c>
      <c r="Z44" s="31">
        <f t="shared" si="15"/>
        <v>-5.0122742474916384</v>
      </c>
      <c r="AA44" s="31">
        <f t="shared" si="8"/>
        <v>-5.0122742474916384</v>
      </c>
      <c r="AB44" s="31">
        <f t="shared" si="8"/>
        <v>-5.0122742474916384</v>
      </c>
    </row>
    <row r="45" spans="2:28" x14ac:dyDescent="0.55000000000000004">
      <c r="B45" s="15"/>
      <c r="C45" s="16" t="s">
        <v>49</v>
      </c>
      <c r="D45" s="11"/>
      <c r="E45" s="17">
        <v>6090</v>
      </c>
      <c r="F45" s="11"/>
      <c r="G45" s="18"/>
      <c r="H45" s="18"/>
      <c r="I45" s="19">
        <v>6410</v>
      </c>
      <c r="J45" s="26">
        <f t="shared" si="9"/>
        <v>5.2545155993431854</v>
      </c>
      <c r="K45" s="17">
        <v>7050</v>
      </c>
      <c r="L45" s="25">
        <f t="shared" si="10"/>
        <v>15.763546798029557</v>
      </c>
      <c r="M45" s="17">
        <v>6400</v>
      </c>
      <c r="N45" s="25">
        <f t="shared" si="11"/>
        <v>5.0903119868637114</v>
      </c>
      <c r="O45" s="20">
        <v>7050</v>
      </c>
      <c r="P45" s="26">
        <f t="shared" si="12"/>
        <v>15.763546798029557</v>
      </c>
      <c r="Q45" s="20">
        <v>5540</v>
      </c>
      <c r="R45" s="26">
        <f t="shared" si="13"/>
        <v>-9.0311986863711002</v>
      </c>
      <c r="S45" s="20">
        <v>5800</v>
      </c>
      <c r="T45" s="26">
        <f t="shared" si="14"/>
        <v>-4.7619047619047619</v>
      </c>
      <c r="U45" s="18"/>
      <c r="V45" s="11"/>
      <c r="W45" s="3"/>
      <c r="X45" s="31">
        <f t="shared" si="15"/>
        <v>0.66999999999999993</v>
      </c>
      <c r="Y45" s="31">
        <f t="shared" si="15"/>
        <v>1.67</v>
      </c>
      <c r="Z45" s="31">
        <f t="shared" si="15"/>
        <v>2.67</v>
      </c>
      <c r="AA45" s="31">
        <f t="shared" si="8"/>
        <v>3.67</v>
      </c>
      <c r="AB45" s="31">
        <f t="shared" si="8"/>
        <v>4.67</v>
      </c>
    </row>
    <row r="46" spans="2:28" x14ac:dyDescent="0.55000000000000004">
      <c r="B46" s="15"/>
      <c r="C46" s="16" t="s">
        <v>40</v>
      </c>
      <c r="D46" s="11"/>
      <c r="E46" s="17">
        <v>8180</v>
      </c>
      <c r="F46" s="11"/>
      <c r="G46" s="18"/>
      <c r="H46" s="18"/>
      <c r="I46" s="19">
        <v>7610</v>
      </c>
      <c r="J46" s="26">
        <f t="shared" si="9"/>
        <v>-6.9682151589242052</v>
      </c>
      <c r="K46" s="17">
        <v>7740</v>
      </c>
      <c r="L46" s="25">
        <f t="shared" si="10"/>
        <v>-5.3789731051344738</v>
      </c>
      <c r="M46" s="17">
        <v>7460</v>
      </c>
      <c r="N46" s="25">
        <f t="shared" si="11"/>
        <v>-8.8019559902200495</v>
      </c>
      <c r="O46" s="20">
        <v>9030</v>
      </c>
      <c r="P46" s="26">
        <f t="shared" si="12"/>
        <v>10.39119804400978</v>
      </c>
      <c r="Q46" s="20">
        <v>7460</v>
      </c>
      <c r="R46" s="26">
        <f t="shared" si="13"/>
        <v>-8.8019559902200495</v>
      </c>
      <c r="S46" s="20">
        <v>8460</v>
      </c>
      <c r="T46" s="26">
        <f t="shared" si="14"/>
        <v>3.4229828850855744</v>
      </c>
      <c r="U46" s="18"/>
      <c r="V46" s="11"/>
      <c r="W46" s="3"/>
      <c r="X46" s="31">
        <f t="shared" si="15"/>
        <v>0.66999999999999993</v>
      </c>
      <c r="Y46" s="31">
        <f t="shared" si="15"/>
        <v>1.67</v>
      </c>
      <c r="Z46" s="31">
        <f t="shared" si="15"/>
        <v>2.67</v>
      </c>
      <c r="AA46" s="31">
        <f t="shared" si="8"/>
        <v>3.67</v>
      </c>
      <c r="AB46" s="31">
        <f t="shared" si="8"/>
        <v>4.67</v>
      </c>
    </row>
    <row r="47" spans="2:28" x14ac:dyDescent="0.55000000000000004">
      <c r="B47" s="15"/>
      <c r="C47" s="16" t="s">
        <v>52</v>
      </c>
      <c r="D47" s="11"/>
      <c r="E47" s="17">
        <v>7020</v>
      </c>
      <c r="F47" s="11"/>
      <c r="G47" s="18"/>
      <c r="H47" s="18"/>
      <c r="I47" s="19">
        <v>7130</v>
      </c>
      <c r="J47" s="26">
        <f t="shared" si="9"/>
        <v>1.566951566951567</v>
      </c>
      <c r="K47" s="17">
        <v>8000</v>
      </c>
      <c r="L47" s="25">
        <f t="shared" si="10"/>
        <v>13.96011396011396</v>
      </c>
      <c r="M47" s="17">
        <v>7020</v>
      </c>
      <c r="N47" s="25">
        <f t="shared" si="11"/>
        <v>0</v>
      </c>
      <c r="O47" s="20">
        <v>8210</v>
      </c>
      <c r="P47" s="26">
        <f t="shared" si="12"/>
        <v>16.951566951566953</v>
      </c>
      <c r="Q47" s="20">
        <v>7060</v>
      </c>
      <c r="R47" s="26">
        <f t="shared" si="13"/>
        <v>0.56980056980056981</v>
      </c>
      <c r="S47" s="20">
        <v>7100</v>
      </c>
      <c r="T47" s="26">
        <f t="shared" si="14"/>
        <v>1.1396011396011396</v>
      </c>
      <c r="U47" s="18"/>
      <c r="V47" s="11"/>
      <c r="W47" s="3"/>
      <c r="X47" s="31">
        <f t="shared" si="15"/>
        <v>0.66999999999999993</v>
      </c>
      <c r="Y47" s="31">
        <f t="shared" si="15"/>
        <v>1.67</v>
      </c>
      <c r="Z47" s="31">
        <f t="shared" si="15"/>
        <v>2.67</v>
      </c>
      <c r="AA47" s="31">
        <f t="shared" si="8"/>
        <v>3.67</v>
      </c>
      <c r="AB47" s="31">
        <f t="shared" si="8"/>
        <v>4.67</v>
      </c>
    </row>
    <row r="48" spans="2:28" x14ac:dyDescent="0.55000000000000004">
      <c r="B48" s="15"/>
      <c r="C48" s="16" t="s">
        <v>53</v>
      </c>
      <c r="D48" s="11"/>
      <c r="E48" s="17">
        <v>12100</v>
      </c>
      <c r="F48" s="11"/>
      <c r="G48" s="18"/>
      <c r="H48" s="18"/>
      <c r="I48" s="19">
        <v>11900</v>
      </c>
      <c r="J48" s="26">
        <f t="shared" si="9"/>
        <v>-1.6528925619834711</v>
      </c>
      <c r="K48" s="17">
        <v>13050</v>
      </c>
      <c r="L48" s="25">
        <f t="shared" si="10"/>
        <v>7.8512396694214877</v>
      </c>
      <c r="M48" s="17">
        <v>11800</v>
      </c>
      <c r="N48" s="25">
        <f t="shared" si="11"/>
        <v>-2.4793388429752068</v>
      </c>
      <c r="O48" s="20">
        <v>14650</v>
      </c>
      <c r="P48" s="26">
        <f t="shared" si="12"/>
        <v>21.074380165289256</v>
      </c>
      <c r="Q48" s="20">
        <v>11800</v>
      </c>
      <c r="R48" s="26">
        <f t="shared" si="13"/>
        <v>-2.4793388429752068</v>
      </c>
      <c r="S48" s="20">
        <v>13300</v>
      </c>
      <c r="T48" s="26">
        <f t="shared" si="14"/>
        <v>9.9173553719008272</v>
      </c>
      <c r="U48" s="18"/>
      <c r="V48" s="11"/>
      <c r="W48" s="3"/>
      <c r="X48" s="31">
        <f t="shared" si="15"/>
        <v>0.66999999999999993</v>
      </c>
      <c r="Y48" s="31">
        <f t="shared" si="15"/>
        <v>1.67</v>
      </c>
      <c r="Z48" s="31">
        <f t="shared" si="15"/>
        <v>2.67</v>
      </c>
      <c r="AA48" s="31">
        <f t="shared" si="8"/>
        <v>3.67</v>
      </c>
      <c r="AB48" s="31">
        <f t="shared" si="8"/>
        <v>4.67</v>
      </c>
    </row>
    <row r="49" spans="2:28" x14ac:dyDescent="0.55000000000000004">
      <c r="B49" s="33" t="s">
        <v>54</v>
      </c>
      <c r="C49" s="34">
        <f>COUNTA(C3:C48)</f>
        <v>46</v>
      </c>
      <c r="D49" s="35"/>
      <c r="E49" s="36"/>
      <c r="F49" s="35"/>
      <c r="G49" s="37"/>
      <c r="H49" s="37"/>
      <c r="I49" s="38"/>
      <c r="J49" s="39">
        <f>AVERAGE(J3:J48)-0.33</f>
        <v>-0.44584674577563005</v>
      </c>
      <c r="K49" s="36"/>
      <c r="L49" s="39">
        <f>AVERAGE(L3:L48)-0.33</f>
        <v>5.1403005326851448</v>
      </c>
      <c r="M49" s="36"/>
      <c r="N49" s="39">
        <f>AVERAGE(N3:N48)-0.33</f>
        <v>-4.2812143894735994</v>
      </c>
      <c r="O49" s="40"/>
      <c r="P49" s="39">
        <f>AVERAGE(P3:P48)-0.33</f>
        <v>8.8943719729745254</v>
      </c>
      <c r="Q49" s="40"/>
      <c r="R49" s="39">
        <f>AVERAGE(R3:R48)-0.33</f>
        <v>-6.4354219569673221</v>
      </c>
      <c r="S49" s="40"/>
      <c r="T49" s="39">
        <f>AVERAGE(T3:T48)-0.33</f>
        <v>3.4382783580882093E-2</v>
      </c>
      <c r="U49" s="37"/>
      <c r="V49" s="35"/>
      <c r="W49" s="41"/>
      <c r="X49" s="39">
        <f>AVERAGE(X3:X48)</f>
        <v>-0.43894482033614124</v>
      </c>
      <c r="Y49" s="39">
        <f>AVERAGE(Y3:Y48)</f>
        <v>2.824260641464741E-2</v>
      </c>
      <c r="Z49" s="39">
        <f>AVERAGE(Z3:Z48)</f>
        <v>0.58370306516165182</v>
      </c>
      <c r="AA49" s="39">
        <f>AVERAGE(AA3:AA48)</f>
        <v>1.0451934976560708</v>
      </c>
      <c r="AB49" s="39">
        <f>AVERAGE(AB3:AB48)</f>
        <v>0.71387246849052555</v>
      </c>
    </row>
    <row r="50" spans="2:28" s="32" customFormat="1" x14ac:dyDescent="0.55000000000000004">
      <c r="B50" s="42" t="s">
        <v>55</v>
      </c>
      <c r="C50" s="42">
        <v>100000</v>
      </c>
      <c r="D50" s="43"/>
      <c r="E50" s="44"/>
      <c r="F50" s="43"/>
      <c r="G50" s="43"/>
      <c r="H50" s="43"/>
      <c r="I50" s="43"/>
      <c r="J50" s="45">
        <f>($C49*$C50)/100*J49</f>
        <v>-20508.950305678984</v>
      </c>
      <c r="K50" s="44"/>
      <c r="L50" s="45">
        <f>($C49*$C50)/100*L49</f>
        <v>236453.82450351666</v>
      </c>
      <c r="M50" s="44"/>
      <c r="N50" s="45">
        <f>($C49*$C50)/100*N49</f>
        <v>-196935.86191578559</v>
      </c>
      <c r="O50" s="44"/>
      <c r="P50" s="45">
        <f>($C49*$C50)/100*P49</f>
        <v>409141.11075682816</v>
      </c>
      <c r="Q50" s="44"/>
      <c r="R50" s="45">
        <f>($C49*$C50)/100*R49</f>
        <v>-296029.41002049681</v>
      </c>
      <c r="S50" s="44"/>
      <c r="T50" s="45">
        <f>($C49*$C50)/100*T49</f>
        <v>1581.6080447205763</v>
      </c>
      <c r="U50" s="43"/>
      <c r="V50" s="43"/>
      <c r="W50" s="46"/>
      <c r="X50" s="45">
        <f t="shared" ref="X50:AB50" si="16">($C49*$C50)/100*X49</f>
        <v>-20191.461735462497</v>
      </c>
      <c r="Y50" s="45">
        <f t="shared" si="16"/>
        <v>1299.1598950737809</v>
      </c>
      <c r="Z50" s="45">
        <f t="shared" si="16"/>
        <v>26850.340997435986</v>
      </c>
      <c r="AA50" s="45">
        <f t="shared" si="16"/>
        <v>48078.900892179256</v>
      </c>
      <c r="AB50" s="45">
        <f t="shared" si="16"/>
        <v>32838.133550564176</v>
      </c>
    </row>
  </sheetData>
  <autoFilter ref="B2:AB50"/>
  <mergeCells count="6">
    <mergeCell ref="B28:B35"/>
    <mergeCell ref="B36:B40"/>
    <mergeCell ref="B41:B48"/>
    <mergeCell ref="B3:B8"/>
    <mergeCell ref="B9:B14"/>
    <mergeCell ref="B15:B2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0"/>
  <sheetViews>
    <sheetView zoomScale="70" zoomScaleNormal="70" workbookViewId="0">
      <pane xSplit="3" ySplit="2" topLeftCell="F3" activePane="bottomRight" state="frozen"/>
      <selection pane="topRight" activeCell="D1" sqref="D1"/>
      <selection pane="bottomLeft" activeCell="A3" sqref="A3"/>
      <selection pane="bottomRight" activeCell="W35" sqref="W35"/>
    </sheetView>
  </sheetViews>
  <sheetFormatPr defaultColWidth="10.640625" defaultRowHeight="17.600000000000001" x14ac:dyDescent="0.55000000000000004"/>
  <cols>
    <col min="1" max="1" width="3.140625" style="4" customWidth="1"/>
    <col min="2" max="2" width="9.92578125" style="4" bestFit="1" customWidth="1"/>
    <col min="3" max="3" width="16.85546875" style="4" bestFit="1" customWidth="1"/>
    <col min="4" max="4" width="9" style="4" hidden="1" customWidth="1"/>
    <col min="5" max="5" width="8.35546875" style="4" hidden="1" customWidth="1"/>
    <col min="6" max="6" width="11.28515625" style="27" customWidth="1"/>
    <col min="7" max="7" width="11.28515625" style="4" hidden="1" customWidth="1"/>
    <col min="8" max="8" width="11.28515625" style="27" hidden="1" customWidth="1"/>
    <col min="9" max="9" width="11.28515625" style="49" hidden="1" customWidth="1"/>
    <col min="10" max="10" width="11.28515625" style="27" hidden="1" customWidth="1"/>
    <col min="11" max="11" width="11.28515625" style="4" hidden="1" customWidth="1"/>
    <col min="12" max="12" width="11.28515625" style="27" customWidth="1"/>
    <col min="13" max="13" width="11.28515625" style="4" hidden="1" customWidth="1"/>
    <col min="14" max="14" width="11.28515625" style="27" customWidth="1"/>
    <col min="15" max="15" width="11.28515625" style="4" hidden="1" customWidth="1"/>
    <col min="16" max="16" width="11.28515625" style="27" customWidth="1"/>
    <col min="17" max="16384" width="10.640625" style="4"/>
  </cols>
  <sheetData>
    <row r="1" spans="2:19" x14ac:dyDescent="0.55000000000000004">
      <c r="D1" s="6"/>
      <c r="E1" s="8"/>
      <c r="F1" s="28"/>
      <c r="G1" s="6"/>
      <c r="H1" s="23"/>
      <c r="I1" s="6"/>
      <c r="J1" s="23"/>
      <c r="K1" s="9"/>
      <c r="L1" s="28"/>
      <c r="M1" s="9"/>
      <c r="N1" s="28"/>
      <c r="O1" s="9"/>
      <c r="P1" s="28"/>
      <c r="S1" s="4">
        <v>-2</v>
      </c>
    </row>
    <row r="2" spans="2:19" ht="52.75" x14ac:dyDescent="0.55000000000000004">
      <c r="B2" s="10" t="s">
        <v>0</v>
      </c>
      <c r="C2" s="10" t="s">
        <v>1</v>
      </c>
      <c r="D2" s="12" t="s">
        <v>3</v>
      </c>
      <c r="E2" s="13" t="s">
        <v>6</v>
      </c>
      <c r="F2" s="29" t="s">
        <v>7</v>
      </c>
      <c r="G2" s="12" t="s">
        <v>57</v>
      </c>
      <c r="H2" s="24" t="s">
        <v>58</v>
      </c>
      <c r="I2" s="12" t="s">
        <v>59</v>
      </c>
      <c r="J2" s="24" t="s">
        <v>60</v>
      </c>
      <c r="K2" s="13" t="s">
        <v>8</v>
      </c>
      <c r="L2" s="29" t="s">
        <v>9</v>
      </c>
      <c r="M2" s="13" t="s">
        <v>10</v>
      </c>
      <c r="N2" s="29" t="s">
        <v>11</v>
      </c>
      <c r="O2" s="13" t="s">
        <v>12</v>
      </c>
      <c r="P2" s="29" t="s">
        <v>13</v>
      </c>
      <c r="R2" s="4" t="s">
        <v>61</v>
      </c>
      <c r="S2" s="4">
        <v>4</v>
      </c>
    </row>
    <row r="3" spans="2:19" x14ac:dyDescent="0.55000000000000004">
      <c r="B3" s="15" t="s">
        <v>24</v>
      </c>
      <c r="C3" s="16" t="s">
        <v>25</v>
      </c>
      <c r="D3" s="17">
        <f>종가매매분석!E3</f>
        <v>5730</v>
      </c>
      <c r="E3" s="19">
        <f>종가매매분석!I3</f>
        <v>5570</v>
      </c>
      <c r="F3" s="26">
        <f>종가매매분석!J3</f>
        <v>-2.7923211169284468</v>
      </c>
      <c r="G3" s="20">
        <f>종가매매분석!K3</f>
        <v>5680</v>
      </c>
      <c r="H3" s="26">
        <f>종가매매분석!L3</f>
        <v>-0.87260034904013961</v>
      </c>
      <c r="I3" s="20">
        <f>종가매매분석!M3</f>
        <v>5530</v>
      </c>
      <c r="J3" s="26">
        <f>종가매매분석!N3</f>
        <v>-3.4904013961605584</v>
      </c>
      <c r="K3" s="20">
        <f>종가매매분석!O3</f>
        <v>6000</v>
      </c>
      <c r="L3" s="26">
        <f>(K3-D3)/D3*100</f>
        <v>4.7120418848167542</v>
      </c>
      <c r="M3" s="20">
        <f>종가매매분석!Q3</f>
        <v>5450</v>
      </c>
      <c r="N3" s="26">
        <f>종가매매분석!R3</f>
        <v>-4.8865619546247814</v>
      </c>
      <c r="O3" s="20">
        <f>종가매매분석!S3</f>
        <v>6000</v>
      </c>
      <c r="P3" s="26">
        <f>종가매매분석!T3</f>
        <v>4.7120418848167542</v>
      </c>
      <c r="R3" s="27">
        <f t="shared" ref="R3:R32" si="0">L3-F3</f>
        <v>7.504363001745201</v>
      </c>
      <c r="S3" s="54">
        <f>IF(S$2&lt;R3,S$2,P3)-0.33</f>
        <v>3.67</v>
      </c>
    </row>
    <row r="4" spans="2:19" x14ac:dyDescent="0.55000000000000004">
      <c r="B4" s="15"/>
      <c r="C4" s="16" t="s">
        <v>22</v>
      </c>
      <c r="D4" s="17">
        <f>종가매매분석!E4</f>
        <v>4605</v>
      </c>
      <c r="E4" s="19">
        <f>종가매매분석!I4</f>
        <v>4470</v>
      </c>
      <c r="F4" s="26">
        <f>종가매매분석!J4</f>
        <v>-2.9315960912052117</v>
      </c>
      <c r="G4" s="20">
        <f>종가매매분석!K4</f>
        <v>5420</v>
      </c>
      <c r="H4" s="26">
        <f>종가매매분석!L4</f>
        <v>17.69815418023887</v>
      </c>
      <c r="I4" s="20">
        <f>종가매매분석!M4</f>
        <v>4415</v>
      </c>
      <c r="J4" s="26">
        <f>종가매매분석!N4</f>
        <v>-4.1259500542888166</v>
      </c>
      <c r="K4" s="20">
        <f>종가매매분석!O4</f>
        <v>5770</v>
      </c>
      <c r="L4" s="26">
        <f>(K4-D4)/D4*100</f>
        <v>25.2985884907709</v>
      </c>
      <c r="M4" s="20">
        <f>종가매매분석!Q4</f>
        <v>4415</v>
      </c>
      <c r="N4" s="26">
        <f>종가매매분석!R4</f>
        <v>-4.1259500542888166</v>
      </c>
      <c r="O4" s="20">
        <f>종가매매분석!S4</f>
        <v>5980</v>
      </c>
      <c r="P4" s="26">
        <f>종가매매분석!T4</f>
        <v>29.85884907709012</v>
      </c>
      <c r="R4" s="27">
        <f t="shared" si="0"/>
        <v>28.230184581976111</v>
      </c>
      <c r="S4" s="54">
        <f t="shared" ref="S4:S48" si="1">IF(S$2&lt;R4,S$2,P4)-0.33</f>
        <v>3.67</v>
      </c>
    </row>
    <row r="5" spans="2:19" x14ac:dyDescent="0.55000000000000004">
      <c r="B5" s="15"/>
      <c r="C5" s="16" t="s">
        <v>26</v>
      </c>
      <c r="D5" s="17">
        <f>종가매매분석!E5</f>
        <v>5340</v>
      </c>
      <c r="E5" s="19">
        <f>종가매매분석!I5</f>
        <v>6000</v>
      </c>
      <c r="F5" s="26">
        <f>종가매매분석!J5</f>
        <v>12.359550561797752</v>
      </c>
      <c r="G5" s="20">
        <f>종가매매분석!K5</f>
        <v>6090</v>
      </c>
      <c r="H5" s="26">
        <f>종가매매분석!L5</f>
        <v>14.04494382022472</v>
      </c>
      <c r="I5" s="20">
        <f>종가매매분석!M5</f>
        <v>5500</v>
      </c>
      <c r="J5" s="26">
        <f>종가매매분석!N5</f>
        <v>2.9962546816479403</v>
      </c>
      <c r="K5" s="20">
        <f>종가매매분석!O5</f>
        <v>6360</v>
      </c>
      <c r="L5" s="26">
        <f>(K5-D5)/D5*100</f>
        <v>19.101123595505616</v>
      </c>
      <c r="M5" s="20">
        <f>종가매매분석!Q5</f>
        <v>5289</v>
      </c>
      <c r="N5" s="26">
        <f>종가매매분석!R5</f>
        <v>-0.9550561797752809</v>
      </c>
      <c r="O5" s="20">
        <f>종가매매분석!S5</f>
        <v>5520</v>
      </c>
      <c r="P5" s="26">
        <f>종가매매분석!T5</f>
        <v>3.3707865168539324</v>
      </c>
      <c r="R5" s="27">
        <f t="shared" si="0"/>
        <v>6.7415730337078639</v>
      </c>
      <c r="S5" s="54">
        <f t="shared" si="1"/>
        <v>3.67</v>
      </c>
    </row>
    <row r="6" spans="2:19" x14ac:dyDescent="0.55000000000000004">
      <c r="B6" s="15"/>
      <c r="C6" s="16" t="s">
        <v>27</v>
      </c>
      <c r="D6" s="17">
        <f>종가매매분석!E6</f>
        <v>1300</v>
      </c>
      <c r="E6" s="19">
        <f>종가매매분석!I6</f>
        <v>1310</v>
      </c>
      <c r="F6" s="26">
        <f>종가매매분석!J6</f>
        <v>0.76923076923076927</v>
      </c>
      <c r="G6" s="20">
        <f>종가매매분석!K6</f>
        <v>1330</v>
      </c>
      <c r="H6" s="26">
        <f>종가매매분석!L6</f>
        <v>2.3076923076923079</v>
      </c>
      <c r="I6" s="20">
        <f>종가매매분석!M6</f>
        <v>1279</v>
      </c>
      <c r="J6" s="26">
        <f>종가매매분석!N6</f>
        <v>-1.6153846153846154</v>
      </c>
      <c r="K6" s="20">
        <f>종가매매분석!O6</f>
        <v>1340</v>
      </c>
      <c r="L6" s="26">
        <f>(K6-D6)/D6*100</f>
        <v>3.0769230769230771</v>
      </c>
      <c r="M6" s="20">
        <f>종가매매분석!Q6</f>
        <v>1279</v>
      </c>
      <c r="N6" s="26">
        <f>종가매매분석!R6</f>
        <v>-1.6153846153846154</v>
      </c>
      <c r="O6" s="20">
        <f>종가매매분석!S6</f>
        <v>1330</v>
      </c>
      <c r="P6" s="26">
        <f>종가매매분석!T6</f>
        <v>2.3076923076923079</v>
      </c>
      <c r="R6" s="27">
        <f t="shared" si="0"/>
        <v>2.3076923076923079</v>
      </c>
      <c r="S6" s="54">
        <f t="shared" si="1"/>
        <v>1.9776923076923079</v>
      </c>
    </row>
    <row r="7" spans="2:19" x14ac:dyDescent="0.55000000000000004">
      <c r="B7" s="15"/>
      <c r="C7" s="16" t="s">
        <v>28</v>
      </c>
      <c r="D7" s="17">
        <f>종가매매분석!E7</f>
        <v>9640</v>
      </c>
      <c r="E7" s="19">
        <f>종가매매분석!I7</f>
        <v>9500</v>
      </c>
      <c r="F7" s="26">
        <f>종가매매분석!J7</f>
        <v>-1.4522821576763485</v>
      </c>
      <c r="G7" s="20">
        <f>종가매매분석!K7</f>
        <v>9720</v>
      </c>
      <c r="H7" s="26">
        <f>종가매매분석!L7</f>
        <v>0.82987551867219922</v>
      </c>
      <c r="I7" s="20">
        <f>종가매매분석!M7</f>
        <v>9500</v>
      </c>
      <c r="J7" s="26">
        <f>종가매매분석!N7</f>
        <v>-1.4522821576763485</v>
      </c>
      <c r="K7" s="20">
        <f>종가매매분석!O7</f>
        <v>9720</v>
      </c>
      <c r="L7" s="26">
        <f>(K7-D7)/D7*100</f>
        <v>0.82987551867219922</v>
      </c>
      <c r="M7" s="20">
        <f>종가매매분석!Q7</f>
        <v>8960</v>
      </c>
      <c r="N7" s="26">
        <f>종가매매분석!R7</f>
        <v>-7.0539419087136928</v>
      </c>
      <c r="O7" s="20">
        <f>종가매매분석!S7</f>
        <v>8960</v>
      </c>
      <c r="P7" s="26">
        <f>종가매매분석!T7</f>
        <v>-7.0539419087136928</v>
      </c>
      <c r="R7" s="27">
        <f t="shared" si="0"/>
        <v>2.2821576763485476</v>
      </c>
      <c r="S7" s="54">
        <f t="shared" si="1"/>
        <v>-7.3839419087136928</v>
      </c>
    </row>
    <row r="8" spans="2:19" x14ac:dyDescent="0.55000000000000004">
      <c r="B8" s="15"/>
      <c r="C8" s="16" t="s">
        <v>20</v>
      </c>
      <c r="D8" s="17">
        <f>종가매매분석!E8</f>
        <v>7750</v>
      </c>
      <c r="E8" s="19">
        <f>종가매매분석!I8</f>
        <v>7550</v>
      </c>
      <c r="F8" s="26">
        <f>종가매매분석!J8</f>
        <v>-2.5806451612903225</v>
      </c>
      <c r="G8" s="20">
        <f>종가매매분석!K8</f>
        <v>7640</v>
      </c>
      <c r="H8" s="26">
        <f>종가매매분석!L8</f>
        <v>-1.4193548387096775</v>
      </c>
      <c r="I8" s="20">
        <f>종가매매분석!M8</f>
        <v>7480</v>
      </c>
      <c r="J8" s="26">
        <f>종가매매분석!N8</f>
        <v>-3.4838709677419351</v>
      </c>
      <c r="K8" s="20">
        <f>종가매매분석!O8</f>
        <v>7640</v>
      </c>
      <c r="L8" s="26">
        <f>(K8-D8)/D8*100</f>
        <v>-1.4193548387096775</v>
      </c>
      <c r="M8" s="20">
        <f>종가매매분석!Q8</f>
        <v>7280</v>
      </c>
      <c r="N8" s="26">
        <f>종가매매분석!R8</f>
        <v>-6.064516129032258</v>
      </c>
      <c r="O8" s="20">
        <f>종가매매분석!S8</f>
        <v>7170</v>
      </c>
      <c r="P8" s="26">
        <f>종가매매분석!T8</f>
        <v>-7.4838709677419359</v>
      </c>
      <c r="R8" s="27">
        <f t="shared" si="0"/>
        <v>1.161290322580645</v>
      </c>
      <c r="S8" s="54">
        <f t="shared" si="1"/>
        <v>-7.813870967741936</v>
      </c>
    </row>
    <row r="9" spans="2:19" x14ac:dyDescent="0.55000000000000004">
      <c r="B9" s="15" t="s">
        <v>29</v>
      </c>
      <c r="C9" s="16" t="s">
        <v>22</v>
      </c>
      <c r="D9" s="17">
        <f>종가매매분석!E9</f>
        <v>5980</v>
      </c>
      <c r="E9" s="19">
        <f>종가매매분석!I9</f>
        <v>5910</v>
      </c>
      <c r="F9" s="26">
        <f>종가매매분석!J9</f>
        <v>-1.1705685618729096</v>
      </c>
      <c r="G9" s="20">
        <f>종가매매분석!K9</f>
        <v>6630</v>
      </c>
      <c r="H9" s="26">
        <f>종가매매분석!L9</f>
        <v>10.869565217391305</v>
      </c>
      <c r="I9" s="20">
        <f>종가매매분석!M9</f>
        <v>5530</v>
      </c>
      <c r="J9" s="26">
        <f>종가매매분석!N9</f>
        <v>-7.5250836120401345</v>
      </c>
      <c r="K9" s="20">
        <f>종가매매분석!O9</f>
        <v>7190</v>
      </c>
      <c r="L9" s="26">
        <f>(K9-D9)/D9*100</f>
        <v>20.234113712374583</v>
      </c>
      <c r="M9" s="20">
        <f>종가매매분석!Q9</f>
        <v>5530</v>
      </c>
      <c r="N9" s="26">
        <f>종가매매분석!R9</f>
        <v>-7.5250836120401345</v>
      </c>
      <c r="O9" s="20">
        <f>종가매매분석!S9</f>
        <v>5980</v>
      </c>
      <c r="P9" s="26">
        <f>종가매매분석!T9</f>
        <v>0</v>
      </c>
      <c r="R9" s="27">
        <f t="shared" si="0"/>
        <v>21.404682274247492</v>
      </c>
      <c r="S9" s="54">
        <f t="shared" si="1"/>
        <v>3.67</v>
      </c>
    </row>
    <row r="10" spans="2:19" x14ac:dyDescent="0.55000000000000004">
      <c r="B10" s="15"/>
      <c r="C10" s="16" t="s">
        <v>30</v>
      </c>
      <c r="D10" s="17">
        <f>종가매매분석!E10</f>
        <v>3405</v>
      </c>
      <c r="E10" s="19">
        <f>종가매매분석!I10</f>
        <v>3325</v>
      </c>
      <c r="F10" s="26">
        <f>종가매매분석!J10</f>
        <v>-2.3494860499265786</v>
      </c>
      <c r="G10" s="20">
        <f>종가매매분석!K10</f>
        <v>3360</v>
      </c>
      <c r="H10" s="26">
        <f>종가매매분석!L10</f>
        <v>-1.3215859030837005</v>
      </c>
      <c r="I10" s="20">
        <f>종가매매분석!M10</f>
        <v>3150</v>
      </c>
      <c r="J10" s="26">
        <f>종가매매분석!N10</f>
        <v>-7.4889867841409687</v>
      </c>
      <c r="K10" s="20">
        <f>종가매매분석!O10</f>
        <v>3620</v>
      </c>
      <c r="L10" s="26">
        <f>(K10-D10)/D10*100</f>
        <v>6.3142437591776801</v>
      </c>
      <c r="M10" s="20">
        <f>종가매매분석!Q10</f>
        <v>3115</v>
      </c>
      <c r="N10" s="26">
        <f>종가매매분석!R10</f>
        <v>-8.5168869309838477</v>
      </c>
      <c r="O10" s="20">
        <f>종가매매분석!S10</f>
        <v>3240</v>
      </c>
      <c r="P10" s="26">
        <f>종가매매분석!T10</f>
        <v>-4.8458149779735686</v>
      </c>
      <c r="R10" s="27">
        <f t="shared" si="0"/>
        <v>8.6637298091042592</v>
      </c>
      <c r="S10" s="54">
        <f t="shared" si="1"/>
        <v>3.67</v>
      </c>
    </row>
    <row r="11" spans="2:19" x14ac:dyDescent="0.55000000000000004">
      <c r="B11" s="15"/>
      <c r="C11" s="16" t="s">
        <v>26</v>
      </c>
      <c r="D11" s="17">
        <f>종가매매분석!E11</f>
        <v>5520</v>
      </c>
      <c r="E11" s="19">
        <f>종가매매분석!I11</f>
        <v>5460</v>
      </c>
      <c r="F11" s="26">
        <f>종가매매분석!J11</f>
        <v>-1.0869565217391304</v>
      </c>
      <c r="G11" s="20">
        <f>종가매매분석!K11</f>
        <v>5620</v>
      </c>
      <c r="H11" s="26">
        <f>종가매매분석!L11</f>
        <v>1.8115942028985508</v>
      </c>
      <c r="I11" s="20">
        <f>종가매매분석!M11</f>
        <v>5300</v>
      </c>
      <c r="J11" s="26">
        <f>종가매매분석!N11</f>
        <v>-3.9855072463768111</v>
      </c>
      <c r="K11" s="20">
        <f>종가매매분석!O11</f>
        <v>6890</v>
      </c>
      <c r="L11" s="26">
        <f>(K11-D11)/D11*100</f>
        <v>24.818840579710145</v>
      </c>
      <c r="M11" s="20">
        <f>종가매매분석!Q11</f>
        <v>5300</v>
      </c>
      <c r="N11" s="26">
        <f>종가매매분석!R11</f>
        <v>-3.9855072463768111</v>
      </c>
      <c r="O11" s="20">
        <f>종가매매분석!S11</f>
        <v>5890</v>
      </c>
      <c r="P11" s="26">
        <f>종가매매분석!T11</f>
        <v>6.7028985507246386</v>
      </c>
      <c r="R11" s="27">
        <f t="shared" si="0"/>
        <v>25.905797101449274</v>
      </c>
      <c r="S11" s="54">
        <f t="shared" si="1"/>
        <v>3.67</v>
      </c>
    </row>
    <row r="12" spans="2:19" x14ac:dyDescent="0.55000000000000004">
      <c r="B12" s="15"/>
      <c r="C12" s="16" t="s">
        <v>31</v>
      </c>
      <c r="D12" s="17">
        <f>종가매매분석!E12</f>
        <v>2670</v>
      </c>
      <c r="E12" s="19">
        <f>종가매매분석!I12</f>
        <v>2535</v>
      </c>
      <c r="F12" s="26">
        <f>종가매매분석!J12</f>
        <v>-5.0561797752808983</v>
      </c>
      <c r="G12" s="20">
        <f>종가매매분석!K12</f>
        <v>2760</v>
      </c>
      <c r="H12" s="26">
        <f>종가매매분석!L12</f>
        <v>3.3707865168539324</v>
      </c>
      <c r="I12" s="20">
        <f>종가매매분석!M12</f>
        <v>2430</v>
      </c>
      <c r="J12" s="26">
        <f>종가매매분석!N12</f>
        <v>-8.9887640449438209</v>
      </c>
      <c r="K12" s="20">
        <f>종가매매분석!O12</f>
        <v>2785</v>
      </c>
      <c r="L12" s="26">
        <f>(K12-D12)/D12*100</f>
        <v>4.3071161048689142</v>
      </c>
      <c r="M12" s="20">
        <f>종가매매분석!Q12</f>
        <v>2510</v>
      </c>
      <c r="N12" s="26">
        <f>종가매매분석!R12</f>
        <v>-5.9925093632958806</v>
      </c>
      <c r="O12" s="20">
        <f>종가매매분석!S12</f>
        <v>2555</v>
      </c>
      <c r="P12" s="26">
        <f>종가매매분석!T12</f>
        <v>-4.3071161048689142</v>
      </c>
      <c r="R12" s="27">
        <f t="shared" si="0"/>
        <v>9.3632958801498134</v>
      </c>
      <c r="S12" s="54">
        <f t="shared" si="1"/>
        <v>3.67</v>
      </c>
    </row>
    <row r="13" spans="2:19" x14ac:dyDescent="0.55000000000000004">
      <c r="B13" s="15"/>
      <c r="C13" s="16" t="s">
        <v>23</v>
      </c>
      <c r="D13" s="17">
        <f>종가매매분석!E13</f>
        <v>2975</v>
      </c>
      <c r="E13" s="19">
        <f>종가매매분석!I13</f>
        <v>2945</v>
      </c>
      <c r="F13" s="26">
        <f>종가매매분석!J13</f>
        <v>-1.0084033613445378</v>
      </c>
      <c r="G13" s="20">
        <f>종가매매분석!K13</f>
        <v>3100</v>
      </c>
      <c r="H13" s="26">
        <f>종가매매분석!L13</f>
        <v>4.2016806722689077</v>
      </c>
      <c r="I13" s="20">
        <f>종가매매분석!M13</f>
        <v>2860</v>
      </c>
      <c r="J13" s="26">
        <f>종가매매분석!N13</f>
        <v>-3.865546218487395</v>
      </c>
      <c r="K13" s="20">
        <f>종가매매분석!O13</f>
        <v>3110</v>
      </c>
      <c r="L13" s="26">
        <f>(K13-D13)/D13*100</f>
        <v>4.53781512605042</v>
      </c>
      <c r="M13" s="20">
        <f>종가매매분석!Q13</f>
        <v>2860</v>
      </c>
      <c r="N13" s="26">
        <f>종가매매분석!R13</f>
        <v>-3.865546218487395</v>
      </c>
      <c r="O13" s="20">
        <f>종가매매분석!S13</f>
        <v>2950</v>
      </c>
      <c r="P13" s="26">
        <f>종가매매분석!T13</f>
        <v>-0.84033613445378152</v>
      </c>
      <c r="R13" s="27">
        <f t="shared" si="0"/>
        <v>5.5462184873949578</v>
      </c>
      <c r="S13" s="54">
        <f t="shared" si="1"/>
        <v>3.67</v>
      </c>
    </row>
    <row r="14" spans="2:19" x14ac:dyDescent="0.55000000000000004">
      <c r="B14" s="15"/>
      <c r="C14" s="16" t="s">
        <v>19</v>
      </c>
      <c r="D14" s="17">
        <f>종가매매분석!E14</f>
        <v>6900</v>
      </c>
      <c r="E14" s="19">
        <f>종가매매분석!I14</f>
        <v>6980</v>
      </c>
      <c r="F14" s="26">
        <f>종가매매분석!J14</f>
        <v>1.1594202898550725</v>
      </c>
      <c r="G14" s="20">
        <f>종가매매분석!K14</f>
        <v>7180</v>
      </c>
      <c r="H14" s="26">
        <f>종가매매분석!L14</f>
        <v>4.057971014492753</v>
      </c>
      <c r="I14" s="20">
        <f>종가매매분석!M14</f>
        <v>6810</v>
      </c>
      <c r="J14" s="26">
        <f>종가매매분석!N14</f>
        <v>-1.3043478260869565</v>
      </c>
      <c r="K14" s="20">
        <f>종가매매분석!O14</f>
        <v>7240</v>
      </c>
      <c r="L14" s="26">
        <f>(K14-D14)/D14*100</f>
        <v>4.9275362318840585</v>
      </c>
      <c r="M14" s="20">
        <f>종가매매분석!Q14</f>
        <v>6530</v>
      </c>
      <c r="N14" s="26">
        <f>종가매매분석!R14</f>
        <v>-5.36231884057971</v>
      </c>
      <c r="O14" s="20">
        <f>종가매매분석!S14</f>
        <v>6530</v>
      </c>
      <c r="P14" s="26">
        <f>종가매매분석!T14</f>
        <v>-5.36231884057971</v>
      </c>
      <c r="R14" s="27">
        <f t="shared" si="0"/>
        <v>3.7681159420289863</v>
      </c>
      <c r="S14" s="54">
        <f t="shared" si="1"/>
        <v>-5.69231884057971</v>
      </c>
    </row>
    <row r="15" spans="2:19" x14ac:dyDescent="0.55000000000000004">
      <c r="B15" s="15" t="s">
        <v>32</v>
      </c>
      <c r="C15" s="16" t="s">
        <v>22</v>
      </c>
      <c r="D15" s="17">
        <f>종가매매분석!E15</f>
        <v>5980</v>
      </c>
      <c r="E15" s="19">
        <f>종가매매분석!I15</f>
        <v>6330</v>
      </c>
      <c r="F15" s="26">
        <f>종가매매분석!J15</f>
        <v>5.8528428093645486</v>
      </c>
      <c r="G15" s="20">
        <f>종가매매분석!K15</f>
        <v>6940</v>
      </c>
      <c r="H15" s="26">
        <f>종가매매분석!L15</f>
        <v>16.053511705685619</v>
      </c>
      <c r="I15" s="20">
        <f>종가매매분석!M15</f>
        <v>5950</v>
      </c>
      <c r="J15" s="26">
        <f>종가매매분석!N15</f>
        <v>-0.50167224080267558</v>
      </c>
      <c r="K15" s="20">
        <f>종가매매분석!O15</f>
        <v>6940</v>
      </c>
      <c r="L15" s="26">
        <f>(K15-D15)/D15*100</f>
        <v>16.053511705685619</v>
      </c>
      <c r="M15" s="20">
        <f>종가매매분석!Q15</f>
        <v>5480</v>
      </c>
      <c r="N15" s="26">
        <f>종가매매분석!R15</f>
        <v>-8.3612040133779271</v>
      </c>
      <c r="O15" s="20">
        <f>종가매매분석!S15</f>
        <v>6170</v>
      </c>
      <c r="P15" s="26">
        <f>종가매매분석!T15</f>
        <v>3.1772575250836121</v>
      </c>
      <c r="R15" s="27">
        <f t="shared" si="0"/>
        <v>10.200668896321069</v>
      </c>
      <c r="S15" s="54">
        <f t="shared" si="1"/>
        <v>3.67</v>
      </c>
    </row>
    <row r="16" spans="2:19" x14ac:dyDescent="0.55000000000000004">
      <c r="B16" s="15"/>
      <c r="C16" s="16" t="s">
        <v>33</v>
      </c>
      <c r="D16" s="17">
        <f>종가매매분석!E16</f>
        <v>4755</v>
      </c>
      <c r="E16" s="19">
        <f>종가매매분석!I16</f>
        <v>4785</v>
      </c>
      <c r="F16" s="26">
        <f>종가매매분석!J16</f>
        <v>0.63091482649842268</v>
      </c>
      <c r="G16" s="20">
        <f>종가매매분석!K16</f>
        <v>5410</v>
      </c>
      <c r="H16" s="26">
        <f>종가매매분석!L16</f>
        <v>13.774973711882229</v>
      </c>
      <c r="I16" s="20">
        <f>종가매매분석!M16</f>
        <v>4785</v>
      </c>
      <c r="J16" s="26">
        <f>종가매매분석!N16</f>
        <v>0.63091482649842268</v>
      </c>
      <c r="K16" s="20">
        <f>종가매매분석!O16</f>
        <v>5410</v>
      </c>
      <c r="L16" s="26">
        <f>(K16-D16)/D16*100</f>
        <v>13.774973711882229</v>
      </c>
      <c r="M16" s="20">
        <f>종가매매분석!Q16</f>
        <v>4310</v>
      </c>
      <c r="N16" s="26">
        <f>종가매매분석!R16</f>
        <v>-9.3585699263932707</v>
      </c>
      <c r="O16" s="20">
        <f>종가매매분석!S16</f>
        <v>4365</v>
      </c>
      <c r="P16" s="26">
        <f>종가매매분석!T16</f>
        <v>-8.2018927444794958</v>
      </c>
      <c r="R16" s="27">
        <f t="shared" si="0"/>
        <v>13.144058885383807</v>
      </c>
      <c r="S16" s="54">
        <f t="shared" si="1"/>
        <v>3.67</v>
      </c>
    </row>
    <row r="17" spans="2:19" x14ac:dyDescent="0.55000000000000004">
      <c r="B17" s="15"/>
      <c r="C17" s="16" t="s">
        <v>34</v>
      </c>
      <c r="D17" s="17">
        <f>종가매매분석!E17</f>
        <v>1680</v>
      </c>
      <c r="E17" s="19">
        <f>종가매매분석!I17</f>
        <v>1650</v>
      </c>
      <c r="F17" s="26">
        <f>종가매매분석!J17</f>
        <v>-1.7857142857142856</v>
      </c>
      <c r="G17" s="20">
        <f>종가매매분석!K17</f>
        <v>1695</v>
      </c>
      <c r="H17" s="26">
        <f>종가매매분석!L17</f>
        <v>0.89285714285714279</v>
      </c>
      <c r="I17" s="20">
        <f>종가매매분석!M17</f>
        <v>1575</v>
      </c>
      <c r="J17" s="26">
        <f>종가매매분석!N17</f>
        <v>-6.25</v>
      </c>
      <c r="K17" s="20">
        <f>종가매매분석!O17</f>
        <v>1695</v>
      </c>
      <c r="L17" s="26">
        <f>(K17-D17)/D17*100</f>
        <v>0.89285714285714279</v>
      </c>
      <c r="M17" s="20">
        <f>종가매매분석!Q17</f>
        <v>1559</v>
      </c>
      <c r="N17" s="26">
        <f>종가매매분석!R17</f>
        <v>-7.2023809523809517</v>
      </c>
      <c r="O17" s="20">
        <f>종가매매분석!S17</f>
        <v>1575</v>
      </c>
      <c r="P17" s="26">
        <f>종가매매분석!T17</f>
        <v>-6.25</v>
      </c>
      <c r="R17" s="27">
        <f t="shared" si="0"/>
        <v>2.6785714285714284</v>
      </c>
      <c r="S17" s="54">
        <f t="shared" si="1"/>
        <v>-6.58</v>
      </c>
    </row>
    <row r="18" spans="2:19" x14ac:dyDescent="0.55000000000000004">
      <c r="B18" s="15"/>
      <c r="C18" s="16" t="s">
        <v>30</v>
      </c>
      <c r="D18" s="17">
        <f>종가매매분석!E18</f>
        <v>3165</v>
      </c>
      <c r="E18" s="19">
        <f>종가매매분석!I18</f>
        <v>3235</v>
      </c>
      <c r="F18" s="26">
        <f>종가매매분석!J18</f>
        <v>2.2116903633491312</v>
      </c>
      <c r="G18" s="20">
        <f>종가매매분석!K18</f>
        <v>3310</v>
      </c>
      <c r="H18" s="26">
        <f>종가매매분석!L18</f>
        <v>4.5813586097946288</v>
      </c>
      <c r="I18" s="20">
        <f>종가매매분석!M18</f>
        <v>3010</v>
      </c>
      <c r="J18" s="26">
        <f>종가매매분석!N18</f>
        <v>-4.8973143759873619</v>
      </c>
      <c r="K18" s="20">
        <f>종가매매분석!O18</f>
        <v>3310</v>
      </c>
      <c r="L18" s="26">
        <f>(K18-D18)/D18*100</f>
        <v>4.5813586097946288</v>
      </c>
      <c r="M18" s="20">
        <f>종가매매분석!Q18</f>
        <v>2805</v>
      </c>
      <c r="N18" s="26">
        <f>종가매매분석!R18</f>
        <v>-11.374407582938389</v>
      </c>
      <c r="O18" s="20">
        <f>종가매매분석!S18</f>
        <v>2970</v>
      </c>
      <c r="P18" s="26">
        <f>종가매매분석!T18</f>
        <v>-6.1611374407582939</v>
      </c>
      <c r="R18" s="27">
        <f t="shared" si="0"/>
        <v>2.3696682464454977</v>
      </c>
      <c r="S18" s="54">
        <f t="shared" si="1"/>
        <v>-6.491137440758294</v>
      </c>
    </row>
    <row r="19" spans="2:19" x14ac:dyDescent="0.55000000000000004">
      <c r="B19" s="15"/>
      <c r="C19" s="16" t="s">
        <v>26</v>
      </c>
      <c r="D19" s="17">
        <f>종가매매분석!E19</f>
        <v>5890</v>
      </c>
      <c r="E19" s="19">
        <f>종가매매분석!I19</f>
        <v>5770</v>
      </c>
      <c r="F19" s="26">
        <f>종가매매분석!J19</f>
        <v>-2.037351443123939</v>
      </c>
      <c r="G19" s="20">
        <f>종가매매분석!K19</f>
        <v>5890</v>
      </c>
      <c r="H19" s="26">
        <f>종가매매분석!L19</f>
        <v>0</v>
      </c>
      <c r="I19" s="20">
        <f>종가매매분석!M19</f>
        <v>5300</v>
      </c>
      <c r="J19" s="26">
        <f>종가매매분석!N19</f>
        <v>-10.0169779286927</v>
      </c>
      <c r="K19" s="20">
        <f>종가매매분석!O19</f>
        <v>5890</v>
      </c>
      <c r="L19" s="26">
        <f>(K19-D19)/D19*100</f>
        <v>0</v>
      </c>
      <c r="M19" s="20">
        <f>종가매매분석!Q19</f>
        <v>4995</v>
      </c>
      <c r="N19" s="26">
        <f>종가매매분석!R19</f>
        <v>-15.195246179966043</v>
      </c>
      <c r="O19" s="20">
        <f>종가매매분석!S19</f>
        <v>5090</v>
      </c>
      <c r="P19" s="26">
        <f>종가매매분석!T19</f>
        <v>-13.582342954159593</v>
      </c>
      <c r="R19" s="27">
        <f t="shared" si="0"/>
        <v>2.037351443123939</v>
      </c>
      <c r="S19" s="54">
        <f t="shared" si="1"/>
        <v>-13.912342954159593</v>
      </c>
    </row>
    <row r="20" spans="2:19" x14ac:dyDescent="0.55000000000000004">
      <c r="B20" s="15"/>
      <c r="C20" s="16" t="s">
        <v>35</v>
      </c>
      <c r="D20" s="17">
        <f>종가매매분석!E20</f>
        <v>4425</v>
      </c>
      <c r="E20" s="19">
        <f>종가매매분석!I20</f>
        <v>4440</v>
      </c>
      <c r="F20" s="26">
        <f>종가매매분석!J20</f>
        <v>0.33898305084745761</v>
      </c>
      <c r="G20" s="20">
        <f>종가매매분석!K20</f>
        <v>4780</v>
      </c>
      <c r="H20" s="26">
        <f>종가매매분석!L20</f>
        <v>8.0225988700564965</v>
      </c>
      <c r="I20" s="20">
        <f>종가매매분석!M20</f>
        <v>4330</v>
      </c>
      <c r="J20" s="26">
        <f>종가매매분석!N20</f>
        <v>-2.1468926553672314</v>
      </c>
      <c r="K20" s="20">
        <f>종가매매분석!O20</f>
        <v>4780</v>
      </c>
      <c r="L20" s="26">
        <f>(K20-D20)/D20*100</f>
        <v>8.0225988700564965</v>
      </c>
      <c r="M20" s="20">
        <f>종가매매분석!Q20</f>
        <v>4165</v>
      </c>
      <c r="N20" s="26">
        <f>종가매매분석!R20</f>
        <v>-5.8757062146892656</v>
      </c>
      <c r="O20" s="20">
        <f>종가매매분석!S20</f>
        <v>4415</v>
      </c>
      <c r="P20" s="26">
        <f>종가매매분석!T20</f>
        <v>-0.22598870056497175</v>
      </c>
      <c r="R20" s="27">
        <f t="shared" si="0"/>
        <v>7.6836158192090389</v>
      </c>
      <c r="S20" s="54">
        <f t="shared" si="1"/>
        <v>3.67</v>
      </c>
    </row>
    <row r="21" spans="2:19" x14ac:dyDescent="0.55000000000000004">
      <c r="B21" s="15"/>
      <c r="C21" s="16" t="s">
        <v>36</v>
      </c>
      <c r="D21" s="17">
        <f>종가매매분석!E21</f>
        <v>3380</v>
      </c>
      <c r="E21" s="19">
        <f>종가매매분석!I21</f>
        <v>3520</v>
      </c>
      <c r="F21" s="26">
        <f>종가매매분석!J21</f>
        <v>4.1420118343195274</v>
      </c>
      <c r="G21" s="20">
        <f>종가매매분석!K21</f>
        <v>3695</v>
      </c>
      <c r="H21" s="26">
        <f>종가매매분석!L21</f>
        <v>9.3195266272189361</v>
      </c>
      <c r="I21" s="20">
        <f>종가매매분석!M21</f>
        <v>3095</v>
      </c>
      <c r="J21" s="26">
        <f>종가매매분석!N21</f>
        <v>-8.4319526627218941</v>
      </c>
      <c r="K21" s="20">
        <f>종가매매분석!O21</f>
        <v>3695</v>
      </c>
      <c r="L21" s="26">
        <f>(K21-D21)/D21*100</f>
        <v>9.3195266272189361</v>
      </c>
      <c r="M21" s="20">
        <f>종가매매분석!Q21</f>
        <v>2935</v>
      </c>
      <c r="N21" s="26">
        <f>종가매매분석!R21</f>
        <v>-13.165680473372781</v>
      </c>
      <c r="O21" s="20">
        <f>종가매매분석!S21</f>
        <v>3175</v>
      </c>
      <c r="P21" s="26">
        <f>종가매매분석!T21</f>
        <v>-6.0650887573964498</v>
      </c>
      <c r="R21" s="27">
        <f t="shared" si="0"/>
        <v>5.1775147928994087</v>
      </c>
      <c r="S21" s="54">
        <f t="shared" si="1"/>
        <v>3.67</v>
      </c>
    </row>
    <row r="22" spans="2:19" x14ac:dyDescent="0.55000000000000004">
      <c r="B22" s="15"/>
      <c r="C22" s="16" t="s">
        <v>37</v>
      </c>
      <c r="D22" s="17">
        <f>종가매매분석!E22</f>
        <v>2705</v>
      </c>
      <c r="E22" s="19">
        <f>종가매매분석!I22</f>
        <v>2705</v>
      </c>
      <c r="F22" s="26">
        <f>종가매매분석!J22</f>
        <v>0</v>
      </c>
      <c r="G22" s="20">
        <f>종가매매분석!K22</f>
        <v>2740</v>
      </c>
      <c r="H22" s="26">
        <f>종가매매분석!L22</f>
        <v>1.2939001848428837</v>
      </c>
      <c r="I22" s="20">
        <f>종가매매분석!M22</f>
        <v>2630</v>
      </c>
      <c r="J22" s="26">
        <f>종가매매분석!N22</f>
        <v>-2.7726432532347505</v>
      </c>
      <c r="K22" s="20">
        <f>종가매매분석!O22</f>
        <v>2810</v>
      </c>
      <c r="L22" s="26">
        <f>(K22-D22)/D22*100</f>
        <v>3.8817005545286505</v>
      </c>
      <c r="M22" s="20">
        <f>종가매매분석!Q22</f>
        <v>2630</v>
      </c>
      <c r="N22" s="26">
        <f>종가매매분석!R22</f>
        <v>-2.7726432532347505</v>
      </c>
      <c r="O22" s="20">
        <f>종가매매분석!S22</f>
        <v>2770</v>
      </c>
      <c r="P22" s="26">
        <f>종가매매분석!T22</f>
        <v>2.4029574861367835</v>
      </c>
      <c r="R22" s="27">
        <f t="shared" si="0"/>
        <v>3.8817005545286505</v>
      </c>
      <c r="S22" s="54">
        <f t="shared" si="1"/>
        <v>2.0729574861367834</v>
      </c>
    </row>
    <row r="23" spans="2:19" x14ac:dyDescent="0.55000000000000004">
      <c r="B23" s="15"/>
      <c r="C23" s="16" t="s">
        <v>38</v>
      </c>
      <c r="D23" s="17">
        <f>종가매매분석!E23</f>
        <v>8480</v>
      </c>
      <c r="E23" s="19">
        <f>종가매매분석!I23</f>
        <v>8990</v>
      </c>
      <c r="F23" s="26">
        <f>종가매매분석!J23</f>
        <v>6.0141509433962268</v>
      </c>
      <c r="G23" s="20">
        <f>종가매매분석!K23</f>
        <v>9680</v>
      </c>
      <c r="H23" s="26">
        <f>종가매매분석!L23</f>
        <v>14.150943396226415</v>
      </c>
      <c r="I23" s="20">
        <f>종가매매분석!M23</f>
        <v>7850</v>
      </c>
      <c r="J23" s="26">
        <f>종가매매분석!N23</f>
        <v>-7.4292452830188678</v>
      </c>
      <c r="K23" s="20">
        <f>종가매매분석!O23</f>
        <v>9680</v>
      </c>
      <c r="L23" s="26">
        <f>(K23-D23)/D23*100</f>
        <v>14.150943396226415</v>
      </c>
      <c r="M23" s="20">
        <f>종가매매분석!Q23</f>
        <v>7510</v>
      </c>
      <c r="N23" s="26">
        <f>종가매매분석!R23</f>
        <v>-11.438679245283019</v>
      </c>
      <c r="O23" s="20">
        <f>종가매매분석!S23</f>
        <v>8120</v>
      </c>
      <c r="P23" s="26">
        <f>종가매매분석!T23</f>
        <v>-4.2452830188679247</v>
      </c>
      <c r="R23" s="27">
        <f t="shared" si="0"/>
        <v>8.1367924528301891</v>
      </c>
      <c r="S23" s="54">
        <f t="shared" si="1"/>
        <v>3.67</v>
      </c>
    </row>
    <row r="24" spans="2:19" x14ac:dyDescent="0.55000000000000004">
      <c r="B24" s="15"/>
      <c r="C24" s="16" t="s">
        <v>39</v>
      </c>
      <c r="D24" s="17">
        <f>종가매매분석!E24</f>
        <v>4815</v>
      </c>
      <c r="E24" s="19">
        <f>종가매매분석!I24</f>
        <v>4750</v>
      </c>
      <c r="F24" s="26">
        <f>종가매매분석!J24</f>
        <v>-1.3499480789200415</v>
      </c>
      <c r="G24" s="20">
        <f>종가매매분석!K24</f>
        <v>4985</v>
      </c>
      <c r="H24" s="26">
        <f>종가매매분석!L24</f>
        <v>3.5306334371754935</v>
      </c>
      <c r="I24" s="20">
        <f>종가매매분석!M24</f>
        <v>4745</v>
      </c>
      <c r="J24" s="26">
        <f>종가매매분석!N24</f>
        <v>-1.4537902388369679</v>
      </c>
      <c r="K24" s="20">
        <f>종가매매분석!O24</f>
        <v>4985</v>
      </c>
      <c r="L24" s="26">
        <f>(K24-D24)/D24*100</f>
        <v>3.5306334371754935</v>
      </c>
      <c r="M24" s="20">
        <f>종가매매분석!Q24</f>
        <v>4655</v>
      </c>
      <c r="N24" s="26">
        <f>종가매매분석!R24</f>
        <v>-3.3229491173416408</v>
      </c>
      <c r="O24" s="20">
        <f>종가매매분석!S24</f>
        <v>4710</v>
      </c>
      <c r="P24" s="26">
        <f>종가매매분석!T24</f>
        <v>-2.1806853582554515</v>
      </c>
      <c r="R24" s="27">
        <f t="shared" si="0"/>
        <v>4.8805815160955355</v>
      </c>
      <c r="S24" s="54">
        <f t="shared" si="1"/>
        <v>3.67</v>
      </c>
    </row>
    <row r="25" spans="2:19" x14ac:dyDescent="0.55000000000000004">
      <c r="B25" s="15"/>
      <c r="C25" s="16" t="s">
        <v>40</v>
      </c>
      <c r="D25" s="17">
        <f>종가매매분석!E25</f>
        <v>8260</v>
      </c>
      <c r="E25" s="19">
        <f>종가매매분석!I25</f>
        <v>8280</v>
      </c>
      <c r="F25" s="26">
        <f>종가매매분석!J25</f>
        <v>0.24213075060532688</v>
      </c>
      <c r="G25" s="20">
        <f>종가매매분석!K25</f>
        <v>8950</v>
      </c>
      <c r="H25" s="26">
        <f>종가매매분석!L25</f>
        <v>8.3535108958837778</v>
      </c>
      <c r="I25" s="20">
        <f>종가매매분석!M25</f>
        <v>7500</v>
      </c>
      <c r="J25" s="26">
        <f>종가매매분석!N25</f>
        <v>-9.2009685230024214</v>
      </c>
      <c r="K25" s="20">
        <f>종가매매분석!O25</f>
        <v>8950</v>
      </c>
      <c r="L25" s="26">
        <f>(K25-D25)/D25*100</f>
        <v>8.3535108958837778</v>
      </c>
      <c r="M25" s="20">
        <f>종가매매분석!Q25</f>
        <v>7070</v>
      </c>
      <c r="N25" s="26">
        <f>종가매매분석!R25</f>
        <v>-14.40677966101695</v>
      </c>
      <c r="O25" s="20">
        <f>종가매매분석!S25</f>
        <v>7400</v>
      </c>
      <c r="P25" s="26">
        <f>종가매매분석!T25</f>
        <v>-10.411622276029057</v>
      </c>
      <c r="R25" s="27">
        <f t="shared" si="0"/>
        <v>8.1113801452784511</v>
      </c>
      <c r="S25" s="54">
        <f t="shared" si="1"/>
        <v>3.67</v>
      </c>
    </row>
    <row r="26" spans="2:19" x14ac:dyDescent="0.55000000000000004">
      <c r="B26" s="15"/>
      <c r="C26" s="16" t="s">
        <v>21</v>
      </c>
      <c r="D26" s="17">
        <f>종가매매분석!E26</f>
        <v>998</v>
      </c>
      <c r="E26" s="19">
        <f>종가매매분석!I26</f>
        <v>1000</v>
      </c>
      <c r="F26" s="26">
        <f>종가매매분석!J26</f>
        <v>0.20040080160320639</v>
      </c>
      <c r="G26" s="20">
        <f>종가매매분석!K26</f>
        <v>1015</v>
      </c>
      <c r="H26" s="26">
        <f>종가매매분석!L26</f>
        <v>1.7034068136272544</v>
      </c>
      <c r="I26" s="20">
        <f>종가매매분석!M26</f>
        <v>847</v>
      </c>
      <c r="J26" s="26">
        <f>종가매매분석!N26</f>
        <v>-15.130260521042086</v>
      </c>
      <c r="K26" s="20">
        <f>종가매매분석!O26</f>
        <v>1015</v>
      </c>
      <c r="L26" s="26">
        <f>(K26-D26)/D26*100</f>
        <v>1.7034068136272544</v>
      </c>
      <c r="M26" s="20">
        <f>종가매매분석!Q26</f>
        <v>847</v>
      </c>
      <c r="N26" s="26">
        <f>종가매매분석!R26</f>
        <v>-15.130260521042086</v>
      </c>
      <c r="O26" s="20">
        <f>종가매매분석!S26</f>
        <v>867</v>
      </c>
      <c r="P26" s="26">
        <f>종가매매분석!T26</f>
        <v>-13.126252505010019</v>
      </c>
      <c r="R26" s="27">
        <f t="shared" si="0"/>
        <v>1.503006012024048</v>
      </c>
      <c r="S26" s="54">
        <f t="shared" si="1"/>
        <v>-13.456252505010019</v>
      </c>
    </row>
    <row r="27" spans="2:19" x14ac:dyDescent="0.55000000000000004">
      <c r="B27" s="15"/>
      <c r="C27" s="16" t="s">
        <v>41</v>
      </c>
      <c r="D27" s="17">
        <f>종가매매분석!E27</f>
        <v>2685</v>
      </c>
      <c r="E27" s="19">
        <f>종가매매분석!I27</f>
        <v>2595</v>
      </c>
      <c r="F27" s="26">
        <f>종가매매분석!J27</f>
        <v>-3.3519553072625698</v>
      </c>
      <c r="G27" s="20">
        <f>종가매매분석!K27</f>
        <v>2595</v>
      </c>
      <c r="H27" s="26">
        <f>종가매매분석!L27</f>
        <v>-3.3519553072625698</v>
      </c>
      <c r="I27" s="20">
        <f>종가매매분석!M27</f>
        <v>2460</v>
      </c>
      <c r="J27" s="26">
        <f>종가매매분석!N27</f>
        <v>-8.3798882681564244</v>
      </c>
      <c r="K27" s="20">
        <f>종가매매분석!O27</f>
        <v>2595</v>
      </c>
      <c r="L27" s="26">
        <f>(K27-D27)/D27*100</f>
        <v>-3.3519553072625698</v>
      </c>
      <c r="M27" s="20">
        <f>종가매매분석!Q27</f>
        <v>2460</v>
      </c>
      <c r="N27" s="26">
        <f>종가매매분석!R27</f>
        <v>-8.3798882681564244</v>
      </c>
      <c r="O27" s="20">
        <f>종가매매분석!S27</f>
        <v>2525</v>
      </c>
      <c r="P27" s="26">
        <f>종가매매분석!T27</f>
        <v>-5.9590316573556796</v>
      </c>
      <c r="R27" s="27">
        <f t="shared" si="0"/>
        <v>0</v>
      </c>
      <c r="S27" s="54">
        <f t="shared" si="1"/>
        <v>-6.2890316573556797</v>
      </c>
    </row>
    <row r="28" spans="2:19" x14ac:dyDescent="0.55000000000000004">
      <c r="B28" s="15" t="s">
        <v>42</v>
      </c>
      <c r="C28" s="16" t="s">
        <v>22</v>
      </c>
      <c r="D28" s="17">
        <f>종가매매분석!E28</f>
        <v>6170</v>
      </c>
      <c r="E28" s="19">
        <f>종가매매분석!I28</f>
        <v>5820</v>
      </c>
      <c r="F28" s="26">
        <f>종가매매분석!J28</f>
        <v>-5.6726094003241485</v>
      </c>
      <c r="G28" s="20">
        <f>종가매매분석!K28</f>
        <v>6400</v>
      </c>
      <c r="H28" s="26">
        <f>종가매매분석!L28</f>
        <v>3.7277147487844409</v>
      </c>
      <c r="I28" s="20">
        <f>종가매매분석!M28</f>
        <v>5600</v>
      </c>
      <c r="J28" s="26">
        <f>종가매매분석!N28</f>
        <v>-9.238249594813615</v>
      </c>
      <c r="K28" s="20">
        <f>종가매매분석!O28</f>
        <v>6530</v>
      </c>
      <c r="L28" s="26">
        <f>(K28-D28)/D28*100</f>
        <v>5.8346839546191251</v>
      </c>
      <c r="M28" s="20">
        <f>종가매매분석!Q28</f>
        <v>5600</v>
      </c>
      <c r="N28" s="26">
        <f>종가매매분석!R28</f>
        <v>-9.238249594813615</v>
      </c>
      <c r="O28" s="20">
        <f>종가매매분석!S28</f>
        <v>6240</v>
      </c>
      <c r="P28" s="26">
        <f>종가매매분석!T28</f>
        <v>1.1345218800648298</v>
      </c>
      <c r="R28" s="27">
        <f t="shared" si="0"/>
        <v>11.507293354943274</v>
      </c>
      <c r="S28" s="54">
        <f t="shared" si="1"/>
        <v>3.67</v>
      </c>
    </row>
    <row r="29" spans="2:19" x14ac:dyDescent="0.55000000000000004">
      <c r="B29" s="15"/>
      <c r="C29" s="16" t="s">
        <v>33</v>
      </c>
      <c r="D29" s="17">
        <f>종가매매분석!E29</f>
        <v>4635</v>
      </c>
      <c r="E29" s="19">
        <f>종가매매분석!I29</f>
        <v>4600</v>
      </c>
      <c r="F29" s="26">
        <f>종가매매분석!J29</f>
        <v>-0.75512405609492994</v>
      </c>
      <c r="G29" s="20">
        <f>종가매매분석!K29</f>
        <v>4765</v>
      </c>
      <c r="H29" s="26">
        <f>종가매매분석!L29</f>
        <v>2.8047464940668827</v>
      </c>
      <c r="I29" s="20">
        <f>종가매매분석!M29</f>
        <v>4520</v>
      </c>
      <c r="J29" s="26">
        <f>종가매매분석!N29</f>
        <v>-2.4811218985976269</v>
      </c>
      <c r="K29" s="20">
        <f>종가매매분석!O29</f>
        <v>5090</v>
      </c>
      <c r="L29" s="26">
        <f>(K29-D29)/D29*100</f>
        <v>9.8166127292340875</v>
      </c>
      <c r="M29" s="20">
        <f>종가매매분석!Q29</f>
        <v>4520</v>
      </c>
      <c r="N29" s="26">
        <f>종가매매분석!R29</f>
        <v>-2.4811218985976269</v>
      </c>
      <c r="O29" s="20">
        <f>종가매매분석!S29</f>
        <v>5090</v>
      </c>
      <c r="P29" s="26">
        <f>종가매매분석!T29</f>
        <v>9.8166127292340875</v>
      </c>
      <c r="R29" s="27">
        <f t="shared" si="0"/>
        <v>10.571736785329017</v>
      </c>
      <c r="S29" s="54">
        <f t="shared" si="1"/>
        <v>3.67</v>
      </c>
    </row>
    <row r="30" spans="2:19" x14ac:dyDescent="0.55000000000000004">
      <c r="B30" s="15"/>
      <c r="C30" s="16" t="s">
        <v>25</v>
      </c>
      <c r="D30" s="17">
        <f>종가매매분석!E30</f>
        <v>5870</v>
      </c>
      <c r="E30" s="19">
        <f>종가매매분석!I30</f>
        <v>5800</v>
      </c>
      <c r="F30" s="26">
        <f>종가매매분석!J30</f>
        <v>-1.192504258943782</v>
      </c>
      <c r="G30" s="20">
        <f>종가매매분석!K30</f>
        <v>6060</v>
      </c>
      <c r="H30" s="26">
        <f>종가매매분석!L30</f>
        <v>3.2367972742759794</v>
      </c>
      <c r="I30" s="20">
        <f>종가매매분석!M30</f>
        <v>5750</v>
      </c>
      <c r="J30" s="26">
        <f>종가매매분석!N30</f>
        <v>-2.0442930153321974</v>
      </c>
      <c r="K30" s="20">
        <f>종가매매분석!O30</f>
        <v>6170</v>
      </c>
      <c r="L30" s="26">
        <f>(K30-D30)/D30*100</f>
        <v>5.1107325383304936</v>
      </c>
      <c r="M30" s="20">
        <f>종가매매분석!Q30</f>
        <v>5750</v>
      </c>
      <c r="N30" s="26">
        <f>종가매매분석!R30</f>
        <v>-2.0442930153321974</v>
      </c>
      <c r="O30" s="20">
        <f>종가매매분석!S30</f>
        <v>6130</v>
      </c>
      <c r="P30" s="26">
        <f>종가매매분석!T30</f>
        <v>4.4293015332197614</v>
      </c>
      <c r="R30" s="27">
        <f t="shared" si="0"/>
        <v>6.3032367972742751</v>
      </c>
      <c r="S30" s="54">
        <f t="shared" si="1"/>
        <v>3.67</v>
      </c>
    </row>
    <row r="31" spans="2:19" x14ac:dyDescent="0.55000000000000004">
      <c r="B31" s="15"/>
      <c r="C31" s="16" t="s">
        <v>31</v>
      </c>
      <c r="D31" s="17">
        <f>종가매매분석!E31</f>
        <v>2575</v>
      </c>
      <c r="E31" s="19">
        <f>종가매매분석!I31</f>
        <v>2500</v>
      </c>
      <c r="F31" s="26">
        <f>종가매매분석!J31</f>
        <v>-2.912621359223301</v>
      </c>
      <c r="G31" s="20">
        <f>종가매매분석!K31</f>
        <v>2725</v>
      </c>
      <c r="H31" s="26">
        <f>종가매매분석!L31</f>
        <v>5.825242718446602</v>
      </c>
      <c r="I31" s="20">
        <f>종가매매분석!M31</f>
        <v>2445</v>
      </c>
      <c r="J31" s="26">
        <f>종가매매분석!N31</f>
        <v>-5.0485436893203879</v>
      </c>
      <c r="K31" s="20">
        <f>종가매매분석!O31</f>
        <v>2725</v>
      </c>
      <c r="L31" s="26">
        <f>(K31-D31)/D31*100</f>
        <v>5.825242718446602</v>
      </c>
      <c r="M31" s="20">
        <f>종가매매분석!Q31</f>
        <v>2465</v>
      </c>
      <c r="N31" s="26">
        <f>종가매매분석!R31</f>
        <v>-4.2718446601941746</v>
      </c>
      <c r="O31" s="20">
        <f>종가매매분석!S31</f>
        <v>2675</v>
      </c>
      <c r="P31" s="26">
        <f>종가매매분석!T31</f>
        <v>3.8834951456310676</v>
      </c>
      <c r="R31" s="27">
        <f t="shared" si="0"/>
        <v>8.7378640776699026</v>
      </c>
      <c r="S31" s="54">
        <f t="shared" si="1"/>
        <v>3.67</v>
      </c>
    </row>
    <row r="32" spans="2:19" x14ac:dyDescent="0.55000000000000004">
      <c r="B32" s="15"/>
      <c r="C32" s="16" t="s">
        <v>43</v>
      </c>
      <c r="D32" s="17">
        <f>종가매매분석!E32</f>
        <v>4270</v>
      </c>
      <c r="E32" s="19">
        <f>종가매매분석!I32</f>
        <v>4490</v>
      </c>
      <c r="F32" s="26">
        <f>종가매매분석!J32</f>
        <v>5.1522248243559723</v>
      </c>
      <c r="G32" s="20">
        <f>종가매매분석!K32</f>
        <v>4960</v>
      </c>
      <c r="H32" s="26">
        <f>종가매매분석!L32</f>
        <v>16.159250585480095</v>
      </c>
      <c r="I32" s="20">
        <f>종가매매분석!M32</f>
        <v>4360</v>
      </c>
      <c r="J32" s="26">
        <f>종가매매분석!N32</f>
        <v>2.1077283372365341</v>
      </c>
      <c r="K32" s="20">
        <f>종가매매분석!O32</f>
        <v>4960</v>
      </c>
      <c r="L32" s="26">
        <f>(K32-D32)/D32*100</f>
        <v>16.159250585480095</v>
      </c>
      <c r="M32" s="20">
        <f>종가매매분석!Q32</f>
        <v>4165</v>
      </c>
      <c r="N32" s="26">
        <f>종가매매분석!R32</f>
        <v>-2.459016393442623</v>
      </c>
      <c r="O32" s="20">
        <f>종가매매분석!S32</f>
        <v>4250</v>
      </c>
      <c r="P32" s="26">
        <f>종가매매분석!T32</f>
        <v>-0.46838407494145201</v>
      </c>
      <c r="R32" s="27">
        <f t="shared" si="0"/>
        <v>11.007025761124122</v>
      </c>
      <c r="S32" s="54">
        <f t="shared" si="1"/>
        <v>3.67</v>
      </c>
    </row>
    <row r="33" spans="2:19" x14ac:dyDescent="0.55000000000000004">
      <c r="B33" s="15"/>
      <c r="C33" s="16" t="s">
        <v>36</v>
      </c>
      <c r="D33" s="17">
        <f>종가매매분석!E33</f>
        <v>3175</v>
      </c>
      <c r="E33" s="19">
        <f>종가매매분석!I33</f>
        <v>3140</v>
      </c>
      <c r="F33" s="26">
        <f>종가매매분석!J33</f>
        <v>-1.1023622047244095</v>
      </c>
      <c r="G33" s="20">
        <f>종가매매분석!K33</f>
        <v>3255</v>
      </c>
      <c r="H33" s="26">
        <f>종가매매분석!L33</f>
        <v>2.5196850393700787</v>
      </c>
      <c r="I33" s="20">
        <f>종가매매분석!M33</f>
        <v>2759</v>
      </c>
      <c r="J33" s="26">
        <f>종가매매분석!N33</f>
        <v>-13.102362204724411</v>
      </c>
      <c r="K33" s="20">
        <f>종가매매분석!O33</f>
        <v>3255</v>
      </c>
      <c r="L33" s="26">
        <f>(K33-D33)/D33*100</f>
        <v>2.5196850393700787</v>
      </c>
      <c r="M33" s="20">
        <f>종가매매분석!Q33</f>
        <v>2759</v>
      </c>
      <c r="N33" s="26">
        <f>종가매매분석!R33</f>
        <v>-13.102362204724411</v>
      </c>
      <c r="O33" s="20">
        <f>종가매매분석!S33</f>
        <v>2875</v>
      </c>
      <c r="P33" s="26">
        <f>종가매매분석!T33</f>
        <v>-9.4488188976377945</v>
      </c>
      <c r="R33" s="27">
        <f>L33-F33</f>
        <v>3.622047244094488</v>
      </c>
      <c r="S33" s="54">
        <f t="shared" si="1"/>
        <v>-9.7788188976377945</v>
      </c>
    </row>
    <row r="34" spans="2:19" x14ac:dyDescent="0.55000000000000004">
      <c r="B34" s="15"/>
      <c r="C34" s="16" t="s">
        <v>44</v>
      </c>
      <c r="D34" s="17">
        <f>종가매매분석!E34</f>
        <v>4945</v>
      </c>
      <c r="E34" s="19">
        <f>종가매매분석!I34</f>
        <v>4940</v>
      </c>
      <c r="F34" s="26">
        <f>종가매매분석!J34</f>
        <v>-0.10111223458038424</v>
      </c>
      <c r="G34" s="20">
        <f>종가매매분석!K34</f>
        <v>4845</v>
      </c>
      <c r="H34" s="26">
        <f>종가매매분석!L34</f>
        <v>-2.0222446916076846</v>
      </c>
      <c r="I34" s="20">
        <f>종가매매분석!M34</f>
        <v>5150</v>
      </c>
      <c r="J34" s="26">
        <f>종가매매분석!N34</f>
        <v>4.1456016177957533</v>
      </c>
      <c r="K34" s="20">
        <f>종가매매분석!O34</f>
        <v>5150</v>
      </c>
      <c r="L34" s="26">
        <f>(K34-D34)/D34*100</f>
        <v>4.1456016177957533</v>
      </c>
      <c r="M34" s="20">
        <f>종가매매분석!Q34</f>
        <v>4550</v>
      </c>
      <c r="N34" s="26">
        <f>종가매매분석!R34</f>
        <v>-7.9878665318503543</v>
      </c>
      <c r="O34" s="20">
        <f>종가매매분석!S34</f>
        <v>4640</v>
      </c>
      <c r="P34" s="26">
        <f>종가매매분석!T34</f>
        <v>-6.1678463094034379</v>
      </c>
      <c r="R34" s="27">
        <f>L34-F34</f>
        <v>4.2467138523761374</v>
      </c>
      <c r="S34" s="54">
        <f t="shared" si="1"/>
        <v>3.67</v>
      </c>
    </row>
    <row r="35" spans="2:19" x14ac:dyDescent="0.55000000000000004">
      <c r="B35" s="15"/>
      <c r="C35" s="16" t="s">
        <v>38</v>
      </c>
      <c r="D35" s="17">
        <f>종가매매분석!E35</f>
        <v>8120</v>
      </c>
      <c r="E35" s="19">
        <f>종가매매분석!I35</f>
        <v>7900</v>
      </c>
      <c r="F35" s="26">
        <f>종가매매분석!J35</f>
        <v>-2.7093596059113301</v>
      </c>
      <c r="G35" s="20">
        <f>종가매매분석!K35</f>
        <v>8350</v>
      </c>
      <c r="H35" s="26">
        <f>종가매매분석!L35</f>
        <v>2.8325123152709359</v>
      </c>
      <c r="I35" s="20">
        <f>종가매매분석!M35</f>
        <v>7240</v>
      </c>
      <c r="J35" s="26">
        <f>종가매매분석!N35</f>
        <v>-10.83743842364532</v>
      </c>
      <c r="K35" s="20">
        <f>종가매매분석!O35</f>
        <v>10300</v>
      </c>
      <c r="L35" s="26">
        <f>(K35-D35)/D35*100</f>
        <v>26.847290640394089</v>
      </c>
      <c r="M35" s="20">
        <f>종가매매분석!Q35</f>
        <v>7290</v>
      </c>
      <c r="N35" s="26">
        <f>종가매매분석!R35</f>
        <v>-10.22167487684729</v>
      </c>
      <c r="O35" s="20">
        <f>종가매매분석!S35</f>
        <v>9350</v>
      </c>
      <c r="P35" s="26">
        <f>종가매매분석!T35</f>
        <v>15.147783251231528</v>
      </c>
      <c r="R35" s="27">
        <f>L35-F35</f>
        <v>29.55665024630542</v>
      </c>
      <c r="S35" s="54">
        <f t="shared" si="1"/>
        <v>3.67</v>
      </c>
    </row>
    <row r="36" spans="2:19" x14ac:dyDescent="0.55000000000000004">
      <c r="B36" s="15" t="s">
        <v>45</v>
      </c>
      <c r="C36" s="16" t="s">
        <v>46</v>
      </c>
      <c r="D36" s="17">
        <f>종가매매분석!E36</f>
        <v>3615</v>
      </c>
      <c r="E36" s="19">
        <f>종가매매분석!I36</f>
        <v>3525</v>
      </c>
      <c r="F36" s="26">
        <f>종가매매분석!J36</f>
        <v>-2.4896265560165975</v>
      </c>
      <c r="G36" s="20">
        <f>종가매매분석!K36</f>
        <v>3675</v>
      </c>
      <c r="H36" s="26">
        <f>종가매매분석!L36</f>
        <v>1.6597510373443984</v>
      </c>
      <c r="I36" s="20">
        <f>종가매매분석!M36</f>
        <v>3525</v>
      </c>
      <c r="J36" s="26">
        <f>종가매매분석!N36</f>
        <v>-2.4896265560165975</v>
      </c>
      <c r="K36" s="20">
        <f>종가매매분석!O36</f>
        <v>3675</v>
      </c>
      <c r="L36" s="26">
        <f>(K36-D36)/D36*100</f>
        <v>1.6597510373443984</v>
      </c>
      <c r="M36" s="20">
        <f>종가매매분석!Q36</f>
        <v>3525</v>
      </c>
      <c r="N36" s="26">
        <f>종가매매분석!R36</f>
        <v>-2.4896265560165975</v>
      </c>
      <c r="O36" s="20">
        <f>종가매매분석!S36</f>
        <v>3565</v>
      </c>
      <c r="P36" s="26">
        <f>종가매매분석!T36</f>
        <v>-1.3831258644536653</v>
      </c>
      <c r="R36" s="27">
        <f>L36-F36</f>
        <v>4.1493775933609962</v>
      </c>
      <c r="S36" s="54">
        <f t="shared" si="1"/>
        <v>3.67</v>
      </c>
    </row>
    <row r="37" spans="2:19" x14ac:dyDescent="0.55000000000000004">
      <c r="B37" s="15"/>
      <c r="C37" s="16" t="s">
        <v>47</v>
      </c>
      <c r="D37" s="17">
        <f>종가매매분석!E37</f>
        <v>9010</v>
      </c>
      <c r="E37" s="19">
        <f>종가매매분석!I37</f>
        <v>8990</v>
      </c>
      <c r="F37" s="26">
        <f>종가매매분석!J37</f>
        <v>-0.22197558268590456</v>
      </c>
      <c r="G37" s="20">
        <f>종가매매분석!K37</f>
        <v>9580</v>
      </c>
      <c r="H37" s="26">
        <f>종가매매분석!L37</f>
        <v>6.326304106548279</v>
      </c>
      <c r="I37" s="20">
        <f>종가매매분석!M37</f>
        <v>8820</v>
      </c>
      <c r="J37" s="26">
        <f>종가매매분석!N37</f>
        <v>-2.1087680355160932</v>
      </c>
      <c r="K37" s="20">
        <f>종가매매분석!O37</f>
        <v>11200</v>
      </c>
      <c r="L37" s="26">
        <f>(K37-D37)/D37*100</f>
        <v>24.306326304106548</v>
      </c>
      <c r="M37" s="20">
        <f>종가매매분석!Q37</f>
        <v>8820</v>
      </c>
      <c r="N37" s="26">
        <f>종가매매분석!R37</f>
        <v>-2.1087680355160932</v>
      </c>
      <c r="O37" s="20">
        <f>종가매매분석!S37</f>
        <v>10350</v>
      </c>
      <c r="P37" s="26">
        <f>종가매매분석!T37</f>
        <v>14.872364039955604</v>
      </c>
      <c r="R37" s="27">
        <f>L37-F37</f>
        <v>24.528301886792452</v>
      </c>
      <c r="S37" s="54">
        <f t="shared" si="1"/>
        <v>3.67</v>
      </c>
    </row>
    <row r="38" spans="2:19" x14ac:dyDescent="0.55000000000000004">
      <c r="B38" s="15"/>
      <c r="C38" s="16" t="s">
        <v>48</v>
      </c>
      <c r="D38" s="17">
        <f>종가매매분석!E38</f>
        <v>24550</v>
      </c>
      <c r="E38" s="19">
        <f>종가매매분석!I38</f>
        <v>24650</v>
      </c>
      <c r="F38" s="26">
        <f>종가매매분석!J38</f>
        <v>0.40733197556008144</v>
      </c>
      <c r="G38" s="20">
        <f>종가매매분석!K38</f>
        <v>25950</v>
      </c>
      <c r="H38" s="26">
        <f>종가매매분석!L38</f>
        <v>5.7026476578411405</v>
      </c>
      <c r="I38" s="20">
        <f>종가매매분석!M38</f>
        <v>24200</v>
      </c>
      <c r="J38" s="26">
        <f>종가매매분석!N38</f>
        <v>-1.4256619144602851</v>
      </c>
      <c r="K38" s="20">
        <f>종가매매분석!O38</f>
        <v>25950</v>
      </c>
      <c r="L38" s="26">
        <f>(K38-D38)/D38*100</f>
        <v>5.7026476578411405</v>
      </c>
      <c r="M38" s="20">
        <f>종가매매분석!Q38</f>
        <v>24200</v>
      </c>
      <c r="N38" s="26">
        <f>종가매매분석!R38</f>
        <v>-1.4256619144602851</v>
      </c>
      <c r="O38" s="20">
        <f>종가매매분석!S38</f>
        <v>25500</v>
      </c>
      <c r="P38" s="26">
        <f>종가매매분석!T38</f>
        <v>3.8696537678207736</v>
      </c>
      <c r="R38" s="27">
        <f>L38-F38</f>
        <v>5.2953156822810588</v>
      </c>
      <c r="S38" s="54">
        <f t="shared" si="1"/>
        <v>3.67</v>
      </c>
    </row>
    <row r="39" spans="2:19" x14ac:dyDescent="0.55000000000000004">
      <c r="B39" s="15"/>
      <c r="C39" s="16" t="s">
        <v>49</v>
      </c>
      <c r="D39" s="17">
        <f>종가매매분석!E39</f>
        <v>5300</v>
      </c>
      <c r="E39" s="19">
        <f>종가매매분석!I39</f>
        <v>5340</v>
      </c>
      <c r="F39" s="26">
        <f>종가매매분석!J39</f>
        <v>0.75471698113207553</v>
      </c>
      <c r="G39" s="20">
        <f>종가매매분석!K39</f>
        <v>6150</v>
      </c>
      <c r="H39" s="26">
        <f>종가매매분석!L39</f>
        <v>16.037735849056602</v>
      </c>
      <c r="I39" s="20">
        <f>종가매매분석!M39</f>
        <v>5320</v>
      </c>
      <c r="J39" s="26">
        <f>종가매매분석!N39</f>
        <v>0.37735849056603776</v>
      </c>
      <c r="K39" s="20">
        <f>종가매매분석!O39</f>
        <v>6470</v>
      </c>
      <c r="L39" s="26">
        <f>(K39-D39)/D39*100</f>
        <v>22.075471698113208</v>
      </c>
      <c r="M39" s="20">
        <f>종가매매분석!Q39</f>
        <v>5320</v>
      </c>
      <c r="N39" s="26">
        <f>종가매매분석!R39</f>
        <v>0.37735849056603776</v>
      </c>
      <c r="O39" s="20">
        <f>종가매매분석!S39</f>
        <v>6090</v>
      </c>
      <c r="P39" s="26">
        <f>종가매매분석!T39</f>
        <v>14.90566037735849</v>
      </c>
      <c r="R39" s="27">
        <f>L39-F39</f>
        <v>21.320754716981131</v>
      </c>
      <c r="S39" s="54">
        <f t="shared" si="1"/>
        <v>3.67</v>
      </c>
    </row>
    <row r="40" spans="2:19" x14ac:dyDescent="0.55000000000000004">
      <c r="B40" s="15"/>
      <c r="C40" s="16" t="s">
        <v>50</v>
      </c>
      <c r="D40" s="17">
        <f>종가매매분석!E40</f>
        <v>4610</v>
      </c>
      <c r="E40" s="19">
        <f>종가매매분석!I40</f>
        <v>4780</v>
      </c>
      <c r="F40" s="26">
        <f>종가매매분석!J40</f>
        <v>3.68763557483731</v>
      </c>
      <c r="G40" s="20">
        <f>종가매매분석!K40</f>
        <v>5140</v>
      </c>
      <c r="H40" s="26">
        <f>종가매매분석!L40</f>
        <v>11.496746203904555</v>
      </c>
      <c r="I40" s="20">
        <f>종가매매분석!M40</f>
        <v>4610</v>
      </c>
      <c r="J40" s="26">
        <f>종가매매분석!N40</f>
        <v>0</v>
      </c>
      <c r="K40" s="20">
        <f>종가매매분석!O40</f>
        <v>5140</v>
      </c>
      <c r="L40" s="26">
        <f>(K40-D40)/D40*100</f>
        <v>11.496746203904555</v>
      </c>
      <c r="M40" s="20">
        <f>종가매매분석!Q40</f>
        <v>4505</v>
      </c>
      <c r="N40" s="26">
        <f>종가매매분석!R40</f>
        <v>-2.2776572668112798</v>
      </c>
      <c r="O40" s="20">
        <f>종가매매분석!S40</f>
        <v>5030</v>
      </c>
      <c r="P40" s="26">
        <f>종가매매분석!T40</f>
        <v>9.1106290672451191</v>
      </c>
      <c r="R40" s="27">
        <f>L40-F40</f>
        <v>7.809110629067245</v>
      </c>
      <c r="S40" s="54">
        <f t="shared" si="1"/>
        <v>3.67</v>
      </c>
    </row>
    <row r="41" spans="2:19" x14ac:dyDescent="0.55000000000000004">
      <c r="B41" s="15" t="s">
        <v>51</v>
      </c>
      <c r="C41" s="16" t="s">
        <v>30</v>
      </c>
      <c r="D41" s="17">
        <f>종가매매분석!E41</f>
        <v>3000</v>
      </c>
      <c r="E41" s="19">
        <f>종가매매분석!I41</f>
        <v>3110</v>
      </c>
      <c r="F41" s="26">
        <f>종가매매분석!J41</f>
        <v>3.6666666666666665</v>
      </c>
      <c r="G41" s="20">
        <f>종가매매분석!K41</f>
        <v>3265</v>
      </c>
      <c r="H41" s="26">
        <f>종가매매분석!L41</f>
        <v>8.8333333333333339</v>
      </c>
      <c r="I41" s="20">
        <f>종가매매분석!M41</f>
        <v>3050</v>
      </c>
      <c r="J41" s="26">
        <f>종가매매분석!N41</f>
        <v>1.6666666666666667</v>
      </c>
      <c r="K41" s="20">
        <f>종가매매분석!O41</f>
        <v>3265</v>
      </c>
      <c r="L41" s="26">
        <f>(K41-D41)/D41*100</f>
        <v>8.8333333333333339</v>
      </c>
      <c r="M41" s="20">
        <f>종가매매분석!Q41</f>
        <v>2980</v>
      </c>
      <c r="N41" s="26">
        <f>종가매매분석!R41</f>
        <v>-0.66666666666666674</v>
      </c>
      <c r="O41" s="20">
        <f>종가매매분석!S41</f>
        <v>3115</v>
      </c>
      <c r="P41" s="26">
        <f>종가매매분석!T41</f>
        <v>3.833333333333333</v>
      </c>
      <c r="R41" s="27">
        <f>L41-F41</f>
        <v>5.1666666666666679</v>
      </c>
      <c r="S41" s="54">
        <f t="shared" si="1"/>
        <v>3.67</v>
      </c>
    </row>
    <row r="42" spans="2:19" x14ac:dyDescent="0.55000000000000004">
      <c r="B42" s="15"/>
      <c r="C42" s="16" t="s">
        <v>26</v>
      </c>
      <c r="D42" s="17">
        <f>종가매매분석!E42</f>
        <v>4570</v>
      </c>
      <c r="E42" s="19">
        <f>종가매매분석!I42</f>
        <v>4595</v>
      </c>
      <c r="F42" s="26">
        <f>종가매매분석!J42</f>
        <v>0.54704595185995619</v>
      </c>
      <c r="G42" s="20">
        <f>종가매매분석!K42</f>
        <v>4920</v>
      </c>
      <c r="H42" s="26">
        <f>종가매매분석!L42</f>
        <v>7.6586433260393871</v>
      </c>
      <c r="I42" s="20">
        <f>종가매매분석!M42</f>
        <v>4580</v>
      </c>
      <c r="J42" s="26">
        <f>종가매매분석!N42</f>
        <v>0.21881838074398249</v>
      </c>
      <c r="K42" s="20">
        <f>종가매매분석!O42</f>
        <v>4920</v>
      </c>
      <c r="L42" s="26">
        <f>(K42-D42)/D42*100</f>
        <v>7.6586433260393871</v>
      </c>
      <c r="M42" s="20">
        <f>종가매매분석!Q42</f>
        <v>4580</v>
      </c>
      <c r="N42" s="26">
        <f>종가매매분석!R42</f>
        <v>0.21881838074398249</v>
      </c>
      <c r="O42" s="20">
        <f>종가매매분석!S42</f>
        <v>4770</v>
      </c>
      <c r="P42" s="26">
        <f>종가매매분석!T42</f>
        <v>4.3763676148796495</v>
      </c>
      <c r="R42" s="27">
        <f>L42-F42</f>
        <v>7.1115973741794312</v>
      </c>
      <c r="S42" s="54">
        <f t="shared" si="1"/>
        <v>3.67</v>
      </c>
    </row>
    <row r="43" spans="2:19" x14ac:dyDescent="0.55000000000000004">
      <c r="B43" s="15"/>
      <c r="C43" s="33" t="s">
        <v>47</v>
      </c>
      <c r="D43" s="50">
        <f>종가매매분석!E43</f>
        <v>10350</v>
      </c>
      <c r="E43" s="51">
        <f>종가매매분석!I43</f>
        <v>10000</v>
      </c>
      <c r="F43" s="52">
        <f>종가매매분석!J43</f>
        <v>-3.3816425120772946</v>
      </c>
      <c r="G43" s="53">
        <f>종가매매분석!K43</f>
        <v>10550</v>
      </c>
      <c r="H43" s="52">
        <f>종가매매분석!L43</f>
        <v>1.932367149758454</v>
      </c>
      <c r="I43" s="53">
        <f>종가매매분석!M43</f>
        <v>9750</v>
      </c>
      <c r="J43" s="52">
        <f>종가매매분석!N43</f>
        <v>-5.7971014492753623</v>
      </c>
      <c r="K43" s="53">
        <f>종가매매분석!O43</f>
        <v>10850</v>
      </c>
      <c r="L43" s="52">
        <f>(K43-D43)/D43*100</f>
        <v>4.8309178743961354</v>
      </c>
      <c r="M43" s="53">
        <f>종가매매분석!Q43</f>
        <v>9750</v>
      </c>
      <c r="N43" s="52">
        <f>종가매매분석!R43</f>
        <v>-5.7971014492753623</v>
      </c>
      <c r="O43" s="53">
        <f>종가매매분석!S43</f>
        <v>10100</v>
      </c>
      <c r="P43" s="52">
        <f>종가매매분석!T43</f>
        <v>-2.4154589371980677</v>
      </c>
      <c r="R43" s="27">
        <f>L43-F43</f>
        <v>8.2125603864734309</v>
      </c>
      <c r="S43" s="54">
        <f t="shared" si="1"/>
        <v>3.67</v>
      </c>
    </row>
    <row r="44" spans="2:19" x14ac:dyDescent="0.55000000000000004">
      <c r="B44" s="15"/>
      <c r="C44" s="16" t="s">
        <v>36</v>
      </c>
      <c r="D44" s="17">
        <f>종가매매분석!E44</f>
        <v>2990</v>
      </c>
      <c r="E44" s="19">
        <f>종가매매분석!I44</f>
        <v>2925</v>
      </c>
      <c r="F44" s="26">
        <f>종가매매분석!J44</f>
        <v>-2.1739130434782608</v>
      </c>
      <c r="G44" s="20">
        <f>종가매매분석!K44</f>
        <v>2715</v>
      </c>
      <c r="H44" s="26">
        <f>종가매매분석!L44</f>
        <v>-9.1973244147157178</v>
      </c>
      <c r="I44" s="20">
        <f>종가매매분석!M44</f>
        <v>2715</v>
      </c>
      <c r="J44" s="26">
        <f>종가매매분석!N44</f>
        <v>-9.1973244147157178</v>
      </c>
      <c r="K44" s="20">
        <f>종가매매분석!O44</f>
        <v>2980</v>
      </c>
      <c r="L44" s="26">
        <f>(K44-D44)/D44*100</f>
        <v>-0.33444816053511706</v>
      </c>
      <c r="M44" s="20">
        <f>종가매매분석!Q44</f>
        <v>2715</v>
      </c>
      <c r="N44" s="26">
        <f>종가매매분석!R44</f>
        <v>-9.1973244147157178</v>
      </c>
      <c r="O44" s="20">
        <f>종가매매분석!S44</f>
        <v>2850</v>
      </c>
      <c r="P44" s="26">
        <f>종가매매분석!T44</f>
        <v>-4.6822742474916383</v>
      </c>
      <c r="R44" s="27">
        <f>L44-F44</f>
        <v>1.8394648829431437</v>
      </c>
      <c r="S44" s="54">
        <f t="shared" si="1"/>
        <v>-5.0122742474916384</v>
      </c>
    </row>
    <row r="45" spans="2:19" x14ac:dyDescent="0.55000000000000004">
      <c r="B45" s="15"/>
      <c r="C45" s="16" t="s">
        <v>49</v>
      </c>
      <c r="D45" s="17">
        <f>종가매매분석!E45</f>
        <v>6090</v>
      </c>
      <c r="E45" s="19">
        <f>종가매매분석!I45</f>
        <v>6410</v>
      </c>
      <c r="F45" s="26">
        <f>종가매매분석!J45</f>
        <v>5.2545155993431854</v>
      </c>
      <c r="G45" s="20">
        <f>종가매매분석!K45</f>
        <v>7050</v>
      </c>
      <c r="H45" s="26">
        <f>종가매매분석!L45</f>
        <v>15.763546798029557</v>
      </c>
      <c r="I45" s="20">
        <f>종가매매분석!M45</f>
        <v>6400</v>
      </c>
      <c r="J45" s="26">
        <f>종가매매분석!N45</f>
        <v>5.0903119868637114</v>
      </c>
      <c r="K45" s="20">
        <f>종가매매분석!O45</f>
        <v>7050</v>
      </c>
      <c r="L45" s="26">
        <f>(K45-D45)/D45*100</f>
        <v>15.763546798029557</v>
      </c>
      <c r="M45" s="20">
        <f>종가매매분석!Q45</f>
        <v>5540</v>
      </c>
      <c r="N45" s="26">
        <f>종가매매분석!R45</f>
        <v>-9.0311986863711002</v>
      </c>
      <c r="O45" s="20">
        <f>종가매매분석!S45</f>
        <v>5800</v>
      </c>
      <c r="P45" s="26">
        <f>종가매매분석!T45</f>
        <v>-4.7619047619047619</v>
      </c>
      <c r="R45" s="27">
        <f>L45-F45</f>
        <v>10.509031198686372</v>
      </c>
      <c r="S45" s="54">
        <f t="shared" si="1"/>
        <v>3.67</v>
      </c>
    </row>
    <row r="46" spans="2:19" x14ac:dyDescent="0.55000000000000004">
      <c r="B46" s="15"/>
      <c r="C46" s="33" t="s">
        <v>40</v>
      </c>
      <c r="D46" s="50">
        <f>종가매매분석!E46</f>
        <v>8180</v>
      </c>
      <c r="E46" s="51">
        <f>종가매매분석!I46</f>
        <v>7610</v>
      </c>
      <c r="F46" s="52">
        <f>종가매매분석!J46</f>
        <v>-6.9682151589242052</v>
      </c>
      <c r="G46" s="53">
        <f>종가매매분석!K46</f>
        <v>7740</v>
      </c>
      <c r="H46" s="52">
        <f>종가매매분석!L46</f>
        <v>-5.3789731051344738</v>
      </c>
      <c r="I46" s="53">
        <f>종가매매분석!M46</f>
        <v>7460</v>
      </c>
      <c r="J46" s="52">
        <f>종가매매분석!N46</f>
        <v>-8.8019559902200495</v>
      </c>
      <c r="K46" s="53">
        <f>종가매매분석!O46</f>
        <v>9030</v>
      </c>
      <c r="L46" s="52">
        <f>(K46-D46)/D46*100</f>
        <v>10.39119804400978</v>
      </c>
      <c r="M46" s="53">
        <f>종가매매분석!Q46</f>
        <v>7460</v>
      </c>
      <c r="N46" s="52">
        <f>종가매매분석!R46</f>
        <v>-8.8019559902200495</v>
      </c>
      <c r="O46" s="53">
        <f>종가매매분석!S46</f>
        <v>8460</v>
      </c>
      <c r="P46" s="52">
        <f>종가매매분석!T46</f>
        <v>3.4229828850855744</v>
      </c>
      <c r="R46" s="27">
        <f>L46-F46</f>
        <v>17.359413202933986</v>
      </c>
      <c r="S46" s="54">
        <f t="shared" si="1"/>
        <v>3.67</v>
      </c>
    </row>
    <row r="47" spans="2:19" x14ac:dyDescent="0.55000000000000004">
      <c r="B47" s="15"/>
      <c r="C47" s="16" t="s">
        <v>52</v>
      </c>
      <c r="D47" s="17">
        <f>종가매매분석!E47</f>
        <v>7020</v>
      </c>
      <c r="E47" s="19">
        <f>종가매매분석!I47</f>
        <v>7130</v>
      </c>
      <c r="F47" s="26">
        <f>종가매매분석!J47</f>
        <v>1.566951566951567</v>
      </c>
      <c r="G47" s="20">
        <f>종가매매분석!K47</f>
        <v>8000</v>
      </c>
      <c r="H47" s="26">
        <f>종가매매분석!L47</f>
        <v>13.96011396011396</v>
      </c>
      <c r="I47" s="20">
        <f>종가매매분석!M47</f>
        <v>7020</v>
      </c>
      <c r="J47" s="26">
        <f>종가매매분석!N47</f>
        <v>0</v>
      </c>
      <c r="K47" s="20">
        <f>종가매매분석!O47</f>
        <v>8210</v>
      </c>
      <c r="L47" s="26">
        <f>(K47-D47)/D47*100</f>
        <v>16.951566951566953</v>
      </c>
      <c r="M47" s="20">
        <f>종가매매분석!Q47</f>
        <v>7060</v>
      </c>
      <c r="N47" s="26">
        <f>종가매매분석!R47</f>
        <v>0.56980056980056981</v>
      </c>
      <c r="O47" s="20">
        <f>종가매매분석!S47</f>
        <v>7100</v>
      </c>
      <c r="P47" s="26">
        <f>종가매매분석!T47</f>
        <v>1.1396011396011396</v>
      </c>
      <c r="R47" s="27">
        <f>L47-F47</f>
        <v>15.384615384615387</v>
      </c>
      <c r="S47" s="54">
        <f t="shared" si="1"/>
        <v>3.67</v>
      </c>
    </row>
    <row r="48" spans="2:19" x14ac:dyDescent="0.55000000000000004">
      <c r="B48" s="15"/>
      <c r="C48" s="16" t="s">
        <v>53</v>
      </c>
      <c r="D48" s="17">
        <f>종가매매분석!E48</f>
        <v>12100</v>
      </c>
      <c r="E48" s="19">
        <f>종가매매분석!I48</f>
        <v>11900</v>
      </c>
      <c r="F48" s="26">
        <f>종가매매분석!J48</f>
        <v>-1.6528925619834711</v>
      </c>
      <c r="G48" s="20">
        <f>종가매매분석!K48</f>
        <v>13050</v>
      </c>
      <c r="H48" s="26">
        <f>종가매매분석!L48</f>
        <v>7.8512396694214877</v>
      </c>
      <c r="I48" s="20">
        <f>종가매매분석!M48</f>
        <v>11800</v>
      </c>
      <c r="J48" s="26">
        <f>종가매매분석!N48</f>
        <v>-2.4793388429752068</v>
      </c>
      <c r="K48" s="20">
        <f>종가매매분석!O48</f>
        <v>14650</v>
      </c>
      <c r="L48" s="26">
        <f>(K48-D48)/D48*100</f>
        <v>21.074380165289256</v>
      </c>
      <c r="M48" s="20">
        <f>종가매매분석!Q48</f>
        <v>11800</v>
      </c>
      <c r="N48" s="26">
        <f>종가매매분석!R48</f>
        <v>-2.4793388429752068</v>
      </c>
      <c r="O48" s="20">
        <f>종가매매분석!S48</f>
        <v>13300</v>
      </c>
      <c r="P48" s="26">
        <f>종가매매분석!T48</f>
        <v>9.9173553719008272</v>
      </c>
      <c r="R48" s="27">
        <f>L48-F48</f>
        <v>22.727272727272727</v>
      </c>
      <c r="S48" s="54">
        <f t="shared" si="1"/>
        <v>3.67</v>
      </c>
    </row>
    <row r="49" spans="2:19" x14ac:dyDescent="0.55000000000000004">
      <c r="B49" s="33" t="s">
        <v>54</v>
      </c>
      <c r="C49" s="34">
        <v>110</v>
      </c>
      <c r="D49" s="36"/>
      <c r="E49" s="38"/>
      <c r="F49" s="39">
        <f>AVERAGE(F3:F48)-0.33</f>
        <v>-0.44584674577563005</v>
      </c>
      <c r="G49" s="36"/>
      <c r="H49" s="39">
        <f>AVERAGE(H3:H48)-0.33</f>
        <v>5.1403005326851448</v>
      </c>
      <c r="I49" s="36"/>
      <c r="J49" s="39">
        <f>AVERAGE(J3:J48)-0.33</f>
        <v>-4.2812143894735994</v>
      </c>
      <c r="K49" s="40"/>
      <c r="L49" s="39">
        <f>AVERAGE(L3:L48)-0.33</f>
        <v>8.8943719729745254</v>
      </c>
      <c r="M49" s="40"/>
      <c r="N49" s="39">
        <f>AVERAGE(N3:N48)-0.33</f>
        <v>-6.4354219569673221</v>
      </c>
      <c r="O49" s="40"/>
      <c r="P49" s="39">
        <f>AVERAGE(P3:P48)-0.33</f>
        <v>3.4382783580882093E-2</v>
      </c>
      <c r="R49" s="39">
        <f>AVERAGE(R3:R48)-0.33</f>
        <v>9.0102187187501563</v>
      </c>
      <c r="S49" s="54">
        <f>AVERAGE(S3:S48)</f>
        <v>1.0091447907474076</v>
      </c>
    </row>
    <row r="50" spans="2:19" s="32" customFormat="1" x14ac:dyDescent="0.55000000000000004">
      <c r="B50" s="42" t="s">
        <v>55</v>
      </c>
      <c r="C50" s="42">
        <v>100000</v>
      </c>
      <c r="D50" s="44"/>
      <c r="E50" s="43"/>
      <c r="F50" s="45">
        <f>($C49*$C50)/100*F49</f>
        <v>-49043.142035319303</v>
      </c>
      <c r="G50" s="44"/>
      <c r="H50" s="45">
        <f>($C49*$C50)/100*H49</f>
        <v>565433.05859536596</v>
      </c>
      <c r="I50" s="44"/>
      <c r="J50" s="45">
        <f>($C49*$C50)/100*J49</f>
        <v>-470933.58284209593</v>
      </c>
      <c r="K50" s="44"/>
      <c r="L50" s="45">
        <f>($C49*$C50)/100*L49</f>
        <v>978380.91702719778</v>
      </c>
      <c r="M50" s="44"/>
      <c r="N50" s="45">
        <f>($C49*$C50)/100*N49</f>
        <v>-707896.41526640544</v>
      </c>
      <c r="O50" s="44"/>
      <c r="P50" s="45">
        <f>($C49*$C50)/100*P49</f>
        <v>3782.1061938970302</v>
      </c>
    </row>
  </sheetData>
  <autoFilter ref="R2:R49"/>
  <mergeCells count="6">
    <mergeCell ref="B28:B35"/>
    <mergeCell ref="B36:B40"/>
    <mergeCell ref="B41:B48"/>
    <mergeCell ref="B3:B8"/>
    <mergeCell ref="B9:B14"/>
    <mergeCell ref="B15:B2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종가매매분석</vt:lpstr>
      <vt:lpstr>시초가매매분석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2016-11-04T19:32:29Z</dcterms:created>
  <dcterms:modified xsi:type="dcterms:W3CDTF">2016-11-06T13:36:25Z</dcterms:modified>
</cp:coreProperties>
</file>