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User\Desktop\thesis_ml\"/>
    </mc:Choice>
  </mc:AlternateContent>
  <xr:revisionPtr revIDLastSave="0" documentId="13_ncr:1_{AD2ECF4C-1EA0-40DB-ACBE-1835625102B7}" xr6:coauthVersionLast="47" xr6:coauthVersionMax="47" xr10:uidLastSave="{00000000-0000-0000-0000-000000000000}"/>
  <bookViews>
    <workbookView xWindow="-110" yWindow="-110" windowWidth="2902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3" i="1" l="1"/>
  <c r="L264" i="1"/>
  <c r="L260" i="1"/>
  <c r="L261" i="1"/>
  <c r="L257" i="1"/>
  <c r="L258" i="1"/>
  <c r="AD389" i="1"/>
  <c r="AA389" i="1"/>
  <c r="T389" i="1"/>
  <c r="S389" i="1"/>
  <c r="W389" i="1" s="1"/>
  <c r="Q389" i="1"/>
  <c r="V389" i="1" s="1"/>
  <c r="A389" i="1"/>
  <c r="AD359" i="1"/>
  <c r="AA359" i="1"/>
  <c r="T359" i="1"/>
  <c r="S359" i="1"/>
  <c r="W359" i="1" s="1"/>
  <c r="Q359" i="1"/>
  <c r="A359" i="1"/>
  <c r="AD329" i="1"/>
  <c r="AA329" i="1"/>
  <c r="T329" i="1"/>
  <c r="S329" i="1"/>
  <c r="W329" i="1" s="1"/>
  <c r="Q329" i="1"/>
  <c r="V329" i="1" s="1"/>
  <c r="A329" i="1"/>
  <c r="AD324" i="1"/>
  <c r="AA324" i="1"/>
  <c r="T324" i="1"/>
  <c r="S324" i="1"/>
  <c r="W324" i="1" s="1"/>
  <c r="Q324" i="1"/>
  <c r="V324" i="1" s="1"/>
  <c r="A324" i="1"/>
  <c r="AD316" i="1"/>
  <c r="AA316" i="1"/>
  <c r="T316" i="1"/>
  <c r="S316" i="1"/>
  <c r="W316" i="1" s="1"/>
  <c r="Q316" i="1"/>
  <c r="V316" i="1" s="1"/>
  <c r="A316" i="1"/>
  <c r="J308" i="1"/>
  <c r="AD300" i="1"/>
  <c r="AA300" i="1"/>
  <c r="T300" i="1"/>
  <c r="S300" i="1"/>
  <c r="W300" i="1" s="1"/>
  <c r="Q300" i="1"/>
  <c r="V300" i="1" s="1"/>
  <c r="J300" i="1"/>
  <c r="A300" i="1"/>
  <c r="AD290" i="1"/>
  <c r="AA290" i="1"/>
  <c r="T290" i="1"/>
  <c r="S290" i="1"/>
  <c r="W290" i="1" s="1"/>
  <c r="Q290" i="1"/>
  <c r="V290" i="1" s="1"/>
  <c r="A290" i="1"/>
  <c r="AD280" i="1"/>
  <c r="AA280" i="1"/>
  <c r="T280" i="1"/>
  <c r="S280" i="1"/>
  <c r="W280" i="1" s="1"/>
  <c r="Q280" i="1"/>
  <c r="V280" i="1" s="1"/>
  <c r="A280" i="1"/>
  <c r="AD270" i="1"/>
  <c r="AA270" i="1"/>
  <c r="T270" i="1"/>
  <c r="S270" i="1"/>
  <c r="W270" i="1" s="1"/>
  <c r="Q270" i="1"/>
  <c r="V270" i="1" s="1"/>
  <c r="A270" i="1"/>
  <c r="AD265" i="1"/>
  <c r="AA265" i="1"/>
  <c r="T265" i="1"/>
  <c r="S265" i="1"/>
  <c r="W265" i="1" s="1"/>
  <c r="Q265" i="1"/>
  <c r="V265" i="1" s="1"/>
  <c r="A265" i="1"/>
  <c r="K264" i="1"/>
  <c r="K263" i="1"/>
  <c r="AD262" i="1"/>
  <c r="AA262" i="1"/>
  <c r="T262" i="1"/>
  <c r="S262" i="1"/>
  <c r="W262" i="1" s="1"/>
  <c r="Q262" i="1"/>
  <c r="V262" i="1" s="1"/>
  <c r="L262" i="1"/>
  <c r="K262" i="1"/>
  <c r="A262" i="1"/>
  <c r="K261" i="1"/>
  <c r="K260" i="1"/>
  <c r="AD259" i="1"/>
  <c r="AA259" i="1"/>
  <c r="T259" i="1"/>
  <c r="S259" i="1"/>
  <c r="Q259" i="1"/>
  <c r="V259" i="1" s="1"/>
  <c r="L259" i="1"/>
  <c r="K259" i="1"/>
  <c r="A259" i="1"/>
  <c r="K258" i="1"/>
  <c r="K257" i="1"/>
  <c r="AD256" i="1"/>
  <c r="AA256" i="1"/>
  <c r="T256" i="1"/>
  <c r="S256" i="1"/>
  <c r="W256" i="1" s="1"/>
  <c r="Q256" i="1"/>
  <c r="V256" i="1" s="1"/>
  <c r="L256" i="1"/>
  <c r="K256" i="1"/>
  <c r="A256" i="1"/>
  <c r="AD252" i="1"/>
  <c r="AA252" i="1"/>
  <c r="T252" i="1"/>
  <c r="S252" i="1"/>
  <c r="Q252" i="1"/>
  <c r="V252" i="1" s="1"/>
  <c r="A252" i="1"/>
  <c r="AD248" i="1"/>
  <c r="AA248" i="1"/>
  <c r="T248" i="1"/>
  <c r="S248" i="1"/>
  <c r="W248" i="1" s="1"/>
  <c r="Q248" i="1"/>
  <c r="V248" i="1" s="1"/>
  <c r="A248" i="1"/>
  <c r="AD240" i="1"/>
  <c r="AA240" i="1"/>
  <c r="T240" i="1"/>
  <c r="S240" i="1"/>
  <c r="Q240" i="1"/>
  <c r="V240" i="1" s="1"/>
  <c r="A240" i="1"/>
  <c r="AD233" i="1"/>
  <c r="AA233" i="1"/>
  <c r="T233" i="1"/>
  <c r="S233" i="1"/>
  <c r="Q233" i="1"/>
  <c r="V233" i="1" s="1"/>
  <c r="A233" i="1"/>
  <c r="AD227" i="1"/>
  <c r="AA227" i="1"/>
  <c r="T227" i="1"/>
  <c r="S227" i="1"/>
  <c r="W227" i="1" s="1"/>
  <c r="Q227" i="1"/>
  <c r="V227" i="1" s="1"/>
  <c r="A227" i="1"/>
  <c r="AD221" i="1"/>
  <c r="AA221" i="1"/>
  <c r="T221" i="1"/>
  <c r="S221" i="1"/>
  <c r="Q221" i="1"/>
  <c r="V221" i="1" s="1"/>
  <c r="A221" i="1"/>
  <c r="AD201" i="1"/>
  <c r="AA201" i="1"/>
  <c r="T201" i="1"/>
  <c r="S201" i="1"/>
  <c r="Q201" i="1"/>
  <c r="V201" i="1" s="1"/>
  <c r="A201" i="1"/>
  <c r="AD173" i="1"/>
  <c r="AA173" i="1"/>
  <c r="T173" i="1"/>
  <c r="S173" i="1"/>
  <c r="W173" i="1" s="1"/>
  <c r="Q173" i="1"/>
  <c r="V173" i="1" s="1"/>
  <c r="A173" i="1"/>
  <c r="AD145" i="1"/>
  <c r="AA145" i="1"/>
  <c r="T145" i="1"/>
  <c r="S145" i="1"/>
  <c r="W145" i="1" s="1"/>
  <c r="Q145" i="1"/>
  <c r="V145" i="1" s="1"/>
  <c r="A145" i="1"/>
  <c r="AD117" i="1"/>
  <c r="AA117" i="1"/>
  <c r="T117" i="1"/>
  <c r="S117" i="1"/>
  <c r="W117" i="1" s="1"/>
  <c r="Q117" i="1"/>
  <c r="V117" i="1" s="1"/>
  <c r="A117" i="1"/>
  <c r="AD99" i="1"/>
  <c r="AA99" i="1"/>
  <c r="T99" i="1"/>
  <c r="S99" i="1"/>
  <c r="W99" i="1" s="1"/>
  <c r="Q99" i="1"/>
  <c r="V99" i="1" s="1"/>
  <c r="A99" i="1"/>
  <c r="S81" i="1"/>
  <c r="W81" i="1" s="1"/>
  <c r="Q81" i="1"/>
  <c r="V81" i="1" s="1"/>
  <c r="A81" i="1"/>
  <c r="AD71" i="1"/>
  <c r="AA71" i="1"/>
  <c r="T71" i="1"/>
  <c r="S71" i="1"/>
  <c r="W71" i="1" s="1"/>
  <c r="Q71" i="1"/>
  <c r="V71" i="1" s="1"/>
  <c r="A71" i="1"/>
  <c r="AD61" i="1"/>
  <c r="AA61" i="1"/>
  <c r="T61" i="1"/>
  <c r="S61" i="1"/>
  <c r="Q61" i="1"/>
  <c r="V61" i="1" s="1"/>
  <c r="A61" i="1"/>
  <c r="AD51" i="1"/>
  <c r="AA51" i="1"/>
  <c r="T51" i="1"/>
  <c r="S51" i="1"/>
  <c r="W51" i="1" s="1"/>
  <c r="Q51" i="1"/>
  <c r="V51" i="1" s="1"/>
  <c r="A51" i="1"/>
  <c r="AD27" i="1"/>
  <c r="AA27" i="1"/>
  <c r="T27" i="1"/>
  <c r="S27" i="1"/>
  <c r="Q27" i="1"/>
  <c r="V27" i="1" s="1"/>
  <c r="A27" i="1"/>
  <c r="AD12" i="1"/>
  <c r="AA12" i="1"/>
  <c r="T12" i="1"/>
  <c r="S12" i="1"/>
  <c r="W12" i="1" s="1"/>
  <c r="Q12" i="1"/>
  <c r="V12" i="1" s="1"/>
  <c r="A12" i="1"/>
  <c r="AD7" i="1"/>
  <c r="AA7" i="1"/>
  <c r="T7" i="1"/>
  <c r="S7" i="1"/>
  <c r="Q7" i="1"/>
  <c r="V7" i="1" s="1"/>
  <c r="A7" i="1"/>
  <c r="AD2" i="1"/>
  <c r="AA2" i="1"/>
  <c r="Q2" i="1"/>
  <c r="V2" i="1" s="1"/>
  <c r="A2" i="1"/>
  <c r="AH227" i="1" l="1"/>
  <c r="R2" i="1"/>
  <c r="AH262" i="1"/>
  <c r="U359" i="1"/>
  <c r="U221" i="1"/>
  <c r="U61" i="1"/>
  <c r="U259" i="1"/>
  <c r="U240" i="1"/>
  <c r="AH71" i="1"/>
  <c r="W259" i="1"/>
  <c r="AH259" i="1" s="1"/>
  <c r="AH51" i="1"/>
  <c r="W221" i="1"/>
  <c r="AH221" i="1" s="1"/>
  <c r="U252" i="1"/>
  <c r="U27" i="1"/>
  <c r="U233" i="1"/>
  <c r="V359" i="1"/>
  <c r="X359" i="1" s="1"/>
  <c r="U227" i="1"/>
  <c r="W61" i="1"/>
  <c r="Y61" i="1" s="1"/>
  <c r="W252" i="1"/>
  <c r="X252" i="1" s="1"/>
  <c r="U265" i="1"/>
  <c r="U262" i="1"/>
  <c r="U329" i="1"/>
  <c r="X389" i="1"/>
  <c r="AB389" i="1" s="1"/>
  <c r="U324" i="1"/>
  <c r="U201" i="1"/>
  <c r="U51" i="1"/>
  <c r="U71" i="1"/>
  <c r="U81" i="1"/>
  <c r="W240" i="1"/>
  <c r="AH240" i="1" s="1"/>
  <c r="W233" i="1"/>
  <c r="AH233" i="1" s="1"/>
  <c r="U7" i="1"/>
  <c r="W7" i="1"/>
  <c r="AH7" i="1" s="1"/>
  <c r="X280" i="1"/>
  <c r="Y280" i="1"/>
  <c r="AH280" i="1"/>
  <c r="AG280" i="1"/>
  <c r="AG329" i="1"/>
  <c r="AH329" i="1"/>
  <c r="AH173" i="1"/>
  <c r="AG173" i="1"/>
  <c r="Y173" i="1"/>
  <c r="X173" i="1"/>
  <c r="Y300" i="1"/>
  <c r="X300" i="1"/>
  <c r="AG300" i="1"/>
  <c r="AH300" i="1"/>
  <c r="AH265" i="1"/>
  <c r="AG265" i="1"/>
  <c r="Y265" i="1"/>
  <c r="X265" i="1"/>
  <c r="Y290" i="1"/>
  <c r="X290" i="1"/>
  <c r="AH290" i="1"/>
  <c r="AG290" i="1"/>
  <c r="AH145" i="1"/>
  <c r="AG145" i="1"/>
  <c r="Y145" i="1"/>
  <c r="X145" i="1"/>
  <c r="AG12" i="1"/>
  <c r="X12" i="1"/>
  <c r="AH12" i="1"/>
  <c r="Y12" i="1"/>
  <c r="Y256" i="1"/>
  <c r="X81" i="1"/>
  <c r="AB81" i="1" s="1"/>
  <c r="Y81" i="1"/>
  <c r="Y329" i="1"/>
  <c r="Y316" i="1"/>
  <c r="X316" i="1"/>
  <c r="AH316" i="1"/>
  <c r="AG316" i="1"/>
  <c r="X248" i="1"/>
  <c r="AH248" i="1"/>
  <c r="AG248" i="1"/>
  <c r="X270" i="1"/>
  <c r="AH270" i="1"/>
  <c r="Y270" i="1"/>
  <c r="AG270" i="1"/>
  <c r="AH389" i="1"/>
  <c r="AH117" i="1"/>
  <c r="AG117" i="1"/>
  <c r="Y117" i="1"/>
  <c r="X117" i="1"/>
  <c r="Y324" i="1"/>
  <c r="X324" i="1"/>
  <c r="AH324" i="1"/>
  <c r="AG324" i="1"/>
  <c r="X256" i="1"/>
  <c r="AG256" i="1"/>
  <c r="AH256" i="1"/>
  <c r="AG99" i="1"/>
  <c r="X99" i="1"/>
  <c r="Y99" i="1"/>
  <c r="AH99" i="1"/>
  <c r="Y248" i="1"/>
  <c r="X71" i="1"/>
  <c r="U173" i="1"/>
  <c r="X227" i="1"/>
  <c r="U145" i="1"/>
  <c r="W201" i="1"/>
  <c r="Y201" i="1" s="1"/>
  <c r="U12" i="1"/>
  <c r="W27" i="1"/>
  <c r="AH27" i="1" s="1"/>
  <c r="U99" i="1"/>
  <c r="Y71" i="1"/>
  <c r="X51" i="1"/>
  <c r="X262" i="1"/>
  <c r="Y51" i="1"/>
  <c r="U117" i="1"/>
  <c r="U389" i="1"/>
  <c r="Y227" i="1"/>
  <c r="Y262" i="1"/>
  <c r="AG71" i="1"/>
  <c r="AG227" i="1"/>
  <c r="AG262" i="1"/>
  <c r="U248" i="1"/>
  <c r="U256" i="1"/>
  <c r="U290" i="1"/>
  <c r="U300" i="1"/>
  <c r="U316" i="1"/>
  <c r="Y389" i="1"/>
  <c r="U280" i="1"/>
  <c r="X329" i="1"/>
  <c r="AG51" i="1"/>
  <c r="U270" i="1"/>
  <c r="AG389" i="1"/>
  <c r="T2" i="1" l="1"/>
  <c r="S2" i="1"/>
  <c r="Y259" i="1"/>
  <c r="AG221" i="1"/>
  <c r="X240" i="1"/>
  <c r="Y240" i="1"/>
  <c r="AG240" i="1"/>
  <c r="AH201" i="1"/>
  <c r="X259" i="1"/>
  <c r="AF259" i="1" s="1"/>
  <c r="X201" i="1"/>
  <c r="AB201" i="1" s="1"/>
  <c r="AF389" i="1"/>
  <c r="AG259" i="1"/>
  <c r="Y221" i="1"/>
  <c r="X221" i="1"/>
  <c r="AB221" i="1" s="1"/>
  <c r="AG201" i="1"/>
  <c r="X27" i="1"/>
  <c r="AB27" i="1" s="1"/>
  <c r="X233" i="1"/>
  <c r="AB233" i="1" s="1"/>
  <c r="AG27" i="1"/>
  <c r="Y27" i="1"/>
  <c r="AB252" i="1"/>
  <c r="AG61" i="1"/>
  <c r="AG252" i="1"/>
  <c r="X61" i="1"/>
  <c r="AF61" i="1" s="1"/>
  <c r="X7" i="1"/>
  <c r="AB7" i="1" s="1"/>
  <c r="AH252" i="1"/>
  <c r="Y233" i="1"/>
  <c r="Y7" i="1"/>
  <c r="Y252" i="1"/>
  <c r="AF252" i="1" s="1"/>
  <c r="AH61" i="1"/>
  <c r="AG7" i="1"/>
  <c r="Y359" i="1"/>
  <c r="AF359" i="1" s="1"/>
  <c r="AH359" i="1"/>
  <c r="AG359" i="1"/>
  <c r="AG233" i="1"/>
  <c r="AF71" i="1"/>
  <c r="AB71" i="1"/>
  <c r="AB359" i="1"/>
  <c r="AF248" i="1"/>
  <c r="AB248" i="1"/>
  <c r="AF12" i="1"/>
  <c r="AB12" i="1"/>
  <c r="AF99" i="1"/>
  <c r="AB99" i="1"/>
  <c r="AF227" i="1"/>
  <c r="AB227" i="1"/>
  <c r="AB290" i="1"/>
  <c r="AF290" i="1"/>
  <c r="AF117" i="1"/>
  <c r="AB117" i="1"/>
  <c r="AF316" i="1"/>
  <c r="AB316" i="1"/>
  <c r="AB256" i="1"/>
  <c r="AF256" i="1"/>
  <c r="AB173" i="1"/>
  <c r="AF173" i="1"/>
  <c r="AF300" i="1"/>
  <c r="AB300" i="1"/>
  <c r="AB145" i="1"/>
  <c r="AF145" i="1"/>
  <c r="AF262" i="1"/>
  <c r="AB262" i="1"/>
  <c r="AF265" i="1"/>
  <c r="AB265" i="1"/>
  <c r="AF270" i="1"/>
  <c r="AB270" i="1"/>
  <c r="AF280" i="1"/>
  <c r="AB280" i="1"/>
  <c r="AB329" i="1"/>
  <c r="AF329" i="1"/>
  <c r="AF51" i="1"/>
  <c r="AB51" i="1"/>
  <c r="AF324" i="1"/>
  <c r="AB324" i="1"/>
  <c r="W2" i="1" l="1"/>
  <c r="U2" i="1"/>
  <c r="AF240" i="1"/>
  <c r="AF7" i="1"/>
  <c r="AB240" i="1"/>
  <c r="AF201" i="1"/>
  <c r="AB259" i="1"/>
  <c r="AF221" i="1"/>
  <c r="AF27" i="1"/>
  <c r="AF233" i="1"/>
  <c r="AB61" i="1"/>
  <c r="Y2" i="1" l="1"/>
  <c r="AH2" i="1"/>
  <c r="AG2" i="1"/>
  <c r="X2" i="1"/>
  <c r="AB2" i="1" l="1"/>
  <c r="A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PC-01</author>
  </authors>
  <commentList>
    <comment ref="AW248" authorId="0" shapeId="0" xr:uid="{68C5428C-7931-461F-8057-48C8049FECC8}">
      <text>
        <r>
          <rPr>
            <b/>
            <sz val="9"/>
            <color indexed="81"/>
            <rFont val="Tahoma"/>
            <family val="2"/>
          </rPr>
          <t>PC-01:</t>
        </r>
        <r>
          <rPr>
            <sz val="9"/>
            <color indexed="81"/>
            <rFont val="Tahoma"/>
            <family val="2"/>
          </rPr>
          <t xml:space="preserve">
mmpy</t>
        </r>
      </text>
    </comment>
    <comment ref="AW300" authorId="0" shapeId="0" xr:uid="{9C4A2CBD-C438-4496-88FB-063D315631FD}">
      <text>
        <r>
          <rPr>
            <b/>
            <sz val="9"/>
            <color indexed="81"/>
            <rFont val="Tahoma"/>
            <family val="2"/>
          </rPr>
          <t>PC-01:</t>
        </r>
        <r>
          <rPr>
            <sz val="9"/>
            <color indexed="81"/>
            <rFont val="Tahoma"/>
            <family val="2"/>
          </rPr>
          <t xml:space="preserve">
micrometer/year</t>
        </r>
      </text>
    </comment>
  </commentList>
</comments>
</file>

<file path=xl/sharedStrings.xml><?xml version="1.0" encoding="utf-8"?>
<sst xmlns="http://schemas.openxmlformats.org/spreadsheetml/2006/main" count="1602" uniqueCount="139">
  <si>
    <t>HOMO
(Ha)</t>
  </si>
  <si>
    <t>LUMO
(Ha)</t>
  </si>
  <si>
    <t>ΔEL-H
(Ha)</t>
  </si>
  <si>
    <t>Dipole Moment
(a.u.)</t>
  </si>
  <si>
    <t>Total energy
(Ha)</t>
  </si>
  <si>
    <t>Polarizability</t>
  </si>
  <si>
    <t>N atom charge</t>
  </si>
  <si>
    <t>Adsorption energy (Parellel, Head-on)</t>
  </si>
  <si>
    <t>Log P</t>
  </si>
  <si>
    <t>Van der Waals surface area</t>
  </si>
  <si>
    <t>Van der Waals volume</t>
  </si>
  <si>
    <t>Solvent accessible surface area</t>
  </si>
  <si>
    <t>Adsorption</t>
  </si>
  <si>
    <t>Adsorption Isotherm</t>
  </si>
  <si>
    <t>C/θ
(conc./surf. coverage)</t>
  </si>
  <si>
    <t>Concentration (mM)</t>
  </si>
  <si>
    <t>Surface Coverage</t>
  </si>
  <si>
    <t>Corrosion parameters</t>
  </si>
  <si>
    <t>Cationic Surfactant</t>
  </si>
  <si>
    <t>HCl</t>
  </si>
  <si>
    <t>Carbon steel</t>
  </si>
  <si>
    <t>Low carbon steel</t>
  </si>
  <si>
    <t>B3LYP/6-311++G(d,p)</t>
  </si>
  <si>
    <t>Vacuum</t>
  </si>
  <si>
    <t>C1018 CS</t>
  </si>
  <si>
    <t>PDP</t>
  </si>
  <si>
    <t>EIS</t>
  </si>
  <si>
    <t>CS</t>
  </si>
  <si>
    <t>H2SO4</t>
  </si>
  <si>
    <t>-</t>
  </si>
  <si>
    <t>Stainless steel</t>
  </si>
  <si>
    <t>AISI 304</t>
  </si>
  <si>
    <t>Copper alloy</t>
  </si>
  <si>
    <t>P110</t>
  </si>
  <si>
    <t>WL</t>
  </si>
  <si>
    <t>Alloy</t>
  </si>
  <si>
    <t>AISI A3</t>
  </si>
  <si>
    <t>H2S</t>
  </si>
  <si>
    <t>X-65</t>
  </si>
  <si>
    <t>CO2</t>
  </si>
  <si>
    <t>C1018</t>
  </si>
  <si>
    <t>SAE/AISI grade 1018 (C1018)</t>
  </si>
  <si>
    <t>Q235</t>
  </si>
  <si>
    <t>no</t>
  </si>
  <si>
    <t>name</t>
  </si>
  <si>
    <t>inh_type</t>
  </si>
  <si>
    <t>m_formula</t>
  </si>
  <si>
    <t>mw</t>
  </si>
  <si>
    <t>corr_specie</t>
  </si>
  <si>
    <t>steel</t>
  </si>
  <si>
    <t>steel_type</t>
  </si>
  <si>
    <t>imm_temp</t>
  </si>
  <si>
    <t>imm_time</t>
  </si>
  <si>
    <t>testing</t>
  </si>
  <si>
    <t>method</t>
  </si>
  <si>
    <t>phase</t>
  </si>
  <si>
    <t>homo</t>
  </si>
  <si>
    <t>lumo</t>
  </si>
  <si>
    <t>e_gap</t>
  </si>
  <si>
    <t>ionization_potential</t>
  </si>
  <si>
    <t>e_affinity</t>
  </si>
  <si>
    <t>electronegatibity</t>
  </si>
  <si>
    <t>hardness</t>
  </si>
  <si>
    <t>dipole</t>
  </si>
  <si>
    <t>no_e_trans</t>
  </si>
  <si>
    <t>electrophilicity</t>
  </si>
  <si>
    <t>e_donor_cap</t>
  </si>
  <si>
    <t>e_accept_cap</t>
  </si>
  <si>
    <t>corr_rate</t>
  </si>
  <si>
    <t>%ie</t>
  </si>
  <si>
    <t>total_energy</t>
  </si>
  <si>
    <r>
      <t>K</t>
    </r>
    <r>
      <rPr>
        <b/>
        <i/>
        <vertAlign val="subscript"/>
        <sz val="10"/>
        <color theme="1"/>
        <rFont val="Avenir Next LT Pro"/>
        <family val="2"/>
      </rPr>
      <t>ads</t>
    </r>
    <r>
      <rPr>
        <b/>
        <i/>
        <sz val="10"/>
        <color theme="1"/>
        <rFont val="Avenir Next LT Pro"/>
        <family val="2"/>
      </rPr>
      <t xml:space="preserve">
(L/mol)</t>
    </r>
  </si>
  <si>
    <r>
      <t>ΔG</t>
    </r>
    <r>
      <rPr>
        <b/>
        <i/>
        <vertAlign val="subscript"/>
        <sz val="10"/>
        <color theme="1"/>
        <rFont val="Avenir Next LT Pro"/>
        <family val="2"/>
      </rPr>
      <t>ads</t>
    </r>
    <r>
      <rPr>
        <b/>
        <i/>
        <sz val="10"/>
        <color theme="1"/>
        <rFont val="Avenir Next LT Pro"/>
        <family val="2"/>
      </rPr>
      <t xml:space="preserve">
(kJ/mol)</t>
    </r>
  </si>
  <si>
    <r>
      <t xml:space="preserve">1,2-ethane bis (dimethyl alkyl ammonium bromide) </t>
    </r>
    <r>
      <rPr>
        <b/>
        <sz val="10"/>
        <color theme="1"/>
        <rFont val="Avenir Next LT Pro"/>
        <family val="2"/>
      </rPr>
      <t>(10-2-10 GS)</t>
    </r>
  </si>
  <si>
    <r>
      <t>C</t>
    </r>
    <r>
      <rPr>
        <vertAlign val="subscript"/>
        <sz val="10"/>
        <color theme="1"/>
        <rFont val="Avenir Next LT Pro"/>
        <family val="2"/>
      </rPr>
      <t>25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55</t>
    </r>
    <r>
      <rPr>
        <sz val="10"/>
        <color theme="1"/>
        <rFont val="Avenir Next LT Pro"/>
        <family val="2"/>
      </rPr>
      <t>Br</t>
    </r>
    <r>
      <rPr>
        <vertAlign val="subscript"/>
        <sz val="10"/>
        <color theme="1"/>
        <rFont val="Avenir Next LT Pro"/>
        <family val="2"/>
      </rPr>
      <t>2</t>
    </r>
    <r>
      <rPr>
        <sz val="10"/>
        <color theme="1"/>
        <rFont val="Avenir Next LT Pro"/>
        <family val="2"/>
      </rPr>
      <t>N</t>
    </r>
    <r>
      <rPr>
        <vertAlign val="subscript"/>
        <sz val="10"/>
        <color theme="1"/>
        <rFont val="Avenir Next LT Pro"/>
        <family val="2"/>
      </rPr>
      <t>2</t>
    </r>
  </si>
  <si>
    <r>
      <t xml:space="preserve">1,2-ethane bis (dimethyl alkyl ammonium bromide) </t>
    </r>
    <r>
      <rPr>
        <b/>
        <sz val="10"/>
        <color theme="1"/>
        <rFont val="Avenir Next LT Pro"/>
        <family val="2"/>
      </rPr>
      <t>(12-2-12 GS)</t>
    </r>
  </si>
  <si>
    <r>
      <t>C</t>
    </r>
    <r>
      <rPr>
        <vertAlign val="subscript"/>
        <sz val="10"/>
        <color theme="1"/>
        <rFont val="Avenir Next LT Pro"/>
        <family val="2"/>
      </rPr>
      <t>30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66</t>
    </r>
    <r>
      <rPr>
        <sz val="10"/>
        <color theme="1"/>
        <rFont val="Avenir Next LT Pro"/>
        <family val="2"/>
      </rPr>
      <t>Br</t>
    </r>
    <r>
      <rPr>
        <vertAlign val="subscript"/>
        <sz val="10"/>
        <color theme="1"/>
        <rFont val="Avenir Next LT Pro"/>
        <family val="2"/>
      </rPr>
      <t>2</t>
    </r>
    <r>
      <rPr>
        <sz val="10"/>
        <color theme="1"/>
        <rFont val="Avenir Next LT Pro"/>
        <family val="2"/>
      </rPr>
      <t>N</t>
    </r>
    <r>
      <rPr>
        <vertAlign val="subscript"/>
        <sz val="10"/>
        <color theme="1"/>
        <rFont val="Avenir Next LT Pro"/>
        <family val="2"/>
      </rPr>
      <t>2</t>
    </r>
  </si>
  <si>
    <r>
      <t xml:space="preserve">1,2-bis(N-hexa-decyl-N,N-dimethylammonium) ethane dibromide </t>
    </r>
    <r>
      <rPr>
        <b/>
        <sz val="10"/>
        <color theme="1"/>
        <rFont val="Avenir Next LT Pro"/>
        <family val="2"/>
      </rPr>
      <t>(16-2-16 GS)</t>
    </r>
  </si>
  <si>
    <r>
      <t>C</t>
    </r>
    <r>
      <rPr>
        <vertAlign val="subscript"/>
        <sz val="10"/>
        <color theme="1"/>
        <rFont val="Avenir Next LT Pro"/>
        <family val="2"/>
      </rPr>
      <t>38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82</t>
    </r>
    <r>
      <rPr>
        <sz val="10"/>
        <color theme="1"/>
        <rFont val="Avenir Next LT Pro"/>
        <family val="2"/>
      </rPr>
      <t>N</t>
    </r>
    <r>
      <rPr>
        <vertAlign val="subscript"/>
        <sz val="10"/>
        <color theme="1"/>
        <rFont val="Avenir Next LT Pro"/>
        <family val="2"/>
      </rPr>
      <t>2</t>
    </r>
    <r>
      <rPr>
        <sz val="10"/>
        <color theme="1"/>
        <rFont val="Avenir Next LT Pro"/>
        <family val="2"/>
      </rPr>
      <t>Br</t>
    </r>
    <r>
      <rPr>
        <vertAlign val="subscript"/>
        <sz val="10"/>
        <color theme="1"/>
        <rFont val="Avenir Next LT Pro"/>
        <family val="2"/>
      </rPr>
      <t>2</t>
    </r>
  </si>
  <si>
    <r>
      <t>Ethane-1,2-diyl bis(</t>
    </r>
    <r>
      <rPr>
        <i/>
        <sz val="10"/>
        <color theme="1"/>
        <rFont val="Avenir Next LT Pro"/>
        <family val="2"/>
      </rPr>
      <t>N</t>
    </r>
    <r>
      <rPr>
        <sz val="10"/>
        <color theme="1"/>
        <rFont val="Avenir Next LT Pro"/>
        <family val="2"/>
      </rPr>
      <t>,</t>
    </r>
    <r>
      <rPr>
        <i/>
        <sz val="10"/>
        <color theme="1"/>
        <rFont val="Avenir Next LT Pro"/>
        <family val="2"/>
      </rPr>
      <t>N</t>
    </r>
    <r>
      <rPr>
        <sz val="10"/>
        <color theme="1"/>
        <rFont val="Avenir Next LT Pro"/>
        <family val="2"/>
      </rPr>
      <t>-dimethyl-</t>
    </r>
    <r>
      <rPr>
        <i/>
        <sz val="10"/>
        <color theme="1"/>
        <rFont val="Avenir Next LT Pro"/>
        <family val="2"/>
      </rPr>
      <t>N</t>
    </r>
    <r>
      <rPr>
        <sz val="10"/>
        <color theme="1"/>
        <rFont val="Avenir Next LT Pro"/>
        <family val="2"/>
      </rPr>
      <t xml:space="preserve">-alkylammoniumacetoxy)dichloride
</t>
    </r>
    <r>
      <rPr>
        <b/>
        <sz val="10"/>
        <color theme="1"/>
        <rFont val="Avenir Next LT Pro"/>
        <family val="2"/>
      </rPr>
      <t>(12-E2-12)</t>
    </r>
  </si>
  <si>
    <r>
      <t>C</t>
    </r>
    <r>
      <rPr>
        <vertAlign val="subscript"/>
        <sz val="10"/>
        <color theme="1"/>
        <rFont val="Avenir Next LT Pro"/>
        <family val="2"/>
      </rPr>
      <t>34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70</t>
    </r>
    <r>
      <rPr>
        <sz val="10"/>
        <color theme="1"/>
        <rFont val="Avenir Next LT Pro"/>
        <family val="2"/>
      </rPr>
      <t>N</t>
    </r>
    <r>
      <rPr>
        <vertAlign val="subscript"/>
        <sz val="10"/>
        <color theme="1"/>
        <rFont val="Avenir Next LT Pro"/>
        <family val="2"/>
      </rPr>
      <t>2</t>
    </r>
    <r>
      <rPr>
        <sz val="10"/>
        <color theme="1"/>
        <rFont val="Avenir Next LT Pro"/>
        <family val="2"/>
      </rPr>
      <t>O</t>
    </r>
    <r>
      <rPr>
        <vertAlign val="subscript"/>
        <sz val="10"/>
        <color theme="1"/>
        <rFont val="Avenir Next LT Pro"/>
        <family val="2"/>
      </rPr>
      <t>4</t>
    </r>
    <r>
      <rPr>
        <sz val="10"/>
        <color theme="1"/>
        <rFont val="Avenir Next LT Pro"/>
        <family val="2"/>
      </rPr>
      <t>Cl</t>
    </r>
    <r>
      <rPr>
        <vertAlign val="subscript"/>
        <sz val="10"/>
        <color theme="1"/>
        <rFont val="Avenir Next LT Pro"/>
        <family val="2"/>
      </rPr>
      <t>2</t>
    </r>
  </si>
  <si>
    <r>
      <t xml:space="preserve">N-(2,4-diacetyl-1-methyl-3-(2-chlorophenyl)-4- cyclohexen-1-ol)-N,N,N-dimethyl, dodecyl ammonium salt </t>
    </r>
    <r>
      <rPr>
        <b/>
        <sz val="10"/>
        <color theme="1"/>
        <rFont val="Avenir Next LT Pro"/>
        <family val="2"/>
      </rPr>
      <t>(3a)</t>
    </r>
  </si>
  <si>
    <r>
      <t>C</t>
    </r>
    <r>
      <rPr>
        <vertAlign val="subscript"/>
        <sz val="10"/>
        <color theme="1"/>
        <rFont val="Avenir Next LT Pro"/>
        <family val="2"/>
      </rPr>
      <t>31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49</t>
    </r>
    <r>
      <rPr>
        <sz val="10"/>
        <color theme="1"/>
        <rFont val="Avenir Next LT Pro"/>
        <family val="2"/>
      </rPr>
      <t>NO</t>
    </r>
    <r>
      <rPr>
        <vertAlign val="subscript"/>
        <sz val="10"/>
        <color theme="1"/>
        <rFont val="Avenir Next LT Pro"/>
        <family val="2"/>
      </rPr>
      <t>3</t>
    </r>
    <r>
      <rPr>
        <sz val="10"/>
        <color theme="1"/>
        <rFont val="Avenir Next LT Pro"/>
        <family val="2"/>
      </rPr>
      <t>Cl</t>
    </r>
  </si>
  <si>
    <r>
      <t xml:space="preserve">N-(2,4-diacetyl-1-methyl-3-(2-chlorophenyl)-4- cyclohexen-1-ol)-N,N,N-dimethyl, hexadecyl ammonium salt </t>
    </r>
    <r>
      <rPr>
        <b/>
        <sz val="10"/>
        <color theme="1"/>
        <rFont val="Avenir Next LT Pro"/>
        <family val="2"/>
      </rPr>
      <t>(3b)</t>
    </r>
  </si>
  <si>
    <r>
      <t>C</t>
    </r>
    <r>
      <rPr>
        <vertAlign val="subscript"/>
        <sz val="10"/>
        <color theme="1"/>
        <rFont val="Avenir Next LT Pro"/>
        <family val="2"/>
      </rPr>
      <t>35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57</t>
    </r>
    <r>
      <rPr>
        <sz val="10"/>
        <color theme="1"/>
        <rFont val="Avenir Next LT Pro"/>
        <family val="2"/>
      </rPr>
      <t>NO</t>
    </r>
    <r>
      <rPr>
        <vertAlign val="subscript"/>
        <sz val="10"/>
        <color theme="1"/>
        <rFont val="Avenir Next LT Pro"/>
        <family val="2"/>
      </rPr>
      <t>3</t>
    </r>
    <r>
      <rPr>
        <sz val="10"/>
        <color theme="1"/>
        <rFont val="Avenir Next LT Pro"/>
        <family val="2"/>
      </rPr>
      <t>Cl</t>
    </r>
  </si>
  <si>
    <r>
      <t xml:space="preserve">N-(2,4-diacetyl-1-methyl-3-(2-chlorophenyl)-4- cyclohexen-1-ol)-N,N,N-dimethyl, octadecyl ammonium salt </t>
    </r>
    <r>
      <rPr>
        <b/>
        <sz val="10"/>
        <color theme="1"/>
        <rFont val="Avenir Next LT Pro"/>
        <family val="2"/>
      </rPr>
      <t>(3c)</t>
    </r>
  </si>
  <si>
    <r>
      <t>C</t>
    </r>
    <r>
      <rPr>
        <vertAlign val="subscript"/>
        <sz val="10"/>
        <color theme="1"/>
        <rFont val="Avenir Next LT Pro"/>
        <family val="2"/>
      </rPr>
      <t>37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61</t>
    </r>
    <r>
      <rPr>
        <sz val="10"/>
        <color theme="1"/>
        <rFont val="Avenir Next LT Pro"/>
        <family val="2"/>
      </rPr>
      <t>NO</t>
    </r>
    <r>
      <rPr>
        <vertAlign val="subscript"/>
        <sz val="10"/>
        <color theme="1"/>
        <rFont val="Avenir Next LT Pro"/>
        <family val="2"/>
      </rPr>
      <t>3</t>
    </r>
    <r>
      <rPr>
        <sz val="10"/>
        <color theme="1"/>
        <rFont val="Avenir Next LT Pro"/>
        <family val="2"/>
      </rPr>
      <t>Cl</t>
    </r>
  </si>
  <si>
    <r>
      <t xml:space="preserve">4-((((1-dodecylpyridin-1-ium bromide)-4-yl)methylene)amino)benzoate sodium </t>
    </r>
    <r>
      <rPr>
        <b/>
        <sz val="10"/>
        <color theme="1"/>
        <rFont val="Avenir Next LT Pro"/>
        <family val="2"/>
      </rPr>
      <t>(I)</t>
    </r>
  </si>
  <si>
    <r>
      <t>C</t>
    </r>
    <r>
      <rPr>
        <vertAlign val="subscript"/>
        <sz val="10"/>
        <color theme="1"/>
        <rFont val="Avenir Next LT Pro"/>
        <family val="2"/>
      </rPr>
      <t>25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34</t>
    </r>
    <r>
      <rPr>
        <sz val="10"/>
        <color theme="1"/>
        <rFont val="Avenir Next LT Pro"/>
        <family val="2"/>
      </rPr>
      <t>N</t>
    </r>
    <r>
      <rPr>
        <vertAlign val="subscript"/>
        <sz val="10"/>
        <color theme="1"/>
        <rFont val="Avenir Next LT Pro"/>
        <family val="2"/>
      </rPr>
      <t>2</t>
    </r>
    <r>
      <rPr>
        <sz val="10"/>
        <color theme="1"/>
        <rFont val="Avenir Next LT Pro"/>
        <family val="2"/>
      </rPr>
      <t>O</t>
    </r>
    <r>
      <rPr>
        <vertAlign val="subscript"/>
        <sz val="10"/>
        <color theme="1"/>
        <rFont val="Avenir Next LT Pro"/>
        <family val="2"/>
      </rPr>
      <t>2</t>
    </r>
    <r>
      <rPr>
        <sz val="10"/>
        <color theme="1"/>
        <rFont val="Avenir Next LT Pro"/>
        <family val="2"/>
      </rPr>
      <t>BrNa</t>
    </r>
  </si>
  <si>
    <r>
      <t xml:space="preserve">1-dodecyl-4-(((1-dodecylpyridin-1-ium-4-yl)imino)methyl)pyridin-1-ium bromide </t>
    </r>
    <r>
      <rPr>
        <b/>
        <sz val="10"/>
        <color theme="1"/>
        <rFont val="Avenir Next LT Pro"/>
        <family val="2"/>
      </rPr>
      <t>(II)</t>
    </r>
  </si>
  <si>
    <r>
      <t>C</t>
    </r>
    <r>
      <rPr>
        <vertAlign val="subscript"/>
        <sz val="10"/>
        <color theme="1"/>
        <rFont val="Avenir Next LT Pro"/>
        <family val="2"/>
      </rPr>
      <t>35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59</t>
    </r>
    <r>
      <rPr>
        <sz val="10"/>
        <color theme="1"/>
        <rFont val="Avenir Next LT Pro"/>
        <family val="2"/>
      </rPr>
      <t>N</t>
    </r>
    <r>
      <rPr>
        <vertAlign val="subscript"/>
        <sz val="10"/>
        <color theme="1"/>
        <rFont val="Avenir Next LT Pro"/>
        <family val="2"/>
      </rPr>
      <t>3</t>
    </r>
    <r>
      <rPr>
        <sz val="10"/>
        <color theme="1"/>
        <rFont val="Avenir Next LT Pro"/>
        <family val="2"/>
      </rPr>
      <t>Br</t>
    </r>
    <r>
      <rPr>
        <vertAlign val="subscript"/>
        <sz val="10"/>
        <color theme="1"/>
        <rFont val="Avenir Next LT Pro"/>
        <family val="2"/>
      </rPr>
      <t>2</t>
    </r>
  </si>
  <si>
    <r>
      <t>(</t>
    </r>
    <r>
      <rPr>
        <i/>
        <sz val="10"/>
        <color theme="1"/>
        <rFont val="Avenir Next LT Pro"/>
        <family val="2"/>
      </rPr>
      <t>E</t>
    </r>
    <r>
      <rPr>
        <sz val="10"/>
        <color theme="1"/>
        <rFont val="Avenir Next LT Pro"/>
        <family val="2"/>
      </rPr>
      <t>)-</t>
    </r>
    <r>
      <rPr>
        <i/>
        <sz val="10"/>
        <color theme="1"/>
        <rFont val="Avenir Next LT Pro"/>
        <family val="2"/>
      </rPr>
      <t>N</t>
    </r>
    <r>
      <rPr>
        <sz val="10"/>
        <color theme="1"/>
        <rFont val="Avenir Next LT Pro"/>
        <family val="2"/>
      </rPr>
      <t>-(3-((4-hydroxy-3-methoxybenzylidene)amino)propyl)-</t>
    </r>
    <r>
      <rPr>
        <i/>
        <sz val="10"/>
        <color theme="1"/>
        <rFont val="Avenir Next LT Pro"/>
        <family val="2"/>
      </rPr>
      <t>N</t>
    </r>
    <r>
      <rPr>
        <sz val="10"/>
        <color theme="1"/>
        <rFont val="Avenir Next LT Pro"/>
        <family val="2"/>
      </rPr>
      <t>,</t>
    </r>
    <r>
      <rPr>
        <i/>
        <sz val="10"/>
        <color theme="1"/>
        <rFont val="Avenir Next LT Pro"/>
        <family val="2"/>
      </rPr>
      <t>N</t>
    </r>
    <r>
      <rPr>
        <sz val="10"/>
        <color theme="1"/>
        <rFont val="Avenir Next LT Pro"/>
        <family val="2"/>
      </rPr>
      <t xml:space="preserve">-dimethyldecan-1-aminium bromide </t>
    </r>
    <r>
      <rPr>
        <b/>
        <sz val="10"/>
        <color theme="1"/>
        <rFont val="Avenir Next LT Pro"/>
        <family val="2"/>
      </rPr>
      <t>(ValCS-I)</t>
    </r>
  </si>
  <si>
    <r>
      <t>C</t>
    </r>
    <r>
      <rPr>
        <vertAlign val="subscript"/>
        <sz val="10"/>
        <color theme="1"/>
        <rFont val="Avenir Next LT Pro"/>
        <family val="2"/>
      </rPr>
      <t>23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41</t>
    </r>
    <r>
      <rPr>
        <sz val="10"/>
        <color theme="1"/>
        <rFont val="Avenir Next LT Pro"/>
        <family val="2"/>
      </rPr>
      <t>N</t>
    </r>
    <r>
      <rPr>
        <vertAlign val="subscript"/>
        <sz val="10"/>
        <color theme="1"/>
        <rFont val="Avenir Next LT Pro"/>
        <family val="2"/>
      </rPr>
      <t>2</t>
    </r>
    <r>
      <rPr>
        <sz val="10"/>
        <color theme="1"/>
        <rFont val="Avenir Next LT Pro"/>
        <family val="2"/>
      </rPr>
      <t>O</t>
    </r>
    <r>
      <rPr>
        <vertAlign val="subscript"/>
        <sz val="10"/>
        <color theme="1"/>
        <rFont val="Avenir Next LT Pro"/>
        <family val="2"/>
      </rPr>
      <t>2</t>
    </r>
    <r>
      <rPr>
        <sz val="10"/>
        <color theme="1"/>
        <rFont val="Avenir Next LT Pro"/>
        <family val="2"/>
      </rPr>
      <t>Br</t>
    </r>
  </si>
  <si>
    <r>
      <t>(</t>
    </r>
    <r>
      <rPr>
        <i/>
        <sz val="10"/>
        <color theme="1"/>
        <rFont val="Avenir Next LT Pro"/>
        <family val="2"/>
      </rPr>
      <t>E</t>
    </r>
    <r>
      <rPr>
        <sz val="10"/>
        <color theme="1"/>
        <rFont val="Avenir Next LT Pro"/>
        <family val="2"/>
      </rPr>
      <t>)-</t>
    </r>
    <r>
      <rPr>
        <i/>
        <sz val="10"/>
        <color theme="1"/>
        <rFont val="Avenir Next LT Pro"/>
        <family val="2"/>
      </rPr>
      <t>N</t>
    </r>
    <r>
      <rPr>
        <sz val="10"/>
        <color theme="1"/>
        <rFont val="Avenir Next LT Pro"/>
        <family val="2"/>
      </rPr>
      <t>-(3-((4-hydroxy-3-methoxybenzylidene)amino)propyl)-</t>
    </r>
    <r>
      <rPr>
        <i/>
        <sz val="10"/>
        <color theme="1"/>
        <rFont val="Avenir Next LT Pro"/>
        <family val="2"/>
      </rPr>
      <t>N</t>
    </r>
    <r>
      <rPr>
        <sz val="10"/>
        <color theme="1"/>
        <rFont val="Avenir Next LT Pro"/>
        <family val="2"/>
      </rPr>
      <t>,</t>
    </r>
    <r>
      <rPr>
        <i/>
        <sz val="10"/>
        <color theme="1"/>
        <rFont val="Avenir Next LT Pro"/>
        <family val="2"/>
      </rPr>
      <t>N</t>
    </r>
    <r>
      <rPr>
        <sz val="10"/>
        <color theme="1"/>
        <rFont val="Avenir Next LT Pro"/>
        <family val="2"/>
      </rPr>
      <t xml:space="preserve">-dimethyldodecan-1-aminium bromide </t>
    </r>
    <r>
      <rPr>
        <b/>
        <sz val="10"/>
        <color theme="1"/>
        <rFont val="Avenir Next LT Pro"/>
        <family val="2"/>
      </rPr>
      <t>(ValCS-II)</t>
    </r>
  </si>
  <si>
    <r>
      <t>C</t>
    </r>
    <r>
      <rPr>
        <vertAlign val="subscript"/>
        <sz val="10"/>
        <color theme="1"/>
        <rFont val="Avenir Next LT Pro"/>
        <family val="2"/>
      </rPr>
      <t>25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45</t>
    </r>
    <r>
      <rPr>
        <sz val="10"/>
        <color theme="1"/>
        <rFont val="Avenir Next LT Pro"/>
        <family val="2"/>
      </rPr>
      <t>N</t>
    </r>
    <r>
      <rPr>
        <vertAlign val="subscript"/>
        <sz val="10"/>
        <color theme="1"/>
        <rFont val="Avenir Next LT Pro"/>
        <family val="2"/>
      </rPr>
      <t>2</t>
    </r>
    <r>
      <rPr>
        <sz val="10"/>
        <color theme="1"/>
        <rFont val="Avenir Next LT Pro"/>
        <family val="2"/>
      </rPr>
      <t>O</t>
    </r>
    <r>
      <rPr>
        <vertAlign val="subscript"/>
        <sz val="10"/>
        <color theme="1"/>
        <rFont val="Avenir Next LT Pro"/>
        <family val="2"/>
      </rPr>
      <t>2</t>
    </r>
    <r>
      <rPr>
        <sz val="10"/>
        <color theme="1"/>
        <rFont val="Avenir Next LT Pro"/>
        <family val="2"/>
      </rPr>
      <t>Br</t>
    </r>
  </si>
  <si>
    <r>
      <t>(</t>
    </r>
    <r>
      <rPr>
        <i/>
        <sz val="10"/>
        <color theme="1"/>
        <rFont val="Avenir Next LT Pro"/>
        <family val="2"/>
      </rPr>
      <t>E</t>
    </r>
    <r>
      <rPr>
        <sz val="10"/>
        <color theme="1"/>
        <rFont val="Avenir Next LT Pro"/>
        <family val="2"/>
      </rPr>
      <t>)-</t>
    </r>
    <r>
      <rPr>
        <i/>
        <sz val="10"/>
        <color theme="1"/>
        <rFont val="Avenir Next LT Pro"/>
        <family val="2"/>
      </rPr>
      <t>N</t>
    </r>
    <r>
      <rPr>
        <sz val="10"/>
        <color theme="1"/>
        <rFont val="Avenir Next LT Pro"/>
        <family val="2"/>
      </rPr>
      <t>-(3-((4-hydroxy-3-methoxybenzylidene)amino)propyl)-</t>
    </r>
    <r>
      <rPr>
        <i/>
        <sz val="10"/>
        <color theme="1"/>
        <rFont val="Avenir Next LT Pro"/>
        <family val="2"/>
      </rPr>
      <t>N</t>
    </r>
    <r>
      <rPr>
        <sz val="10"/>
        <color theme="1"/>
        <rFont val="Avenir Next LT Pro"/>
        <family val="2"/>
      </rPr>
      <t>,</t>
    </r>
    <r>
      <rPr>
        <i/>
        <sz val="10"/>
        <color theme="1"/>
        <rFont val="Avenir Next LT Pro"/>
        <family val="2"/>
      </rPr>
      <t>N</t>
    </r>
    <r>
      <rPr>
        <sz val="10"/>
        <color theme="1"/>
        <rFont val="Avenir Next LT Pro"/>
        <family val="2"/>
      </rPr>
      <t>-dimethylhexadecan-1-aminium bromide</t>
    </r>
    <r>
      <rPr>
        <b/>
        <sz val="10"/>
        <color theme="1"/>
        <rFont val="Avenir Next LT Pro"/>
        <family val="2"/>
      </rPr>
      <t xml:space="preserve"> (ValCS-III)</t>
    </r>
  </si>
  <si>
    <r>
      <t>C</t>
    </r>
    <r>
      <rPr>
        <vertAlign val="subscript"/>
        <sz val="10"/>
        <color theme="1"/>
        <rFont val="Avenir Next LT Pro"/>
        <family val="2"/>
      </rPr>
      <t>29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53</t>
    </r>
    <r>
      <rPr>
        <sz val="10"/>
        <color theme="1"/>
        <rFont val="Avenir Next LT Pro"/>
        <family val="2"/>
      </rPr>
      <t>N</t>
    </r>
    <r>
      <rPr>
        <vertAlign val="subscript"/>
        <sz val="10"/>
        <color theme="1"/>
        <rFont val="Avenir Next LT Pro"/>
        <family val="2"/>
      </rPr>
      <t>2</t>
    </r>
    <r>
      <rPr>
        <sz val="10"/>
        <color theme="1"/>
        <rFont val="Avenir Next LT Pro"/>
        <family val="2"/>
      </rPr>
      <t>O</t>
    </r>
    <r>
      <rPr>
        <vertAlign val="subscript"/>
        <sz val="10"/>
        <color theme="1"/>
        <rFont val="Avenir Next LT Pro"/>
        <family val="2"/>
      </rPr>
      <t>2</t>
    </r>
    <r>
      <rPr>
        <sz val="10"/>
        <color theme="1"/>
        <rFont val="Avenir Next LT Pro"/>
        <family val="2"/>
      </rPr>
      <t>Br</t>
    </r>
  </si>
  <si>
    <r>
      <t>N</t>
    </r>
    <r>
      <rPr>
        <sz val="10"/>
        <color theme="1"/>
        <rFont val="Avenir Next LT Pro"/>
        <family val="2"/>
      </rPr>
      <t>-(2-(((</t>
    </r>
    <r>
      <rPr>
        <i/>
        <sz val="10"/>
        <color theme="1"/>
        <rFont val="Avenir Next LT Pro"/>
        <family val="2"/>
      </rPr>
      <t>Z</t>
    </r>
    <r>
      <rPr>
        <sz val="10"/>
        <color theme="1"/>
        <rFont val="Avenir Next LT Pro"/>
        <family val="2"/>
      </rPr>
      <t>)-4-(pyridin-4-yl)but-3-en-1-yl)amino)ethyl)-</t>
    </r>
    <r>
      <rPr>
        <i/>
        <sz val="10"/>
        <color theme="1"/>
        <rFont val="Avenir Next LT Pro"/>
        <family val="2"/>
      </rPr>
      <t>N</t>
    </r>
    <r>
      <rPr>
        <sz val="10"/>
        <color theme="1"/>
        <rFont val="Avenir Next LT Pro"/>
        <family val="2"/>
      </rPr>
      <t>-(2-((</t>
    </r>
    <r>
      <rPr>
        <i/>
        <sz val="10"/>
        <color theme="1"/>
        <rFont val="Avenir Next LT Pro"/>
        <family val="2"/>
      </rPr>
      <t>E</t>
    </r>
    <r>
      <rPr>
        <sz val="10"/>
        <color theme="1"/>
        <rFont val="Avenir Next LT Pro"/>
        <family val="2"/>
      </rPr>
      <t>)-(pyridin-4-ylmethylene)amino)ethyl)dodecan-1-aminium bromide</t>
    </r>
    <r>
      <rPr>
        <i/>
        <sz val="10"/>
        <color theme="1"/>
        <rFont val="Avenir Next LT Pro"/>
        <family val="2"/>
      </rPr>
      <t xml:space="preserve"> </t>
    </r>
    <r>
      <rPr>
        <b/>
        <sz val="10"/>
        <color theme="1"/>
        <rFont val="Avenir Next LT Pro"/>
        <family val="2"/>
      </rPr>
      <t>IV(4N)</t>
    </r>
  </si>
  <si>
    <r>
      <t>C</t>
    </r>
    <r>
      <rPr>
        <vertAlign val="subscript"/>
        <sz val="10"/>
        <color theme="1"/>
        <rFont val="Avenir Next LT Pro"/>
        <family val="2"/>
      </rPr>
      <t>31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50</t>
    </r>
    <r>
      <rPr>
        <sz val="10"/>
        <color theme="1"/>
        <rFont val="Avenir Next LT Pro"/>
        <family val="2"/>
      </rPr>
      <t>N</t>
    </r>
    <r>
      <rPr>
        <vertAlign val="subscript"/>
        <sz val="10"/>
        <color theme="1"/>
        <rFont val="Avenir Next LT Pro"/>
        <family val="2"/>
      </rPr>
      <t>5</t>
    </r>
    <r>
      <rPr>
        <sz val="10"/>
        <color theme="1"/>
        <rFont val="Avenir Next LT Pro"/>
        <family val="2"/>
      </rPr>
      <t>Br</t>
    </r>
    <r>
      <rPr>
        <vertAlign val="subscript"/>
        <sz val="10"/>
        <color theme="1"/>
        <rFont val="Avenir Next LT Pro"/>
        <family val="2"/>
      </rPr>
      <t>1</t>
    </r>
  </si>
  <si>
    <r>
      <t xml:space="preserve">Alkylamino-N,N,N-Triethyl-Oxoalkan-1-Ammonium Bromides </t>
    </r>
    <r>
      <rPr>
        <b/>
        <sz val="10"/>
        <color theme="1"/>
        <rFont val="Avenir Next LT Pro"/>
        <family val="2"/>
      </rPr>
      <t>(2a-l)</t>
    </r>
  </si>
  <si>
    <r>
      <t>C</t>
    </r>
    <r>
      <rPr>
        <vertAlign val="subscript"/>
        <sz val="10"/>
        <color theme="1"/>
        <rFont val="Avenir Next LT Pro"/>
        <family val="2"/>
      </rPr>
      <t>21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45</t>
    </r>
    <r>
      <rPr>
        <sz val="10"/>
        <color theme="1"/>
        <rFont val="Avenir Next LT Pro"/>
        <family val="2"/>
      </rPr>
      <t>N</t>
    </r>
    <r>
      <rPr>
        <vertAlign val="subscript"/>
        <sz val="10"/>
        <color theme="1"/>
        <rFont val="Avenir Next LT Pro"/>
        <family val="2"/>
      </rPr>
      <t>2</t>
    </r>
    <r>
      <rPr>
        <sz val="10"/>
        <color theme="1"/>
        <rFont val="Avenir Next LT Pro"/>
        <family val="2"/>
      </rPr>
      <t>OBr</t>
    </r>
  </si>
  <si>
    <r>
      <t xml:space="preserve">1-Substituted Alkylamino Oxoalkyl Pyridinium Bromides </t>
    </r>
    <r>
      <rPr>
        <b/>
        <sz val="10"/>
        <color theme="1"/>
        <rFont val="Avenir Next LT Pro"/>
        <family val="2"/>
      </rPr>
      <t>(3a-l)</t>
    </r>
  </si>
  <si>
    <r>
      <t>C</t>
    </r>
    <r>
      <rPr>
        <vertAlign val="subscript"/>
        <sz val="10"/>
        <color theme="1"/>
        <rFont val="Avenir Next LT Pro"/>
        <family val="2"/>
      </rPr>
      <t>20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35</t>
    </r>
    <r>
      <rPr>
        <sz val="10"/>
        <color theme="1"/>
        <rFont val="Avenir Next LT Pro"/>
        <family val="2"/>
      </rPr>
      <t>N</t>
    </r>
    <r>
      <rPr>
        <vertAlign val="subscript"/>
        <sz val="10"/>
        <color theme="1"/>
        <rFont val="Avenir Next LT Pro"/>
        <family val="2"/>
      </rPr>
      <t>2</t>
    </r>
    <r>
      <rPr>
        <sz val="10"/>
        <color theme="1"/>
        <rFont val="Avenir Next LT Pro"/>
        <family val="2"/>
      </rPr>
      <t>OBr</t>
    </r>
  </si>
  <si>
    <r>
      <t xml:space="preserve">Dodecyl trimethylammonium bromide </t>
    </r>
    <r>
      <rPr>
        <b/>
        <sz val="10"/>
        <color theme="1"/>
        <rFont val="Avenir Next LT Pro"/>
        <family val="2"/>
      </rPr>
      <t>(DTAB)</t>
    </r>
  </si>
  <si>
    <r>
      <t>C</t>
    </r>
    <r>
      <rPr>
        <vertAlign val="subscript"/>
        <sz val="10"/>
        <color theme="1"/>
        <rFont val="Avenir Next LT Pro"/>
        <family val="2"/>
      </rPr>
      <t>15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34</t>
    </r>
    <r>
      <rPr>
        <sz val="10"/>
        <color theme="1"/>
        <rFont val="Avenir Next LT Pro"/>
        <family val="2"/>
      </rPr>
      <t>NBr</t>
    </r>
  </si>
  <si>
    <r>
      <t>N,N'</t>
    </r>
    <r>
      <rPr>
        <sz val="10"/>
        <color theme="1"/>
        <rFont val="Avenir Next LT Pro"/>
        <family val="2"/>
      </rPr>
      <t>-didodecyl-</t>
    </r>
    <r>
      <rPr>
        <i/>
        <sz val="10"/>
        <color theme="1"/>
        <rFont val="Avenir Next LT Pro"/>
        <family val="2"/>
      </rPr>
      <t>N,N,N',N'</t>
    </r>
    <r>
      <rPr>
        <sz val="10"/>
        <color theme="1"/>
        <rFont val="Avenir Next LT Pro"/>
        <family val="2"/>
      </rPr>
      <t>-tetramethyl-1,4-butane-diammonium dibromide</t>
    </r>
    <r>
      <rPr>
        <i/>
        <sz val="10"/>
        <color theme="1"/>
        <rFont val="Avenir Next LT Pro"/>
        <family val="2"/>
      </rPr>
      <t xml:space="preserve"> </t>
    </r>
    <r>
      <rPr>
        <b/>
        <sz val="10"/>
        <color theme="1"/>
        <rFont val="Avenir Next LT Pro"/>
        <family val="2"/>
      </rPr>
      <t>(12-4-12)</t>
    </r>
  </si>
  <si>
    <r>
      <t>C</t>
    </r>
    <r>
      <rPr>
        <vertAlign val="subscript"/>
        <sz val="10"/>
        <color theme="1"/>
        <rFont val="Avenir Next LT Pro"/>
        <family val="2"/>
      </rPr>
      <t>32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70</t>
    </r>
    <r>
      <rPr>
        <sz val="10"/>
        <color theme="1"/>
        <rFont val="Avenir Next LT Pro"/>
        <family val="2"/>
      </rPr>
      <t>N</t>
    </r>
    <r>
      <rPr>
        <vertAlign val="subscript"/>
        <sz val="10"/>
        <color theme="1"/>
        <rFont val="Avenir Next LT Pro"/>
        <family val="2"/>
      </rPr>
      <t>2</t>
    </r>
    <r>
      <rPr>
        <sz val="10"/>
        <color theme="1"/>
        <rFont val="Avenir Next LT Pro"/>
        <family val="2"/>
      </rPr>
      <t>Br</t>
    </r>
    <r>
      <rPr>
        <vertAlign val="subscript"/>
        <sz val="10"/>
        <color theme="1"/>
        <rFont val="Avenir Next LT Pro"/>
        <family val="2"/>
      </rPr>
      <t>2</t>
    </r>
  </si>
  <si>
    <r>
      <rPr>
        <sz val="10"/>
        <color theme="1"/>
        <rFont val="Avenir Next LT Pro"/>
        <family val="2"/>
      </rPr>
      <t>Pentamethyldiethylenetriamine octyl 2-chloroaceate</t>
    </r>
    <r>
      <rPr>
        <b/>
        <sz val="10"/>
        <color theme="1"/>
        <rFont val="Avenir Next LT Pro"/>
        <family val="2"/>
      </rPr>
      <t xml:space="preserve"> (PMTH2E8)</t>
    </r>
  </si>
  <si>
    <r>
      <t>C</t>
    </r>
    <r>
      <rPr>
        <vertAlign val="subscript"/>
        <sz val="10"/>
        <color theme="1"/>
        <rFont val="Avenir Next LT Pro"/>
        <family val="2"/>
      </rPr>
      <t>29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61</t>
    </r>
    <r>
      <rPr>
        <sz val="10"/>
        <color theme="1"/>
        <rFont val="Avenir Next LT Pro"/>
        <family val="2"/>
      </rPr>
      <t>N</t>
    </r>
    <r>
      <rPr>
        <vertAlign val="subscript"/>
        <sz val="10"/>
        <color theme="1"/>
        <rFont val="Avenir Next LT Pro"/>
        <family val="2"/>
      </rPr>
      <t>3</t>
    </r>
    <r>
      <rPr>
        <sz val="10"/>
        <color theme="1"/>
        <rFont val="Avenir Next LT Pro"/>
        <family val="2"/>
      </rPr>
      <t>O</t>
    </r>
    <r>
      <rPr>
        <vertAlign val="subscript"/>
        <sz val="10"/>
        <color theme="1"/>
        <rFont val="Avenir Next LT Pro"/>
        <family val="2"/>
      </rPr>
      <t>4</t>
    </r>
    <r>
      <rPr>
        <sz val="10"/>
        <color theme="1"/>
        <rFont val="Avenir Next LT Pro"/>
        <family val="2"/>
      </rPr>
      <t>Cl</t>
    </r>
    <r>
      <rPr>
        <vertAlign val="subscript"/>
        <sz val="10"/>
        <color theme="1"/>
        <rFont val="Avenir Next LT Pro"/>
        <family val="2"/>
      </rPr>
      <t>2</t>
    </r>
  </si>
  <si>
    <r>
      <rPr>
        <sz val="10"/>
        <color theme="1"/>
        <rFont val="Avenir Next LT Pro"/>
        <family val="2"/>
      </rPr>
      <t xml:space="preserve">Pentamethyldiethylenetriamine decyl 2-chloroaceate </t>
    </r>
    <r>
      <rPr>
        <b/>
        <sz val="10"/>
        <color theme="1"/>
        <rFont val="Avenir Next LT Pro"/>
        <family val="2"/>
      </rPr>
      <t>(PMTH2E10)</t>
    </r>
  </si>
  <si>
    <r>
      <t>C</t>
    </r>
    <r>
      <rPr>
        <vertAlign val="subscript"/>
        <sz val="10"/>
        <color theme="1"/>
        <rFont val="Avenir Next LT Pro"/>
        <family val="2"/>
      </rPr>
      <t>33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69</t>
    </r>
    <r>
      <rPr>
        <sz val="10"/>
        <color theme="1"/>
        <rFont val="Avenir Next LT Pro"/>
        <family val="2"/>
      </rPr>
      <t>N</t>
    </r>
    <r>
      <rPr>
        <vertAlign val="subscript"/>
        <sz val="10"/>
        <color theme="1"/>
        <rFont val="Avenir Next LT Pro"/>
        <family val="2"/>
      </rPr>
      <t>3</t>
    </r>
    <r>
      <rPr>
        <sz val="10"/>
        <color theme="1"/>
        <rFont val="Avenir Next LT Pro"/>
        <family val="2"/>
      </rPr>
      <t>O</t>
    </r>
    <r>
      <rPr>
        <vertAlign val="subscript"/>
        <sz val="10"/>
        <color theme="1"/>
        <rFont val="Avenir Next LT Pro"/>
        <family val="2"/>
      </rPr>
      <t>4</t>
    </r>
    <r>
      <rPr>
        <sz val="10"/>
        <color theme="1"/>
        <rFont val="Avenir Next LT Pro"/>
        <family val="2"/>
      </rPr>
      <t>Cl</t>
    </r>
    <r>
      <rPr>
        <vertAlign val="subscript"/>
        <sz val="10"/>
        <color theme="1"/>
        <rFont val="Avenir Next LT Pro"/>
        <family val="2"/>
      </rPr>
      <t>2</t>
    </r>
  </si>
  <si>
    <r>
      <t xml:space="preserve">Decamethylene bis-pyridinium dibromide </t>
    </r>
    <r>
      <rPr>
        <b/>
        <sz val="10"/>
        <color theme="1"/>
        <rFont val="Avenir Next LT Pro"/>
        <family val="2"/>
      </rPr>
      <t>(DBP)</t>
    </r>
  </si>
  <si>
    <r>
      <t>C</t>
    </r>
    <r>
      <rPr>
        <vertAlign val="subscript"/>
        <sz val="10"/>
        <color theme="1"/>
        <rFont val="Avenir Next LT Pro"/>
        <family val="2"/>
      </rPr>
      <t>20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30</t>
    </r>
    <r>
      <rPr>
        <sz val="10"/>
        <color theme="1"/>
        <rFont val="Avenir Next LT Pro"/>
        <family val="2"/>
      </rPr>
      <t>N</t>
    </r>
    <r>
      <rPr>
        <vertAlign val="subscript"/>
        <sz val="10"/>
        <color theme="1"/>
        <rFont val="Avenir Next LT Pro"/>
        <family val="2"/>
      </rPr>
      <t>2</t>
    </r>
    <r>
      <rPr>
        <sz val="10"/>
        <color theme="1"/>
        <rFont val="Avenir Next LT Pro"/>
        <family val="2"/>
      </rPr>
      <t>Br</t>
    </r>
    <r>
      <rPr>
        <vertAlign val="subscript"/>
        <sz val="10"/>
        <color theme="1"/>
        <rFont val="Avenir Next LT Pro"/>
        <family val="2"/>
      </rPr>
      <t>2</t>
    </r>
  </si>
  <si>
    <r>
      <t xml:space="preserve">Octamethylenen bis-pyridinium dibromo </t>
    </r>
    <r>
      <rPr>
        <b/>
        <sz val="10"/>
        <color theme="1"/>
        <rFont val="Avenir Next LT Pro"/>
        <family val="2"/>
      </rPr>
      <t>(OBP)</t>
    </r>
  </si>
  <si>
    <r>
      <t>C</t>
    </r>
    <r>
      <rPr>
        <vertAlign val="subscript"/>
        <sz val="10"/>
        <color theme="1"/>
        <rFont val="Avenir Next LT Pro"/>
        <family val="2"/>
      </rPr>
      <t>18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26</t>
    </r>
    <r>
      <rPr>
        <sz val="10"/>
        <color theme="1"/>
        <rFont val="Avenir Next LT Pro"/>
        <family val="2"/>
      </rPr>
      <t>N</t>
    </r>
    <r>
      <rPr>
        <vertAlign val="subscript"/>
        <sz val="10"/>
        <color theme="1"/>
        <rFont val="Avenir Next LT Pro"/>
        <family val="2"/>
      </rPr>
      <t>2</t>
    </r>
    <r>
      <rPr>
        <sz val="10"/>
        <color theme="1"/>
        <rFont val="Avenir Next LT Pro"/>
        <family val="2"/>
      </rPr>
      <t>Br</t>
    </r>
    <r>
      <rPr>
        <vertAlign val="subscript"/>
        <sz val="10"/>
        <color theme="1"/>
        <rFont val="Avenir Next LT Pro"/>
        <family val="2"/>
      </rPr>
      <t>2</t>
    </r>
  </si>
  <si>
    <r>
      <t xml:space="preserve">Hexamethylene bis-pyridinium dibromo </t>
    </r>
    <r>
      <rPr>
        <b/>
        <sz val="10"/>
        <color theme="1"/>
        <rFont val="Avenir Next LT Pro"/>
        <family val="2"/>
      </rPr>
      <t>(HBP)</t>
    </r>
  </si>
  <si>
    <r>
      <t>C</t>
    </r>
    <r>
      <rPr>
        <vertAlign val="subscript"/>
        <sz val="10"/>
        <color theme="1"/>
        <rFont val="Avenir Next LT Pro"/>
        <family val="2"/>
      </rPr>
      <t>16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22</t>
    </r>
    <r>
      <rPr>
        <sz val="10"/>
        <color theme="1"/>
        <rFont val="Avenir Next LT Pro"/>
        <family val="2"/>
      </rPr>
      <t>N</t>
    </r>
    <r>
      <rPr>
        <vertAlign val="subscript"/>
        <sz val="10"/>
        <color theme="1"/>
        <rFont val="Avenir Next LT Pro"/>
        <family val="2"/>
      </rPr>
      <t>2</t>
    </r>
    <r>
      <rPr>
        <sz val="10"/>
        <color theme="1"/>
        <rFont val="Avenir Next LT Pro"/>
        <family val="2"/>
      </rPr>
      <t>Br</t>
    </r>
    <r>
      <rPr>
        <vertAlign val="subscript"/>
        <sz val="10"/>
        <color theme="1"/>
        <rFont val="Avenir Next LT Pro"/>
        <family val="2"/>
      </rPr>
      <t>2</t>
    </r>
  </si>
  <si>
    <r>
      <t>1-ethyl-4</t>
    </r>
    <r>
      <rPr>
        <i/>
        <sz val="10"/>
        <color theme="1"/>
        <rFont val="Avenir Next LT Pro"/>
        <family val="2"/>
      </rPr>
      <t>H</t>
    </r>
    <r>
      <rPr>
        <sz val="10"/>
        <color theme="1"/>
        <rFont val="Avenir Next LT Pro"/>
        <family val="2"/>
      </rPr>
      <t xml:space="preserve">-benzo[d][1,3]thizin-1-ium bromide </t>
    </r>
    <r>
      <rPr>
        <b/>
        <sz val="10"/>
        <color theme="1"/>
        <rFont val="Avenir Next LT Pro"/>
        <family val="2"/>
      </rPr>
      <t>(BTB)</t>
    </r>
  </si>
  <si>
    <r>
      <t>C</t>
    </r>
    <r>
      <rPr>
        <vertAlign val="subscript"/>
        <sz val="10"/>
        <color theme="1"/>
        <rFont val="Avenir Next LT Pro"/>
        <family val="2"/>
      </rPr>
      <t>26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44</t>
    </r>
    <r>
      <rPr>
        <sz val="10"/>
        <color theme="1"/>
        <rFont val="Avenir Next LT Pro"/>
        <family val="2"/>
      </rPr>
      <t>BrNS</t>
    </r>
  </si>
  <si>
    <r>
      <t>N</t>
    </r>
    <r>
      <rPr>
        <sz val="10"/>
        <color theme="1"/>
        <rFont val="Avenir Next LT Pro"/>
        <family val="2"/>
      </rPr>
      <t>-(3-((4-cyanophenyl)sulfonamido)propyl)-</t>
    </r>
    <r>
      <rPr>
        <i/>
        <sz val="10"/>
        <color theme="1"/>
        <rFont val="Avenir Next LT Pro"/>
        <family val="2"/>
      </rPr>
      <t>N</t>
    </r>
    <r>
      <rPr>
        <sz val="10"/>
        <color theme="1"/>
        <rFont val="Avenir Next LT Pro"/>
        <family val="2"/>
      </rPr>
      <t>,</t>
    </r>
    <r>
      <rPr>
        <i/>
        <sz val="10"/>
        <color theme="1"/>
        <rFont val="Avenir Next LT Pro"/>
        <family val="2"/>
      </rPr>
      <t>N</t>
    </r>
    <r>
      <rPr>
        <sz val="10"/>
        <color theme="1"/>
        <rFont val="Avenir Next LT Pro"/>
        <family val="2"/>
      </rPr>
      <t>-dimethyloctan-</t>
    </r>
    <r>
      <rPr>
        <i/>
        <sz val="10"/>
        <color theme="1"/>
        <rFont val="Avenir Next LT Pro"/>
        <family val="2"/>
      </rPr>
      <t>1</t>
    </r>
    <r>
      <rPr>
        <sz val="10"/>
        <color theme="1"/>
        <rFont val="Avenir Next LT Pro"/>
        <family val="2"/>
      </rPr>
      <t>-aminium iodide</t>
    </r>
    <r>
      <rPr>
        <b/>
        <sz val="10"/>
        <color theme="1"/>
        <rFont val="Avenir Next LT Pro"/>
        <family val="2"/>
      </rPr>
      <t xml:space="preserve"> (CS-8)</t>
    </r>
  </si>
  <si>
    <r>
      <t>C</t>
    </r>
    <r>
      <rPr>
        <vertAlign val="subscript"/>
        <sz val="10"/>
        <color theme="1"/>
        <rFont val="Avenir Next LT Pro"/>
        <family val="2"/>
      </rPr>
      <t>20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34</t>
    </r>
    <r>
      <rPr>
        <sz val="10"/>
        <color theme="1"/>
        <rFont val="Avenir Next LT Pro"/>
        <family val="2"/>
      </rPr>
      <t>N</t>
    </r>
    <r>
      <rPr>
        <vertAlign val="subscript"/>
        <sz val="10"/>
        <color theme="1"/>
        <rFont val="Avenir Next LT Pro"/>
        <family val="2"/>
      </rPr>
      <t>3</t>
    </r>
    <r>
      <rPr>
        <sz val="10"/>
        <color theme="1"/>
        <rFont val="Avenir Next LT Pro"/>
        <family val="2"/>
      </rPr>
      <t>O</t>
    </r>
    <r>
      <rPr>
        <vertAlign val="subscript"/>
        <sz val="10"/>
        <color theme="1"/>
        <rFont val="Avenir Next LT Pro"/>
        <family val="2"/>
      </rPr>
      <t>2</t>
    </r>
    <r>
      <rPr>
        <sz val="10"/>
        <color theme="1"/>
        <rFont val="Avenir Next LT Pro"/>
        <family val="2"/>
      </rPr>
      <t>SI</t>
    </r>
  </si>
  <si>
    <r>
      <t>N</t>
    </r>
    <r>
      <rPr>
        <sz val="10"/>
        <color theme="1"/>
        <rFont val="Avenir Next LT Pro"/>
        <family val="2"/>
      </rPr>
      <t>-(3-((4-cyanophenyl)sulfonamido)propyl)-</t>
    </r>
    <r>
      <rPr>
        <i/>
        <sz val="10"/>
        <color theme="1"/>
        <rFont val="Avenir Next LT Pro"/>
        <family val="2"/>
      </rPr>
      <t>N</t>
    </r>
    <r>
      <rPr>
        <sz val="10"/>
        <color theme="1"/>
        <rFont val="Avenir Next LT Pro"/>
        <family val="2"/>
      </rPr>
      <t>,</t>
    </r>
    <r>
      <rPr>
        <i/>
        <sz val="10"/>
        <color theme="1"/>
        <rFont val="Avenir Next LT Pro"/>
        <family val="2"/>
      </rPr>
      <t>N</t>
    </r>
    <r>
      <rPr>
        <sz val="10"/>
        <color theme="1"/>
        <rFont val="Avenir Next LT Pro"/>
        <family val="2"/>
      </rPr>
      <t>-dimethyldecan-</t>
    </r>
    <r>
      <rPr>
        <i/>
        <sz val="10"/>
        <color theme="1"/>
        <rFont val="Avenir Next LT Pro"/>
        <family val="2"/>
      </rPr>
      <t>1</t>
    </r>
    <r>
      <rPr>
        <sz val="10"/>
        <color theme="1"/>
        <rFont val="Avenir Next LT Pro"/>
        <family val="2"/>
      </rPr>
      <t xml:space="preserve">-aminium iodide </t>
    </r>
    <r>
      <rPr>
        <b/>
        <sz val="10"/>
        <color theme="1"/>
        <rFont val="Avenir Next LT Pro"/>
        <family val="2"/>
      </rPr>
      <t>(CS-10)</t>
    </r>
  </si>
  <si>
    <r>
      <t>C</t>
    </r>
    <r>
      <rPr>
        <vertAlign val="subscript"/>
        <sz val="10"/>
        <color theme="1"/>
        <rFont val="Avenir Next LT Pro"/>
        <family val="2"/>
      </rPr>
      <t>22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38</t>
    </r>
    <r>
      <rPr>
        <sz val="10"/>
        <color theme="1"/>
        <rFont val="Avenir Next LT Pro"/>
        <family val="2"/>
      </rPr>
      <t>N</t>
    </r>
    <r>
      <rPr>
        <vertAlign val="subscript"/>
        <sz val="10"/>
        <color theme="1"/>
        <rFont val="Avenir Next LT Pro"/>
        <family val="2"/>
      </rPr>
      <t>3</t>
    </r>
    <r>
      <rPr>
        <sz val="10"/>
        <color theme="1"/>
        <rFont val="Avenir Next LT Pro"/>
        <family val="2"/>
      </rPr>
      <t>O</t>
    </r>
    <r>
      <rPr>
        <vertAlign val="subscript"/>
        <sz val="10"/>
        <color theme="1"/>
        <rFont val="Avenir Next LT Pro"/>
        <family val="2"/>
      </rPr>
      <t>2</t>
    </r>
    <r>
      <rPr>
        <sz val="10"/>
        <color theme="1"/>
        <rFont val="Avenir Next LT Pro"/>
        <family val="2"/>
      </rPr>
      <t>SI</t>
    </r>
  </si>
  <si>
    <r>
      <t>N</t>
    </r>
    <r>
      <rPr>
        <sz val="10"/>
        <color theme="1"/>
        <rFont val="Avenir Next LT Pro"/>
        <family val="2"/>
      </rPr>
      <t>-(3-((4-cyanophenyl)sulfonamido)propyl)-</t>
    </r>
    <r>
      <rPr>
        <i/>
        <sz val="10"/>
        <color theme="1"/>
        <rFont val="Avenir Next LT Pro"/>
        <family val="2"/>
      </rPr>
      <t>N</t>
    </r>
    <r>
      <rPr>
        <sz val="10"/>
        <color theme="1"/>
        <rFont val="Avenir Next LT Pro"/>
        <family val="2"/>
      </rPr>
      <t>,</t>
    </r>
    <r>
      <rPr>
        <i/>
        <sz val="10"/>
        <color theme="1"/>
        <rFont val="Avenir Next LT Pro"/>
        <family val="2"/>
      </rPr>
      <t>N</t>
    </r>
    <r>
      <rPr>
        <sz val="10"/>
        <color theme="1"/>
        <rFont val="Avenir Next LT Pro"/>
        <family val="2"/>
      </rPr>
      <t>-dimethyldodecan-</t>
    </r>
    <r>
      <rPr>
        <i/>
        <sz val="10"/>
        <color theme="1"/>
        <rFont val="Avenir Next LT Pro"/>
        <family val="2"/>
      </rPr>
      <t>1</t>
    </r>
    <r>
      <rPr>
        <sz val="10"/>
        <color theme="1"/>
        <rFont val="Avenir Next LT Pro"/>
        <family val="2"/>
      </rPr>
      <t xml:space="preserve">-aminium iodide </t>
    </r>
    <r>
      <rPr>
        <b/>
        <sz val="10"/>
        <color theme="1"/>
        <rFont val="Avenir Next LT Pro"/>
        <family val="2"/>
      </rPr>
      <t>(CS-12)</t>
    </r>
  </si>
  <si>
    <r>
      <t>C</t>
    </r>
    <r>
      <rPr>
        <vertAlign val="subscript"/>
        <sz val="10"/>
        <color theme="1"/>
        <rFont val="Avenir Next LT Pro"/>
        <family val="2"/>
      </rPr>
      <t>24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42</t>
    </r>
    <r>
      <rPr>
        <sz val="10"/>
        <color theme="1"/>
        <rFont val="Avenir Next LT Pro"/>
        <family val="2"/>
      </rPr>
      <t>N</t>
    </r>
    <r>
      <rPr>
        <vertAlign val="subscript"/>
        <sz val="10"/>
        <color theme="1"/>
        <rFont val="Avenir Next LT Pro"/>
        <family val="2"/>
      </rPr>
      <t>3</t>
    </r>
    <r>
      <rPr>
        <sz val="10"/>
        <color theme="1"/>
        <rFont val="Avenir Next LT Pro"/>
        <family val="2"/>
      </rPr>
      <t>O</t>
    </r>
    <r>
      <rPr>
        <vertAlign val="subscript"/>
        <sz val="10"/>
        <color theme="1"/>
        <rFont val="Avenir Next LT Pro"/>
        <family val="2"/>
      </rPr>
      <t>2</t>
    </r>
    <r>
      <rPr>
        <sz val="10"/>
        <color theme="1"/>
        <rFont val="Avenir Next LT Pro"/>
        <family val="2"/>
      </rPr>
      <t>SI</t>
    </r>
  </si>
  <si>
    <r>
      <rPr>
        <i/>
        <sz val="10"/>
        <color theme="1"/>
        <rFont val="Avenir Next LT Pro"/>
        <family val="2"/>
      </rPr>
      <t>N</t>
    </r>
    <r>
      <rPr>
        <sz val="10"/>
        <color theme="1"/>
        <rFont val="Avenir Next LT Pro"/>
        <family val="2"/>
      </rPr>
      <t>-[2-[(2-aminoethyl) amino]ethyl]-9-octadecenamide</t>
    </r>
  </si>
  <si>
    <r>
      <t>C</t>
    </r>
    <r>
      <rPr>
        <vertAlign val="subscript"/>
        <sz val="10"/>
        <color theme="1"/>
        <rFont val="Avenir Next LT Pro"/>
        <family val="2"/>
      </rPr>
      <t>22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45</t>
    </r>
    <r>
      <rPr>
        <sz val="10"/>
        <color theme="1"/>
        <rFont val="Avenir Next LT Pro"/>
        <family val="2"/>
      </rPr>
      <t>N</t>
    </r>
    <r>
      <rPr>
        <vertAlign val="subscript"/>
        <sz val="10"/>
        <color theme="1"/>
        <rFont val="Avenir Next LT Pro"/>
        <family val="2"/>
      </rPr>
      <t>3</t>
    </r>
    <r>
      <rPr>
        <sz val="10"/>
        <color theme="1"/>
        <rFont val="Avenir Next LT Pro"/>
        <family val="2"/>
      </rPr>
      <t>O</t>
    </r>
  </si>
  <si>
    <r>
      <t xml:space="preserve">Hexadecyl trimethyl ammonium bromide </t>
    </r>
    <r>
      <rPr>
        <b/>
        <sz val="10"/>
        <color theme="1"/>
        <rFont val="Avenir Next LT Pro"/>
        <family val="2"/>
      </rPr>
      <t>(C16TAB)</t>
    </r>
  </si>
  <si>
    <r>
      <t>C</t>
    </r>
    <r>
      <rPr>
        <vertAlign val="subscript"/>
        <sz val="10"/>
        <color theme="1"/>
        <rFont val="Avenir Next LT Pro"/>
        <family val="2"/>
      </rPr>
      <t>19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42</t>
    </r>
    <r>
      <rPr>
        <sz val="10"/>
        <color theme="1"/>
        <rFont val="Avenir Next LT Pro"/>
        <family val="2"/>
      </rPr>
      <t>BrN</t>
    </r>
  </si>
  <si>
    <r>
      <t>N</t>
    </r>
    <r>
      <rPr>
        <sz val="10"/>
        <color theme="1"/>
        <rFont val="Avenir Next LT Pro"/>
        <family val="2"/>
      </rPr>
      <t>,</t>
    </r>
    <r>
      <rPr>
        <i/>
        <sz val="10"/>
        <color theme="1"/>
        <rFont val="Avenir Next LT Pro"/>
        <family val="2"/>
      </rPr>
      <t>N</t>
    </r>
    <r>
      <rPr>
        <sz val="10"/>
        <color theme="1"/>
        <rFont val="Avenir Next LT Pro"/>
        <family val="2"/>
      </rPr>
      <t>-dimethyl-</t>
    </r>
    <r>
      <rPr>
        <i/>
        <sz val="10"/>
        <color theme="1"/>
        <rFont val="Avenir Next LT Pro"/>
        <family val="2"/>
      </rPr>
      <t>N</t>
    </r>
    <r>
      <rPr>
        <sz val="10"/>
        <color theme="1"/>
        <rFont val="Avenir Next LT Pro"/>
        <family val="2"/>
      </rPr>
      <t xml:space="preserve">-(3-((2-nitrophenyl)sulfonamido)propyl)dodecan-1-aminium iodide </t>
    </r>
    <r>
      <rPr>
        <b/>
        <sz val="10"/>
        <color theme="1"/>
        <rFont val="Avenir Next LT Pro"/>
        <family val="2"/>
      </rPr>
      <t>(QAS-12)</t>
    </r>
  </si>
  <si>
    <r>
      <t>C</t>
    </r>
    <r>
      <rPr>
        <vertAlign val="subscript"/>
        <sz val="10"/>
        <color theme="1"/>
        <rFont val="Avenir Next LT Pro"/>
        <family val="2"/>
      </rPr>
      <t>23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42</t>
    </r>
    <r>
      <rPr>
        <sz val="10"/>
        <color theme="1"/>
        <rFont val="Avenir Next LT Pro"/>
        <family val="2"/>
      </rPr>
      <t>N</t>
    </r>
    <r>
      <rPr>
        <vertAlign val="subscript"/>
        <sz val="10"/>
        <color theme="1"/>
        <rFont val="Avenir Next LT Pro"/>
        <family val="2"/>
      </rPr>
      <t>3</t>
    </r>
    <r>
      <rPr>
        <sz val="10"/>
        <color theme="1"/>
        <rFont val="Avenir Next LT Pro"/>
        <family val="2"/>
      </rPr>
      <t>O</t>
    </r>
    <r>
      <rPr>
        <vertAlign val="subscript"/>
        <sz val="10"/>
        <color theme="1"/>
        <rFont val="Avenir Next LT Pro"/>
        <family val="2"/>
      </rPr>
      <t>4</t>
    </r>
    <r>
      <rPr>
        <sz val="10"/>
        <color theme="1"/>
        <rFont val="Avenir Next LT Pro"/>
        <family val="2"/>
      </rPr>
      <t>SI</t>
    </r>
  </si>
  <si>
    <r>
      <t xml:space="preserve">N-(3-(2-(isopropyldimethylammonio)acetoxy)propyl)-N,N-dimethyldodecan-1-aminium chloride bromide </t>
    </r>
    <r>
      <rPr>
        <b/>
        <sz val="10"/>
        <color theme="1"/>
        <rFont val="Avenir Next LT Pro"/>
        <family val="2"/>
      </rPr>
      <t>(Q1)</t>
    </r>
  </si>
  <si>
    <r>
      <t>C</t>
    </r>
    <r>
      <rPr>
        <vertAlign val="subscript"/>
        <sz val="10"/>
        <color theme="1"/>
        <rFont val="Avenir Next LT Pro"/>
        <family val="2"/>
      </rPr>
      <t>24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52</t>
    </r>
    <r>
      <rPr>
        <sz val="10"/>
        <color theme="1"/>
        <rFont val="Avenir Next LT Pro"/>
        <family val="2"/>
      </rPr>
      <t>N</t>
    </r>
    <r>
      <rPr>
        <vertAlign val="subscript"/>
        <sz val="10"/>
        <color theme="1"/>
        <rFont val="Avenir Next LT Pro"/>
        <family val="2"/>
      </rPr>
      <t>2</t>
    </r>
    <r>
      <rPr>
        <sz val="10"/>
        <color theme="1"/>
        <rFont val="Avenir Next LT Pro"/>
        <family val="2"/>
      </rPr>
      <t>O</t>
    </r>
    <r>
      <rPr>
        <vertAlign val="subscript"/>
        <sz val="10"/>
        <color theme="1"/>
        <rFont val="Avenir Next LT Pro"/>
        <family val="2"/>
      </rPr>
      <t>2</t>
    </r>
    <r>
      <rPr>
        <sz val="10"/>
        <color theme="1"/>
        <rFont val="Avenir Next LT Pro"/>
        <family val="2"/>
      </rPr>
      <t>ClBr</t>
    </r>
  </si>
  <si>
    <r>
      <t xml:space="preserve">N-(3-(2-((2-hydroxyethyl)dimethylammonio)acetoxy)propyl)-N,N-dimethyldodecan-1-aminium chloride bromide </t>
    </r>
    <r>
      <rPr>
        <b/>
        <sz val="10"/>
        <color theme="1"/>
        <rFont val="Avenir Next LT Pro"/>
        <family val="2"/>
      </rPr>
      <t>(Q2)</t>
    </r>
  </si>
  <si>
    <r>
      <t>C</t>
    </r>
    <r>
      <rPr>
        <vertAlign val="subscript"/>
        <sz val="10"/>
        <color theme="1"/>
        <rFont val="Avenir Next LT Pro"/>
        <family val="2"/>
      </rPr>
      <t>23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50</t>
    </r>
    <r>
      <rPr>
        <sz val="10"/>
        <color theme="1"/>
        <rFont val="Avenir Next LT Pro"/>
        <family val="2"/>
      </rPr>
      <t>N</t>
    </r>
    <r>
      <rPr>
        <vertAlign val="subscript"/>
        <sz val="10"/>
        <color theme="1"/>
        <rFont val="Avenir Next LT Pro"/>
        <family val="2"/>
      </rPr>
      <t>2</t>
    </r>
    <r>
      <rPr>
        <sz val="10"/>
        <color theme="1"/>
        <rFont val="Avenir Next LT Pro"/>
        <family val="2"/>
      </rPr>
      <t>O</t>
    </r>
    <r>
      <rPr>
        <vertAlign val="subscript"/>
        <sz val="10"/>
        <color theme="1"/>
        <rFont val="Avenir Next LT Pro"/>
        <family val="2"/>
      </rPr>
      <t>3</t>
    </r>
    <r>
      <rPr>
        <sz val="10"/>
        <color theme="1"/>
        <rFont val="Avenir Next LT Pro"/>
        <family val="2"/>
      </rPr>
      <t>ClBr</t>
    </r>
  </si>
  <si>
    <r>
      <t xml:space="preserve">N-(3-(2-(phenyldiethylammonio)acetoxy)propyl)-N,N-dimethyldodecan-1-aminium chloride bromide </t>
    </r>
    <r>
      <rPr>
        <b/>
        <sz val="10"/>
        <color theme="1"/>
        <rFont val="Avenir Next LT Pro"/>
        <family val="2"/>
      </rPr>
      <t>(Q3)</t>
    </r>
  </si>
  <si>
    <r>
      <t>C</t>
    </r>
    <r>
      <rPr>
        <vertAlign val="subscript"/>
        <sz val="10"/>
        <color theme="1"/>
        <rFont val="Avenir Next LT Pro"/>
        <family val="2"/>
      </rPr>
      <t>29</t>
    </r>
    <r>
      <rPr>
        <sz val="10"/>
        <color theme="1"/>
        <rFont val="Avenir Next LT Pro"/>
        <family val="2"/>
      </rPr>
      <t>H</t>
    </r>
    <r>
      <rPr>
        <vertAlign val="subscript"/>
        <sz val="10"/>
        <color theme="1"/>
        <rFont val="Avenir Next LT Pro"/>
        <family val="2"/>
      </rPr>
      <t>55</t>
    </r>
    <r>
      <rPr>
        <sz val="10"/>
        <color theme="1"/>
        <rFont val="Avenir Next LT Pro"/>
        <family val="2"/>
      </rPr>
      <t>N</t>
    </r>
    <r>
      <rPr>
        <vertAlign val="subscript"/>
        <sz val="10"/>
        <color theme="1"/>
        <rFont val="Avenir Next LT Pro"/>
        <family val="2"/>
      </rPr>
      <t>2</t>
    </r>
    <r>
      <rPr>
        <sz val="10"/>
        <color theme="1"/>
        <rFont val="Avenir Next LT Pro"/>
        <family val="2"/>
      </rPr>
      <t>O</t>
    </r>
    <r>
      <rPr>
        <vertAlign val="subscript"/>
        <sz val="10"/>
        <color theme="1"/>
        <rFont val="Avenir Next LT Pro"/>
        <family val="2"/>
      </rPr>
      <t>3</t>
    </r>
    <r>
      <rPr>
        <sz val="10"/>
        <color theme="1"/>
        <rFont val="Avenir Next LT Pro"/>
        <family val="2"/>
      </rPr>
      <t>ClBr</t>
    </r>
  </si>
  <si>
    <t>inh_mM</t>
  </si>
  <si>
    <t>specie_M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</si>
</sst>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"/>
    <numFmt numFmtId="165" formatCode="0.000E+00"/>
    <numFmt numFmtId="166" formatCode="0.00000"/>
    <numFmt numFmtId="167" formatCode="#,##0.00000"/>
    <numFmt numFmtId="168" formatCode="0.000"/>
    <numFmt numFmtId="169" formatCode="0.0000"/>
  </numFmts>
  <fonts count="14" x14ac:knownFonts="1">
    <font>
      <sz val="11"/>
      <color theme="1"/>
      <name val="Calibri"/>
      <family val="2"/>
      <scheme val="minor"/>
    </font>
    <font>
      <b/>
      <i/>
      <sz val="10"/>
      <color theme="2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0"/>
      <color theme="1"/>
      <name val="Avenir Next LT Pro"/>
      <family val="2"/>
    </font>
    <font>
      <b/>
      <i/>
      <sz val="10"/>
      <color theme="1"/>
      <name val="Avenir Next LT Pro"/>
      <family val="2"/>
    </font>
    <font>
      <b/>
      <i/>
      <vertAlign val="subscript"/>
      <sz val="10"/>
      <color theme="1"/>
      <name val="Avenir Next LT Pro"/>
      <family val="2"/>
    </font>
    <font>
      <b/>
      <sz val="10"/>
      <color theme="1"/>
      <name val="Avenir Next LT Pro"/>
      <family val="2"/>
    </font>
    <font>
      <vertAlign val="subscript"/>
      <sz val="10"/>
      <color theme="1"/>
      <name val="Avenir Next LT Pro"/>
      <family val="2"/>
    </font>
    <font>
      <sz val="10"/>
      <color rgb="FFFF0000"/>
      <name val="Avenir Next LT Pro"/>
      <family val="2"/>
    </font>
    <font>
      <i/>
      <sz val="10"/>
      <color theme="1"/>
      <name val="Avenir Next LT Pr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Fill="1" applyBorder="1" applyAlignment="1">
      <alignment horizontal="left" vertical="top"/>
    </xf>
    <xf numFmtId="166" fontId="2" fillId="0" borderId="0" xfId="0" applyNumberFormat="1" applyFont="1" applyFill="1" applyBorder="1" applyAlignment="1">
      <alignment horizontal="left" vertical="top"/>
    </xf>
    <xf numFmtId="2" fontId="2" fillId="0" borderId="0" xfId="0" applyNumberFormat="1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49" fontId="8" fillId="0" borderId="0" xfId="0" applyNumberFormat="1" applyFont="1" applyFill="1" applyBorder="1" applyAlignment="1">
      <alignment horizontal="left" vertical="top"/>
    </xf>
    <xf numFmtId="164" fontId="8" fillId="0" borderId="0" xfId="0" applyNumberFormat="1" applyFont="1" applyFill="1" applyBorder="1" applyAlignment="1">
      <alignment horizontal="left" vertical="top"/>
    </xf>
    <xf numFmtId="49" fontId="8" fillId="0" borderId="0" xfId="0" applyNumberFormat="1" applyFont="1" applyFill="1" applyBorder="1" applyAlignment="1">
      <alignment horizontal="left" vertical="top" wrapText="1"/>
    </xf>
    <xf numFmtId="164" fontId="8" fillId="0" borderId="0" xfId="0" applyNumberFormat="1" applyFont="1" applyFill="1" applyBorder="1" applyAlignment="1">
      <alignment horizontal="left" vertical="top" wrapText="1"/>
    </xf>
    <xf numFmtId="11" fontId="8" fillId="0" borderId="0" xfId="0" applyNumberFormat="1" applyFont="1" applyFill="1" applyBorder="1" applyAlignment="1">
      <alignment horizontal="left" vertical="top" wrapText="1"/>
    </xf>
    <xf numFmtId="165" fontId="8" fillId="0" borderId="0" xfId="0" applyNumberFormat="1" applyFont="1" applyFill="1" applyBorder="1" applyAlignment="1">
      <alignment horizontal="left" vertical="top" wrapText="1"/>
    </xf>
    <xf numFmtId="166" fontId="8" fillId="0" borderId="0" xfId="0" applyNumberFormat="1" applyFont="1" applyFill="1" applyBorder="1" applyAlignment="1">
      <alignment horizontal="left" vertical="top"/>
    </xf>
    <xf numFmtId="2" fontId="8" fillId="0" borderId="0" xfId="0" applyNumberFormat="1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/>
    </xf>
    <xf numFmtId="164" fontId="7" fillId="0" borderId="0" xfId="0" applyNumberFormat="1" applyFont="1" applyFill="1" applyBorder="1" applyAlignment="1">
      <alignment horizontal="left" vertical="top"/>
    </xf>
    <xf numFmtId="49" fontId="7" fillId="0" borderId="0" xfId="0" applyNumberFormat="1" applyFont="1" applyFill="1" applyBorder="1" applyAlignment="1">
      <alignment horizontal="left" vertical="top"/>
    </xf>
    <xf numFmtId="11" fontId="7" fillId="0" borderId="0" xfId="0" applyNumberFormat="1" applyFont="1" applyFill="1" applyBorder="1" applyAlignment="1">
      <alignment horizontal="left" vertical="top"/>
    </xf>
    <xf numFmtId="165" fontId="7" fillId="0" borderId="0" xfId="0" applyNumberFormat="1" applyFont="1" applyFill="1" applyBorder="1" applyAlignment="1">
      <alignment horizontal="left" vertical="top"/>
    </xf>
    <xf numFmtId="49" fontId="8" fillId="0" borderId="0" xfId="0" applyNumberFormat="1" applyFont="1" applyFill="1" applyBorder="1" applyAlignment="1">
      <alignment horizontal="left" vertical="top" textRotation="90"/>
    </xf>
    <xf numFmtId="166" fontId="7" fillId="0" borderId="0" xfId="0" applyNumberFormat="1" applyFont="1" applyFill="1" applyBorder="1" applyAlignment="1">
      <alignment horizontal="left" vertical="top"/>
    </xf>
    <xf numFmtId="2" fontId="7" fillId="0" borderId="0" xfId="0" applyNumberFormat="1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167" fontId="7" fillId="0" borderId="0" xfId="0" applyNumberFormat="1" applyFont="1" applyFill="1" applyBorder="1" applyAlignment="1">
      <alignment horizontal="left" vertical="top"/>
    </xf>
    <xf numFmtId="168" fontId="7" fillId="0" borderId="0" xfId="0" applyNumberFormat="1" applyFont="1" applyFill="1" applyBorder="1" applyAlignment="1">
      <alignment horizontal="left" vertical="top"/>
    </xf>
    <xf numFmtId="4" fontId="7" fillId="0" borderId="0" xfId="0" applyNumberFormat="1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166" fontId="12" fillId="0" borderId="0" xfId="0" applyNumberFormat="1" applyFont="1" applyFill="1" applyBorder="1" applyAlignment="1">
      <alignment horizontal="left" vertical="top"/>
    </xf>
    <xf numFmtId="169" fontId="8" fillId="0" borderId="0" xfId="0" applyNumberFormat="1" applyFont="1" applyFill="1" applyBorder="1" applyAlignment="1">
      <alignment horizontal="left" vertical="top"/>
    </xf>
    <xf numFmtId="169" fontId="7" fillId="0" borderId="0" xfId="0" applyNumberFormat="1" applyFont="1" applyFill="1" applyBorder="1" applyAlignment="1">
      <alignment horizontal="left" vertical="top"/>
    </xf>
    <xf numFmtId="169" fontId="2" fillId="0" borderId="0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18"/>
  <sheetViews>
    <sheetView tabSelected="1" zoomScale="115" zoomScaleNormal="115" workbookViewId="0">
      <selection activeCell="Q22" sqref="Q22"/>
    </sheetView>
  </sheetViews>
  <sheetFormatPr defaultColWidth="10.453125" defaultRowHeight="12.5" x14ac:dyDescent="0.35"/>
  <cols>
    <col min="1" max="1" width="4.36328125" style="1" customWidth="1"/>
    <col min="2" max="2" width="22.90625" style="1" customWidth="1"/>
    <col min="3" max="3" width="10.453125" style="1"/>
    <col min="4" max="4" width="0" style="1" hidden="1" customWidth="1"/>
    <col min="5" max="6" width="10.453125" style="1"/>
    <col min="7" max="7" width="22.7265625" style="31" customWidth="1"/>
    <col min="8" max="8" width="10.453125" style="1"/>
    <col min="9" max="9" width="10.453125" style="1" customWidth="1"/>
    <col min="10" max="12" width="10.453125" style="1"/>
    <col min="13" max="16" width="0" style="1" hidden="1" customWidth="1"/>
    <col min="17" max="17" width="10.453125" style="1"/>
    <col min="18" max="18" width="0" style="1" hidden="1" customWidth="1"/>
    <col min="19" max="19" width="10.453125" style="1"/>
    <col min="20" max="20" width="0" style="1" hidden="1" customWidth="1"/>
    <col min="21" max="25" width="10.453125" style="1"/>
    <col min="26" max="26" width="0" style="1" hidden="1" customWidth="1"/>
    <col min="27" max="28" width="10.453125" style="1"/>
    <col min="29" max="29" width="0" style="1" hidden="1" customWidth="1"/>
    <col min="30" max="30" width="15.08984375" style="1" customWidth="1"/>
    <col min="31" max="31" width="0" style="1" hidden="1" customWidth="1"/>
    <col min="32" max="34" width="10.453125" style="1"/>
    <col min="35" max="48" width="0" style="1" hidden="1" customWidth="1"/>
    <col min="49" max="49" width="0" style="2" hidden="1" customWidth="1"/>
    <col min="50" max="50" width="10.453125" style="3"/>
    <col min="51" max="16384" width="10.453125" style="1"/>
  </cols>
  <sheetData>
    <row r="1" spans="1:50" s="4" customFormat="1" ht="39" x14ac:dyDescent="0.35">
      <c r="A1" s="6" t="s">
        <v>43</v>
      </c>
      <c r="B1" s="6" t="s">
        <v>44</v>
      </c>
      <c r="C1" s="6" t="s">
        <v>45</v>
      </c>
      <c r="D1" s="6" t="s">
        <v>46</v>
      </c>
      <c r="E1" s="7" t="s">
        <v>47</v>
      </c>
      <c r="F1" s="6" t="s">
        <v>48</v>
      </c>
      <c r="G1" s="29" t="s">
        <v>138</v>
      </c>
      <c r="H1" s="6" t="s">
        <v>49</v>
      </c>
      <c r="I1" s="6" t="s">
        <v>50</v>
      </c>
      <c r="J1" s="8" t="s">
        <v>137</v>
      </c>
      <c r="K1" s="6" t="s">
        <v>51</v>
      </c>
      <c r="L1" s="6" t="s">
        <v>52</v>
      </c>
      <c r="M1" s="6" t="s">
        <v>53</v>
      </c>
      <c r="N1" s="6" t="s">
        <v>54</v>
      </c>
      <c r="O1" s="6" t="s">
        <v>55</v>
      </c>
      <c r="P1" s="9" t="s">
        <v>0</v>
      </c>
      <c r="Q1" s="9" t="s">
        <v>56</v>
      </c>
      <c r="R1" s="7" t="s">
        <v>1</v>
      </c>
      <c r="S1" s="7" t="s">
        <v>57</v>
      </c>
      <c r="T1" s="7" t="s">
        <v>2</v>
      </c>
      <c r="U1" s="7" t="s">
        <v>58</v>
      </c>
      <c r="V1" s="7" t="s">
        <v>59</v>
      </c>
      <c r="W1" s="7" t="s">
        <v>60</v>
      </c>
      <c r="X1" s="9" t="s">
        <v>61</v>
      </c>
      <c r="Y1" s="9" t="s">
        <v>62</v>
      </c>
      <c r="Z1" s="10" t="s">
        <v>3</v>
      </c>
      <c r="AA1" s="11" t="s">
        <v>63</v>
      </c>
      <c r="AB1" s="9" t="s">
        <v>64</v>
      </c>
      <c r="AC1" s="9" t="s">
        <v>4</v>
      </c>
      <c r="AD1" s="9" t="s">
        <v>70</v>
      </c>
      <c r="AE1" s="7" t="s">
        <v>5</v>
      </c>
      <c r="AF1" s="7" t="s">
        <v>65</v>
      </c>
      <c r="AG1" s="7" t="s">
        <v>66</v>
      </c>
      <c r="AH1" s="7" t="s">
        <v>67</v>
      </c>
      <c r="AI1" s="7" t="s">
        <v>6</v>
      </c>
      <c r="AJ1" s="7" t="s">
        <v>7</v>
      </c>
      <c r="AK1" s="7" t="s">
        <v>8</v>
      </c>
      <c r="AL1" s="7" t="s">
        <v>9</v>
      </c>
      <c r="AM1" s="7" t="s">
        <v>10</v>
      </c>
      <c r="AN1" s="7" t="s">
        <v>11</v>
      </c>
      <c r="AO1" s="6" t="s">
        <v>12</v>
      </c>
      <c r="AP1" s="6" t="s">
        <v>13</v>
      </c>
      <c r="AQ1" s="6" t="s">
        <v>71</v>
      </c>
      <c r="AR1" s="6" t="s">
        <v>72</v>
      </c>
      <c r="AS1" s="6" t="s">
        <v>14</v>
      </c>
      <c r="AT1" s="6" t="s">
        <v>15</v>
      </c>
      <c r="AU1" s="6" t="s">
        <v>16</v>
      </c>
      <c r="AV1" s="6" t="s">
        <v>17</v>
      </c>
      <c r="AW1" s="12" t="s">
        <v>68</v>
      </c>
      <c r="AX1" s="13" t="s">
        <v>69</v>
      </c>
    </row>
    <row r="2" spans="1:50" ht="15" x14ac:dyDescent="0.35">
      <c r="A2" s="14">
        <f>COUNTA($B$2:B2)</f>
        <v>1</v>
      </c>
      <c r="B2" s="14" t="s">
        <v>73</v>
      </c>
      <c r="C2" s="14" t="s">
        <v>18</v>
      </c>
      <c r="D2" s="14" t="s">
        <v>74</v>
      </c>
      <c r="E2" s="15">
        <v>543.52599999999995</v>
      </c>
      <c r="F2" s="14" t="s">
        <v>19</v>
      </c>
      <c r="G2" s="30">
        <v>1</v>
      </c>
      <c r="H2" s="14" t="s">
        <v>20</v>
      </c>
      <c r="I2" s="16" t="s">
        <v>21</v>
      </c>
      <c r="J2" s="14">
        <v>1E-3</v>
      </c>
      <c r="K2" s="14">
        <v>30</v>
      </c>
      <c r="L2" s="14">
        <v>6</v>
      </c>
      <c r="M2" s="14"/>
      <c r="N2" s="14" t="s">
        <v>22</v>
      </c>
      <c r="O2" s="14" t="s">
        <v>23</v>
      </c>
      <c r="P2" s="15">
        <v>-0.417193179825191</v>
      </c>
      <c r="Q2" s="15">
        <f t="shared" ref="Q2:R389" si="0">P2*27.211396641308</f>
        <v>-11.352409092271806</v>
      </c>
      <c r="R2" s="15">
        <f t="shared" si="0"/>
        <v>-308.91490664419939</v>
      </c>
      <c r="S2" s="15">
        <f t="shared" ref="S2:S389" si="1">R2*27.211396641308</f>
        <v>-8406.0060531079416</v>
      </c>
      <c r="T2" s="15">
        <f>R2-P2</f>
        <v>-308.49771346437421</v>
      </c>
      <c r="U2" s="15">
        <f t="shared" ref="U2:U389" si="2">S2-Q2</f>
        <v>-8394.6536440156706</v>
      </c>
      <c r="V2" s="15">
        <f t="shared" ref="V2:V389" si="3">-Q2</f>
        <v>11.352409092271806</v>
      </c>
      <c r="W2" s="15">
        <f t="shared" ref="W2:W389" si="4">-S2</f>
        <v>8406.0060531079416</v>
      </c>
      <c r="X2" s="15">
        <f t="shared" ref="X2:X389" si="5">(V2+W2)/2</f>
        <v>4208.6792311001063</v>
      </c>
      <c r="Y2" s="15">
        <f t="shared" ref="Y2:Y389" si="6">(V2-W2)/2</f>
        <v>-4197.3268220078353</v>
      </c>
      <c r="Z2" s="17">
        <v>7.2758338</v>
      </c>
      <c r="AA2" s="18">
        <f>Z2/0.393456</f>
        <v>18.492115509739335</v>
      </c>
      <c r="AB2" s="15">
        <f t="shared" ref="AB2:AB389" si="7">(4.82-X2)/2/(W2)</f>
        <v>-0.25005092814237384</v>
      </c>
      <c r="AC2" s="15">
        <v>-1134.5867820968399</v>
      </c>
      <c r="AD2" s="15">
        <f>AC2*27.211396641308</f>
        <v>-30873.6909516224</v>
      </c>
      <c r="AE2" s="15"/>
      <c r="AF2" s="15">
        <f>(X2^2)/(2*Y2)</f>
        <v>-2110.0311723903587</v>
      </c>
      <c r="AG2" s="15">
        <f>(3*V2+W2)^2/16/(V2-W2)</f>
        <v>-530.3574095912852</v>
      </c>
      <c r="AH2" s="15">
        <f>(V2+3*W2)^2/16/(V2-W2)</f>
        <v>-4739.0366406913909</v>
      </c>
      <c r="AI2" s="15"/>
      <c r="AJ2" s="15"/>
      <c r="AK2" s="15"/>
      <c r="AL2" s="15"/>
      <c r="AM2" s="15"/>
      <c r="AN2" s="15"/>
      <c r="AO2" s="19"/>
      <c r="AP2" s="14"/>
      <c r="AQ2" s="14"/>
      <c r="AR2" s="14"/>
      <c r="AS2" s="14"/>
      <c r="AT2" s="14"/>
      <c r="AU2" s="14"/>
      <c r="AV2" s="19"/>
      <c r="AW2" s="20">
        <v>8.4000000000000005E-2</v>
      </c>
      <c r="AX2" s="21">
        <v>58</v>
      </c>
    </row>
    <row r="3" spans="1:50" ht="13" x14ac:dyDescent="0.35">
      <c r="A3" s="14"/>
      <c r="B3" s="14"/>
      <c r="C3" s="14"/>
      <c r="D3" s="14"/>
      <c r="E3" s="15">
        <v>543.52599999999995</v>
      </c>
      <c r="F3" s="14" t="s">
        <v>19</v>
      </c>
      <c r="G3" s="30">
        <v>1</v>
      </c>
      <c r="H3" s="14" t="s">
        <v>20</v>
      </c>
      <c r="I3" s="16"/>
      <c r="J3" s="14">
        <v>5.0000000000000001E-3</v>
      </c>
      <c r="K3" s="14">
        <v>30</v>
      </c>
      <c r="L3" s="14">
        <v>6</v>
      </c>
      <c r="M3" s="14"/>
      <c r="N3" s="14"/>
      <c r="O3" s="14"/>
      <c r="P3" s="15"/>
      <c r="Q3" s="15"/>
      <c r="R3" s="15"/>
      <c r="S3" s="15"/>
      <c r="T3" s="15"/>
      <c r="U3" s="15"/>
      <c r="V3" s="15"/>
      <c r="W3" s="15"/>
      <c r="X3" s="15"/>
      <c r="Y3" s="15"/>
      <c r="Z3" s="17"/>
      <c r="AA3" s="18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9"/>
      <c r="AP3" s="14"/>
      <c r="AQ3" s="14"/>
      <c r="AR3" s="14"/>
      <c r="AS3" s="14"/>
      <c r="AT3" s="14"/>
      <c r="AU3" s="14"/>
      <c r="AV3" s="19"/>
      <c r="AW3" s="20">
        <v>7.3999999999999996E-2</v>
      </c>
      <c r="AX3" s="21">
        <v>63</v>
      </c>
    </row>
    <row r="4" spans="1:50" ht="13" x14ac:dyDescent="0.35">
      <c r="A4" s="14"/>
      <c r="B4" s="14"/>
      <c r="C4" s="14"/>
      <c r="D4" s="14"/>
      <c r="E4" s="15">
        <v>543.52599999999995</v>
      </c>
      <c r="F4" s="14" t="s">
        <v>19</v>
      </c>
      <c r="G4" s="30">
        <v>1</v>
      </c>
      <c r="H4" s="14" t="s">
        <v>20</v>
      </c>
      <c r="I4" s="16"/>
      <c r="J4" s="14">
        <v>0.01</v>
      </c>
      <c r="K4" s="14">
        <v>30</v>
      </c>
      <c r="L4" s="14">
        <v>6</v>
      </c>
      <c r="M4" s="14"/>
      <c r="N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7"/>
      <c r="AA4" s="18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9"/>
      <c r="AP4" s="14"/>
      <c r="AQ4" s="14"/>
      <c r="AR4" s="14"/>
      <c r="AS4" s="14"/>
      <c r="AT4" s="14"/>
      <c r="AU4" s="14"/>
      <c r="AV4" s="19"/>
      <c r="AW4" s="20">
        <v>4.7E-2</v>
      </c>
      <c r="AX4" s="21">
        <v>76.3</v>
      </c>
    </row>
    <row r="5" spans="1:50" ht="13" x14ac:dyDescent="0.35">
      <c r="A5" s="14"/>
      <c r="B5" s="14"/>
      <c r="C5" s="14"/>
      <c r="D5" s="14"/>
      <c r="E5" s="15">
        <v>543.52599999999995</v>
      </c>
      <c r="F5" s="14" t="s">
        <v>19</v>
      </c>
      <c r="G5" s="30">
        <v>1</v>
      </c>
      <c r="H5" s="14" t="s">
        <v>20</v>
      </c>
      <c r="I5" s="16"/>
      <c r="J5" s="14">
        <v>0.1</v>
      </c>
      <c r="K5" s="14">
        <v>30</v>
      </c>
      <c r="L5" s="14">
        <v>6</v>
      </c>
      <c r="M5" s="14"/>
      <c r="N5" s="14"/>
      <c r="O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7"/>
      <c r="AA5" s="18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9"/>
      <c r="AP5" s="14"/>
      <c r="AQ5" s="14"/>
      <c r="AR5" s="14"/>
      <c r="AS5" s="14"/>
      <c r="AT5" s="14"/>
      <c r="AU5" s="14"/>
      <c r="AV5" s="19"/>
      <c r="AW5" s="20">
        <v>2.8000000000000001E-2</v>
      </c>
      <c r="AX5" s="21">
        <v>85.9</v>
      </c>
    </row>
    <row r="6" spans="1:50" ht="13" x14ac:dyDescent="0.35">
      <c r="A6" s="14"/>
      <c r="B6" s="14"/>
      <c r="C6" s="14"/>
      <c r="D6" s="14"/>
      <c r="E6" s="15">
        <v>543.52599999999995</v>
      </c>
      <c r="F6" s="14" t="s">
        <v>19</v>
      </c>
      <c r="G6" s="30">
        <v>1</v>
      </c>
      <c r="H6" s="14" t="s">
        <v>20</v>
      </c>
      <c r="I6" s="16"/>
      <c r="J6" s="14">
        <v>1</v>
      </c>
      <c r="K6" s="14">
        <v>30</v>
      </c>
      <c r="L6" s="14">
        <v>6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7"/>
      <c r="AA6" s="18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9"/>
      <c r="AP6" s="14"/>
      <c r="AQ6" s="14"/>
      <c r="AR6" s="14"/>
      <c r="AS6" s="14"/>
      <c r="AT6" s="14"/>
      <c r="AU6" s="14"/>
      <c r="AV6" s="19"/>
      <c r="AW6" s="20">
        <v>1.7999999999999999E-2</v>
      </c>
      <c r="AX6" s="21">
        <v>90.8</v>
      </c>
    </row>
    <row r="7" spans="1:50" ht="15" x14ac:dyDescent="0.35">
      <c r="A7" s="14">
        <f>COUNTA($B$2:B7)</f>
        <v>2</v>
      </c>
      <c r="B7" s="14" t="s">
        <v>75</v>
      </c>
      <c r="C7" s="14" t="s">
        <v>18</v>
      </c>
      <c r="D7" s="14" t="s">
        <v>76</v>
      </c>
      <c r="E7" s="15">
        <v>614.66679999999997</v>
      </c>
      <c r="F7" s="14" t="s">
        <v>19</v>
      </c>
      <c r="G7" s="30">
        <v>1</v>
      </c>
      <c r="H7" s="14" t="s">
        <v>20</v>
      </c>
      <c r="I7" s="16" t="s">
        <v>21</v>
      </c>
      <c r="J7" s="14">
        <v>1E-3</v>
      </c>
      <c r="K7" s="14">
        <v>30</v>
      </c>
      <c r="L7" s="14">
        <v>6</v>
      </c>
      <c r="M7" s="14"/>
      <c r="N7" s="14" t="s">
        <v>22</v>
      </c>
      <c r="O7" s="14" t="s">
        <v>23</v>
      </c>
      <c r="P7" s="15">
        <v>-0.39843719552189599</v>
      </c>
      <c r="Q7" s="15">
        <f t="shared" si="0"/>
        <v>-10.8420325639967</v>
      </c>
      <c r="R7" s="15">
        <v>-0.372954276532452</v>
      </c>
      <c r="S7" s="15">
        <f t="shared" si="1"/>
        <v>-10.148606747796618</v>
      </c>
      <c r="T7" s="15">
        <f>R7-P7</f>
        <v>2.5482918989443992E-2</v>
      </c>
      <c r="U7" s="15">
        <f t="shared" si="2"/>
        <v>0.69342581620008126</v>
      </c>
      <c r="V7" s="15">
        <f t="shared" si="3"/>
        <v>10.8420325639967</v>
      </c>
      <c r="W7" s="15">
        <f t="shared" si="4"/>
        <v>10.148606747796618</v>
      </c>
      <c r="X7" s="15">
        <f t="shared" si="5"/>
        <v>10.495319655896658</v>
      </c>
      <c r="Y7" s="15">
        <f t="shared" si="6"/>
        <v>0.34671290810004063</v>
      </c>
      <c r="Z7" s="17">
        <v>12.123135599999999</v>
      </c>
      <c r="AA7" s="18">
        <f>Z7/0.393456</f>
        <v>30.811922044650483</v>
      </c>
      <c r="AB7" s="15">
        <f t="shared" si="7"/>
        <v>-0.27961077795870043</v>
      </c>
      <c r="AC7" s="15">
        <v>-1291.9362618375101</v>
      </c>
      <c r="AD7" s="15">
        <f t="shared" ref="AD7:AD389" si="8">AC7*27.211396641308</f>
        <v>-35155.390056149234</v>
      </c>
      <c r="AE7" s="15"/>
      <c r="AF7" s="15">
        <f>(X7^2)/(2*Y7)</f>
        <v>158.85150524546887</v>
      </c>
      <c r="AG7" s="15">
        <f>(3*V7+W7)^2/16/(V7-W7)</f>
        <v>164.14250418692978</v>
      </c>
      <c r="AH7" s="15">
        <f>(V7+3*W7)^2/16/(V7-W7)</f>
        <v>153.6471845310331</v>
      </c>
      <c r="AI7" s="15"/>
      <c r="AJ7" s="15"/>
      <c r="AK7" s="15"/>
      <c r="AL7" s="15"/>
      <c r="AM7" s="15"/>
      <c r="AN7" s="15"/>
      <c r="AO7" s="19"/>
      <c r="AP7" s="14"/>
      <c r="AQ7" s="14"/>
      <c r="AR7" s="14"/>
      <c r="AS7" s="14"/>
      <c r="AT7" s="14"/>
      <c r="AU7" s="14"/>
      <c r="AV7" s="19"/>
      <c r="AW7" s="20">
        <v>7.0000000000000007E-2</v>
      </c>
      <c r="AX7" s="21">
        <v>64.5</v>
      </c>
    </row>
    <row r="8" spans="1:50" ht="13" x14ac:dyDescent="0.35">
      <c r="A8" s="14"/>
      <c r="B8" s="14"/>
      <c r="C8" s="14"/>
      <c r="D8" s="14"/>
      <c r="E8" s="15">
        <v>614.66679999999997</v>
      </c>
      <c r="F8" s="14" t="s">
        <v>19</v>
      </c>
      <c r="G8" s="30">
        <v>1</v>
      </c>
      <c r="H8" s="14" t="s">
        <v>20</v>
      </c>
      <c r="I8" s="16"/>
      <c r="J8" s="14">
        <v>5.0000000000000001E-3</v>
      </c>
      <c r="K8" s="14">
        <v>30</v>
      </c>
      <c r="L8" s="14">
        <v>6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7"/>
      <c r="AA8" s="18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9"/>
      <c r="AP8" s="14"/>
      <c r="AQ8" s="14"/>
      <c r="AR8" s="14"/>
      <c r="AS8" s="14"/>
      <c r="AT8" s="14"/>
      <c r="AU8" s="14"/>
      <c r="AV8" s="19"/>
      <c r="AW8" s="20">
        <v>5.1999999999999998E-2</v>
      </c>
      <c r="AX8" s="21">
        <v>73.599999999999994</v>
      </c>
    </row>
    <row r="9" spans="1:50" ht="13" x14ac:dyDescent="0.35">
      <c r="A9" s="14"/>
      <c r="B9" s="14"/>
      <c r="C9" s="14"/>
      <c r="D9" s="14"/>
      <c r="E9" s="15">
        <v>614.66679999999997</v>
      </c>
      <c r="F9" s="14" t="s">
        <v>19</v>
      </c>
      <c r="G9" s="30">
        <v>1</v>
      </c>
      <c r="H9" s="14" t="s">
        <v>20</v>
      </c>
      <c r="I9" s="16"/>
      <c r="J9" s="14">
        <v>0.01</v>
      </c>
      <c r="K9" s="14">
        <v>30</v>
      </c>
      <c r="L9" s="14">
        <v>6</v>
      </c>
      <c r="M9" s="14"/>
      <c r="N9" s="14"/>
      <c r="O9" s="14"/>
      <c r="P9" s="15"/>
      <c r="Q9" s="15"/>
      <c r="R9" s="15"/>
      <c r="S9" s="15"/>
      <c r="T9" s="15"/>
      <c r="U9" s="15"/>
      <c r="V9" s="15"/>
      <c r="W9" s="15"/>
      <c r="X9" s="15"/>
      <c r="Y9" s="15"/>
      <c r="Z9" s="17"/>
      <c r="AA9" s="18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9"/>
      <c r="AP9" s="14"/>
      <c r="AQ9" s="14"/>
      <c r="AR9" s="14"/>
      <c r="AS9" s="14"/>
      <c r="AT9" s="14"/>
      <c r="AU9" s="14"/>
      <c r="AV9" s="19"/>
      <c r="AW9" s="20">
        <v>3.3000000000000002E-2</v>
      </c>
      <c r="AX9" s="21">
        <v>83.2</v>
      </c>
    </row>
    <row r="10" spans="1:50" ht="13" x14ac:dyDescent="0.35">
      <c r="A10" s="14"/>
      <c r="B10" s="14"/>
      <c r="C10" s="14"/>
      <c r="D10" s="14"/>
      <c r="E10" s="15">
        <v>614.66679999999997</v>
      </c>
      <c r="F10" s="14" t="s">
        <v>19</v>
      </c>
      <c r="G10" s="30">
        <v>1</v>
      </c>
      <c r="H10" s="14" t="s">
        <v>20</v>
      </c>
      <c r="I10" s="16"/>
      <c r="J10" s="14">
        <v>0.1</v>
      </c>
      <c r="K10" s="14">
        <v>30</v>
      </c>
      <c r="L10" s="14">
        <v>6</v>
      </c>
      <c r="M10" s="14"/>
      <c r="N10" s="14"/>
      <c r="O10" s="14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7"/>
      <c r="AA10" s="18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9"/>
      <c r="AP10" s="14"/>
      <c r="AQ10" s="14"/>
      <c r="AR10" s="14"/>
      <c r="AS10" s="14"/>
      <c r="AT10" s="14"/>
      <c r="AU10" s="14"/>
      <c r="AV10" s="19"/>
      <c r="AW10" s="20">
        <v>1.4E-2</v>
      </c>
      <c r="AX10" s="21">
        <v>93.1</v>
      </c>
    </row>
    <row r="11" spans="1:50" ht="13" x14ac:dyDescent="0.35">
      <c r="A11" s="14"/>
      <c r="B11" s="14"/>
      <c r="C11" s="14"/>
      <c r="D11" s="14"/>
      <c r="E11" s="15">
        <v>614.66679999999997</v>
      </c>
      <c r="F11" s="14" t="s">
        <v>19</v>
      </c>
      <c r="G11" s="30">
        <v>1</v>
      </c>
      <c r="H11" s="14" t="s">
        <v>20</v>
      </c>
      <c r="I11" s="16"/>
      <c r="J11" s="14">
        <v>1</v>
      </c>
      <c r="K11" s="14">
        <v>30</v>
      </c>
      <c r="L11" s="14">
        <v>6</v>
      </c>
      <c r="M11" s="14"/>
      <c r="N11" s="14"/>
      <c r="O11" s="14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7"/>
      <c r="AA11" s="18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9"/>
      <c r="AP11" s="14"/>
      <c r="AQ11" s="14"/>
      <c r="AR11" s="14"/>
      <c r="AS11" s="14"/>
      <c r="AT11" s="14"/>
      <c r="AU11" s="14"/>
      <c r="AV11" s="19"/>
      <c r="AW11" s="20">
        <v>8.9999999999999993E-3</v>
      </c>
      <c r="AX11" s="21">
        <v>95.4</v>
      </c>
    </row>
    <row r="12" spans="1:50" ht="15" x14ac:dyDescent="0.35">
      <c r="A12" s="14">
        <f>COUNTA($B$2:B12)</f>
        <v>3</v>
      </c>
      <c r="B12" s="14" t="s">
        <v>77</v>
      </c>
      <c r="C12" s="14" t="s">
        <v>18</v>
      </c>
      <c r="D12" s="14" t="s">
        <v>78</v>
      </c>
      <c r="E12" s="15">
        <v>726.88</v>
      </c>
      <c r="F12" s="14" t="s">
        <v>19</v>
      </c>
      <c r="G12" s="30">
        <v>1</v>
      </c>
      <c r="H12" s="14" t="s">
        <v>20</v>
      </c>
      <c r="I12" s="16" t="s">
        <v>21</v>
      </c>
      <c r="J12" s="14">
        <v>0.137574290116663</v>
      </c>
      <c r="K12" s="14">
        <v>30</v>
      </c>
      <c r="L12" s="14">
        <v>6</v>
      </c>
      <c r="M12" s="14"/>
      <c r="N12" s="14" t="s">
        <v>22</v>
      </c>
      <c r="O12" s="14" t="s">
        <v>23</v>
      </c>
      <c r="P12" s="15">
        <v>-0.37559068682635799</v>
      </c>
      <c r="Q12" s="15">
        <f t="shared" si="0"/>
        <v>-10.220347154013323</v>
      </c>
      <c r="R12" s="15">
        <v>-0.24560767214847701</v>
      </c>
      <c r="S12" s="15">
        <f t="shared" si="1"/>
        <v>-6.6833277849805439</v>
      </c>
      <c r="T12" s="15">
        <f>R12-P12</f>
        <v>0.12998301467788098</v>
      </c>
      <c r="U12" s="15">
        <f t="shared" si="2"/>
        <v>3.5370193690327794</v>
      </c>
      <c r="V12" s="15">
        <f t="shared" si="3"/>
        <v>10.220347154013323</v>
      </c>
      <c r="W12" s="15">
        <f t="shared" si="4"/>
        <v>6.6833277849805439</v>
      </c>
      <c r="X12" s="15">
        <f t="shared" si="5"/>
        <v>8.4518374694969332</v>
      </c>
      <c r="Y12" s="15">
        <f t="shared" si="6"/>
        <v>1.7685096845163897</v>
      </c>
      <c r="Z12" s="17">
        <v>6.3585085000000001</v>
      </c>
      <c r="AA12" s="18">
        <f>Z12/0.393456</f>
        <v>16.16065964173885</v>
      </c>
      <c r="AB12" s="15">
        <f t="shared" si="7"/>
        <v>-0.27170876443160313</v>
      </c>
      <c r="AC12" s="15">
        <v>-1606.86584807035</v>
      </c>
      <c r="AD12" s="15">
        <f t="shared" si="8"/>
        <v>-43725.063941214052</v>
      </c>
      <c r="AE12" s="15"/>
      <c r="AF12" s="15">
        <f>(X12^2)/(2*Y12)</f>
        <v>20.195975525665919</v>
      </c>
      <c r="AG12" s="15">
        <f>(3*V12+W12)^2/16/(V12-W12)</f>
        <v>24.64295797097893</v>
      </c>
      <c r="AH12" s="15">
        <f>(V12+3*W12)^2/16/(V12-W12)</f>
        <v>16.191120501482004</v>
      </c>
      <c r="AI12" s="15"/>
      <c r="AJ12" s="15"/>
      <c r="AK12" s="15"/>
      <c r="AL12" s="15"/>
      <c r="AM12" s="15"/>
      <c r="AN12" s="15"/>
      <c r="AO12" s="19"/>
      <c r="AP12" s="14"/>
      <c r="AQ12" s="14"/>
      <c r="AR12" s="14"/>
      <c r="AS12" s="14"/>
      <c r="AT12" s="14"/>
      <c r="AU12" s="14"/>
      <c r="AV12" s="19"/>
      <c r="AW12" s="20">
        <v>4.18</v>
      </c>
      <c r="AX12" s="21">
        <v>67.239999999999995</v>
      </c>
    </row>
    <row r="13" spans="1:50" ht="13" x14ac:dyDescent="0.35">
      <c r="A13" s="14"/>
      <c r="B13" s="14"/>
      <c r="C13" s="14"/>
      <c r="D13" s="14"/>
      <c r="E13" s="15">
        <v>726.88</v>
      </c>
      <c r="F13" s="14" t="s">
        <v>19</v>
      </c>
      <c r="G13" s="30">
        <v>1</v>
      </c>
      <c r="H13" s="14" t="s">
        <v>20</v>
      </c>
      <c r="I13" s="16"/>
      <c r="J13" s="14">
        <v>0.275148580233326</v>
      </c>
      <c r="K13" s="14">
        <v>30</v>
      </c>
      <c r="L13" s="14">
        <v>6</v>
      </c>
      <c r="M13" s="14"/>
      <c r="N13" s="14"/>
      <c r="O13" s="14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  <c r="AA13" s="18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9"/>
      <c r="AP13" s="14"/>
      <c r="AQ13" s="14"/>
      <c r="AR13" s="14"/>
      <c r="AS13" s="14"/>
      <c r="AT13" s="14"/>
      <c r="AU13" s="14"/>
      <c r="AV13" s="19"/>
      <c r="AW13" s="20">
        <v>3.63</v>
      </c>
      <c r="AX13" s="21">
        <v>71.55</v>
      </c>
    </row>
    <row r="14" spans="1:50" ht="13" x14ac:dyDescent="0.35">
      <c r="A14" s="14"/>
      <c r="B14" s="14"/>
      <c r="C14" s="14"/>
      <c r="D14" s="14"/>
      <c r="E14" s="15">
        <v>726.88</v>
      </c>
      <c r="F14" s="14" t="s">
        <v>19</v>
      </c>
      <c r="G14" s="30">
        <v>1</v>
      </c>
      <c r="H14" s="14" t="s">
        <v>20</v>
      </c>
      <c r="I14" s="16"/>
      <c r="J14" s="14">
        <v>0.412722870349989</v>
      </c>
      <c r="K14" s="14">
        <v>30</v>
      </c>
      <c r="L14" s="14">
        <v>6</v>
      </c>
      <c r="M14" s="14"/>
      <c r="N14" s="14"/>
      <c r="O14" s="14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7"/>
      <c r="AA14" s="18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9"/>
      <c r="AP14" s="14"/>
      <c r="AQ14" s="14"/>
      <c r="AR14" s="14"/>
      <c r="AS14" s="14"/>
      <c r="AT14" s="14"/>
      <c r="AU14" s="14"/>
      <c r="AV14" s="19"/>
      <c r="AW14" s="20">
        <v>3.08</v>
      </c>
      <c r="AX14" s="21">
        <v>75.86</v>
      </c>
    </row>
    <row r="15" spans="1:50" ht="13" x14ac:dyDescent="0.35">
      <c r="A15" s="14"/>
      <c r="B15" s="14"/>
      <c r="C15" s="14"/>
      <c r="D15" s="14"/>
      <c r="E15" s="15">
        <v>726.88</v>
      </c>
      <c r="F15" s="14" t="s">
        <v>19</v>
      </c>
      <c r="G15" s="30">
        <v>1</v>
      </c>
      <c r="H15" s="14" t="s">
        <v>20</v>
      </c>
      <c r="I15" s="16"/>
      <c r="J15" s="14">
        <v>0.550297160466652</v>
      </c>
      <c r="K15" s="14">
        <v>30</v>
      </c>
      <c r="L15" s="14">
        <v>6</v>
      </c>
      <c r="M15" s="14"/>
      <c r="N15" s="14"/>
      <c r="O15" s="14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7"/>
      <c r="AA15" s="18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9"/>
      <c r="AP15" s="14"/>
      <c r="AQ15" s="14"/>
      <c r="AR15" s="14"/>
      <c r="AS15" s="14"/>
      <c r="AT15" s="14"/>
      <c r="AU15" s="14"/>
      <c r="AV15" s="19"/>
      <c r="AW15" s="20">
        <v>2.87</v>
      </c>
      <c r="AX15" s="21">
        <v>76.72</v>
      </c>
    </row>
    <row r="16" spans="1:50" ht="13" x14ac:dyDescent="0.35">
      <c r="A16" s="14"/>
      <c r="B16" s="14"/>
      <c r="C16" s="14"/>
      <c r="D16" s="14"/>
      <c r="E16" s="15">
        <v>726.88</v>
      </c>
      <c r="F16" s="14" t="s">
        <v>19</v>
      </c>
      <c r="G16" s="30">
        <v>1</v>
      </c>
      <c r="H16" s="14" t="s">
        <v>20</v>
      </c>
      <c r="I16" s="16"/>
      <c r="J16" s="14">
        <v>0.687871450583315</v>
      </c>
      <c r="K16" s="14">
        <v>30</v>
      </c>
      <c r="L16" s="14">
        <v>6</v>
      </c>
      <c r="M16" s="14"/>
      <c r="N16" s="14"/>
      <c r="O16" s="14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7"/>
      <c r="AA16" s="18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9"/>
      <c r="AP16" s="14"/>
      <c r="AQ16" s="14"/>
      <c r="AR16" s="14"/>
      <c r="AS16" s="14"/>
      <c r="AT16" s="14"/>
      <c r="AU16" s="14"/>
      <c r="AV16" s="19"/>
      <c r="AW16" s="20">
        <v>2.86</v>
      </c>
      <c r="AX16" s="21">
        <v>77.59</v>
      </c>
    </row>
    <row r="17" spans="1:50" ht="13" x14ac:dyDescent="0.35">
      <c r="A17" s="14"/>
      <c r="B17" s="14"/>
      <c r="C17" s="14"/>
      <c r="D17" s="14"/>
      <c r="E17" s="15">
        <v>726.88</v>
      </c>
      <c r="F17" s="14" t="s">
        <v>19</v>
      </c>
      <c r="G17" s="30">
        <v>1</v>
      </c>
      <c r="H17" s="14" t="s">
        <v>20</v>
      </c>
      <c r="I17" s="16"/>
      <c r="J17" s="14">
        <v>0.137574290116663</v>
      </c>
      <c r="K17" s="14">
        <v>40</v>
      </c>
      <c r="L17" s="14">
        <v>6</v>
      </c>
      <c r="M17" s="14"/>
      <c r="N17" s="14"/>
      <c r="O17" s="14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7"/>
      <c r="AA17" s="18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9"/>
      <c r="AP17" s="14"/>
      <c r="AQ17" s="14"/>
      <c r="AR17" s="14"/>
      <c r="AS17" s="14"/>
      <c r="AT17" s="14"/>
      <c r="AU17" s="14"/>
      <c r="AV17" s="19"/>
      <c r="AW17" s="20">
        <v>8.59</v>
      </c>
      <c r="AX17" s="21">
        <v>68.989999999999995</v>
      </c>
    </row>
    <row r="18" spans="1:50" ht="13" x14ac:dyDescent="0.35">
      <c r="A18" s="14"/>
      <c r="B18" s="14"/>
      <c r="C18" s="14"/>
      <c r="D18" s="14"/>
      <c r="E18" s="15">
        <v>726.88</v>
      </c>
      <c r="F18" s="14" t="s">
        <v>19</v>
      </c>
      <c r="G18" s="30">
        <v>1</v>
      </c>
      <c r="H18" s="14" t="s">
        <v>20</v>
      </c>
      <c r="I18" s="16"/>
      <c r="J18" s="14">
        <v>0.275148580233326</v>
      </c>
      <c r="K18" s="14">
        <v>40</v>
      </c>
      <c r="L18" s="14">
        <v>6</v>
      </c>
      <c r="M18" s="14"/>
      <c r="N18" s="14"/>
      <c r="O18" s="14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7"/>
      <c r="AA18" s="18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9"/>
      <c r="AP18" s="14"/>
      <c r="AQ18" s="14"/>
      <c r="AR18" s="14"/>
      <c r="AS18" s="14"/>
      <c r="AT18" s="14"/>
      <c r="AU18" s="14"/>
      <c r="AV18" s="19"/>
      <c r="AW18" s="20">
        <v>6.94</v>
      </c>
      <c r="AX18" s="21">
        <v>74.95</v>
      </c>
    </row>
    <row r="19" spans="1:50" ht="13" x14ac:dyDescent="0.35">
      <c r="A19" s="14"/>
      <c r="B19" s="14"/>
      <c r="C19" s="14"/>
      <c r="D19" s="14"/>
      <c r="E19" s="15">
        <v>726.88</v>
      </c>
      <c r="F19" s="14" t="s">
        <v>19</v>
      </c>
      <c r="G19" s="30">
        <v>1</v>
      </c>
      <c r="H19" s="14" t="s">
        <v>20</v>
      </c>
      <c r="I19" s="16"/>
      <c r="J19" s="14">
        <v>0.412722870349989</v>
      </c>
      <c r="K19" s="14">
        <v>40</v>
      </c>
      <c r="L19" s="14">
        <v>6</v>
      </c>
      <c r="M19" s="14"/>
      <c r="N19" s="14"/>
      <c r="O19" s="14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7"/>
      <c r="AA19" s="18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9"/>
      <c r="AP19" s="14"/>
      <c r="AQ19" s="14"/>
      <c r="AR19" s="14"/>
      <c r="AS19" s="14"/>
      <c r="AT19" s="14"/>
      <c r="AU19" s="14"/>
      <c r="AV19" s="19"/>
      <c r="AW19" s="20">
        <v>6.28</v>
      </c>
      <c r="AX19" s="21">
        <v>77.34</v>
      </c>
    </row>
    <row r="20" spans="1:50" ht="13" x14ac:dyDescent="0.35">
      <c r="A20" s="14"/>
      <c r="B20" s="14"/>
      <c r="C20" s="14"/>
      <c r="D20" s="14"/>
      <c r="E20" s="15">
        <v>726.88</v>
      </c>
      <c r="F20" s="14" t="s">
        <v>19</v>
      </c>
      <c r="G20" s="30">
        <v>1</v>
      </c>
      <c r="H20" s="14" t="s">
        <v>20</v>
      </c>
      <c r="I20" s="16"/>
      <c r="J20" s="14">
        <v>0.550297160466652</v>
      </c>
      <c r="K20" s="14">
        <v>40</v>
      </c>
      <c r="L20" s="14">
        <v>6</v>
      </c>
      <c r="M20" s="14"/>
      <c r="N20" s="14"/>
      <c r="O20" s="14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7"/>
      <c r="AA20" s="18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9"/>
      <c r="AP20" s="14"/>
      <c r="AQ20" s="14"/>
      <c r="AR20" s="14"/>
      <c r="AS20" s="14"/>
      <c r="AT20" s="14"/>
      <c r="AU20" s="14"/>
      <c r="AV20" s="19"/>
      <c r="AW20" s="20">
        <v>5.5</v>
      </c>
      <c r="AX20" s="21">
        <v>80.12</v>
      </c>
    </row>
    <row r="21" spans="1:50" ht="13" x14ac:dyDescent="0.35">
      <c r="A21" s="14"/>
      <c r="B21" s="14"/>
      <c r="C21" s="14"/>
      <c r="D21" s="14"/>
      <c r="E21" s="15">
        <v>726.88</v>
      </c>
      <c r="F21" s="14" t="s">
        <v>19</v>
      </c>
      <c r="G21" s="30">
        <v>1</v>
      </c>
      <c r="H21" s="14" t="s">
        <v>20</v>
      </c>
      <c r="I21" s="16"/>
      <c r="J21" s="14">
        <v>0.687871450583315</v>
      </c>
      <c r="K21" s="14">
        <v>40</v>
      </c>
      <c r="L21" s="14">
        <v>6</v>
      </c>
      <c r="M21" s="14"/>
      <c r="N21" s="14"/>
      <c r="O21" s="14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7"/>
      <c r="AA21" s="18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9"/>
      <c r="AP21" s="14"/>
      <c r="AQ21" s="14"/>
      <c r="AR21" s="14"/>
      <c r="AS21" s="14"/>
      <c r="AT21" s="14"/>
      <c r="AU21" s="14"/>
      <c r="AV21" s="19"/>
      <c r="AW21" s="20">
        <v>4.57</v>
      </c>
      <c r="AX21" s="21">
        <v>83.5</v>
      </c>
    </row>
    <row r="22" spans="1:50" ht="13" x14ac:dyDescent="0.35">
      <c r="A22" s="14"/>
      <c r="B22" s="14"/>
      <c r="C22" s="14"/>
      <c r="D22" s="14"/>
      <c r="E22" s="15">
        <v>726.88</v>
      </c>
      <c r="F22" s="14" t="s">
        <v>19</v>
      </c>
      <c r="G22" s="30">
        <v>1</v>
      </c>
      <c r="H22" s="14" t="s">
        <v>20</v>
      </c>
      <c r="I22" s="16"/>
      <c r="J22" s="14">
        <v>0.137574290116663</v>
      </c>
      <c r="K22" s="14">
        <v>50</v>
      </c>
      <c r="L22" s="14">
        <v>6</v>
      </c>
      <c r="M22" s="14"/>
      <c r="N22" s="14"/>
      <c r="O22" s="14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7"/>
      <c r="AA22" s="18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9"/>
      <c r="AP22" s="14"/>
      <c r="AQ22" s="14"/>
      <c r="AR22" s="14"/>
      <c r="AS22" s="14"/>
      <c r="AT22" s="14"/>
      <c r="AU22" s="14"/>
      <c r="AV22" s="19"/>
      <c r="AW22" s="20">
        <v>12.22</v>
      </c>
      <c r="AX22" s="21">
        <v>771.54</v>
      </c>
    </row>
    <row r="23" spans="1:50" ht="13" x14ac:dyDescent="0.35">
      <c r="A23" s="14"/>
      <c r="B23" s="14"/>
      <c r="C23" s="14"/>
      <c r="D23" s="14"/>
      <c r="E23" s="15">
        <v>726.88</v>
      </c>
      <c r="F23" s="14" t="s">
        <v>19</v>
      </c>
      <c r="G23" s="30">
        <v>1</v>
      </c>
      <c r="H23" s="14" t="s">
        <v>20</v>
      </c>
      <c r="I23" s="16"/>
      <c r="J23" s="14">
        <v>0.275148580233326</v>
      </c>
      <c r="K23" s="14">
        <v>50</v>
      </c>
      <c r="L23" s="14">
        <v>6</v>
      </c>
      <c r="M23" s="14"/>
      <c r="N23" s="14"/>
      <c r="O23" s="14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7"/>
      <c r="AA23" s="18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9"/>
      <c r="AP23" s="14"/>
      <c r="AQ23" s="14"/>
      <c r="AR23" s="14"/>
      <c r="AS23" s="14"/>
      <c r="AT23" s="14"/>
      <c r="AU23" s="14"/>
      <c r="AV23" s="19"/>
      <c r="AW23" s="20">
        <v>9.3000000000000007</v>
      </c>
      <c r="AX23" s="21">
        <v>78.33</v>
      </c>
    </row>
    <row r="24" spans="1:50" ht="13" x14ac:dyDescent="0.35">
      <c r="A24" s="14"/>
      <c r="B24" s="14"/>
      <c r="C24" s="14"/>
      <c r="D24" s="14"/>
      <c r="E24" s="15">
        <v>726.88</v>
      </c>
      <c r="F24" s="14" t="s">
        <v>19</v>
      </c>
      <c r="G24" s="30">
        <v>1</v>
      </c>
      <c r="H24" s="14" t="s">
        <v>20</v>
      </c>
      <c r="I24" s="16"/>
      <c r="J24" s="14">
        <v>0.412722870349989</v>
      </c>
      <c r="K24" s="14">
        <v>50</v>
      </c>
      <c r="L24" s="14">
        <v>6</v>
      </c>
      <c r="M24" s="14"/>
      <c r="N24" s="14"/>
      <c r="O24" s="14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7"/>
      <c r="AA24" s="18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9"/>
      <c r="AP24" s="14"/>
      <c r="AQ24" s="14"/>
      <c r="AR24" s="14"/>
      <c r="AS24" s="14"/>
      <c r="AT24" s="14"/>
      <c r="AU24" s="14"/>
      <c r="AV24" s="19"/>
      <c r="AW24" s="20">
        <v>7.93</v>
      </c>
      <c r="AX24" s="21">
        <v>81.540000000000006</v>
      </c>
    </row>
    <row r="25" spans="1:50" ht="13" x14ac:dyDescent="0.35">
      <c r="A25" s="14"/>
      <c r="B25" s="14"/>
      <c r="C25" s="14"/>
      <c r="D25" s="14"/>
      <c r="E25" s="15">
        <v>726.88</v>
      </c>
      <c r="F25" s="14" t="s">
        <v>19</v>
      </c>
      <c r="G25" s="30">
        <v>1</v>
      </c>
      <c r="H25" s="14" t="s">
        <v>20</v>
      </c>
      <c r="I25" s="16"/>
      <c r="J25" s="14">
        <v>0.550297160466652</v>
      </c>
      <c r="K25" s="14">
        <v>50</v>
      </c>
      <c r="L25" s="14">
        <v>6</v>
      </c>
      <c r="M25" s="14"/>
      <c r="N25" s="14"/>
      <c r="O25" s="14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7"/>
      <c r="AA25" s="18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9"/>
      <c r="AP25" s="14"/>
      <c r="AQ25" s="14"/>
      <c r="AR25" s="14"/>
      <c r="AS25" s="14"/>
      <c r="AT25" s="14"/>
      <c r="AU25" s="14"/>
      <c r="AV25" s="19"/>
      <c r="AW25" s="20">
        <v>6.39</v>
      </c>
      <c r="AX25" s="21">
        <v>85.13</v>
      </c>
    </row>
    <row r="26" spans="1:50" ht="13" x14ac:dyDescent="0.35">
      <c r="A26" s="14"/>
      <c r="B26" s="14"/>
      <c r="C26" s="14"/>
      <c r="D26" s="14"/>
      <c r="E26" s="15">
        <v>726.88</v>
      </c>
      <c r="F26" s="14" t="s">
        <v>19</v>
      </c>
      <c r="G26" s="30">
        <v>1</v>
      </c>
      <c r="H26" s="14" t="s">
        <v>20</v>
      </c>
      <c r="I26" s="16"/>
      <c r="J26" s="14">
        <v>0.687871450583315</v>
      </c>
      <c r="K26" s="14">
        <v>50</v>
      </c>
      <c r="L26" s="14">
        <v>6</v>
      </c>
      <c r="M26" s="14"/>
      <c r="N26" s="14"/>
      <c r="O26" s="14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7"/>
      <c r="AA26" s="18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9"/>
      <c r="AP26" s="14"/>
      <c r="AQ26" s="14"/>
      <c r="AR26" s="14"/>
      <c r="AS26" s="14"/>
      <c r="AT26" s="14"/>
      <c r="AU26" s="14"/>
      <c r="AV26" s="19"/>
      <c r="AW26" s="20">
        <v>5.5</v>
      </c>
      <c r="AX26" s="21">
        <v>87.18</v>
      </c>
    </row>
    <row r="27" spans="1:50" ht="15" x14ac:dyDescent="0.35">
      <c r="A27" s="14">
        <f>COUNTA($B$2:B27)</f>
        <v>4</v>
      </c>
      <c r="B27" s="14" t="s">
        <v>79</v>
      </c>
      <c r="C27" s="14" t="s">
        <v>18</v>
      </c>
      <c r="D27" s="14" t="s">
        <v>80</v>
      </c>
      <c r="E27" s="15">
        <v>641.84</v>
      </c>
      <c r="F27" s="14" t="s">
        <v>19</v>
      </c>
      <c r="G27" s="30">
        <v>1</v>
      </c>
      <c r="H27" s="14" t="s">
        <v>20</v>
      </c>
      <c r="I27" s="16" t="s">
        <v>21</v>
      </c>
      <c r="J27" s="14">
        <v>1.0000000000000001E-5</v>
      </c>
      <c r="K27" s="14">
        <v>30</v>
      </c>
      <c r="L27" s="14">
        <v>6</v>
      </c>
      <c r="M27" s="14"/>
      <c r="N27" s="14" t="s">
        <v>22</v>
      </c>
      <c r="O27" s="14" t="s">
        <v>23</v>
      </c>
      <c r="P27" s="15">
        <v>-0.38353053448388003</v>
      </c>
      <c r="Q27" s="15">
        <f t="shared" si="0"/>
        <v>-10.436401497893714</v>
      </c>
      <c r="R27" s="15">
        <v>-0.22808129872024799</v>
      </c>
      <c r="S27" s="15">
        <f t="shared" si="1"/>
        <v>-6.2064106859413224</v>
      </c>
      <c r="T27" s="15">
        <f t="shared" ref="T27:T71" si="9">R27-P27</f>
        <v>0.15544923576363204</v>
      </c>
      <c r="U27" s="15">
        <f t="shared" si="2"/>
        <v>4.2299908119523915</v>
      </c>
      <c r="V27" s="15">
        <f t="shared" si="3"/>
        <v>10.436401497893714</v>
      </c>
      <c r="W27" s="15">
        <f t="shared" si="4"/>
        <v>6.2064106859413224</v>
      </c>
      <c r="X27" s="15">
        <f t="shared" si="5"/>
        <v>8.3214060919175186</v>
      </c>
      <c r="Y27" s="15">
        <f t="shared" si="6"/>
        <v>2.1149954059761957</v>
      </c>
      <c r="Z27" s="17">
        <v>1.6702128999999999</v>
      </c>
      <c r="AA27" s="18">
        <f t="shared" ref="AA27:AA71" si="10">Z27/0.393456</f>
        <v>4.2449801248424217</v>
      </c>
      <c r="AB27" s="15">
        <f t="shared" si="7"/>
        <v>-0.28207979370821012</v>
      </c>
      <c r="AC27" s="15">
        <v>-1748.20375728772</v>
      </c>
      <c r="AD27" s="15">
        <f t="shared" si="8"/>
        <v>-47571.065849381092</v>
      </c>
      <c r="AE27" s="15"/>
      <c r="AF27" s="15">
        <f t="shared" ref="AF27:AF71" si="11">(X27^2)/(2*Y27)</f>
        <v>16.370200888129339</v>
      </c>
      <c r="AG27" s="15">
        <f t="shared" ref="AG27:AG71" si="12">(3*V27+W27)^2/16/(V27-W27)</f>
        <v>20.795278359835123</v>
      </c>
      <c r="AH27" s="15">
        <f t="shared" ref="AH27:AH71" si="13">(V27+3*W27)^2/16/(V27-W27)</f>
        <v>12.473872267917606</v>
      </c>
      <c r="AI27" s="15"/>
      <c r="AJ27" s="15"/>
      <c r="AK27" s="15"/>
      <c r="AL27" s="15"/>
      <c r="AM27" s="15"/>
      <c r="AN27" s="15"/>
      <c r="AO27" s="19"/>
      <c r="AP27" s="14"/>
      <c r="AQ27" s="14"/>
      <c r="AR27" s="14"/>
      <c r="AS27" s="14"/>
      <c r="AT27" s="14"/>
      <c r="AU27" s="14"/>
      <c r="AV27" s="19"/>
      <c r="AW27" s="20"/>
      <c r="AX27" s="21">
        <v>8.8800000000000008</v>
      </c>
    </row>
    <row r="28" spans="1:50" ht="13" x14ac:dyDescent="0.35">
      <c r="A28" s="14"/>
      <c r="B28" s="14"/>
      <c r="C28" s="14"/>
      <c r="D28" s="14"/>
      <c r="E28" s="15">
        <v>641.84</v>
      </c>
      <c r="F28" s="14" t="s">
        <v>19</v>
      </c>
      <c r="G28" s="30">
        <v>1</v>
      </c>
      <c r="H28" s="14" t="s">
        <v>20</v>
      </c>
      <c r="I28" s="16"/>
      <c r="J28" s="14">
        <v>1E-4</v>
      </c>
      <c r="K28" s="14">
        <v>30</v>
      </c>
      <c r="L28" s="14">
        <v>6</v>
      </c>
      <c r="M28" s="14"/>
      <c r="N28" s="14"/>
      <c r="O28" s="14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7"/>
      <c r="AA28" s="18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9"/>
      <c r="AP28" s="14"/>
      <c r="AQ28" s="14"/>
      <c r="AR28" s="14"/>
      <c r="AS28" s="14"/>
      <c r="AT28" s="14"/>
      <c r="AU28" s="14"/>
      <c r="AV28" s="19"/>
      <c r="AW28" s="20"/>
      <c r="AX28" s="21">
        <v>28.88</v>
      </c>
    </row>
    <row r="29" spans="1:50" ht="13" x14ac:dyDescent="0.35">
      <c r="A29" s="14"/>
      <c r="B29" s="14"/>
      <c r="C29" s="14"/>
      <c r="D29" s="14"/>
      <c r="E29" s="15">
        <v>641.84</v>
      </c>
      <c r="F29" s="14" t="s">
        <v>19</v>
      </c>
      <c r="G29" s="30">
        <v>1</v>
      </c>
      <c r="H29" s="14" t="s">
        <v>20</v>
      </c>
      <c r="I29" s="16"/>
      <c r="J29" s="14">
        <v>5.0000000000000001E-4</v>
      </c>
      <c r="K29" s="14">
        <v>30</v>
      </c>
      <c r="L29" s="14">
        <v>6</v>
      </c>
      <c r="M29" s="14"/>
      <c r="N29" s="14"/>
      <c r="O29" s="14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7"/>
      <c r="AA29" s="18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9"/>
      <c r="AP29" s="14"/>
      <c r="AQ29" s="14"/>
      <c r="AR29" s="14"/>
      <c r="AS29" s="14"/>
      <c r="AT29" s="14"/>
      <c r="AU29" s="14"/>
      <c r="AV29" s="19"/>
      <c r="AW29" s="20"/>
      <c r="AX29" s="21">
        <v>30</v>
      </c>
    </row>
    <row r="30" spans="1:50" ht="13" x14ac:dyDescent="0.35">
      <c r="A30" s="14"/>
      <c r="B30" s="14"/>
      <c r="C30" s="14"/>
      <c r="D30" s="14"/>
      <c r="E30" s="15">
        <v>641.84</v>
      </c>
      <c r="F30" s="14" t="s">
        <v>19</v>
      </c>
      <c r="G30" s="30">
        <v>1</v>
      </c>
      <c r="H30" s="14" t="s">
        <v>20</v>
      </c>
      <c r="I30" s="16"/>
      <c r="J30" s="14">
        <v>1E-3</v>
      </c>
      <c r="K30" s="14">
        <v>30</v>
      </c>
      <c r="L30" s="14">
        <v>6</v>
      </c>
      <c r="M30" s="14"/>
      <c r="N30" s="14"/>
      <c r="O30" s="14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7"/>
      <c r="AA30" s="18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9"/>
      <c r="AP30" s="14"/>
      <c r="AQ30" s="14"/>
      <c r="AR30" s="14"/>
      <c r="AS30" s="14"/>
      <c r="AT30" s="14"/>
      <c r="AU30" s="14"/>
      <c r="AV30" s="19"/>
      <c r="AW30" s="20"/>
      <c r="AX30" s="21">
        <v>45.55</v>
      </c>
    </row>
    <row r="31" spans="1:50" ht="13" x14ac:dyDescent="0.35">
      <c r="A31" s="14"/>
      <c r="B31" s="14"/>
      <c r="C31" s="14"/>
      <c r="D31" s="14"/>
      <c r="E31" s="15">
        <v>641.84</v>
      </c>
      <c r="F31" s="14" t="s">
        <v>19</v>
      </c>
      <c r="G31" s="30">
        <v>1</v>
      </c>
      <c r="H31" s="14" t="s">
        <v>20</v>
      </c>
      <c r="I31" s="16"/>
      <c r="J31" s="14">
        <v>5.0000000000000001E-3</v>
      </c>
      <c r="K31" s="14">
        <v>30</v>
      </c>
      <c r="L31" s="14">
        <v>6</v>
      </c>
      <c r="M31" s="14"/>
      <c r="N31" s="14"/>
      <c r="O31" s="14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7"/>
      <c r="AA31" s="18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9"/>
      <c r="AP31" s="14"/>
      <c r="AQ31" s="14"/>
      <c r="AR31" s="14"/>
      <c r="AS31" s="14"/>
      <c r="AT31" s="14"/>
      <c r="AU31" s="14"/>
      <c r="AV31" s="19"/>
      <c r="AW31" s="20"/>
      <c r="AX31" s="21">
        <v>68.88</v>
      </c>
    </row>
    <row r="32" spans="1:50" ht="13" x14ac:dyDescent="0.35">
      <c r="A32" s="14"/>
      <c r="B32" s="14"/>
      <c r="C32" s="14"/>
      <c r="D32" s="14"/>
      <c r="E32" s="15">
        <v>641.84</v>
      </c>
      <c r="F32" s="14" t="s">
        <v>19</v>
      </c>
      <c r="G32" s="30">
        <v>1</v>
      </c>
      <c r="H32" s="14" t="s">
        <v>20</v>
      </c>
      <c r="I32" s="16"/>
      <c r="J32" s="14">
        <v>0.01</v>
      </c>
      <c r="K32" s="14">
        <v>30</v>
      </c>
      <c r="L32" s="14">
        <v>6</v>
      </c>
      <c r="M32" s="14"/>
      <c r="N32" s="14"/>
      <c r="O32" s="14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7"/>
      <c r="AA32" s="18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9"/>
      <c r="AP32" s="14"/>
      <c r="AQ32" s="14"/>
      <c r="AR32" s="14"/>
      <c r="AS32" s="14"/>
      <c r="AT32" s="14"/>
      <c r="AU32" s="14"/>
      <c r="AV32" s="19"/>
      <c r="AW32" s="20"/>
      <c r="AX32" s="21">
        <v>72.22</v>
      </c>
    </row>
    <row r="33" spans="1:50" ht="13" x14ac:dyDescent="0.35">
      <c r="A33" s="14"/>
      <c r="B33" s="14"/>
      <c r="C33" s="14"/>
      <c r="D33" s="14"/>
      <c r="E33" s="15">
        <v>641.84</v>
      </c>
      <c r="F33" s="14" t="s">
        <v>19</v>
      </c>
      <c r="G33" s="30">
        <v>1</v>
      </c>
      <c r="H33" s="14" t="s">
        <v>20</v>
      </c>
      <c r="I33" s="16"/>
      <c r="J33" s="14">
        <v>1.0000000000000001E-5</v>
      </c>
      <c r="K33" s="14">
        <v>40</v>
      </c>
      <c r="L33" s="14">
        <v>6</v>
      </c>
      <c r="M33" s="14"/>
      <c r="N33" s="14"/>
      <c r="O33" s="14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7"/>
      <c r="AA33" s="18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9"/>
      <c r="AP33" s="14"/>
      <c r="AQ33" s="14"/>
      <c r="AR33" s="14"/>
      <c r="AS33" s="14"/>
      <c r="AT33" s="14"/>
      <c r="AU33" s="14"/>
      <c r="AV33" s="19"/>
      <c r="AW33" s="20"/>
      <c r="AX33" s="21">
        <v>29.52</v>
      </c>
    </row>
    <row r="34" spans="1:50" ht="13" x14ac:dyDescent="0.35">
      <c r="A34" s="14"/>
      <c r="B34" s="14"/>
      <c r="C34" s="14"/>
      <c r="D34" s="14"/>
      <c r="E34" s="15">
        <v>641.84</v>
      </c>
      <c r="F34" s="14" t="s">
        <v>19</v>
      </c>
      <c r="G34" s="30">
        <v>1</v>
      </c>
      <c r="H34" s="14" t="s">
        <v>20</v>
      </c>
      <c r="I34" s="16"/>
      <c r="J34" s="14">
        <v>1E-4</v>
      </c>
      <c r="K34" s="14">
        <v>40</v>
      </c>
      <c r="L34" s="14">
        <v>6</v>
      </c>
      <c r="M34" s="14"/>
      <c r="N34" s="14"/>
      <c r="O34" s="14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7"/>
      <c r="AA34" s="18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9"/>
      <c r="AP34" s="14"/>
      <c r="AQ34" s="14"/>
      <c r="AR34" s="14"/>
      <c r="AS34" s="14"/>
      <c r="AT34" s="14"/>
      <c r="AU34" s="14"/>
      <c r="AV34" s="19"/>
      <c r="AW34" s="20"/>
      <c r="AX34" s="21">
        <v>56.69</v>
      </c>
    </row>
    <row r="35" spans="1:50" ht="13" x14ac:dyDescent="0.35">
      <c r="A35" s="14"/>
      <c r="B35" s="14"/>
      <c r="C35" s="14"/>
      <c r="D35" s="14"/>
      <c r="E35" s="15">
        <v>641.84</v>
      </c>
      <c r="F35" s="14" t="s">
        <v>19</v>
      </c>
      <c r="G35" s="30">
        <v>1</v>
      </c>
      <c r="H35" s="14" t="s">
        <v>20</v>
      </c>
      <c r="I35" s="16"/>
      <c r="J35" s="14">
        <v>5.0000000000000001E-4</v>
      </c>
      <c r="K35" s="14">
        <v>40</v>
      </c>
      <c r="L35" s="14">
        <v>6</v>
      </c>
      <c r="M35" s="14"/>
      <c r="N35" s="14"/>
      <c r="O35" s="14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7"/>
      <c r="AA35" s="18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9"/>
      <c r="AP35" s="14"/>
      <c r="AQ35" s="14"/>
      <c r="AR35" s="14"/>
      <c r="AS35" s="14"/>
      <c r="AT35" s="14"/>
      <c r="AU35" s="14"/>
      <c r="AV35" s="19"/>
      <c r="AW35" s="20"/>
      <c r="AX35" s="21">
        <v>70.86</v>
      </c>
    </row>
    <row r="36" spans="1:50" ht="13" x14ac:dyDescent="0.35">
      <c r="A36" s="14"/>
      <c r="B36" s="14"/>
      <c r="C36" s="14"/>
      <c r="D36" s="14"/>
      <c r="E36" s="15">
        <v>641.84</v>
      </c>
      <c r="F36" s="14" t="s">
        <v>19</v>
      </c>
      <c r="G36" s="30">
        <v>1</v>
      </c>
      <c r="H36" s="14" t="s">
        <v>20</v>
      </c>
      <c r="I36" s="16"/>
      <c r="J36" s="14">
        <v>1E-3</v>
      </c>
      <c r="K36" s="14">
        <v>40</v>
      </c>
      <c r="L36" s="14">
        <v>6</v>
      </c>
      <c r="M36" s="14"/>
      <c r="N36" s="14"/>
      <c r="O36" s="14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7"/>
      <c r="AA36" s="18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9"/>
      <c r="AP36" s="14"/>
      <c r="AQ36" s="14"/>
      <c r="AR36" s="14"/>
      <c r="AS36" s="14"/>
      <c r="AT36" s="14"/>
      <c r="AU36" s="14"/>
      <c r="AV36" s="19"/>
      <c r="AW36" s="20"/>
      <c r="AX36" s="21">
        <v>76.38</v>
      </c>
    </row>
    <row r="37" spans="1:50" ht="13" x14ac:dyDescent="0.35">
      <c r="A37" s="14"/>
      <c r="B37" s="14"/>
      <c r="C37" s="14"/>
      <c r="D37" s="14"/>
      <c r="E37" s="15">
        <v>641.84</v>
      </c>
      <c r="F37" s="14" t="s">
        <v>19</v>
      </c>
      <c r="G37" s="30">
        <v>1</v>
      </c>
      <c r="H37" s="14" t="s">
        <v>20</v>
      </c>
      <c r="I37" s="16"/>
      <c r="J37" s="14">
        <v>5.0000000000000001E-3</v>
      </c>
      <c r="K37" s="14">
        <v>40</v>
      </c>
      <c r="L37" s="14">
        <v>6</v>
      </c>
      <c r="M37" s="14"/>
      <c r="N37" s="14"/>
      <c r="O37" s="14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7"/>
      <c r="AA37" s="18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9"/>
      <c r="AP37" s="14"/>
      <c r="AQ37" s="14"/>
      <c r="AR37" s="14"/>
      <c r="AS37" s="14"/>
      <c r="AT37" s="14"/>
      <c r="AU37" s="14"/>
      <c r="AV37" s="19"/>
      <c r="AW37" s="20"/>
      <c r="AX37" s="21">
        <v>82.28</v>
      </c>
    </row>
    <row r="38" spans="1:50" ht="13" x14ac:dyDescent="0.35">
      <c r="A38" s="14"/>
      <c r="B38" s="14"/>
      <c r="C38" s="14"/>
      <c r="D38" s="14"/>
      <c r="E38" s="15">
        <v>641.84</v>
      </c>
      <c r="F38" s="14" t="s">
        <v>19</v>
      </c>
      <c r="G38" s="30">
        <v>1</v>
      </c>
      <c r="H38" s="14" t="s">
        <v>20</v>
      </c>
      <c r="I38" s="16"/>
      <c r="J38" s="14">
        <v>0.01</v>
      </c>
      <c r="K38" s="14">
        <v>40</v>
      </c>
      <c r="L38" s="14">
        <v>6</v>
      </c>
      <c r="M38" s="14"/>
      <c r="N38" s="14"/>
      <c r="O38" s="14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7"/>
      <c r="AA38" s="18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9"/>
      <c r="AP38" s="14"/>
      <c r="AQ38" s="14"/>
      <c r="AR38" s="14"/>
      <c r="AS38" s="14"/>
      <c r="AT38" s="14"/>
      <c r="AU38" s="14"/>
      <c r="AV38" s="19"/>
      <c r="AW38" s="20"/>
      <c r="AX38" s="21">
        <v>85.43</v>
      </c>
    </row>
    <row r="39" spans="1:50" ht="13" x14ac:dyDescent="0.35">
      <c r="A39" s="14"/>
      <c r="B39" s="14"/>
      <c r="C39" s="14"/>
      <c r="D39" s="14"/>
      <c r="E39" s="15">
        <v>641.84</v>
      </c>
      <c r="F39" s="14" t="s">
        <v>19</v>
      </c>
      <c r="G39" s="30">
        <v>1</v>
      </c>
      <c r="H39" s="14" t="s">
        <v>20</v>
      </c>
      <c r="I39" s="16"/>
      <c r="J39" s="14">
        <v>1.0000000000000001E-5</v>
      </c>
      <c r="K39" s="14">
        <v>50</v>
      </c>
      <c r="L39" s="14">
        <v>6</v>
      </c>
      <c r="M39" s="14"/>
      <c r="N39" s="14"/>
      <c r="O39" s="14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7"/>
      <c r="AA39" s="18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9"/>
      <c r="AP39" s="14"/>
      <c r="AQ39" s="14"/>
      <c r="AR39" s="14"/>
      <c r="AS39" s="14"/>
      <c r="AT39" s="14"/>
      <c r="AU39" s="14"/>
      <c r="AV39" s="19"/>
      <c r="AW39" s="20"/>
      <c r="AX39" s="21">
        <v>33.76</v>
      </c>
    </row>
    <row r="40" spans="1:50" ht="13" x14ac:dyDescent="0.35">
      <c r="A40" s="14"/>
      <c r="B40" s="14"/>
      <c r="C40" s="14"/>
      <c r="D40" s="14"/>
      <c r="E40" s="15">
        <v>641.84</v>
      </c>
      <c r="F40" s="14" t="s">
        <v>19</v>
      </c>
      <c r="G40" s="30">
        <v>1</v>
      </c>
      <c r="H40" s="14" t="s">
        <v>20</v>
      </c>
      <c r="I40" s="16"/>
      <c r="J40" s="14">
        <v>1E-4</v>
      </c>
      <c r="K40" s="14">
        <v>50</v>
      </c>
      <c r="L40" s="14">
        <v>6</v>
      </c>
      <c r="M40" s="14"/>
      <c r="N40" s="14"/>
      <c r="O40" s="14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7"/>
      <c r="AA40" s="18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9"/>
      <c r="AP40" s="14"/>
      <c r="AQ40" s="14"/>
      <c r="AR40" s="14"/>
      <c r="AS40" s="14"/>
      <c r="AT40" s="14"/>
      <c r="AU40" s="14"/>
      <c r="AV40" s="19"/>
      <c r="AW40" s="20"/>
      <c r="AX40" s="21">
        <v>61.26</v>
      </c>
    </row>
    <row r="41" spans="1:50" ht="13" x14ac:dyDescent="0.35">
      <c r="A41" s="14"/>
      <c r="B41" s="14"/>
      <c r="C41" s="14"/>
      <c r="D41" s="14"/>
      <c r="E41" s="15">
        <v>641.84</v>
      </c>
      <c r="F41" s="14" t="s">
        <v>19</v>
      </c>
      <c r="G41" s="30">
        <v>1</v>
      </c>
      <c r="H41" s="14" t="s">
        <v>20</v>
      </c>
      <c r="I41" s="16"/>
      <c r="J41" s="14">
        <v>5.0000000000000001E-4</v>
      </c>
      <c r="K41" s="14">
        <v>50</v>
      </c>
      <c r="L41" s="14">
        <v>6</v>
      </c>
      <c r="M41" s="14"/>
      <c r="N41" s="14"/>
      <c r="O41" s="14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7"/>
      <c r="AA41" s="18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9"/>
      <c r="AP41" s="14"/>
      <c r="AQ41" s="14"/>
      <c r="AR41" s="14"/>
      <c r="AS41" s="14"/>
      <c r="AT41" s="14"/>
      <c r="AU41" s="14"/>
      <c r="AV41" s="19"/>
      <c r="AW41" s="20"/>
      <c r="AX41" s="21">
        <v>70.5</v>
      </c>
    </row>
    <row r="42" spans="1:50" ht="13" x14ac:dyDescent="0.35">
      <c r="A42" s="14"/>
      <c r="B42" s="14"/>
      <c r="C42" s="14"/>
      <c r="D42" s="14"/>
      <c r="E42" s="15">
        <v>641.84</v>
      </c>
      <c r="F42" s="14" t="s">
        <v>19</v>
      </c>
      <c r="G42" s="30">
        <v>1</v>
      </c>
      <c r="H42" s="14" t="s">
        <v>20</v>
      </c>
      <c r="I42" s="16"/>
      <c r="J42" s="14">
        <v>1E-3</v>
      </c>
      <c r="K42" s="14">
        <v>50</v>
      </c>
      <c r="L42" s="14">
        <v>6</v>
      </c>
      <c r="M42" s="14"/>
      <c r="N42" s="14"/>
      <c r="O42" s="14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7"/>
      <c r="AA42" s="18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9"/>
      <c r="AP42" s="14"/>
      <c r="AQ42" s="14"/>
      <c r="AR42" s="14"/>
      <c r="AS42" s="14"/>
      <c r="AT42" s="14"/>
      <c r="AU42" s="14"/>
      <c r="AV42" s="19"/>
      <c r="AW42" s="20"/>
      <c r="AX42" s="21">
        <v>81.459999999999994</v>
      </c>
    </row>
    <row r="43" spans="1:50" ht="13" x14ac:dyDescent="0.35">
      <c r="A43" s="14"/>
      <c r="B43" s="14"/>
      <c r="C43" s="14"/>
      <c r="D43" s="14"/>
      <c r="E43" s="15">
        <v>641.84</v>
      </c>
      <c r="F43" s="14" t="s">
        <v>19</v>
      </c>
      <c r="G43" s="30">
        <v>1</v>
      </c>
      <c r="H43" s="14" t="s">
        <v>20</v>
      </c>
      <c r="I43" s="16"/>
      <c r="J43" s="14">
        <v>5.0000000000000001E-3</v>
      </c>
      <c r="K43" s="14">
        <v>50</v>
      </c>
      <c r="L43" s="14">
        <v>6</v>
      </c>
      <c r="M43" s="14"/>
      <c r="N43" s="14"/>
      <c r="O43" s="14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7"/>
      <c r="AA43" s="18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9"/>
      <c r="AP43" s="14"/>
      <c r="AQ43" s="14"/>
      <c r="AR43" s="14"/>
      <c r="AS43" s="14"/>
      <c r="AT43" s="14"/>
      <c r="AU43" s="14"/>
      <c r="AV43" s="19"/>
      <c r="AW43" s="20"/>
      <c r="AX43" s="21">
        <v>88.28</v>
      </c>
    </row>
    <row r="44" spans="1:50" ht="13" x14ac:dyDescent="0.35">
      <c r="A44" s="14"/>
      <c r="B44" s="14"/>
      <c r="C44" s="14"/>
      <c r="D44" s="14"/>
      <c r="E44" s="15">
        <v>641.84</v>
      </c>
      <c r="F44" s="14" t="s">
        <v>19</v>
      </c>
      <c r="G44" s="30">
        <v>1</v>
      </c>
      <c r="H44" s="14" t="s">
        <v>20</v>
      </c>
      <c r="I44" s="16"/>
      <c r="J44" s="14">
        <v>0.01</v>
      </c>
      <c r="K44" s="14">
        <v>50</v>
      </c>
      <c r="L44" s="14">
        <v>6</v>
      </c>
      <c r="M44" s="14"/>
      <c r="N44" s="14"/>
      <c r="O44" s="14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7"/>
      <c r="AA44" s="18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9"/>
      <c r="AP44" s="14"/>
      <c r="AQ44" s="14"/>
      <c r="AR44" s="14"/>
      <c r="AS44" s="14"/>
      <c r="AT44" s="14"/>
      <c r="AU44" s="14"/>
      <c r="AV44" s="19"/>
      <c r="AW44" s="20"/>
      <c r="AX44" s="21">
        <v>91.72</v>
      </c>
    </row>
    <row r="45" spans="1:50" ht="13" x14ac:dyDescent="0.35">
      <c r="A45" s="14"/>
      <c r="B45" s="14"/>
      <c r="C45" s="14"/>
      <c r="D45" s="14"/>
      <c r="E45" s="15">
        <v>641.84</v>
      </c>
      <c r="F45" s="14" t="s">
        <v>19</v>
      </c>
      <c r="G45" s="30">
        <v>1</v>
      </c>
      <c r="H45" s="14" t="s">
        <v>20</v>
      </c>
      <c r="I45" s="16"/>
      <c r="J45" s="14">
        <v>1.0000000000000001E-5</v>
      </c>
      <c r="K45" s="14">
        <v>60</v>
      </c>
      <c r="L45" s="14">
        <v>6</v>
      </c>
      <c r="M45" s="14"/>
      <c r="N45" s="14"/>
      <c r="O45" s="14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7"/>
      <c r="AA45" s="18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9"/>
      <c r="AP45" s="14"/>
      <c r="AQ45" s="14"/>
      <c r="AR45" s="14"/>
      <c r="AS45" s="14"/>
      <c r="AT45" s="14"/>
      <c r="AU45" s="14"/>
      <c r="AV45" s="19"/>
      <c r="AW45" s="20"/>
      <c r="AX45" s="21">
        <v>38.53</v>
      </c>
    </row>
    <row r="46" spans="1:50" ht="13" x14ac:dyDescent="0.35">
      <c r="A46" s="14"/>
      <c r="B46" s="14"/>
      <c r="C46" s="14"/>
      <c r="D46" s="14"/>
      <c r="E46" s="15">
        <v>641.84</v>
      </c>
      <c r="F46" s="14" t="s">
        <v>19</v>
      </c>
      <c r="G46" s="30">
        <v>1</v>
      </c>
      <c r="H46" s="14" t="s">
        <v>20</v>
      </c>
      <c r="I46" s="16"/>
      <c r="J46" s="14">
        <v>1E-4</v>
      </c>
      <c r="K46" s="14">
        <v>60</v>
      </c>
      <c r="L46" s="14">
        <v>6</v>
      </c>
      <c r="M46" s="14"/>
      <c r="N46" s="14"/>
      <c r="O46" s="14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7"/>
      <c r="AA46" s="18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9"/>
      <c r="AP46" s="14"/>
      <c r="AQ46" s="14"/>
      <c r="AR46" s="14"/>
      <c r="AS46" s="14"/>
      <c r="AT46" s="14"/>
      <c r="AU46" s="14"/>
      <c r="AV46" s="19"/>
      <c r="AW46" s="20"/>
      <c r="AX46" s="21">
        <v>72.650000000000006</v>
      </c>
    </row>
    <row r="47" spans="1:50" ht="13" x14ac:dyDescent="0.35">
      <c r="A47" s="14"/>
      <c r="B47" s="14"/>
      <c r="C47" s="14"/>
      <c r="D47" s="14"/>
      <c r="E47" s="15">
        <v>641.84</v>
      </c>
      <c r="F47" s="14" t="s">
        <v>19</v>
      </c>
      <c r="G47" s="30">
        <v>1</v>
      </c>
      <c r="H47" s="14" t="s">
        <v>20</v>
      </c>
      <c r="I47" s="16"/>
      <c r="J47" s="14">
        <v>5.0000000000000001E-4</v>
      </c>
      <c r="K47" s="14">
        <v>60</v>
      </c>
      <c r="L47" s="14">
        <v>6</v>
      </c>
      <c r="M47" s="14"/>
      <c r="N47" s="14"/>
      <c r="O47" s="14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7"/>
      <c r="AA47" s="18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9"/>
      <c r="AP47" s="14"/>
      <c r="AQ47" s="14"/>
      <c r="AR47" s="14"/>
      <c r="AS47" s="14"/>
      <c r="AT47" s="14"/>
      <c r="AU47" s="14"/>
      <c r="AV47" s="19"/>
      <c r="AW47" s="20"/>
      <c r="AX47" s="21">
        <v>82.09</v>
      </c>
    </row>
    <row r="48" spans="1:50" ht="13" x14ac:dyDescent="0.35">
      <c r="A48" s="14"/>
      <c r="B48" s="14"/>
      <c r="C48" s="14"/>
      <c r="D48" s="14"/>
      <c r="E48" s="15">
        <v>641.84</v>
      </c>
      <c r="F48" s="14" t="s">
        <v>19</v>
      </c>
      <c r="G48" s="30">
        <v>1</v>
      </c>
      <c r="H48" s="14" t="s">
        <v>20</v>
      </c>
      <c r="I48" s="16"/>
      <c r="J48" s="14">
        <v>1E-3</v>
      </c>
      <c r="K48" s="14">
        <v>60</v>
      </c>
      <c r="L48" s="14">
        <v>6</v>
      </c>
      <c r="M48" s="14"/>
      <c r="N48" s="14"/>
      <c r="O48" s="14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7"/>
      <c r="AA48" s="18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9"/>
      <c r="AP48" s="14"/>
      <c r="AQ48" s="14"/>
      <c r="AR48" s="14"/>
      <c r="AS48" s="14"/>
      <c r="AT48" s="14"/>
      <c r="AU48" s="14"/>
      <c r="AV48" s="19"/>
      <c r="AW48" s="20"/>
      <c r="AX48" s="21">
        <v>87.16</v>
      </c>
    </row>
    <row r="49" spans="1:50" ht="13" x14ac:dyDescent="0.35">
      <c r="A49" s="14"/>
      <c r="B49" s="14"/>
      <c r="C49" s="14"/>
      <c r="D49" s="14"/>
      <c r="E49" s="15">
        <v>641.84</v>
      </c>
      <c r="F49" s="14" t="s">
        <v>19</v>
      </c>
      <c r="G49" s="30">
        <v>1</v>
      </c>
      <c r="H49" s="14" t="s">
        <v>20</v>
      </c>
      <c r="I49" s="16"/>
      <c r="J49" s="14">
        <v>5.0000000000000001E-3</v>
      </c>
      <c r="K49" s="14">
        <v>60</v>
      </c>
      <c r="L49" s="14">
        <v>6</v>
      </c>
      <c r="M49" s="14"/>
      <c r="N49" s="14"/>
      <c r="O49" s="14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7"/>
      <c r="AA49" s="18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9"/>
      <c r="AP49" s="14"/>
      <c r="AQ49" s="14"/>
      <c r="AR49" s="14"/>
      <c r="AS49" s="14"/>
      <c r="AT49" s="14"/>
      <c r="AU49" s="14"/>
      <c r="AV49" s="19"/>
      <c r="AW49" s="20"/>
      <c r="AX49" s="21">
        <v>91.39</v>
      </c>
    </row>
    <row r="50" spans="1:50" ht="13" x14ac:dyDescent="0.35">
      <c r="A50" s="14"/>
      <c r="B50" s="14"/>
      <c r="C50" s="14"/>
      <c r="D50" s="14"/>
      <c r="E50" s="15">
        <v>641.84</v>
      </c>
      <c r="F50" s="14" t="s">
        <v>19</v>
      </c>
      <c r="G50" s="30">
        <v>1</v>
      </c>
      <c r="H50" s="14" t="s">
        <v>20</v>
      </c>
      <c r="I50" s="16"/>
      <c r="J50" s="14">
        <v>0.01</v>
      </c>
      <c r="K50" s="14">
        <v>60</v>
      </c>
      <c r="L50" s="14">
        <v>6</v>
      </c>
      <c r="M50" s="14"/>
      <c r="N50" s="14"/>
      <c r="O50" s="14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7"/>
      <c r="AA50" s="18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9"/>
      <c r="AP50" s="14"/>
      <c r="AQ50" s="14"/>
      <c r="AR50" s="14"/>
      <c r="AS50" s="14"/>
      <c r="AT50" s="14"/>
      <c r="AU50" s="14"/>
      <c r="AV50" s="19"/>
      <c r="AW50" s="20"/>
      <c r="AX50" s="21">
        <v>93.9</v>
      </c>
    </row>
    <row r="51" spans="1:50" ht="15" x14ac:dyDescent="0.35">
      <c r="A51" s="14">
        <f>COUNTA($B$2:B51)</f>
        <v>5</v>
      </c>
      <c r="B51" s="14" t="s">
        <v>81</v>
      </c>
      <c r="C51" s="14" t="s">
        <v>18</v>
      </c>
      <c r="D51" s="14" t="s">
        <v>82</v>
      </c>
      <c r="E51" s="15">
        <v>519.17999999999995</v>
      </c>
      <c r="F51" s="14" t="s">
        <v>19</v>
      </c>
      <c r="G51" s="30">
        <v>1</v>
      </c>
      <c r="H51" s="14" t="s">
        <v>20</v>
      </c>
      <c r="I51" s="16" t="s">
        <v>24</v>
      </c>
      <c r="J51" s="14">
        <v>9.6305712854886566E-2</v>
      </c>
      <c r="K51" s="14">
        <v>50</v>
      </c>
      <c r="L51" s="14">
        <v>1</v>
      </c>
      <c r="M51" s="14" t="s">
        <v>25</v>
      </c>
      <c r="N51" s="14" t="s">
        <v>22</v>
      </c>
      <c r="O51" s="14" t="s">
        <v>23</v>
      </c>
      <c r="P51" s="15">
        <v>-0.34936600000000001</v>
      </c>
      <c r="Q51" s="15">
        <f t="shared" si="0"/>
        <v>-9.5067367989872107</v>
      </c>
      <c r="R51" s="15">
        <v>-0.16970299999999999</v>
      </c>
      <c r="S51" s="15">
        <f t="shared" si="1"/>
        <v>-4.6178556442198913</v>
      </c>
      <c r="T51" s="15">
        <f t="shared" si="9"/>
        <v>0.17966300000000002</v>
      </c>
      <c r="U51" s="15">
        <f t="shared" si="2"/>
        <v>4.8888811547673194</v>
      </c>
      <c r="V51" s="15">
        <f t="shared" si="3"/>
        <v>9.5067367989872107</v>
      </c>
      <c r="W51" s="15">
        <f t="shared" si="4"/>
        <v>4.6178556442198913</v>
      </c>
      <c r="X51" s="15">
        <f t="shared" si="5"/>
        <v>7.0622962216035514</v>
      </c>
      <c r="Y51" s="15">
        <f t="shared" si="6"/>
        <v>2.4444405773836597</v>
      </c>
      <c r="Z51" s="17">
        <v>3.2087137999999999</v>
      </c>
      <c r="AA51" s="18">
        <f t="shared" si="10"/>
        <v>8.155203631409865</v>
      </c>
      <c r="AB51" s="15">
        <f t="shared" si="7"/>
        <v>-0.24278543921248422</v>
      </c>
      <c r="AC51" s="15">
        <v>-1951.6202886339599</v>
      </c>
      <c r="AD51" s="15">
        <f t="shared" si="8"/>
        <v>-53106.313767242689</v>
      </c>
      <c r="AE51" s="15"/>
      <c r="AF51" s="15">
        <f t="shared" si="11"/>
        <v>10.201930941405671</v>
      </c>
      <c r="AG51" s="15">
        <f t="shared" si="12"/>
        <v>14.038634124380403</v>
      </c>
      <c r="AH51" s="15">
        <f t="shared" si="13"/>
        <v>6.9763379027768524</v>
      </c>
      <c r="AI51" s="15"/>
      <c r="AJ51" s="15"/>
      <c r="AK51" s="15"/>
      <c r="AL51" s="15"/>
      <c r="AM51" s="15"/>
      <c r="AN51" s="15"/>
      <c r="AO51" s="19"/>
      <c r="AP51" s="14"/>
      <c r="AQ51" s="14"/>
      <c r="AR51" s="14"/>
      <c r="AS51" s="14"/>
      <c r="AT51" s="14"/>
      <c r="AU51" s="14"/>
      <c r="AV51" s="19"/>
      <c r="AW51" s="20"/>
      <c r="AX51" s="21">
        <v>36.5</v>
      </c>
    </row>
    <row r="52" spans="1:50" ht="13" x14ac:dyDescent="0.35">
      <c r="A52" s="14"/>
      <c r="B52" s="14"/>
      <c r="C52" s="14"/>
      <c r="D52" s="14"/>
      <c r="E52" s="15">
        <v>519.17999999999995</v>
      </c>
      <c r="F52" s="14" t="s">
        <v>19</v>
      </c>
      <c r="G52" s="30">
        <v>1</v>
      </c>
      <c r="H52" s="14" t="s">
        <v>20</v>
      </c>
      <c r="I52" s="16"/>
      <c r="J52" s="14">
        <v>0.19261142570977313</v>
      </c>
      <c r="K52" s="14">
        <v>50</v>
      </c>
      <c r="L52" s="14">
        <v>1</v>
      </c>
      <c r="M52" s="14" t="s">
        <v>25</v>
      </c>
      <c r="N52" s="14"/>
      <c r="O52" s="14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7"/>
      <c r="AA52" s="18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9"/>
      <c r="AP52" s="14"/>
      <c r="AQ52" s="14"/>
      <c r="AR52" s="14"/>
      <c r="AS52" s="14"/>
      <c r="AT52" s="14"/>
      <c r="AU52" s="14"/>
      <c r="AV52" s="19"/>
      <c r="AW52" s="20"/>
      <c r="AX52" s="21">
        <v>54.7</v>
      </c>
    </row>
    <row r="53" spans="1:50" ht="13" x14ac:dyDescent="0.35">
      <c r="A53" s="14"/>
      <c r="B53" s="14"/>
      <c r="C53" s="14"/>
      <c r="D53" s="14"/>
      <c r="E53" s="15">
        <v>519.17999999999995</v>
      </c>
      <c r="F53" s="14" t="s">
        <v>19</v>
      </c>
      <c r="G53" s="30">
        <v>1</v>
      </c>
      <c r="H53" s="14" t="s">
        <v>20</v>
      </c>
      <c r="I53" s="16"/>
      <c r="J53" s="14">
        <v>0.28891713856465967</v>
      </c>
      <c r="K53" s="14">
        <v>50</v>
      </c>
      <c r="L53" s="14">
        <v>1</v>
      </c>
      <c r="M53" s="14" t="s">
        <v>25</v>
      </c>
      <c r="N53" s="14"/>
      <c r="O53" s="14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7"/>
      <c r="AA53" s="18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9"/>
      <c r="AP53" s="14"/>
      <c r="AQ53" s="14"/>
      <c r="AR53" s="14"/>
      <c r="AS53" s="14"/>
      <c r="AT53" s="14"/>
      <c r="AU53" s="14"/>
      <c r="AV53" s="19"/>
      <c r="AW53" s="20"/>
      <c r="AX53" s="21">
        <v>63.7</v>
      </c>
    </row>
    <row r="54" spans="1:50" ht="13" x14ac:dyDescent="0.35">
      <c r="A54" s="14"/>
      <c r="B54" s="14"/>
      <c r="C54" s="14"/>
      <c r="D54" s="14"/>
      <c r="E54" s="15">
        <v>519.17999999999995</v>
      </c>
      <c r="F54" s="14" t="s">
        <v>19</v>
      </c>
      <c r="G54" s="30">
        <v>1</v>
      </c>
      <c r="H54" s="14" t="s">
        <v>20</v>
      </c>
      <c r="I54" s="16"/>
      <c r="J54" s="14">
        <v>0.38522285141954626</v>
      </c>
      <c r="K54" s="14">
        <v>50</v>
      </c>
      <c r="L54" s="14">
        <v>1</v>
      </c>
      <c r="M54" s="14" t="s">
        <v>25</v>
      </c>
      <c r="N54" s="14"/>
      <c r="O54" s="14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7"/>
      <c r="AA54" s="18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9"/>
      <c r="AP54" s="14"/>
      <c r="AQ54" s="14"/>
      <c r="AR54" s="14"/>
      <c r="AS54" s="14"/>
      <c r="AT54" s="14"/>
      <c r="AU54" s="14"/>
      <c r="AV54" s="19"/>
      <c r="AW54" s="20"/>
      <c r="AX54" s="21">
        <v>74.2</v>
      </c>
    </row>
    <row r="55" spans="1:50" ht="13" x14ac:dyDescent="0.35">
      <c r="A55" s="14"/>
      <c r="B55" s="14"/>
      <c r="C55" s="14"/>
      <c r="D55" s="14"/>
      <c r="E55" s="15">
        <v>519.17999999999995</v>
      </c>
      <c r="F55" s="14" t="s">
        <v>19</v>
      </c>
      <c r="G55" s="30">
        <v>1</v>
      </c>
      <c r="H55" s="14" t="s">
        <v>20</v>
      </c>
      <c r="I55" s="16"/>
      <c r="J55" s="14">
        <v>0.4815285642744328</v>
      </c>
      <c r="K55" s="14">
        <v>50</v>
      </c>
      <c r="L55" s="14">
        <v>1</v>
      </c>
      <c r="M55" s="14" t="s">
        <v>25</v>
      </c>
      <c r="N55" s="14"/>
      <c r="O55" s="14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7"/>
      <c r="AA55" s="18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9"/>
      <c r="AP55" s="14"/>
      <c r="AQ55" s="14"/>
      <c r="AR55" s="14"/>
      <c r="AS55" s="14"/>
      <c r="AT55" s="14"/>
      <c r="AU55" s="14"/>
      <c r="AV55" s="19"/>
      <c r="AW55" s="20"/>
      <c r="AX55" s="21">
        <v>89.6</v>
      </c>
    </row>
    <row r="56" spans="1:50" ht="13" x14ac:dyDescent="0.35">
      <c r="A56" s="14"/>
      <c r="B56" s="14"/>
      <c r="C56" s="14"/>
      <c r="D56" s="14"/>
      <c r="E56" s="15">
        <v>519.17999999999995</v>
      </c>
      <c r="F56" s="14" t="s">
        <v>19</v>
      </c>
      <c r="G56" s="30">
        <v>1</v>
      </c>
      <c r="H56" s="14" t="s">
        <v>20</v>
      </c>
      <c r="I56" s="16"/>
      <c r="J56" s="14">
        <v>9.6305712854886566E-2</v>
      </c>
      <c r="K56" s="14">
        <v>50</v>
      </c>
      <c r="L56" s="14">
        <v>1</v>
      </c>
      <c r="M56" s="14" t="s">
        <v>26</v>
      </c>
      <c r="N56" s="14"/>
      <c r="O56" s="14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7"/>
      <c r="AA56" s="18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9"/>
      <c r="AP56" s="14"/>
      <c r="AQ56" s="14"/>
      <c r="AR56" s="14"/>
      <c r="AS56" s="14"/>
      <c r="AT56" s="14"/>
      <c r="AU56" s="14"/>
      <c r="AV56" s="19"/>
      <c r="AW56" s="20"/>
      <c r="AX56" s="21">
        <v>35.1</v>
      </c>
    </row>
    <row r="57" spans="1:50" ht="13" x14ac:dyDescent="0.35">
      <c r="A57" s="14"/>
      <c r="B57" s="14"/>
      <c r="C57" s="14"/>
      <c r="D57" s="14"/>
      <c r="E57" s="15">
        <v>519.17999999999995</v>
      </c>
      <c r="F57" s="14" t="s">
        <v>19</v>
      </c>
      <c r="G57" s="30">
        <v>1</v>
      </c>
      <c r="H57" s="14" t="s">
        <v>20</v>
      </c>
      <c r="I57" s="16"/>
      <c r="J57" s="14">
        <v>0.19261142570977313</v>
      </c>
      <c r="K57" s="14">
        <v>50</v>
      </c>
      <c r="L57" s="14">
        <v>1</v>
      </c>
      <c r="M57" s="14" t="s">
        <v>26</v>
      </c>
      <c r="N57" s="14"/>
      <c r="O57" s="14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7"/>
      <c r="AA57" s="18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9"/>
      <c r="AP57" s="14"/>
      <c r="AQ57" s="14"/>
      <c r="AR57" s="14"/>
      <c r="AS57" s="14"/>
      <c r="AT57" s="14"/>
      <c r="AU57" s="14"/>
      <c r="AV57" s="19"/>
      <c r="AW57" s="20"/>
      <c r="AX57" s="21">
        <v>56.1</v>
      </c>
    </row>
    <row r="58" spans="1:50" ht="13" x14ac:dyDescent="0.35">
      <c r="A58" s="14"/>
      <c r="B58" s="14"/>
      <c r="C58" s="14"/>
      <c r="D58" s="14"/>
      <c r="E58" s="15">
        <v>519.17999999999995</v>
      </c>
      <c r="F58" s="14" t="s">
        <v>19</v>
      </c>
      <c r="G58" s="30">
        <v>1</v>
      </c>
      <c r="H58" s="14" t="s">
        <v>20</v>
      </c>
      <c r="I58" s="16"/>
      <c r="J58" s="14">
        <v>0.28891713856465967</v>
      </c>
      <c r="K58" s="14">
        <v>50</v>
      </c>
      <c r="L58" s="14">
        <v>1</v>
      </c>
      <c r="M58" s="14" t="s">
        <v>26</v>
      </c>
      <c r="N58" s="14"/>
      <c r="O58" s="14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7"/>
      <c r="AA58" s="18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9"/>
      <c r="AP58" s="14"/>
      <c r="AQ58" s="14"/>
      <c r="AR58" s="14"/>
      <c r="AS58" s="14"/>
      <c r="AT58" s="14"/>
      <c r="AU58" s="14"/>
      <c r="AV58" s="19"/>
      <c r="AW58" s="20"/>
      <c r="AX58" s="21">
        <v>67.2</v>
      </c>
    </row>
    <row r="59" spans="1:50" ht="13" x14ac:dyDescent="0.35">
      <c r="A59" s="14"/>
      <c r="B59" s="14"/>
      <c r="C59" s="14"/>
      <c r="D59" s="14"/>
      <c r="E59" s="15">
        <v>519.17999999999995</v>
      </c>
      <c r="F59" s="14" t="s">
        <v>19</v>
      </c>
      <c r="G59" s="30">
        <v>1</v>
      </c>
      <c r="H59" s="14" t="s">
        <v>20</v>
      </c>
      <c r="I59" s="16"/>
      <c r="J59" s="14">
        <v>0.38522285141954626</v>
      </c>
      <c r="K59" s="14">
        <v>50</v>
      </c>
      <c r="L59" s="14">
        <v>1</v>
      </c>
      <c r="M59" s="14" t="s">
        <v>26</v>
      </c>
      <c r="N59" s="14"/>
      <c r="O59" s="14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7"/>
      <c r="AA59" s="18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9"/>
      <c r="AP59" s="14"/>
      <c r="AQ59" s="14"/>
      <c r="AR59" s="14"/>
      <c r="AS59" s="14"/>
      <c r="AT59" s="14"/>
      <c r="AU59" s="14"/>
      <c r="AV59" s="19"/>
      <c r="AW59" s="20"/>
      <c r="AX59" s="21">
        <v>76.400000000000006</v>
      </c>
    </row>
    <row r="60" spans="1:50" ht="13" x14ac:dyDescent="0.35">
      <c r="A60" s="14"/>
      <c r="B60" s="14"/>
      <c r="C60" s="14"/>
      <c r="D60" s="14"/>
      <c r="E60" s="15">
        <v>519.17999999999995</v>
      </c>
      <c r="F60" s="14" t="s">
        <v>19</v>
      </c>
      <c r="G60" s="30">
        <v>1</v>
      </c>
      <c r="H60" s="14" t="s">
        <v>20</v>
      </c>
      <c r="I60" s="16"/>
      <c r="J60" s="14">
        <v>0.4815285642744328</v>
      </c>
      <c r="K60" s="14">
        <v>50</v>
      </c>
      <c r="L60" s="14">
        <v>1</v>
      </c>
      <c r="M60" s="14" t="s">
        <v>26</v>
      </c>
      <c r="N60" s="14"/>
      <c r="O60" s="14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7"/>
      <c r="AA60" s="18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9"/>
      <c r="AP60" s="14"/>
      <c r="AQ60" s="14"/>
      <c r="AR60" s="14"/>
      <c r="AS60" s="14"/>
      <c r="AT60" s="14"/>
      <c r="AU60" s="14"/>
      <c r="AV60" s="19"/>
      <c r="AW60" s="20"/>
      <c r="AX60" s="21">
        <v>87.3</v>
      </c>
    </row>
    <row r="61" spans="1:50" ht="15" x14ac:dyDescent="0.35">
      <c r="A61" s="14">
        <f>COUNTA($B$2:B61)</f>
        <v>6</v>
      </c>
      <c r="B61" s="14" t="s">
        <v>83</v>
      </c>
      <c r="C61" s="14" t="s">
        <v>18</v>
      </c>
      <c r="D61" s="14" t="s">
        <v>84</v>
      </c>
      <c r="E61" s="15">
        <v>575.28700000000003</v>
      </c>
      <c r="F61" s="14" t="s">
        <v>19</v>
      </c>
      <c r="G61" s="30">
        <v>1</v>
      </c>
      <c r="H61" s="14" t="s">
        <v>20</v>
      </c>
      <c r="I61" s="16" t="s">
        <v>24</v>
      </c>
      <c r="J61" s="14">
        <v>8.6913140745401851E-2</v>
      </c>
      <c r="K61" s="14">
        <v>50</v>
      </c>
      <c r="L61" s="14">
        <v>1</v>
      </c>
      <c r="M61" s="14" t="s">
        <v>25</v>
      </c>
      <c r="N61" s="14" t="s">
        <v>22</v>
      </c>
      <c r="O61" s="14" t="s">
        <v>23</v>
      </c>
      <c r="P61" s="15">
        <v>-0.34218900000000002</v>
      </c>
      <c r="Q61" s="15">
        <f t="shared" si="0"/>
        <v>-9.3114406052925442</v>
      </c>
      <c r="R61" s="15">
        <v>-0.16573599999999999</v>
      </c>
      <c r="S61" s="15">
        <f t="shared" si="1"/>
        <v>-4.5099080337438222</v>
      </c>
      <c r="T61" s="15">
        <f t="shared" si="9"/>
        <v>0.17645300000000003</v>
      </c>
      <c r="U61" s="15">
        <f t="shared" si="2"/>
        <v>4.801532571548722</v>
      </c>
      <c r="V61" s="15">
        <f t="shared" si="3"/>
        <v>9.3114406052925442</v>
      </c>
      <c r="W61" s="15">
        <f t="shared" si="4"/>
        <v>4.5099080337438222</v>
      </c>
      <c r="X61" s="15">
        <f t="shared" si="5"/>
        <v>6.9106743195181828</v>
      </c>
      <c r="Y61" s="15">
        <f t="shared" si="6"/>
        <v>2.400766285774361</v>
      </c>
      <c r="Z61" s="17">
        <v>4.9673873999999998</v>
      </c>
      <c r="AA61" s="18">
        <f t="shared" si="10"/>
        <v>12.625013724533366</v>
      </c>
      <c r="AB61" s="15">
        <f t="shared" si="7"/>
        <v>-0.23178680184556283</v>
      </c>
      <c r="AC61" s="15">
        <v>-2108.9265383995098</v>
      </c>
      <c r="AD61" s="15">
        <f t="shared" si="8"/>
        <v>-57386.836523769729</v>
      </c>
      <c r="AE61" s="15"/>
      <c r="AF61" s="15">
        <f t="shared" si="11"/>
        <v>9.9462866988412539</v>
      </c>
      <c r="AG61" s="15">
        <f t="shared" si="12"/>
        <v>13.701719644322139</v>
      </c>
      <c r="AH61" s="15">
        <f t="shared" si="13"/>
        <v>6.7910453248039602</v>
      </c>
      <c r="AI61" s="15"/>
      <c r="AJ61" s="15"/>
      <c r="AK61" s="15"/>
      <c r="AL61" s="15"/>
      <c r="AM61" s="15"/>
      <c r="AN61" s="15"/>
      <c r="AO61" s="19"/>
      <c r="AP61" s="14"/>
      <c r="AQ61" s="14"/>
      <c r="AR61" s="14"/>
      <c r="AS61" s="14"/>
      <c r="AT61" s="14"/>
      <c r="AU61" s="14"/>
      <c r="AV61" s="19"/>
      <c r="AW61" s="20"/>
      <c r="AX61" s="21">
        <v>40.200000000000003</v>
      </c>
    </row>
    <row r="62" spans="1:50" ht="13" x14ac:dyDescent="0.35">
      <c r="A62" s="14"/>
      <c r="B62" s="14"/>
      <c r="C62" s="14"/>
      <c r="D62" s="14"/>
      <c r="E62" s="15">
        <v>575.28700000000003</v>
      </c>
      <c r="F62" s="14" t="s">
        <v>19</v>
      </c>
      <c r="G62" s="30">
        <v>1</v>
      </c>
      <c r="H62" s="14" t="s">
        <v>20</v>
      </c>
      <c r="I62" s="16"/>
      <c r="J62" s="14">
        <v>0.1738262814908037</v>
      </c>
      <c r="K62" s="14">
        <v>50</v>
      </c>
      <c r="L62" s="14">
        <v>1</v>
      </c>
      <c r="M62" s="14" t="s">
        <v>25</v>
      </c>
      <c r="N62" s="14"/>
      <c r="O62" s="14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7"/>
      <c r="AA62" s="18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9"/>
      <c r="AP62" s="14"/>
      <c r="AQ62" s="14"/>
      <c r="AR62" s="14"/>
      <c r="AS62" s="14"/>
      <c r="AT62" s="14"/>
      <c r="AU62" s="14"/>
      <c r="AV62" s="19"/>
      <c r="AW62" s="20"/>
      <c r="AX62" s="21">
        <v>59.3</v>
      </c>
    </row>
    <row r="63" spans="1:50" ht="13" x14ac:dyDescent="0.35">
      <c r="A63" s="14"/>
      <c r="B63" s="14"/>
      <c r="C63" s="14"/>
      <c r="D63" s="14"/>
      <c r="E63" s="15">
        <v>575.28700000000003</v>
      </c>
      <c r="F63" s="14" t="s">
        <v>19</v>
      </c>
      <c r="G63" s="30">
        <v>1</v>
      </c>
      <c r="H63" s="14" t="s">
        <v>20</v>
      </c>
      <c r="I63" s="16"/>
      <c r="J63" s="14">
        <v>0.26073942223620555</v>
      </c>
      <c r="K63" s="14">
        <v>50</v>
      </c>
      <c r="L63" s="14">
        <v>1</v>
      </c>
      <c r="M63" s="14" t="s">
        <v>25</v>
      </c>
      <c r="N63" s="14"/>
      <c r="O63" s="14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7"/>
      <c r="AA63" s="18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9"/>
      <c r="AP63" s="14"/>
      <c r="AQ63" s="14"/>
      <c r="AR63" s="14"/>
      <c r="AS63" s="14"/>
      <c r="AT63" s="14"/>
      <c r="AU63" s="14"/>
      <c r="AV63" s="19"/>
      <c r="AW63" s="20"/>
      <c r="AX63" s="21">
        <v>70.7</v>
      </c>
    </row>
    <row r="64" spans="1:50" ht="13" x14ac:dyDescent="0.35">
      <c r="A64" s="14"/>
      <c r="B64" s="14"/>
      <c r="C64" s="14"/>
      <c r="D64" s="14"/>
      <c r="E64" s="15">
        <v>575.28700000000003</v>
      </c>
      <c r="F64" s="14" t="s">
        <v>19</v>
      </c>
      <c r="G64" s="30">
        <v>1</v>
      </c>
      <c r="H64" s="14" t="s">
        <v>20</v>
      </c>
      <c r="I64" s="16"/>
      <c r="J64" s="14">
        <v>0.3476525629816074</v>
      </c>
      <c r="K64" s="14">
        <v>50</v>
      </c>
      <c r="L64" s="14">
        <v>1</v>
      </c>
      <c r="M64" s="14" t="s">
        <v>25</v>
      </c>
      <c r="N64" s="14"/>
      <c r="O64" s="14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7"/>
      <c r="AA64" s="18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9"/>
      <c r="AP64" s="14"/>
      <c r="AQ64" s="14"/>
      <c r="AR64" s="14"/>
      <c r="AS64" s="14"/>
      <c r="AT64" s="14"/>
      <c r="AU64" s="14"/>
      <c r="AV64" s="19"/>
      <c r="AW64" s="20"/>
      <c r="AX64" s="21">
        <v>81.7</v>
      </c>
    </row>
    <row r="65" spans="1:50" ht="13" x14ac:dyDescent="0.35">
      <c r="A65" s="14"/>
      <c r="B65" s="14"/>
      <c r="C65" s="14"/>
      <c r="D65" s="14"/>
      <c r="E65" s="15">
        <v>575.28700000000003</v>
      </c>
      <c r="F65" s="14" t="s">
        <v>19</v>
      </c>
      <c r="G65" s="30">
        <v>1</v>
      </c>
      <c r="H65" s="14" t="s">
        <v>20</v>
      </c>
      <c r="I65" s="16"/>
      <c r="J65" s="14">
        <v>0.43456570372700926</v>
      </c>
      <c r="K65" s="14">
        <v>50</v>
      </c>
      <c r="L65" s="14">
        <v>1</v>
      </c>
      <c r="M65" s="14" t="s">
        <v>25</v>
      </c>
      <c r="N65" s="14"/>
      <c r="O65" s="14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7"/>
      <c r="AA65" s="18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9"/>
      <c r="AP65" s="14"/>
      <c r="AQ65" s="14"/>
      <c r="AR65" s="14"/>
      <c r="AS65" s="14"/>
      <c r="AT65" s="14"/>
      <c r="AU65" s="14"/>
      <c r="AV65" s="19"/>
      <c r="AW65" s="20"/>
      <c r="AX65" s="21">
        <v>95.1</v>
      </c>
    </row>
    <row r="66" spans="1:50" ht="13" x14ac:dyDescent="0.35">
      <c r="A66" s="14"/>
      <c r="B66" s="14"/>
      <c r="C66" s="14"/>
      <c r="D66" s="14"/>
      <c r="E66" s="15">
        <v>575.28700000000003</v>
      </c>
      <c r="F66" s="14" t="s">
        <v>19</v>
      </c>
      <c r="G66" s="30">
        <v>1</v>
      </c>
      <c r="H66" s="14" t="s">
        <v>20</v>
      </c>
      <c r="I66" s="16"/>
      <c r="J66" s="14">
        <v>8.6913140745401851E-2</v>
      </c>
      <c r="K66" s="14">
        <v>50</v>
      </c>
      <c r="L66" s="14">
        <v>1</v>
      </c>
      <c r="M66" s="14" t="s">
        <v>26</v>
      </c>
      <c r="N66" s="14"/>
      <c r="O66" s="14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7"/>
      <c r="AA66" s="18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9"/>
      <c r="AP66" s="14"/>
      <c r="AQ66" s="14"/>
      <c r="AR66" s="14"/>
      <c r="AS66" s="14"/>
      <c r="AT66" s="14"/>
      <c r="AU66" s="14"/>
      <c r="AV66" s="19"/>
      <c r="AW66" s="20"/>
      <c r="AX66" s="21">
        <v>43.8</v>
      </c>
    </row>
    <row r="67" spans="1:50" ht="13" x14ac:dyDescent="0.35">
      <c r="A67" s="14"/>
      <c r="B67" s="14"/>
      <c r="C67" s="14"/>
      <c r="D67" s="14"/>
      <c r="E67" s="15">
        <v>575.28700000000003</v>
      </c>
      <c r="F67" s="14" t="s">
        <v>19</v>
      </c>
      <c r="G67" s="30">
        <v>1</v>
      </c>
      <c r="H67" s="14" t="s">
        <v>20</v>
      </c>
      <c r="I67" s="16"/>
      <c r="J67" s="14">
        <v>0.1738262814908037</v>
      </c>
      <c r="K67" s="14">
        <v>50</v>
      </c>
      <c r="L67" s="14">
        <v>1</v>
      </c>
      <c r="M67" s="14" t="s">
        <v>26</v>
      </c>
      <c r="N67" s="14"/>
      <c r="O67" s="14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7"/>
      <c r="AA67" s="18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9"/>
      <c r="AP67" s="14"/>
      <c r="AQ67" s="14"/>
      <c r="AR67" s="14"/>
      <c r="AS67" s="14"/>
      <c r="AT67" s="14"/>
      <c r="AU67" s="14"/>
      <c r="AV67" s="19"/>
      <c r="AW67" s="20"/>
      <c r="AX67" s="21">
        <v>60.6</v>
      </c>
    </row>
    <row r="68" spans="1:50" ht="13" x14ac:dyDescent="0.35">
      <c r="A68" s="14"/>
      <c r="B68" s="14"/>
      <c r="C68" s="14"/>
      <c r="D68" s="14"/>
      <c r="E68" s="15">
        <v>575.28700000000003</v>
      </c>
      <c r="F68" s="14" t="s">
        <v>19</v>
      </c>
      <c r="G68" s="30">
        <v>1</v>
      </c>
      <c r="H68" s="14" t="s">
        <v>20</v>
      </c>
      <c r="I68" s="16"/>
      <c r="J68" s="14">
        <v>0.26073942223620555</v>
      </c>
      <c r="K68" s="14">
        <v>50</v>
      </c>
      <c r="L68" s="14">
        <v>1</v>
      </c>
      <c r="M68" s="14" t="s">
        <v>26</v>
      </c>
      <c r="N68" s="14"/>
      <c r="O68" s="14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7"/>
      <c r="AA68" s="18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9"/>
      <c r="AP68" s="14"/>
      <c r="AQ68" s="14"/>
      <c r="AR68" s="14"/>
      <c r="AS68" s="14"/>
      <c r="AT68" s="14"/>
      <c r="AU68" s="14"/>
      <c r="AV68" s="19"/>
      <c r="AW68" s="20"/>
      <c r="AX68" s="21">
        <v>70.3</v>
      </c>
    </row>
    <row r="69" spans="1:50" ht="13" x14ac:dyDescent="0.35">
      <c r="A69" s="14"/>
      <c r="B69" s="14"/>
      <c r="C69" s="14"/>
      <c r="D69" s="14"/>
      <c r="E69" s="15">
        <v>575.28700000000003</v>
      </c>
      <c r="F69" s="14" t="s">
        <v>19</v>
      </c>
      <c r="G69" s="30">
        <v>1</v>
      </c>
      <c r="H69" s="14" t="s">
        <v>20</v>
      </c>
      <c r="I69" s="16"/>
      <c r="J69" s="14">
        <v>0.3476525629816074</v>
      </c>
      <c r="K69" s="14">
        <v>50</v>
      </c>
      <c r="L69" s="14">
        <v>1</v>
      </c>
      <c r="M69" s="14" t="s">
        <v>26</v>
      </c>
      <c r="N69" s="14"/>
      <c r="O69" s="14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7"/>
      <c r="AA69" s="18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9"/>
      <c r="AP69" s="14"/>
      <c r="AQ69" s="14"/>
      <c r="AR69" s="14"/>
      <c r="AS69" s="14"/>
      <c r="AT69" s="14"/>
      <c r="AU69" s="14"/>
      <c r="AV69" s="19"/>
      <c r="AW69" s="20"/>
      <c r="AX69" s="21">
        <v>81.2</v>
      </c>
    </row>
    <row r="70" spans="1:50" ht="13" x14ac:dyDescent="0.35">
      <c r="A70" s="14"/>
      <c r="B70" s="14"/>
      <c r="C70" s="14"/>
      <c r="D70" s="14"/>
      <c r="E70" s="15">
        <v>575.28700000000003</v>
      </c>
      <c r="F70" s="14" t="s">
        <v>19</v>
      </c>
      <c r="G70" s="30">
        <v>1</v>
      </c>
      <c r="H70" s="14" t="s">
        <v>20</v>
      </c>
      <c r="I70" s="16"/>
      <c r="J70" s="14">
        <v>0.43456570372700926</v>
      </c>
      <c r="K70" s="14">
        <v>50</v>
      </c>
      <c r="L70" s="14">
        <v>1</v>
      </c>
      <c r="M70" s="14" t="s">
        <v>26</v>
      </c>
      <c r="N70" s="14"/>
      <c r="O70" s="14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7"/>
      <c r="AA70" s="18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9"/>
      <c r="AP70" s="14"/>
      <c r="AQ70" s="14"/>
      <c r="AR70" s="14"/>
      <c r="AS70" s="14"/>
      <c r="AT70" s="14"/>
      <c r="AU70" s="14"/>
      <c r="AV70" s="19"/>
      <c r="AW70" s="20"/>
      <c r="AX70" s="21">
        <v>93.7</v>
      </c>
    </row>
    <row r="71" spans="1:50" ht="15" x14ac:dyDescent="0.35">
      <c r="A71" s="14">
        <f>COUNTA($B$2:B71)</f>
        <v>7</v>
      </c>
      <c r="B71" s="14" t="s">
        <v>85</v>
      </c>
      <c r="C71" s="14" t="s">
        <v>18</v>
      </c>
      <c r="D71" s="14" t="s">
        <v>86</v>
      </c>
      <c r="E71" s="15">
        <v>603.38814000000002</v>
      </c>
      <c r="F71" s="14" t="s">
        <v>19</v>
      </c>
      <c r="G71" s="30">
        <v>1</v>
      </c>
      <c r="H71" s="14" t="s">
        <v>20</v>
      </c>
      <c r="I71" s="16" t="s">
        <v>24</v>
      </c>
      <c r="J71" s="14">
        <v>8.2865419928802031E-2</v>
      </c>
      <c r="K71" s="14">
        <v>50</v>
      </c>
      <c r="L71" s="14">
        <v>1</v>
      </c>
      <c r="M71" s="14" t="s">
        <v>25</v>
      </c>
      <c r="N71" s="14" t="s">
        <v>22</v>
      </c>
      <c r="O71" s="14" t="s">
        <v>23</v>
      </c>
      <c r="P71" s="15">
        <v>-0.32963700000000001</v>
      </c>
      <c r="Q71" s="15">
        <f t="shared" si="0"/>
        <v>-8.9698831546508462</v>
      </c>
      <c r="R71" s="15">
        <v>-0.16475100000000001</v>
      </c>
      <c r="S71" s="15">
        <f t="shared" si="1"/>
        <v>-4.4831048080521345</v>
      </c>
      <c r="T71" s="15">
        <f t="shared" si="9"/>
        <v>0.164886</v>
      </c>
      <c r="U71" s="15">
        <f t="shared" si="2"/>
        <v>4.4867783465987117</v>
      </c>
      <c r="V71" s="15">
        <f t="shared" si="3"/>
        <v>8.9698831546508462</v>
      </c>
      <c r="W71" s="15">
        <f t="shared" si="4"/>
        <v>4.4831048080521345</v>
      </c>
      <c r="X71" s="15">
        <f t="shared" si="5"/>
        <v>6.7264939813514903</v>
      </c>
      <c r="Y71" s="15">
        <f t="shared" si="6"/>
        <v>2.2433891732993558</v>
      </c>
      <c r="Z71" s="17">
        <v>8.9795081999999997</v>
      </c>
      <c r="AA71" s="18">
        <f t="shared" si="10"/>
        <v>22.822140722215444</v>
      </c>
      <c r="AB71" s="15">
        <f t="shared" si="7"/>
        <v>-0.21263098488431761</v>
      </c>
      <c r="AC71" s="15">
        <v>-2187.57604319134</v>
      </c>
      <c r="AD71" s="15">
        <f t="shared" si="8"/>
        <v>-59526.999394302671</v>
      </c>
      <c r="AE71" s="15"/>
      <c r="AF71" s="15">
        <f t="shared" si="11"/>
        <v>10.084233671907866</v>
      </c>
      <c r="AG71" s="15">
        <f t="shared" si="12"/>
        <v>13.72790430924603</v>
      </c>
      <c r="AH71" s="15">
        <f t="shared" si="13"/>
        <v>7.001410327894539</v>
      </c>
      <c r="AI71" s="15"/>
      <c r="AJ71" s="15"/>
      <c r="AK71" s="15"/>
      <c r="AL71" s="15"/>
      <c r="AM71" s="15"/>
      <c r="AN71" s="15"/>
      <c r="AO71" s="19"/>
      <c r="AP71" s="14"/>
      <c r="AQ71" s="14"/>
      <c r="AR71" s="14"/>
      <c r="AS71" s="14"/>
      <c r="AT71" s="14"/>
      <c r="AU71" s="14"/>
      <c r="AV71" s="19"/>
      <c r="AW71" s="20"/>
      <c r="AX71" s="21">
        <v>45.5</v>
      </c>
    </row>
    <row r="72" spans="1:50" ht="13" x14ac:dyDescent="0.35">
      <c r="A72" s="14"/>
      <c r="B72" s="14"/>
      <c r="C72" s="14"/>
      <c r="D72" s="14"/>
      <c r="E72" s="15">
        <v>603.38814000000002</v>
      </c>
      <c r="F72" s="14" t="s">
        <v>19</v>
      </c>
      <c r="G72" s="30">
        <v>1</v>
      </c>
      <c r="H72" s="14" t="s">
        <v>20</v>
      </c>
      <c r="I72" s="16"/>
      <c r="J72" s="14">
        <v>0.16573083985760406</v>
      </c>
      <c r="K72" s="14">
        <v>50</v>
      </c>
      <c r="L72" s="14">
        <v>1</v>
      </c>
      <c r="M72" s="14" t="s">
        <v>25</v>
      </c>
      <c r="N72" s="14"/>
      <c r="O72" s="14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7"/>
      <c r="AA72" s="18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9"/>
      <c r="AP72" s="14"/>
      <c r="AQ72" s="14"/>
      <c r="AR72" s="14"/>
      <c r="AS72" s="14"/>
      <c r="AT72" s="14"/>
      <c r="AU72" s="14"/>
      <c r="AV72" s="19"/>
      <c r="AW72" s="20"/>
      <c r="AX72" s="21">
        <v>63.1</v>
      </c>
    </row>
    <row r="73" spans="1:50" ht="13" x14ac:dyDescent="0.35">
      <c r="A73" s="14"/>
      <c r="B73" s="14"/>
      <c r="C73" s="14"/>
      <c r="D73" s="14"/>
      <c r="E73" s="15">
        <v>603.38814000000002</v>
      </c>
      <c r="F73" s="14" t="s">
        <v>19</v>
      </c>
      <c r="G73" s="30">
        <v>1</v>
      </c>
      <c r="H73" s="14" t="s">
        <v>20</v>
      </c>
      <c r="I73" s="16"/>
      <c r="J73" s="14">
        <v>0.24859625978640609</v>
      </c>
      <c r="K73" s="14">
        <v>50</v>
      </c>
      <c r="L73" s="14">
        <v>1</v>
      </c>
      <c r="M73" s="14" t="s">
        <v>25</v>
      </c>
      <c r="N73" s="14"/>
      <c r="O73" s="14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7"/>
      <c r="AA73" s="18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9"/>
      <c r="AP73" s="14"/>
      <c r="AQ73" s="14"/>
      <c r="AR73" s="14"/>
      <c r="AS73" s="14"/>
      <c r="AT73" s="14"/>
      <c r="AU73" s="14"/>
      <c r="AV73" s="19"/>
      <c r="AW73" s="20"/>
      <c r="AX73" s="21">
        <v>74.5</v>
      </c>
    </row>
    <row r="74" spans="1:50" ht="13" x14ac:dyDescent="0.35">
      <c r="A74" s="14"/>
      <c r="B74" s="14"/>
      <c r="C74" s="14"/>
      <c r="D74" s="14"/>
      <c r="E74" s="15">
        <v>603.38814000000002</v>
      </c>
      <c r="F74" s="14" t="s">
        <v>19</v>
      </c>
      <c r="G74" s="30">
        <v>1</v>
      </c>
      <c r="H74" s="14" t="s">
        <v>20</v>
      </c>
      <c r="I74" s="16"/>
      <c r="J74" s="14">
        <v>0.33146167971520812</v>
      </c>
      <c r="K74" s="14">
        <v>50</v>
      </c>
      <c r="L74" s="14">
        <v>1</v>
      </c>
      <c r="M74" s="14" t="s">
        <v>25</v>
      </c>
      <c r="N74" s="14"/>
      <c r="O74" s="14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7"/>
      <c r="AA74" s="18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9"/>
      <c r="AP74" s="14"/>
      <c r="AQ74" s="14"/>
      <c r="AR74" s="14"/>
      <c r="AS74" s="14"/>
      <c r="AT74" s="14"/>
      <c r="AU74" s="14"/>
      <c r="AV74" s="19"/>
      <c r="AW74" s="20"/>
      <c r="AX74" s="21">
        <v>86.2</v>
      </c>
    </row>
    <row r="75" spans="1:50" ht="13" x14ac:dyDescent="0.35">
      <c r="A75" s="14"/>
      <c r="B75" s="14"/>
      <c r="C75" s="14"/>
      <c r="D75" s="14"/>
      <c r="E75" s="15">
        <v>603.38814000000002</v>
      </c>
      <c r="F75" s="14" t="s">
        <v>19</v>
      </c>
      <c r="G75" s="30">
        <v>1</v>
      </c>
      <c r="H75" s="14" t="s">
        <v>20</v>
      </c>
      <c r="I75" s="16"/>
      <c r="J75" s="14">
        <v>0.41432709964401016</v>
      </c>
      <c r="K75" s="14">
        <v>50</v>
      </c>
      <c r="L75" s="14">
        <v>1</v>
      </c>
      <c r="M75" s="14" t="s">
        <v>25</v>
      </c>
      <c r="N75" s="14"/>
      <c r="O75" s="14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7"/>
      <c r="AA75" s="18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9"/>
      <c r="AP75" s="14"/>
      <c r="AQ75" s="14"/>
      <c r="AR75" s="14"/>
      <c r="AS75" s="14"/>
      <c r="AT75" s="14"/>
      <c r="AU75" s="14"/>
      <c r="AV75" s="19"/>
      <c r="AW75" s="20"/>
      <c r="AX75" s="21">
        <v>97.2</v>
      </c>
    </row>
    <row r="76" spans="1:50" ht="13" x14ac:dyDescent="0.35">
      <c r="A76" s="14"/>
      <c r="B76" s="14"/>
      <c r="C76" s="14"/>
      <c r="D76" s="14"/>
      <c r="E76" s="15">
        <v>603.38814000000002</v>
      </c>
      <c r="F76" s="14" t="s">
        <v>19</v>
      </c>
      <c r="G76" s="30">
        <v>1</v>
      </c>
      <c r="H76" s="14" t="s">
        <v>20</v>
      </c>
      <c r="I76" s="16"/>
      <c r="J76" s="14">
        <v>8.2865419928802031E-2</v>
      </c>
      <c r="K76" s="14">
        <v>50</v>
      </c>
      <c r="L76" s="14">
        <v>1</v>
      </c>
      <c r="M76" s="14" t="s">
        <v>26</v>
      </c>
      <c r="N76" s="14"/>
      <c r="O76" s="14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7"/>
      <c r="AA76" s="18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9"/>
      <c r="AP76" s="14"/>
      <c r="AQ76" s="14"/>
      <c r="AR76" s="14"/>
      <c r="AS76" s="14"/>
      <c r="AT76" s="14"/>
      <c r="AU76" s="14"/>
      <c r="AV76" s="19"/>
      <c r="AW76" s="20"/>
      <c r="AX76" s="21">
        <v>51.2</v>
      </c>
    </row>
    <row r="77" spans="1:50" ht="13" x14ac:dyDescent="0.35">
      <c r="A77" s="14"/>
      <c r="B77" s="14"/>
      <c r="C77" s="14"/>
      <c r="D77" s="14"/>
      <c r="E77" s="15">
        <v>603.38814000000002</v>
      </c>
      <c r="F77" s="14" t="s">
        <v>19</v>
      </c>
      <c r="G77" s="30">
        <v>1</v>
      </c>
      <c r="H77" s="14" t="s">
        <v>20</v>
      </c>
      <c r="I77" s="16"/>
      <c r="J77" s="14">
        <v>0.16573083985760406</v>
      </c>
      <c r="K77" s="14">
        <v>50</v>
      </c>
      <c r="L77" s="14">
        <v>1</v>
      </c>
      <c r="M77" s="14" t="s">
        <v>26</v>
      </c>
      <c r="N77" s="14"/>
      <c r="O77" s="14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7"/>
      <c r="AA77" s="18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9"/>
      <c r="AP77" s="14"/>
      <c r="AQ77" s="14"/>
      <c r="AR77" s="14"/>
      <c r="AS77" s="14"/>
      <c r="AT77" s="14"/>
      <c r="AU77" s="14"/>
      <c r="AV77" s="19"/>
      <c r="AW77" s="20"/>
      <c r="AX77" s="21">
        <v>67.3</v>
      </c>
    </row>
    <row r="78" spans="1:50" ht="13" x14ac:dyDescent="0.35">
      <c r="A78" s="14"/>
      <c r="B78" s="14"/>
      <c r="C78" s="14"/>
      <c r="D78" s="14"/>
      <c r="E78" s="15">
        <v>603.38814000000002</v>
      </c>
      <c r="F78" s="14" t="s">
        <v>19</v>
      </c>
      <c r="G78" s="30">
        <v>1</v>
      </c>
      <c r="H78" s="14" t="s">
        <v>20</v>
      </c>
      <c r="I78" s="16"/>
      <c r="J78" s="14">
        <v>0.24859625978640609</v>
      </c>
      <c r="K78" s="14">
        <v>50</v>
      </c>
      <c r="L78" s="14">
        <v>1</v>
      </c>
      <c r="M78" s="14" t="s">
        <v>26</v>
      </c>
      <c r="N78" s="14"/>
      <c r="O78" s="14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7"/>
      <c r="AA78" s="18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9"/>
      <c r="AP78" s="14"/>
      <c r="AQ78" s="14"/>
      <c r="AR78" s="14"/>
      <c r="AS78" s="14"/>
      <c r="AT78" s="14"/>
      <c r="AU78" s="14"/>
      <c r="AV78" s="19"/>
      <c r="AW78" s="20"/>
      <c r="AX78" s="21">
        <v>75.7</v>
      </c>
    </row>
    <row r="79" spans="1:50" ht="13" x14ac:dyDescent="0.35">
      <c r="A79" s="14"/>
      <c r="B79" s="14"/>
      <c r="C79" s="14"/>
      <c r="D79" s="14"/>
      <c r="E79" s="15">
        <v>603.38814000000002</v>
      </c>
      <c r="F79" s="14" t="s">
        <v>19</v>
      </c>
      <c r="G79" s="30">
        <v>1</v>
      </c>
      <c r="H79" s="14" t="s">
        <v>20</v>
      </c>
      <c r="I79" s="16"/>
      <c r="J79" s="14">
        <v>0.33146167971520812</v>
      </c>
      <c r="K79" s="14">
        <v>50</v>
      </c>
      <c r="L79" s="14">
        <v>1</v>
      </c>
      <c r="M79" s="14" t="s">
        <v>26</v>
      </c>
      <c r="N79" s="14"/>
      <c r="O79" s="14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7"/>
      <c r="AA79" s="18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9"/>
      <c r="AP79" s="14"/>
      <c r="AQ79" s="14"/>
      <c r="AR79" s="14"/>
      <c r="AS79" s="14"/>
      <c r="AT79" s="14"/>
      <c r="AU79" s="14"/>
      <c r="AV79" s="19"/>
      <c r="AW79" s="20"/>
      <c r="AX79" s="21">
        <v>88.1</v>
      </c>
    </row>
    <row r="80" spans="1:50" ht="13" x14ac:dyDescent="0.35">
      <c r="A80" s="14"/>
      <c r="B80" s="14"/>
      <c r="C80" s="14"/>
      <c r="D80" s="14"/>
      <c r="E80" s="15">
        <v>603.38814000000002</v>
      </c>
      <c r="F80" s="14" t="s">
        <v>19</v>
      </c>
      <c r="G80" s="30">
        <v>1</v>
      </c>
      <c r="H80" s="14" t="s">
        <v>20</v>
      </c>
      <c r="I80" s="16"/>
      <c r="J80" s="14">
        <v>0.41432709964401016</v>
      </c>
      <c r="K80" s="14">
        <v>50</v>
      </c>
      <c r="L80" s="14">
        <v>1</v>
      </c>
      <c r="M80" s="14" t="s">
        <v>26</v>
      </c>
      <c r="N80" s="14"/>
      <c r="O80" s="14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7"/>
      <c r="AA80" s="18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9"/>
      <c r="AP80" s="14"/>
      <c r="AQ80" s="14"/>
      <c r="AR80" s="14"/>
      <c r="AS80" s="14"/>
      <c r="AT80" s="14"/>
      <c r="AU80" s="14"/>
      <c r="AV80" s="19"/>
      <c r="AW80" s="20"/>
      <c r="AX80" s="21">
        <v>95.5</v>
      </c>
    </row>
    <row r="81" spans="1:50" ht="15" x14ac:dyDescent="0.35">
      <c r="A81" s="14">
        <f>COUNTA($B$2:B81)</f>
        <v>8</v>
      </c>
      <c r="B81" s="14" t="s">
        <v>87</v>
      </c>
      <c r="C81" s="14" t="s">
        <v>18</v>
      </c>
      <c r="D81" s="14" t="s">
        <v>88</v>
      </c>
      <c r="E81" s="15">
        <v>497.45</v>
      </c>
      <c r="F81" s="14" t="s">
        <v>19</v>
      </c>
      <c r="G81" s="30">
        <v>1</v>
      </c>
      <c r="H81" s="14" t="s">
        <v>20</v>
      </c>
      <c r="I81" s="16" t="s">
        <v>27</v>
      </c>
      <c r="J81" s="14">
        <v>0.5</v>
      </c>
      <c r="K81" s="14">
        <v>25</v>
      </c>
      <c r="L81" s="14">
        <v>24</v>
      </c>
      <c r="M81" s="14"/>
      <c r="N81" s="14"/>
      <c r="O81" s="14"/>
      <c r="P81" s="23"/>
      <c r="Q81" s="24">
        <f t="shared" ref="Q81" si="14">P81*27.211396641308</f>
        <v>0</v>
      </c>
      <c r="R81" s="23"/>
      <c r="S81" s="24">
        <f t="shared" ref="S81" si="15">R81*27.211396641308</f>
        <v>0</v>
      </c>
      <c r="T81" s="24"/>
      <c r="U81" s="24">
        <f t="shared" ref="U81" si="16">S81-Q81</f>
        <v>0</v>
      </c>
      <c r="V81" s="24">
        <f t="shared" ref="V81" si="17">-Q81</f>
        <v>0</v>
      </c>
      <c r="W81" s="24">
        <f t="shared" ref="W81" si="18">-S81</f>
        <v>0</v>
      </c>
      <c r="X81" s="24">
        <f t="shared" ref="X81" si="19">(V81+W81)/2</f>
        <v>0</v>
      </c>
      <c r="Y81" s="24">
        <f t="shared" ref="Y81" si="20">(V81-W81)/2</f>
        <v>0</v>
      </c>
      <c r="Z81" s="24"/>
      <c r="AA81" s="14"/>
      <c r="AB81" s="14" t="e">
        <f t="shared" ref="AB81" si="21">(4.82-X81)/2/(W81)</f>
        <v>#DIV/0!</v>
      </c>
      <c r="AC81" s="25"/>
      <c r="AD81" s="25"/>
      <c r="AE81" s="25"/>
      <c r="AF81" s="25"/>
      <c r="AG81" s="25"/>
      <c r="AH81" s="25"/>
      <c r="AI81" s="25"/>
      <c r="AJ81" s="14"/>
      <c r="AK81" s="14"/>
      <c r="AL81" s="14"/>
      <c r="AM81" s="14"/>
      <c r="AN81" s="19"/>
      <c r="AO81" s="14"/>
      <c r="AP81" s="14"/>
      <c r="AQ81" s="14"/>
      <c r="AR81" s="14"/>
      <c r="AS81" s="14"/>
      <c r="AT81" s="14"/>
      <c r="AU81" s="19"/>
      <c r="AV81" s="14"/>
      <c r="AW81" s="20">
        <v>0.16980000000000001</v>
      </c>
      <c r="AX81" s="21">
        <v>85.07</v>
      </c>
    </row>
    <row r="82" spans="1:50" ht="13" x14ac:dyDescent="0.35">
      <c r="A82" s="14"/>
      <c r="B82" s="14"/>
      <c r="C82" s="14"/>
      <c r="D82" s="14"/>
      <c r="E82" s="15">
        <v>497.45</v>
      </c>
      <c r="F82" s="14" t="s">
        <v>19</v>
      </c>
      <c r="G82" s="30">
        <v>1</v>
      </c>
      <c r="H82" s="14" t="s">
        <v>20</v>
      </c>
      <c r="I82" s="16" t="s">
        <v>27</v>
      </c>
      <c r="J82" s="14">
        <v>1</v>
      </c>
      <c r="K82" s="14">
        <v>25</v>
      </c>
      <c r="L82" s="14">
        <v>24</v>
      </c>
      <c r="M82" s="14"/>
      <c r="N82" s="14"/>
      <c r="O82" s="14"/>
      <c r="P82" s="23"/>
      <c r="Q82" s="24"/>
      <c r="R82" s="23"/>
      <c r="S82" s="24"/>
      <c r="T82" s="24"/>
      <c r="U82" s="24"/>
      <c r="V82" s="24"/>
      <c r="W82" s="24"/>
      <c r="X82" s="24"/>
      <c r="Y82" s="24"/>
      <c r="Z82" s="24"/>
      <c r="AA82" s="14"/>
      <c r="AB82" s="14"/>
      <c r="AC82" s="25"/>
      <c r="AD82" s="25"/>
      <c r="AE82" s="25"/>
      <c r="AF82" s="25"/>
      <c r="AG82" s="25"/>
      <c r="AH82" s="25"/>
      <c r="AI82" s="25"/>
      <c r="AJ82" s="14"/>
      <c r="AK82" s="14"/>
      <c r="AL82" s="14"/>
      <c r="AM82" s="14"/>
      <c r="AN82" s="19"/>
      <c r="AO82" s="14"/>
      <c r="AP82" s="14"/>
      <c r="AQ82" s="14"/>
      <c r="AR82" s="14"/>
      <c r="AS82" s="14"/>
      <c r="AT82" s="14"/>
      <c r="AU82" s="19"/>
      <c r="AV82" s="14"/>
      <c r="AW82" s="20">
        <v>0.1399</v>
      </c>
      <c r="AX82" s="21">
        <v>87.7</v>
      </c>
    </row>
    <row r="83" spans="1:50" ht="13" x14ac:dyDescent="0.35">
      <c r="A83" s="14"/>
      <c r="B83" s="14"/>
      <c r="C83" s="14"/>
      <c r="D83" s="14"/>
      <c r="E83" s="15">
        <v>497.45</v>
      </c>
      <c r="F83" s="14" t="s">
        <v>19</v>
      </c>
      <c r="G83" s="30">
        <v>1</v>
      </c>
      <c r="H83" s="14" t="s">
        <v>20</v>
      </c>
      <c r="I83" s="16" t="s">
        <v>27</v>
      </c>
      <c r="J83" s="14">
        <v>2.5</v>
      </c>
      <c r="K83" s="14">
        <v>25</v>
      </c>
      <c r="L83" s="14">
        <v>24</v>
      </c>
      <c r="M83" s="14"/>
      <c r="N83" s="14"/>
      <c r="O83" s="14"/>
      <c r="P83" s="23"/>
      <c r="Q83" s="24"/>
      <c r="R83" s="23"/>
      <c r="S83" s="24"/>
      <c r="T83" s="24"/>
      <c r="U83" s="24"/>
      <c r="V83" s="24"/>
      <c r="W83" s="24"/>
      <c r="X83" s="24"/>
      <c r="Y83" s="24"/>
      <c r="Z83" s="24"/>
      <c r="AA83" s="14"/>
      <c r="AB83" s="14"/>
      <c r="AC83" s="25"/>
      <c r="AD83" s="25"/>
      <c r="AE83" s="25"/>
      <c r="AF83" s="25"/>
      <c r="AG83" s="25"/>
      <c r="AH83" s="25"/>
      <c r="AI83" s="25"/>
      <c r="AJ83" s="14"/>
      <c r="AK83" s="14"/>
      <c r="AL83" s="14"/>
      <c r="AM83" s="14"/>
      <c r="AN83" s="19"/>
      <c r="AO83" s="14"/>
      <c r="AP83" s="14"/>
      <c r="AQ83" s="14"/>
      <c r="AR83" s="14"/>
      <c r="AS83" s="14"/>
      <c r="AT83" s="14"/>
      <c r="AU83" s="19"/>
      <c r="AV83" s="14"/>
      <c r="AW83" s="20">
        <v>9.1700000000000004E-2</v>
      </c>
      <c r="AX83" s="21">
        <v>91.94</v>
      </c>
    </row>
    <row r="84" spans="1:50" ht="13" x14ac:dyDescent="0.35">
      <c r="A84" s="14"/>
      <c r="B84" s="14"/>
      <c r="C84" s="14"/>
      <c r="D84" s="14"/>
      <c r="E84" s="15">
        <v>497.45</v>
      </c>
      <c r="F84" s="14" t="s">
        <v>19</v>
      </c>
      <c r="G84" s="30">
        <v>1</v>
      </c>
      <c r="H84" s="14" t="s">
        <v>20</v>
      </c>
      <c r="I84" s="16" t="s">
        <v>27</v>
      </c>
      <c r="J84" s="14">
        <v>5</v>
      </c>
      <c r="K84" s="14">
        <v>25</v>
      </c>
      <c r="L84" s="14">
        <v>24</v>
      </c>
      <c r="M84" s="14"/>
      <c r="N84" s="14"/>
      <c r="O84" s="14"/>
      <c r="P84" s="23"/>
      <c r="Q84" s="24"/>
      <c r="R84" s="23"/>
      <c r="S84" s="24"/>
      <c r="T84" s="24"/>
      <c r="U84" s="24"/>
      <c r="V84" s="24"/>
      <c r="W84" s="24"/>
      <c r="X84" s="24"/>
      <c r="Y84" s="24"/>
      <c r="Z84" s="24"/>
      <c r="AA84" s="14"/>
      <c r="AB84" s="14"/>
      <c r="AC84" s="25"/>
      <c r="AD84" s="25"/>
      <c r="AE84" s="25"/>
      <c r="AF84" s="25"/>
      <c r="AG84" s="25"/>
      <c r="AH84" s="25"/>
      <c r="AI84" s="25"/>
      <c r="AJ84" s="14"/>
      <c r="AK84" s="14"/>
      <c r="AL84" s="14"/>
      <c r="AM84" s="14"/>
      <c r="AN84" s="19"/>
      <c r="AO84" s="14"/>
      <c r="AP84" s="14"/>
      <c r="AQ84" s="14"/>
      <c r="AR84" s="14"/>
      <c r="AS84" s="14"/>
      <c r="AT84" s="14"/>
      <c r="AU84" s="19"/>
      <c r="AV84" s="14"/>
      <c r="AW84" s="20">
        <v>8.5099999999999995E-2</v>
      </c>
      <c r="AX84" s="21">
        <v>92.52</v>
      </c>
    </row>
    <row r="85" spans="1:50" ht="13" x14ac:dyDescent="0.35">
      <c r="A85" s="14"/>
      <c r="B85" s="14"/>
      <c r="C85" s="14"/>
      <c r="D85" s="14"/>
      <c r="E85" s="15">
        <v>497.45</v>
      </c>
      <c r="F85" s="14" t="s">
        <v>19</v>
      </c>
      <c r="G85" s="30">
        <v>1</v>
      </c>
      <c r="H85" s="14" t="s">
        <v>20</v>
      </c>
      <c r="I85" s="16" t="s">
        <v>27</v>
      </c>
      <c r="J85" s="14">
        <v>7.5</v>
      </c>
      <c r="K85" s="14">
        <v>25</v>
      </c>
      <c r="L85" s="14">
        <v>24</v>
      </c>
      <c r="M85" s="14"/>
      <c r="N85" s="14"/>
      <c r="O85" s="14"/>
      <c r="P85" s="23"/>
      <c r="Q85" s="24"/>
      <c r="R85" s="23"/>
      <c r="S85" s="24"/>
      <c r="T85" s="24"/>
      <c r="U85" s="24"/>
      <c r="V85" s="24"/>
      <c r="W85" s="24"/>
      <c r="X85" s="24"/>
      <c r="Y85" s="24"/>
      <c r="Z85" s="24"/>
      <c r="AA85" s="14"/>
      <c r="AB85" s="14"/>
      <c r="AC85" s="25"/>
      <c r="AD85" s="25"/>
      <c r="AE85" s="25"/>
      <c r="AF85" s="25"/>
      <c r="AG85" s="25"/>
      <c r="AH85" s="25"/>
      <c r="AI85" s="25"/>
      <c r="AJ85" s="14"/>
      <c r="AK85" s="14"/>
      <c r="AL85" s="14"/>
      <c r="AM85" s="14"/>
      <c r="AN85" s="19"/>
      <c r="AO85" s="14"/>
      <c r="AP85" s="14"/>
      <c r="AQ85" s="14"/>
      <c r="AR85" s="14"/>
      <c r="AS85" s="14"/>
      <c r="AT85" s="14"/>
      <c r="AU85" s="19"/>
      <c r="AV85" s="14"/>
      <c r="AW85" s="20">
        <v>6.0600000000000001E-2</v>
      </c>
      <c r="AX85" s="21">
        <v>94.67</v>
      </c>
    </row>
    <row r="86" spans="1:50" ht="13" x14ac:dyDescent="0.35">
      <c r="A86" s="14"/>
      <c r="B86" s="14"/>
      <c r="C86" s="14"/>
      <c r="D86" s="14"/>
      <c r="E86" s="15">
        <v>497.45</v>
      </c>
      <c r="F86" s="14" t="s">
        <v>19</v>
      </c>
      <c r="G86" s="30">
        <v>1</v>
      </c>
      <c r="H86" s="14" t="s">
        <v>20</v>
      </c>
      <c r="I86" s="16" t="s">
        <v>27</v>
      </c>
      <c r="J86" s="14">
        <v>10</v>
      </c>
      <c r="K86" s="14">
        <v>25</v>
      </c>
      <c r="L86" s="14">
        <v>24</v>
      </c>
      <c r="M86" s="14"/>
      <c r="N86" s="14"/>
      <c r="O86" s="14"/>
      <c r="P86" s="23"/>
      <c r="Q86" s="24"/>
      <c r="R86" s="23"/>
      <c r="S86" s="24"/>
      <c r="T86" s="24"/>
      <c r="U86" s="24"/>
      <c r="V86" s="24"/>
      <c r="W86" s="24"/>
      <c r="X86" s="24"/>
      <c r="Y86" s="24"/>
      <c r="Z86" s="24"/>
      <c r="AA86" s="14"/>
      <c r="AB86" s="14"/>
      <c r="AC86" s="25"/>
      <c r="AD86" s="25"/>
      <c r="AE86" s="25"/>
      <c r="AF86" s="25"/>
      <c r="AG86" s="25"/>
      <c r="AH86" s="25"/>
      <c r="AI86" s="25"/>
      <c r="AJ86" s="14"/>
      <c r="AK86" s="14"/>
      <c r="AL86" s="14"/>
      <c r="AM86" s="14"/>
      <c r="AN86" s="19"/>
      <c r="AO86" s="14"/>
      <c r="AP86" s="14"/>
      <c r="AQ86" s="14"/>
      <c r="AR86" s="14"/>
      <c r="AS86" s="14"/>
      <c r="AT86" s="14"/>
      <c r="AU86" s="19"/>
      <c r="AV86" s="14"/>
      <c r="AW86" s="20">
        <v>4.7800000000000002E-2</v>
      </c>
      <c r="AX86" s="21">
        <v>95.79</v>
      </c>
    </row>
    <row r="87" spans="1:50" ht="13" x14ac:dyDescent="0.35">
      <c r="A87" s="14"/>
      <c r="B87" s="14"/>
      <c r="C87" s="14"/>
      <c r="D87" s="14"/>
      <c r="E87" s="15">
        <v>497.45</v>
      </c>
      <c r="F87" s="14" t="s">
        <v>19</v>
      </c>
      <c r="G87" s="30">
        <v>1</v>
      </c>
      <c r="H87" s="14" t="s">
        <v>20</v>
      </c>
      <c r="I87" s="16" t="s">
        <v>27</v>
      </c>
      <c r="J87" s="14">
        <v>0.5</v>
      </c>
      <c r="K87" s="14">
        <v>40</v>
      </c>
      <c r="L87" s="14">
        <v>24</v>
      </c>
      <c r="M87" s="14"/>
      <c r="N87" s="14"/>
      <c r="O87" s="14"/>
      <c r="P87" s="23"/>
      <c r="Q87" s="24"/>
      <c r="R87" s="23"/>
      <c r="S87" s="24"/>
      <c r="T87" s="24"/>
      <c r="U87" s="24"/>
      <c r="V87" s="24"/>
      <c r="W87" s="24"/>
      <c r="X87" s="24"/>
      <c r="Y87" s="24"/>
      <c r="Z87" s="24"/>
      <c r="AA87" s="14"/>
      <c r="AB87" s="14"/>
      <c r="AC87" s="25"/>
      <c r="AD87" s="25"/>
      <c r="AE87" s="25"/>
      <c r="AF87" s="25"/>
      <c r="AG87" s="25"/>
      <c r="AH87" s="25"/>
      <c r="AI87" s="25"/>
      <c r="AJ87" s="14"/>
      <c r="AK87" s="14"/>
      <c r="AL87" s="14"/>
      <c r="AM87" s="14"/>
      <c r="AN87" s="19"/>
      <c r="AO87" s="14"/>
      <c r="AP87" s="14"/>
      <c r="AQ87" s="14"/>
      <c r="AR87" s="14"/>
      <c r="AS87" s="14"/>
      <c r="AT87" s="14"/>
      <c r="AU87" s="19"/>
      <c r="AV87" s="14"/>
      <c r="AW87" s="20">
        <v>0.56510000000000005</v>
      </c>
      <c r="AX87" s="21">
        <v>72.02</v>
      </c>
    </row>
    <row r="88" spans="1:50" ht="13" x14ac:dyDescent="0.35">
      <c r="A88" s="14"/>
      <c r="B88" s="14"/>
      <c r="C88" s="14"/>
      <c r="D88" s="14"/>
      <c r="E88" s="15">
        <v>497.45</v>
      </c>
      <c r="F88" s="14" t="s">
        <v>19</v>
      </c>
      <c r="G88" s="30">
        <v>1</v>
      </c>
      <c r="H88" s="14" t="s">
        <v>20</v>
      </c>
      <c r="I88" s="16" t="s">
        <v>27</v>
      </c>
      <c r="J88" s="14">
        <v>1</v>
      </c>
      <c r="K88" s="14">
        <v>40</v>
      </c>
      <c r="L88" s="14">
        <v>24</v>
      </c>
      <c r="M88" s="14"/>
      <c r="N88" s="14"/>
      <c r="O88" s="14"/>
      <c r="P88" s="23"/>
      <c r="Q88" s="24"/>
      <c r="R88" s="23"/>
      <c r="S88" s="24"/>
      <c r="T88" s="24"/>
      <c r="U88" s="24"/>
      <c r="V88" s="24"/>
      <c r="W88" s="24"/>
      <c r="X88" s="24"/>
      <c r="Y88" s="24"/>
      <c r="Z88" s="24"/>
      <c r="AA88" s="14"/>
      <c r="AB88" s="14"/>
      <c r="AC88" s="25"/>
      <c r="AD88" s="25"/>
      <c r="AE88" s="25"/>
      <c r="AF88" s="25"/>
      <c r="AG88" s="25"/>
      <c r="AH88" s="25"/>
      <c r="AI88" s="25"/>
      <c r="AJ88" s="14"/>
      <c r="AK88" s="14"/>
      <c r="AL88" s="14"/>
      <c r="AM88" s="14"/>
      <c r="AN88" s="19"/>
      <c r="AO88" s="14"/>
      <c r="AP88" s="14"/>
      <c r="AQ88" s="14"/>
      <c r="AR88" s="14"/>
      <c r="AS88" s="14"/>
      <c r="AT88" s="14"/>
      <c r="AU88" s="19"/>
      <c r="AV88" s="14"/>
      <c r="AW88" s="20">
        <v>0.45250000000000001</v>
      </c>
      <c r="AX88" s="21">
        <v>77.599999999999994</v>
      </c>
    </row>
    <row r="89" spans="1:50" ht="13" x14ac:dyDescent="0.35">
      <c r="A89" s="14"/>
      <c r="B89" s="14"/>
      <c r="C89" s="14"/>
      <c r="D89" s="14"/>
      <c r="E89" s="15">
        <v>497.45</v>
      </c>
      <c r="F89" s="14" t="s">
        <v>19</v>
      </c>
      <c r="G89" s="30">
        <v>1</v>
      </c>
      <c r="H89" s="14" t="s">
        <v>20</v>
      </c>
      <c r="I89" s="16" t="s">
        <v>27</v>
      </c>
      <c r="J89" s="14">
        <v>2.5</v>
      </c>
      <c r="K89" s="14">
        <v>40</v>
      </c>
      <c r="L89" s="14">
        <v>24</v>
      </c>
      <c r="M89" s="14"/>
      <c r="N89" s="14"/>
      <c r="O89" s="14"/>
      <c r="P89" s="23"/>
      <c r="Q89" s="24"/>
      <c r="R89" s="23"/>
      <c r="S89" s="24"/>
      <c r="T89" s="24"/>
      <c r="U89" s="24"/>
      <c r="V89" s="24"/>
      <c r="W89" s="24"/>
      <c r="X89" s="24"/>
      <c r="Y89" s="24"/>
      <c r="Z89" s="24"/>
      <c r="AA89" s="14"/>
      <c r="AB89" s="14"/>
      <c r="AC89" s="25"/>
      <c r="AD89" s="25"/>
      <c r="AE89" s="25"/>
      <c r="AF89" s="25"/>
      <c r="AG89" s="25"/>
      <c r="AH89" s="25"/>
      <c r="AI89" s="25"/>
      <c r="AJ89" s="14"/>
      <c r="AK89" s="14"/>
      <c r="AL89" s="14"/>
      <c r="AM89" s="14"/>
      <c r="AN89" s="19"/>
      <c r="AO89" s="14"/>
      <c r="AP89" s="14"/>
      <c r="AQ89" s="14"/>
      <c r="AR89" s="14"/>
      <c r="AS89" s="14"/>
      <c r="AT89" s="14"/>
      <c r="AU89" s="19"/>
      <c r="AV89" s="14"/>
      <c r="AW89" s="20">
        <v>0.3659</v>
      </c>
      <c r="AX89" s="21">
        <v>81.88</v>
      </c>
    </row>
    <row r="90" spans="1:50" ht="13" x14ac:dyDescent="0.35">
      <c r="A90" s="14"/>
      <c r="B90" s="14"/>
      <c r="C90" s="14"/>
      <c r="D90" s="14"/>
      <c r="E90" s="15">
        <v>497.45</v>
      </c>
      <c r="F90" s="14" t="s">
        <v>19</v>
      </c>
      <c r="G90" s="30">
        <v>1</v>
      </c>
      <c r="H90" s="14" t="s">
        <v>20</v>
      </c>
      <c r="I90" s="16" t="s">
        <v>27</v>
      </c>
      <c r="J90" s="14">
        <v>5</v>
      </c>
      <c r="K90" s="14">
        <v>40</v>
      </c>
      <c r="L90" s="14">
        <v>24</v>
      </c>
      <c r="M90" s="14"/>
      <c r="N90" s="14"/>
      <c r="O90" s="14"/>
      <c r="P90" s="23"/>
      <c r="Q90" s="24"/>
      <c r="R90" s="23"/>
      <c r="S90" s="24"/>
      <c r="T90" s="24"/>
      <c r="U90" s="24"/>
      <c r="V90" s="24"/>
      <c r="W90" s="24"/>
      <c r="X90" s="24"/>
      <c r="Y90" s="24"/>
      <c r="Z90" s="24"/>
      <c r="AA90" s="14"/>
      <c r="AB90" s="14"/>
      <c r="AC90" s="25"/>
      <c r="AD90" s="25"/>
      <c r="AE90" s="25"/>
      <c r="AF90" s="25"/>
      <c r="AG90" s="25"/>
      <c r="AH90" s="25"/>
      <c r="AI90" s="25"/>
      <c r="AJ90" s="14"/>
      <c r="AK90" s="14"/>
      <c r="AL90" s="14"/>
      <c r="AM90" s="14"/>
      <c r="AN90" s="19"/>
      <c r="AO90" s="14"/>
      <c r="AP90" s="14"/>
      <c r="AQ90" s="14"/>
      <c r="AR90" s="14"/>
      <c r="AS90" s="14"/>
      <c r="AT90" s="14"/>
      <c r="AU90" s="19"/>
      <c r="AV90" s="14"/>
      <c r="AW90" s="20">
        <v>0.31990000000000002</v>
      </c>
      <c r="AX90" s="21">
        <v>84.16</v>
      </c>
    </row>
    <row r="91" spans="1:50" ht="13" x14ac:dyDescent="0.35">
      <c r="A91" s="14"/>
      <c r="B91" s="14"/>
      <c r="C91" s="14"/>
      <c r="D91" s="14"/>
      <c r="E91" s="15">
        <v>497.45</v>
      </c>
      <c r="F91" s="14" t="s">
        <v>19</v>
      </c>
      <c r="G91" s="30">
        <v>1</v>
      </c>
      <c r="H91" s="14" t="s">
        <v>20</v>
      </c>
      <c r="I91" s="16" t="s">
        <v>27</v>
      </c>
      <c r="J91" s="14">
        <v>7.5</v>
      </c>
      <c r="K91" s="14">
        <v>40</v>
      </c>
      <c r="L91" s="14">
        <v>24</v>
      </c>
      <c r="M91" s="14"/>
      <c r="N91" s="14"/>
      <c r="O91" s="14"/>
      <c r="P91" s="23"/>
      <c r="Q91" s="24"/>
      <c r="R91" s="23"/>
      <c r="S91" s="24"/>
      <c r="T91" s="24"/>
      <c r="U91" s="24"/>
      <c r="V91" s="24"/>
      <c r="W91" s="24"/>
      <c r="X91" s="24"/>
      <c r="Y91" s="24"/>
      <c r="Z91" s="24"/>
      <c r="AA91" s="14"/>
      <c r="AB91" s="14"/>
      <c r="AC91" s="25"/>
      <c r="AD91" s="25"/>
      <c r="AE91" s="25"/>
      <c r="AF91" s="25"/>
      <c r="AG91" s="25"/>
      <c r="AH91" s="25"/>
      <c r="AI91" s="25"/>
      <c r="AJ91" s="14"/>
      <c r="AK91" s="14"/>
      <c r="AL91" s="14"/>
      <c r="AM91" s="14"/>
      <c r="AN91" s="19"/>
      <c r="AO91" s="14"/>
      <c r="AP91" s="14"/>
      <c r="AQ91" s="14"/>
      <c r="AR91" s="14"/>
      <c r="AS91" s="14"/>
      <c r="AT91" s="14"/>
      <c r="AU91" s="19"/>
      <c r="AV91" s="14"/>
      <c r="AW91" s="20">
        <v>0.20499999999999999</v>
      </c>
      <c r="AX91" s="21">
        <v>89.85</v>
      </c>
    </row>
    <row r="92" spans="1:50" ht="13" x14ac:dyDescent="0.35">
      <c r="A92" s="14"/>
      <c r="B92" s="14"/>
      <c r="C92" s="14"/>
      <c r="D92" s="14"/>
      <c r="E92" s="15">
        <v>497.45</v>
      </c>
      <c r="F92" s="14" t="s">
        <v>19</v>
      </c>
      <c r="G92" s="30">
        <v>1</v>
      </c>
      <c r="H92" s="14" t="s">
        <v>20</v>
      </c>
      <c r="I92" s="16" t="s">
        <v>27</v>
      </c>
      <c r="J92" s="14">
        <v>10</v>
      </c>
      <c r="K92" s="14">
        <v>40</v>
      </c>
      <c r="L92" s="14">
        <v>24</v>
      </c>
      <c r="M92" s="14"/>
      <c r="N92" s="14"/>
      <c r="O92" s="14"/>
      <c r="P92" s="23"/>
      <c r="Q92" s="24"/>
      <c r="R92" s="23"/>
      <c r="S92" s="24"/>
      <c r="T92" s="24"/>
      <c r="U92" s="24"/>
      <c r="V92" s="24"/>
      <c r="W92" s="24"/>
      <c r="X92" s="24"/>
      <c r="Y92" s="24"/>
      <c r="Z92" s="24"/>
      <c r="AA92" s="14"/>
      <c r="AB92" s="14"/>
      <c r="AC92" s="25"/>
      <c r="AD92" s="25"/>
      <c r="AE92" s="25"/>
      <c r="AF92" s="25"/>
      <c r="AG92" s="25"/>
      <c r="AH92" s="25"/>
      <c r="AI92" s="25"/>
      <c r="AJ92" s="14"/>
      <c r="AK92" s="14"/>
      <c r="AL92" s="14"/>
      <c r="AM92" s="14"/>
      <c r="AN92" s="19"/>
      <c r="AO92" s="14"/>
      <c r="AP92" s="14"/>
      <c r="AQ92" s="14"/>
      <c r="AR92" s="14"/>
      <c r="AS92" s="14"/>
      <c r="AT92" s="14"/>
      <c r="AU92" s="19"/>
      <c r="AV92" s="14"/>
      <c r="AW92" s="20">
        <v>0.14749999999999999</v>
      </c>
      <c r="AX92" s="21">
        <v>92.69</v>
      </c>
    </row>
    <row r="93" spans="1:50" ht="13" x14ac:dyDescent="0.35">
      <c r="A93" s="14"/>
      <c r="B93" s="14"/>
      <c r="C93" s="14"/>
      <c r="D93" s="14"/>
      <c r="E93" s="15">
        <v>497.45</v>
      </c>
      <c r="F93" s="14" t="s">
        <v>19</v>
      </c>
      <c r="G93" s="30">
        <v>1</v>
      </c>
      <c r="H93" s="14" t="s">
        <v>20</v>
      </c>
      <c r="I93" s="16" t="s">
        <v>27</v>
      </c>
      <c r="J93" s="14">
        <v>0.5</v>
      </c>
      <c r="K93" s="14">
        <v>60</v>
      </c>
      <c r="L93" s="14">
        <v>24</v>
      </c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20">
        <v>1.3008</v>
      </c>
      <c r="AX93" s="21">
        <v>67.72</v>
      </c>
    </row>
    <row r="94" spans="1:50" ht="13" x14ac:dyDescent="0.35">
      <c r="A94" s="14"/>
      <c r="B94" s="14"/>
      <c r="C94" s="14"/>
      <c r="D94" s="14"/>
      <c r="E94" s="15">
        <v>497.45</v>
      </c>
      <c r="F94" s="14" t="s">
        <v>19</v>
      </c>
      <c r="G94" s="30">
        <v>1</v>
      </c>
      <c r="H94" s="14" t="s">
        <v>20</v>
      </c>
      <c r="I94" s="16" t="s">
        <v>27</v>
      </c>
      <c r="J94" s="14">
        <v>1</v>
      </c>
      <c r="K94" s="14">
        <v>60</v>
      </c>
      <c r="L94" s="14">
        <v>24</v>
      </c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20">
        <v>1.1424000000000001</v>
      </c>
      <c r="AX94" s="21">
        <v>71.650000000000006</v>
      </c>
    </row>
    <row r="95" spans="1:50" ht="13" x14ac:dyDescent="0.35">
      <c r="A95" s="14"/>
      <c r="B95" s="14"/>
      <c r="C95" s="14"/>
      <c r="D95" s="14"/>
      <c r="E95" s="15">
        <v>497.45</v>
      </c>
      <c r="F95" s="14" t="s">
        <v>19</v>
      </c>
      <c r="G95" s="30">
        <v>1</v>
      </c>
      <c r="H95" s="14" t="s">
        <v>20</v>
      </c>
      <c r="I95" s="16" t="s">
        <v>27</v>
      </c>
      <c r="J95" s="14">
        <v>2.5</v>
      </c>
      <c r="K95" s="14">
        <v>60</v>
      </c>
      <c r="L95" s="14">
        <v>24</v>
      </c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20">
        <v>0.82520000000000004</v>
      </c>
      <c r="AX95" s="21">
        <v>79.52</v>
      </c>
    </row>
    <row r="96" spans="1:50" ht="13" x14ac:dyDescent="0.35">
      <c r="A96" s="14"/>
      <c r="B96" s="14"/>
      <c r="C96" s="14"/>
      <c r="D96" s="14"/>
      <c r="E96" s="15">
        <v>497.45</v>
      </c>
      <c r="F96" s="14" t="s">
        <v>19</v>
      </c>
      <c r="G96" s="30">
        <v>1</v>
      </c>
      <c r="H96" s="14" t="s">
        <v>20</v>
      </c>
      <c r="I96" s="16" t="s">
        <v>27</v>
      </c>
      <c r="J96" s="14">
        <v>5</v>
      </c>
      <c r="K96" s="14">
        <v>60</v>
      </c>
      <c r="L96" s="14">
        <v>24</v>
      </c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20">
        <v>0.70799999999999996</v>
      </c>
      <c r="AX96" s="21">
        <v>82.43</v>
      </c>
    </row>
    <row r="97" spans="1:50" ht="13" x14ac:dyDescent="0.35">
      <c r="A97" s="14"/>
      <c r="B97" s="14"/>
      <c r="C97" s="14"/>
      <c r="D97" s="14"/>
      <c r="E97" s="15">
        <v>497.45</v>
      </c>
      <c r="F97" s="14" t="s">
        <v>19</v>
      </c>
      <c r="G97" s="30">
        <v>1</v>
      </c>
      <c r="H97" s="14" t="s">
        <v>20</v>
      </c>
      <c r="I97" s="16" t="s">
        <v>27</v>
      </c>
      <c r="J97" s="14">
        <v>7.5</v>
      </c>
      <c r="K97" s="14">
        <v>60</v>
      </c>
      <c r="L97" s="14">
        <v>24</v>
      </c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20">
        <v>0.55220000000000002</v>
      </c>
      <c r="AX97" s="21">
        <v>86.3</v>
      </c>
    </row>
    <row r="98" spans="1:50" ht="13" x14ac:dyDescent="0.35">
      <c r="A98" s="14"/>
      <c r="B98" s="14"/>
      <c r="C98" s="14"/>
      <c r="D98" s="14"/>
      <c r="E98" s="15">
        <v>497.45</v>
      </c>
      <c r="F98" s="14" t="s">
        <v>19</v>
      </c>
      <c r="G98" s="30">
        <v>1</v>
      </c>
      <c r="H98" s="14" t="s">
        <v>20</v>
      </c>
      <c r="I98" s="16" t="s">
        <v>27</v>
      </c>
      <c r="J98" s="14">
        <v>10</v>
      </c>
      <c r="K98" s="14">
        <v>60</v>
      </c>
      <c r="L98" s="14">
        <v>24</v>
      </c>
      <c r="M98" s="14"/>
      <c r="N98" s="14"/>
      <c r="O98" s="14"/>
      <c r="P98" s="23"/>
      <c r="Q98" s="24"/>
      <c r="R98" s="23"/>
      <c r="S98" s="24"/>
      <c r="T98" s="24"/>
      <c r="U98" s="24"/>
      <c r="V98" s="24"/>
      <c r="W98" s="24"/>
      <c r="X98" s="24"/>
      <c r="Y98" s="24"/>
      <c r="Z98" s="24"/>
      <c r="AA98" s="14"/>
      <c r="AB98" s="14"/>
      <c r="AC98" s="25"/>
      <c r="AD98" s="25"/>
      <c r="AE98" s="25"/>
      <c r="AF98" s="25"/>
      <c r="AG98" s="25"/>
      <c r="AH98" s="25"/>
      <c r="AI98" s="25"/>
      <c r="AJ98" s="14"/>
      <c r="AK98" s="14"/>
      <c r="AL98" s="14"/>
      <c r="AM98" s="14"/>
      <c r="AN98" s="19"/>
      <c r="AO98" s="14"/>
      <c r="AP98" s="14"/>
      <c r="AQ98" s="14"/>
      <c r="AR98" s="14"/>
      <c r="AS98" s="14"/>
      <c r="AT98" s="14"/>
      <c r="AU98" s="19"/>
      <c r="AV98" s="14"/>
      <c r="AW98" s="20">
        <v>0.42749999999999999</v>
      </c>
      <c r="AX98" s="21">
        <v>89.39</v>
      </c>
    </row>
    <row r="99" spans="1:50" ht="15" x14ac:dyDescent="0.35">
      <c r="A99" s="14">
        <f>COUNTA($B$2:B99)</f>
        <v>9</v>
      </c>
      <c r="B99" s="14" t="s">
        <v>89</v>
      </c>
      <c r="C99" s="14" t="s">
        <v>18</v>
      </c>
      <c r="D99" s="14" t="s">
        <v>90</v>
      </c>
      <c r="E99" s="15">
        <v>681.67</v>
      </c>
      <c r="F99" s="14" t="s">
        <v>19</v>
      </c>
      <c r="G99" s="30">
        <v>1</v>
      </c>
      <c r="H99" s="14" t="s">
        <v>20</v>
      </c>
      <c r="I99" s="16" t="s">
        <v>27</v>
      </c>
      <c r="J99" s="14">
        <v>0.5</v>
      </c>
      <c r="K99" s="14">
        <v>20</v>
      </c>
      <c r="L99" s="14">
        <v>24</v>
      </c>
      <c r="M99" s="14"/>
      <c r="N99" s="14" t="s">
        <v>22</v>
      </c>
      <c r="O99" s="14" t="s">
        <v>23</v>
      </c>
      <c r="P99" s="15">
        <v>-0.388631</v>
      </c>
      <c r="Q99" s="15">
        <f t="shared" si="0"/>
        <v>-10.57519228810817</v>
      </c>
      <c r="R99" s="15">
        <v>-0.34828799999999999</v>
      </c>
      <c r="S99" s="15">
        <f t="shared" si="1"/>
        <v>-9.4774029134078805</v>
      </c>
      <c r="T99" s="15">
        <f>R99-P99</f>
        <v>4.0343000000000018E-2</v>
      </c>
      <c r="U99" s="15">
        <f t="shared" si="2"/>
        <v>1.0977893747002891</v>
      </c>
      <c r="V99" s="15">
        <f t="shared" si="3"/>
        <v>10.57519228810817</v>
      </c>
      <c r="W99" s="15">
        <f t="shared" si="4"/>
        <v>9.4774029134078805</v>
      </c>
      <c r="X99" s="15">
        <f t="shared" si="5"/>
        <v>10.026297600758024</v>
      </c>
      <c r="Y99" s="15">
        <f t="shared" si="6"/>
        <v>0.54889468735014457</v>
      </c>
      <c r="Z99" s="17">
        <v>6.9123095000000001</v>
      </c>
      <c r="AA99" s="18">
        <f>Z99/0.393456</f>
        <v>17.568189327396205</v>
      </c>
      <c r="AB99" s="15">
        <f t="shared" si="7"/>
        <v>-0.27466900206345379</v>
      </c>
      <c r="AC99" s="15">
        <v>-1533.4446813296299</v>
      </c>
      <c r="AD99" s="15">
        <f t="shared" si="8"/>
        <v>-41727.171451164708</v>
      </c>
      <c r="AE99" s="15"/>
      <c r="AF99" s="15">
        <f t="shared" ref="AF99:AF389" si="22">(X99^2)/(2*Y99)</f>
        <v>91.571886097377472</v>
      </c>
      <c r="AG99" s="15">
        <f t="shared" ref="AG99:AG389" si="23">(3*V99+W99)^2/16/(V99-W99)</f>
        <v>96.653646733675259</v>
      </c>
      <c r="AH99" s="15">
        <f t="shared" ref="AH99:AH389" si="24">(V99+3*W99)^2/16/(V99-W99)</f>
        <v>86.627349132917246</v>
      </c>
      <c r="AI99" s="15"/>
      <c r="AJ99" s="15"/>
      <c r="AK99" s="15"/>
      <c r="AL99" s="15"/>
      <c r="AM99" s="15"/>
      <c r="AN99" s="15"/>
      <c r="AO99" s="19"/>
      <c r="AP99" s="14"/>
      <c r="AQ99" s="14"/>
      <c r="AR99" s="14"/>
      <c r="AS99" s="14"/>
      <c r="AT99" s="14"/>
      <c r="AU99" s="14"/>
      <c r="AV99" s="19"/>
      <c r="AW99" s="20">
        <v>0.12720000000000001</v>
      </c>
      <c r="AX99" s="21">
        <v>88.82</v>
      </c>
    </row>
    <row r="100" spans="1:50" ht="13" x14ac:dyDescent="0.35">
      <c r="A100" s="14"/>
      <c r="B100" s="14"/>
      <c r="C100" s="14"/>
      <c r="D100" s="14"/>
      <c r="E100" s="15">
        <v>681.67</v>
      </c>
      <c r="F100" s="14" t="s">
        <v>19</v>
      </c>
      <c r="G100" s="30">
        <v>1</v>
      </c>
      <c r="H100" s="14" t="s">
        <v>20</v>
      </c>
      <c r="I100" s="16" t="s">
        <v>27</v>
      </c>
      <c r="J100" s="14">
        <v>1</v>
      </c>
      <c r="K100" s="14">
        <v>20</v>
      </c>
      <c r="L100" s="14">
        <v>24</v>
      </c>
      <c r="M100" s="14"/>
      <c r="N100" s="14"/>
      <c r="O100" s="14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7"/>
      <c r="AA100" s="18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9"/>
      <c r="AP100" s="14"/>
      <c r="AQ100" s="14"/>
      <c r="AR100" s="14"/>
      <c r="AS100" s="14"/>
      <c r="AT100" s="14"/>
      <c r="AU100" s="14"/>
      <c r="AV100" s="19"/>
      <c r="AW100" s="20">
        <v>9.4100000000000003E-2</v>
      </c>
      <c r="AX100" s="21">
        <v>91.72</v>
      </c>
    </row>
    <row r="101" spans="1:50" ht="13" x14ac:dyDescent="0.35">
      <c r="A101" s="14"/>
      <c r="B101" s="14"/>
      <c r="C101" s="14"/>
      <c r="D101" s="14"/>
      <c r="E101" s="15">
        <v>681.67</v>
      </c>
      <c r="F101" s="14" t="s">
        <v>19</v>
      </c>
      <c r="G101" s="30">
        <v>1</v>
      </c>
      <c r="H101" s="14" t="s">
        <v>20</v>
      </c>
      <c r="I101" s="16" t="s">
        <v>27</v>
      </c>
      <c r="J101" s="14">
        <v>2.5</v>
      </c>
      <c r="K101" s="14">
        <v>20</v>
      </c>
      <c r="L101" s="14">
        <v>24</v>
      </c>
      <c r="M101" s="14"/>
      <c r="N101" s="14"/>
      <c r="O101" s="14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7"/>
      <c r="AA101" s="18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9"/>
      <c r="AP101" s="14"/>
      <c r="AQ101" s="14"/>
      <c r="AR101" s="14"/>
      <c r="AS101" s="14"/>
      <c r="AT101" s="14"/>
      <c r="AU101" s="14"/>
      <c r="AV101" s="19"/>
      <c r="AW101" s="20">
        <v>7.2700000000000001E-2</v>
      </c>
      <c r="AX101" s="21">
        <v>93.6</v>
      </c>
    </row>
    <row r="102" spans="1:50" ht="13" x14ac:dyDescent="0.35">
      <c r="A102" s="14"/>
      <c r="B102" s="14"/>
      <c r="C102" s="14"/>
      <c r="D102" s="14"/>
      <c r="E102" s="15">
        <v>681.67</v>
      </c>
      <c r="F102" s="14" t="s">
        <v>19</v>
      </c>
      <c r="G102" s="30">
        <v>1</v>
      </c>
      <c r="H102" s="14" t="s">
        <v>20</v>
      </c>
      <c r="I102" s="16" t="s">
        <v>27</v>
      </c>
      <c r="J102" s="14">
        <v>5</v>
      </c>
      <c r="K102" s="14">
        <v>20</v>
      </c>
      <c r="L102" s="14">
        <v>24</v>
      </c>
      <c r="M102" s="14"/>
      <c r="N102" s="14"/>
      <c r="O102" s="14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7"/>
      <c r="AA102" s="18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9"/>
      <c r="AP102" s="14"/>
      <c r="AQ102" s="14"/>
      <c r="AR102" s="14"/>
      <c r="AS102" s="14"/>
      <c r="AT102" s="14"/>
      <c r="AU102" s="14"/>
      <c r="AV102" s="19"/>
      <c r="AW102" s="20">
        <v>5.6000000000000001E-2</v>
      </c>
      <c r="AX102" s="21">
        <v>95.08</v>
      </c>
    </row>
    <row r="103" spans="1:50" ht="13" x14ac:dyDescent="0.35">
      <c r="A103" s="14"/>
      <c r="B103" s="14"/>
      <c r="C103" s="14"/>
      <c r="D103" s="14"/>
      <c r="E103" s="15">
        <v>681.67</v>
      </c>
      <c r="F103" s="14" t="s">
        <v>19</v>
      </c>
      <c r="G103" s="30">
        <v>1</v>
      </c>
      <c r="H103" s="14" t="s">
        <v>20</v>
      </c>
      <c r="I103" s="16" t="s">
        <v>27</v>
      </c>
      <c r="J103" s="14">
        <v>7.5</v>
      </c>
      <c r="K103" s="14">
        <v>20</v>
      </c>
      <c r="L103" s="14">
        <v>24</v>
      </c>
      <c r="M103" s="14"/>
      <c r="N103" s="14"/>
      <c r="O103" s="14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7"/>
      <c r="AA103" s="18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9"/>
      <c r="AP103" s="14"/>
      <c r="AQ103" s="14"/>
      <c r="AR103" s="14"/>
      <c r="AS103" s="14"/>
      <c r="AT103" s="14"/>
      <c r="AU103" s="14"/>
      <c r="AV103" s="19"/>
      <c r="AW103" s="20">
        <v>4.5100000000000001E-2</v>
      </c>
      <c r="AX103" s="21">
        <v>96.03</v>
      </c>
    </row>
    <row r="104" spans="1:50" ht="13" x14ac:dyDescent="0.35">
      <c r="A104" s="14"/>
      <c r="B104" s="14"/>
      <c r="C104" s="14"/>
      <c r="D104" s="14"/>
      <c r="E104" s="15">
        <v>681.67</v>
      </c>
      <c r="F104" s="14" t="s">
        <v>19</v>
      </c>
      <c r="G104" s="30">
        <v>1</v>
      </c>
      <c r="H104" s="14" t="s">
        <v>20</v>
      </c>
      <c r="I104" s="16" t="s">
        <v>27</v>
      </c>
      <c r="J104" s="14">
        <v>10</v>
      </c>
      <c r="K104" s="14">
        <v>20</v>
      </c>
      <c r="L104" s="14">
        <v>24</v>
      </c>
      <c r="M104" s="14"/>
      <c r="N104" s="14"/>
      <c r="O104" s="14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7"/>
      <c r="AA104" s="18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9"/>
      <c r="AP104" s="14"/>
      <c r="AQ104" s="14"/>
      <c r="AR104" s="14"/>
      <c r="AS104" s="14"/>
      <c r="AT104" s="14"/>
      <c r="AU104" s="14"/>
      <c r="AV104" s="19"/>
      <c r="AW104" s="20">
        <v>2.64E-2</v>
      </c>
      <c r="AX104" s="21">
        <v>97.68</v>
      </c>
    </row>
    <row r="105" spans="1:50" ht="13" x14ac:dyDescent="0.35">
      <c r="A105" s="14"/>
      <c r="B105" s="14"/>
      <c r="C105" s="14"/>
      <c r="D105" s="14"/>
      <c r="E105" s="15">
        <v>681.67</v>
      </c>
      <c r="F105" s="14" t="s">
        <v>19</v>
      </c>
      <c r="G105" s="30">
        <v>1</v>
      </c>
      <c r="H105" s="14" t="s">
        <v>20</v>
      </c>
      <c r="I105" s="16" t="s">
        <v>27</v>
      </c>
      <c r="J105" s="14">
        <v>0.5</v>
      </c>
      <c r="K105" s="14">
        <v>40</v>
      </c>
      <c r="L105" s="14">
        <v>24</v>
      </c>
      <c r="M105" s="14"/>
      <c r="N105" s="14"/>
      <c r="O105" s="14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7"/>
      <c r="AA105" s="18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9"/>
      <c r="AP105" s="14"/>
      <c r="AQ105" s="14"/>
      <c r="AR105" s="14"/>
      <c r="AS105" s="14"/>
      <c r="AT105" s="14"/>
      <c r="AU105" s="14"/>
      <c r="AV105" s="19"/>
      <c r="AW105" s="20">
        <v>0.40610000000000002</v>
      </c>
      <c r="AX105" s="21">
        <v>79.89</v>
      </c>
    </row>
    <row r="106" spans="1:50" ht="13" x14ac:dyDescent="0.35">
      <c r="A106" s="14"/>
      <c r="B106" s="14"/>
      <c r="C106" s="14"/>
      <c r="D106" s="14"/>
      <c r="E106" s="15">
        <v>681.67</v>
      </c>
      <c r="F106" s="14" t="s">
        <v>19</v>
      </c>
      <c r="G106" s="30">
        <v>1</v>
      </c>
      <c r="H106" s="14" t="s">
        <v>20</v>
      </c>
      <c r="I106" s="16" t="s">
        <v>27</v>
      </c>
      <c r="J106" s="14">
        <v>1</v>
      </c>
      <c r="K106" s="14">
        <v>40</v>
      </c>
      <c r="L106" s="14">
        <v>24</v>
      </c>
      <c r="M106" s="14"/>
      <c r="N106" s="14"/>
      <c r="O106" s="14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7"/>
      <c r="AA106" s="18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9"/>
      <c r="AP106" s="14"/>
      <c r="AQ106" s="14"/>
      <c r="AR106" s="14"/>
      <c r="AS106" s="14"/>
      <c r="AT106" s="14"/>
      <c r="AU106" s="14"/>
      <c r="AV106" s="19"/>
      <c r="AW106" s="20">
        <v>0.30509999999999998</v>
      </c>
      <c r="AX106" s="21">
        <v>84.89</v>
      </c>
    </row>
    <row r="107" spans="1:50" ht="13" x14ac:dyDescent="0.35">
      <c r="A107" s="14"/>
      <c r="B107" s="14"/>
      <c r="C107" s="14"/>
      <c r="D107" s="14"/>
      <c r="E107" s="15">
        <v>681.67</v>
      </c>
      <c r="F107" s="14" t="s">
        <v>19</v>
      </c>
      <c r="G107" s="30">
        <v>1</v>
      </c>
      <c r="H107" s="14" t="s">
        <v>20</v>
      </c>
      <c r="I107" s="16" t="s">
        <v>27</v>
      </c>
      <c r="J107" s="14">
        <v>2.5</v>
      </c>
      <c r="K107" s="14">
        <v>40</v>
      </c>
      <c r="L107" s="14">
        <v>24</v>
      </c>
      <c r="M107" s="14"/>
      <c r="N107" s="14"/>
      <c r="O107" s="14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7"/>
      <c r="AA107" s="18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9"/>
      <c r="AP107" s="14"/>
      <c r="AQ107" s="14"/>
      <c r="AR107" s="14"/>
      <c r="AS107" s="14"/>
      <c r="AT107" s="14"/>
      <c r="AU107" s="14"/>
      <c r="AV107" s="19"/>
      <c r="AW107" s="20">
        <v>0.2477</v>
      </c>
      <c r="AX107" s="21">
        <v>87.73</v>
      </c>
    </row>
    <row r="108" spans="1:50" ht="13" x14ac:dyDescent="0.35">
      <c r="A108" s="14"/>
      <c r="B108" s="14"/>
      <c r="C108" s="14"/>
      <c r="D108" s="14"/>
      <c r="E108" s="15">
        <v>681.67</v>
      </c>
      <c r="F108" s="14" t="s">
        <v>19</v>
      </c>
      <c r="G108" s="30">
        <v>1</v>
      </c>
      <c r="H108" s="14" t="s">
        <v>20</v>
      </c>
      <c r="I108" s="16" t="s">
        <v>27</v>
      </c>
      <c r="J108" s="14">
        <v>5</v>
      </c>
      <c r="K108" s="14">
        <v>40</v>
      </c>
      <c r="L108" s="14">
        <v>24</v>
      </c>
      <c r="M108" s="14"/>
      <c r="N108" s="14"/>
      <c r="O108" s="14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7"/>
      <c r="AA108" s="18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9"/>
      <c r="AP108" s="14"/>
      <c r="AQ108" s="14"/>
      <c r="AR108" s="14"/>
      <c r="AS108" s="14"/>
      <c r="AT108" s="14"/>
      <c r="AU108" s="14"/>
      <c r="AV108" s="19"/>
      <c r="AW108" s="20">
        <v>0.20530000000000001</v>
      </c>
      <c r="AX108" s="21">
        <v>89.83</v>
      </c>
    </row>
    <row r="109" spans="1:50" ht="13" x14ac:dyDescent="0.35">
      <c r="A109" s="14"/>
      <c r="B109" s="14"/>
      <c r="C109" s="14"/>
      <c r="D109" s="14"/>
      <c r="E109" s="15">
        <v>681.67</v>
      </c>
      <c r="F109" s="14" t="s">
        <v>19</v>
      </c>
      <c r="G109" s="30">
        <v>1</v>
      </c>
      <c r="H109" s="14" t="s">
        <v>20</v>
      </c>
      <c r="I109" s="16" t="s">
        <v>27</v>
      </c>
      <c r="J109" s="14">
        <v>7.5</v>
      </c>
      <c r="K109" s="14">
        <v>40</v>
      </c>
      <c r="L109" s="14">
        <v>24</v>
      </c>
      <c r="M109" s="14"/>
      <c r="N109" s="14"/>
      <c r="O109" s="14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7"/>
      <c r="AA109" s="18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9"/>
      <c r="AP109" s="14"/>
      <c r="AQ109" s="14"/>
      <c r="AR109" s="14"/>
      <c r="AS109" s="14"/>
      <c r="AT109" s="14"/>
      <c r="AU109" s="14"/>
      <c r="AV109" s="19"/>
      <c r="AW109" s="20">
        <v>0.1875</v>
      </c>
      <c r="AX109" s="21">
        <v>90.71</v>
      </c>
    </row>
    <row r="110" spans="1:50" ht="13" x14ac:dyDescent="0.35">
      <c r="A110" s="14"/>
      <c r="B110" s="14"/>
      <c r="C110" s="14"/>
      <c r="D110" s="14"/>
      <c r="E110" s="15">
        <v>681.67</v>
      </c>
      <c r="F110" s="14" t="s">
        <v>19</v>
      </c>
      <c r="G110" s="30">
        <v>1</v>
      </c>
      <c r="H110" s="14" t="s">
        <v>20</v>
      </c>
      <c r="I110" s="16" t="s">
        <v>27</v>
      </c>
      <c r="J110" s="14">
        <v>10</v>
      </c>
      <c r="K110" s="14">
        <v>40</v>
      </c>
      <c r="L110" s="14">
        <v>24</v>
      </c>
      <c r="M110" s="14"/>
      <c r="N110" s="14"/>
      <c r="O110" s="14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7"/>
      <c r="AA110" s="18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9"/>
      <c r="AP110" s="14"/>
      <c r="AQ110" s="14"/>
      <c r="AR110" s="14"/>
      <c r="AS110" s="14"/>
      <c r="AT110" s="14"/>
      <c r="AU110" s="14"/>
      <c r="AV110" s="19"/>
      <c r="AW110" s="20">
        <v>0.15620000000000001</v>
      </c>
      <c r="AX110" s="21">
        <v>92.27</v>
      </c>
    </row>
    <row r="111" spans="1:50" ht="13" x14ac:dyDescent="0.35">
      <c r="A111" s="14"/>
      <c r="B111" s="14"/>
      <c r="C111" s="14"/>
      <c r="D111" s="14"/>
      <c r="E111" s="15">
        <v>681.67</v>
      </c>
      <c r="F111" s="14" t="s">
        <v>19</v>
      </c>
      <c r="G111" s="30">
        <v>1</v>
      </c>
      <c r="H111" s="14" t="s">
        <v>20</v>
      </c>
      <c r="I111" s="16" t="s">
        <v>27</v>
      </c>
      <c r="J111" s="14">
        <v>0.5</v>
      </c>
      <c r="K111" s="14">
        <v>60</v>
      </c>
      <c r="L111" s="14">
        <v>24</v>
      </c>
      <c r="M111" s="14"/>
      <c r="N111" s="14"/>
      <c r="O111" s="14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7"/>
      <c r="AA111" s="18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9"/>
      <c r="AP111" s="14"/>
      <c r="AQ111" s="14"/>
      <c r="AR111" s="14"/>
      <c r="AS111" s="14"/>
      <c r="AT111" s="14"/>
      <c r="AU111" s="14"/>
      <c r="AV111" s="19"/>
      <c r="AW111" s="20">
        <v>1.1756</v>
      </c>
      <c r="AX111" s="21">
        <v>70.819999999999993</v>
      </c>
    </row>
    <row r="112" spans="1:50" ht="13" x14ac:dyDescent="0.35">
      <c r="A112" s="14"/>
      <c r="B112" s="14"/>
      <c r="C112" s="14"/>
      <c r="D112" s="14"/>
      <c r="E112" s="15">
        <v>681.67</v>
      </c>
      <c r="F112" s="14" t="s">
        <v>19</v>
      </c>
      <c r="G112" s="30">
        <v>1</v>
      </c>
      <c r="H112" s="14" t="s">
        <v>20</v>
      </c>
      <c r="I112" s="16" t="s">
        <v>27</v>
      </c>
      <c r="J112" s="14">
        <v>1</v>
      </c>
      <c r="K112" s="14">
        <v>60</v>
      </c>
      <c r="L112" s="14">
        <v>24</v>
      </c>
      <c r="M112" s="14"/>
      <c r="N112" s="14"/>
      <c r="O112" s="14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7"/>
      <c r="AA112" s="18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9"/>
      <c r="AP112" s="14"/>
      <c r="AQ112" s="14"/>
      <c r="AR112" s="14"/>
      <c r="AS112" s="14"/>
      <c r="AT112" s="14"/>
      <c r="AU112" s="14"/>
      <c r="AV112" s="19"/>
      <c r="AW112" s="20">
        <v>0.87619999999999998</v>
      </c>
      <c r="AX112" s="21">
        <v>78.260000000000005</v>
      </c>
    </row>
    <row r="113" spans="1:50" ht="13" x14ac:dyDescent="0.35">
      <c r="A113" s="14"/>
      <c r="B113" s="14"/>
      <c r="C113" s="14"/>
      <c r="D113" s="14"/>
      <c r="E113" s="15">
        <v>681.67</v>
      </c>
      <c r="F113" s="14" t="s">
        <v>19</v>
      </c>
      <c r="G113" s="30">
        <v>1</v>
      </c>
      <c r="H113" s="14" t="s">
        <v>20</v>
      </c>
      <c r="I113" s="16" t="s">
        <v>27</v>
      </c>
      <c r="J113" s="14">
        <v>2.5</v>
      </c>
      <c r="K113" s="14">
        <v>60</v>
      </c>
      <c r="L113" s="14">
        <v>24</v>
      </c>
      <c r="M113" s="14"/>
      <c r="N113" s="14"/>
      <c r="O113" s="14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7"/>
      <c r="AA113" s="18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9"/>
      <c r="AP113" s="14"/>
      <c r="AQ113" s="14"/>
      <c r="AR113" s="14"/>
      <c r="AS113" s="14"/>
      <c r="AT113" s="14"/>
      <c r="AU113" s="14"/>
      <c r="AV113" s="19"/>
      <c r="AW113" s="20">
        <v>0.61040000000000005</v>
      </c>
      <c r="AX113" s="21">
        <v>84.85</v>
      </c>
    </row>
    <row r="114" spans="1:50" ht="13" x14ac:dyDescent="0.35">
      <c r="A114" s="14"/>
      <c r="B114" s="14"/>
      <c r="C114" s="14"/>
      <c r="D114" s="14"/>
      <c r="E114" s="15">
        <v>681.67</v>
      </c>
      <c r="F114" s="14" t="s">
        <v>19</v>
      </c>
      <c r="G114" s="30">
        <v>1</v>
      </c>
      <c r="H114" s="14" t="s">
        <v>20</v>
      </c>
      <c r="I114" s="16" t="s">
        <v>27</v>
      </c>
      <c r="J114" s="14">
        <v>5</v>
      </c>
      <c r="K114" s="14">
        <v>60</v>
      </c>
      <c r="L114" s="14">
        <v>24</v>
      </c>
      <c r="M114" s="14"/>
      <c r="N114" s="14"/>
      <c r="O114" s="14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7"/>
      <c r="AA114" s="18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9"/>
      <c r="AP114" s="14"/>
      <c r="AQ114" s="14"/>
      <c r="AR114" s="14"/>
      <c r="AS114" s="14"/>
      <c r="AT114" s="14"/>
      <c r="AU114" s="14"/>
      <c r="AV114" s="19"/>
      <c r="AW114" s="20">
        <v>0.46489999999999998</v>
      </c>
      <c r="AX114" s="21">
        <v>88.46</v>
      </c>
    </row>
    <row r="115" spans="1:50" ht="13" x14ac:dyDescent="0.35">
      <c r="A115" s="14"/>
      <c r="B115" s="14"/>
      <c r="C115" s="14"/>
      <c r="D115" s="14"/>
      <c r="E115" s="15">
        <v>681.67</v>
      </c>
      <c r="F115" s="14" t="s">
        <v>19</v>
      </c>
      <c r="G115" s="30">
        <v>1</v>
      </c>
      <c r="H115" s="14" t="s">
        <v>20</v>
      </c>
      <c r="I115" s="16" t="s">
        <v>27</v>
      </c>
      <c r="J115" s="14">
        <v>7.5</v>
      </c>
      <c r="K115" s="14">
        <v>60</v>
      </c>
      <c r="L115" s="14">
        <v>24</v>
      </c>
      <c r="M115" s="14"/>
      <c r="N115" s="14"/>
      <c r="O115" s="14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7"/>
      <c r="AA115" s="18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9"/>
      <c r="AP115" s="14"/>
      <c r="AQ115" s="14"/>
      <c r="AR115" s="14"/>
      <c r="AS115" s="14"/>
      <c r="AT115" s="14"/>
      <c r="AU115" s="14"/>
      <c r="AV115" s="19"/>
      <c r="AW115" s="20">
        <v>0.41909999999999997</v>
      </c>
      <c r="AX115" s="21">
        <v>89.6</v>
      </c>
    </row>
    <row r="116" spans="1:50" ht="13" x14ac:dyDescent="0.35">
      <c r="A116" s="14"/>
      <c r="B116" s="14"/>
      <c r="C116" s="14"/>
      <c r="D116" s="14"/>
      <c r="E116" s="15">
        <v>681.67</v>
      </c>
      <c r="F116" s="14" t="s">
        <v>19</v>
      </c>
      <c r="G116" s="30">
        <v>1</v>
      </c>
      <c r="H116" s="14" t="s">
        <v>20</v>
      </c>
      <c r="I116" s="16" t="s">
        <v>27</v>
      </c>
      <c r="J116" s="14">
        <v>10</v>
      </c>
      <c r="K116" s="14">
        <v>60</v>
      </c>
      <c r="L116" s="14">
        <v>24</v>
      </c>
      <c r="M116" s="14"/>
      <c r="N116" s="14"/>
      <c r="O116" s="14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7"/>
      <c r="AA116" s="18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9"/>
      <c r="AP116" s="14"/>
      <c r="AQ116" s="14"/>
      <c r="AR116" s="14"/>
      <c r="AS116" s="14"/>
      <c r="AT116" s="14"/>
      <c r="AU116" s="14"/>
      <c r="AV116" s="19"/>
      <c r="AW116" s="20">
        <v>0.3669</v>
      </c>
      <c r="AX116" s="21">
        <v>90.9</v>
      </c>
    </row>
    <row r="117" spans="1:50" ht="15" x14ac:dyDescent="0.35">
      <c r="A117" s="14">
        <f>COUNTA($B$2:B117)</f>
        <v>10</v>
      </c>
      <c r="B117" s="14" t="s">
        <v>91</v>
      </c>
      <c r="C117" s="14" t="s">
        <v>18</v>
      </c>
      <c r="D117" s="14" t="s">
        <v>92</v>
      </c>
      <c r="E117" s="15">
        <v>457.48899999999998</v>
      </c>
      <c r="F117" s="14" t="s">
        <v>19</v>
      </c>
      <c r="G117" s="30">
        <v>1</v>
      </c>
      <c r="H117" s="14" t="s">
        <v>20</v>
      </c>
      <c r="I117" s="16" t="s">
        <v>27</v>
      </c>
      <c r="J117" s="14">
        <v>0.01</v>
      </c>
      <c r="K117" s="14">
        <v>25</v>
      </c>
      <c r="L117" s="14">
        <v>24</v>
      </c>
      <c r="M117" s="14"/>
      <c r="N117" s="14" t="s">
        <v>22</v>
      </c>
      <c r="O117" s="14" t="s">
        <v>23</v>
      </c>
      <c r="P117" s="15">
        <v>-0.28796100000000002</v>
      </c>
      <c r="Q117" s="15">
        <f t="shared" si="0"/>
        <v>-7.8358209882276935</v>
      </c>
      <c r="R117" s="15">
        <v>-0.132881</v>
      </c>
      <c r="S117" s="15">
        <f t="shared" si="1"/>
        <v>-3.6158775970936481</v>
      </c>
      <c r="T117" s="15">
        <f t="shared" ref="T117:T389" si="25">R117-P117</f>
        <v>0.15508000000000002</v>
      </c>
      <c r="U117" s="15">
        <f t="shared" si="2"/>
        <v>4.2199433911340449</v>
      </c>
      <c r="V117" s="15">
        <f t="shared" si="3"/>
        <v>7.8358209882276935</v>
      </c>
      <c r="W117" s="15">
        <f t="shared" si="4"/>
        <v>3.6158775970936481</v>
      </c>
      <c r="X117" s="15">
        <f t="shared" si="5"/>
        <v>5.725849292660671</v>
      </c>
      <c r="Y117" s="15">
        <f t="shared" si="6"/>
        <v>2.1099716955670225</v>
      </c>
      <c r="Z117" s="17">
        <v>2.6360565</v>
      </c>
      <c r="AA117" s="18">
        <f t="shared" ref="AA117:AA324" si="26">Z117/0.393456</f>
        <v>6.6997491460290357</v>
      </c>
      <c r="AB117" s="15">
        <f t="shared" si="7"/>
        <v>-0.12525994980980132</v>
      </c>
      <c r="AC117" s="15">
        <v>-1161.17272492193</v>
      </c>
      <c r="AD117" s="15">
        <f t="shared" si="8"/>
        <v>-31597.131586919062</v>
      </c>
      <c r="AE117" s="15"/>
      <c r="AF117" s="15">
        <f t="shared" si="22"/>
        <v>7.769144531925142</v>
      </c>
      <c r="AG117" s="15">
        <f t="shared" si="23"/>
        <v>10.895815640201352</v>
      </c>
      <c r="AH117" s="15">
        <f t="shared" si="24"/>
        <v>5.1699663475406847</v>
      </c>
      <c r="AI117" s="15"/>
      <c r="AJ117" s="15"/>
      <c r="AK117" s="15"/>
      <c r="AL117" s="15"/>
      <c r="AM117" s="15"/>
      <c r="AN117" s="15"/>
      <c r="AO117" s="19"/>
      <c r="AP117" s="14"/>
      <c r="AQ117" s="14"/>
      <c r="AR117" s="14"/>
      <c r="AS117" s="14"/>
      <c r="AT117" s="14"/>
      <c r="AU117" s="14"/>
      <c r="AV117" s="19"/>
      <c r="AW117" s="20">
        <v>0.12526999999999999</v>
      </c>
      <c r="AX117" s="21">
        <v>66.23</v>
      </c>
    </row>
    <row r="118" spans="1:50" ht="13" x14ac:dyDescent="0.35">
      <c r="A118" s="14"/>
      <c r="B118" s="14"/>
      <c r="C118" s="14"/>
      <c r="D118" s="14"/>
      <c r="E118" s="15">
        <v>457.48899999999998</v>
      </c>
      <c r="F118" s="14" t="s">
        <v>19</v>
      </c>
      <c r="G118" s="30">
        <v>1</v>
      </c>
      <c r="H118" s="14" t="s">
        <v>20</v>
      </c>
      <c r="I118" s="16" t="s">
        <v>27</v>
      </c>
      <c r="J118" s="14">
        <v>0.05</v>
      </c>
      <c r="K118" s="14">
        <v>25</v>
      </c>
      <c r="L118" s="14">
        <v>24</v>
      </c>
      <c r="M118" s="14"/>
      <c r="N118" s="14"/>
      <c r="O118" s="14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7"/>
      <c r="AA118" s="18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9"/>
      <c r="AP118" s="14"/>
      <c r="AQ118" s="14"/>
      <c r="AR118" s="14"/>
      <c r="AS118" s="14"/>
      <c r="AT118" s="14"/>
      <c r="AU118" s="14"/>
      <c r="AV118" s="19"/>
      <c r="AW118" s="20">
        <v>0.11101999999999999</v>
      </c>
      <c r="AX118" s="21">
        <v>70.069999999999993</v>
      </c>
    </row>
    <row r="119" spans="1:50" ht="13" x14ac:dyDescent="0.35">
      <c r="A119" s="14"/>
      <c r="B119" s="14"/>
      <c r="C119" s="14"/>
      <c r="D119" s="14"/>
      <c r="E119" s="15">
        <v>457.48899999999998</v>
      </c>
      <c r="F119" s="14" t="s">
        <v>19</v>
      </c>
      <c r="G119" s="30">
        <v>1</v>
      </c>
      <c r="H119" s="14" t="s">
        <v>20</v>
      </c>
      <c r="I119" s="16" t="s">
        <v>27</v>
      </c>
      <c r="J119" s="14">
        <v>0.1</v>
      </c>
      <c r="K119" s="14">
        <v>25</v>
      </c>
      <c r="L119" s="14">
        <v>24</v>
      </c>
      <c r="M119" s="14"/>
      <c r="N119" s="14"/>
      <c r="O119" s="14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7"/>
      <c r="AA119" s="18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9"/>
      <c r="AP119" s="14"/>
      <c r="AQ119" s="14"/>
      <c r="AR119" s="14"/>
      <c r="AS119" s="14"/>
      <c r="AT119" s="14"/>
      <c r="AU119" s="14"/>
      <c r="AV119" s="19"/>
      <c r="AW119" s="20">
        <v>9.5439999999999997E-2</v>
      </c>
      <c r="AX119" s="21">
        <v>74.27</v>
      </c>
    </row>
    <row r="120" spans="1:50" ht="13" x14ac:dyDescent="0.35">
      <c r="A120" s="14"/>
      <c r="B120" s="14"/>
      <c r="C120" s="14"/>
      <c r="D120" s="14"/>
      <c r="E120" s="15">
        <v>457.48899999999998</v>
      </c>
      <c r="F120" s="14" t="s">
        <v>19</v>
      </c>
      <c r="G120" s="30">
        <v>1</v>
      </c>
      <c r="H120" s="14" t="s">
        <v>20</v>
      </c>
      <c r="I120" s="16" t="s">
        <v>27</v>
      </c>
      <c r="J120" s="14">
        <v>0.5</v>
      </c>
      <c r="K120" s="14">
        <v>25</v>
      </c>
      <c r="L120" s="14">
        <v>24</v>
      </c>
      <c r="M120" s="14"/>
      <c r="N120" s="14"/>
      <c r="O120" s="14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7"/>
      <c r="AA120" s="18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9"/>
      <c r="AP120" s="14"/>
      <c r="AQ120" s="14"/>
      <c r="AR120" s="14"/>
      <c r="AS120" s="14"/>
      <c r="AT120" s="14"/>
      <c r="AU120" s="14"/>
      <c r="AV120" s="19"/>
      <c r="AW120" s="20">
        <v>8.4940000000000002E-2</v>
      </c>
      <c r="AX120" s="21">
        <v>77.099999999999994</v>
      </c>
    </row>
    <row r="121" spans="1:50" ht="13" x14ac:dyDescent="0.35">
      <c r="A121" s="14"/>
      <c r="B121" s="14"/>
      <c r="C121" s="14"/>
      <c r="D121" s="14"/>
      <c r="E121" s="15">
        <v>457.48899999999998</v>
      </c>
      <c r="F121" s="14" t="s">
        <v>19</v>
      </c>
      <c r="G121" s="30">
        <v>1</v>
      </c>
      <c r="H121" s="14" t="s">
        <v>20</v>
      </c>
      <c r="I121" s="16" t="s">
        <v>27</v>
      </c>
      <c r="J121" s="14">
        <v>1</v>
      </c>
      <c r="K121" s="14">
        <v>25</v>
      </c>
      <c r="L121" s="14">
        <v>24</v>
      </c>
      <c r="M121" s="14"/>
      <c r="N121" s="14"/>
      <c r="O121" s="14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7"/>
      <c r="AA121" s="18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9"/>
      <c r="AP121" s="14"/>
      <c r="AQ121" s="14"/>
      <c r="AR121" s="14"/>
      <c r="AS121" s="14"/>
      <c r="AT121" s="14"/>
      <c r="AU121" s="14"/>
      <c r="AV121" s="19"/>
      <c r="AW121" s="20">
        <v>7.7499999999999999E-2</v>
      </c>
      <c r="AX121" s="21">
        <v>79.09</v>
      </c>
    </row>
    <row r="122" spans="1:50" ht="13" x14ac:dyDescent="0.35">
      <c r="A122" s="14"/>
      <c r="B122" s="14"/>
      <c r="C122" s="14"/>
      <c r="D122" s="14"/>
      <c r="E122" s="15">
        <v>457.48899999999998</v>
      </c>
      <c r="F122" s="14" t="s">
        <v>19</v>
      </c>
      <c r="G122" s="30">
        <v>1</v>
      </c>
      <c r="H122" s="14" t="s">
        <v>20</v>
      </c>
      <c r="I122" s="16" t="s">
        <v>27</v>
      </c>
      <c r="J122" s="14">
        <v>5</v>
      </c>
      <c r="K122" s="14">
        <v>25</v>
      </c>
      <c r="L122" s="14">
        <v>24</v>
      </c>
      <c r="M122" s="14"/>
      <c r="N122" s="14"/>
      <c r="O122" s="14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7"/>
      <c r="AA122" s="18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9"/>
      <c r="AP122" s="14"/>
      <c r="AQ122" s="14"/>
      <c r="AR122" s="14"/>
      <c r="AS122" s="14"/>
      <c r="AT122" s="14"/>
      <c r="AU122" s="14"/>
      <c r="AV122" s="19"/>
      <c r="AW122" s="20">
        <v>6.7570000000000005E-2</v>
      </c>
      <c r="AX122" s="21">
        <v>81.78</v>
      </c>
    </row>
    <row r="123" spans="1:50" ht="13" x14ac:dyDescent="0.35">
      <c r="A123" s="14"/>
      <c r="B123" s="14"/>
      <c r="C123" s="14"/>
      <c r="D123" s="14"/>
      <c r="E123" s="15">
        <v>457.48899999999998</v>
      </c>
      <c r="F123" s="14" t="s">
        <v>19</v>
      </c>
      <c r="G123" s="30">
        <v>1</v>
      </c>
      <c r="H123" s="14" t="s">
        <v>20</v>
      </c>
      <c r="I123" s="16" t="s">
        <v>27</v>
      </c>
      <c r="J123" s="14">
        <v>10</v>
      </c>
      <c r="K123" s="14">
        <v>25</v>
      </c>
      <c r="L123" s="14">
        <v>24</v>
      </c>
      <c r="M123" s="14"/>
      <c r="N123" s="14"/>
      <c r="O123" s="14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7"/>
      <c r="AA123" s="18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9"/>
      <c r="AP123" s="14"/>
      <c r="AQ123" s="14"/>
      <c r="AR123" s="14"/>
      <c r="AS123" s="14"/>
      <c r="AT123" s="14"/>
      <c r="AU123" s="14"/>
      <c r="AV123" s="19"/>
      <c r="AW123" s="20">
        <v>6.0269999999999997E-2</v>
      </c>
      <c r="AX123" s="21">
        <v>83.75</v>
      </c>
    </row>
    <row r="124" spans="1:50" ht="13" x14ac:dyDescent="0.35">
      <c r="A124" s="14"/>
      <c r="B124" s="14"/>
      <c r="C124" s="14"/>
      <c r="D124" s="14"/>
      <c r="E124" s="15">
        <v>457.48899999999998</v>
      </c>
      <c r="F124" s="14" t="s">
        <v>19</v>
      </c>
      <c r="G124" s="30">
        <v>1</v>
      </c>
      <c r="H124" s="14" t="s">
        <v>20</v>
      </c>
      <c r="I124" s="16" t="s">
        <v>27</v>
      </c>
      <c r="J124" s="14">
        <v>0.01</v>
      </c>
      <c r="K124" s="14">
        <v>40</v>
      </c>
      <c r="L124" s="14">
        <v>24</v>
      </c>
      <c r="M124" s="14"/>
      <c r="N124" s="14"/>
      <c r="O124" s="14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7"/>
      <c r="AA124" s="18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9"/>
      <c r="AP124" s="14"/>
      <c r="AQ124" s="14"/>
      <c r="AR124" s="14"/>
      <c r="AS124" s="14"/>
      <c r="AT124" s="14"/>
      <c r="AU124" s="14"/>
      <c r="AV124" s="19"/>
      <c r="AW124" s="20">
        <v>0.25739000000000001</v>
      </c>
      <c r="AX124" s="21">
        <v>71.739999999999995</v>
      </c>
    </row>
    <row r="125" spans="1:50" ht="13" x14ac:dyDescent="0.35">
      <c r="A125" s="14"/>
      <c r="B125" s="14"/>
      <c r="C125" s="14"/>
      <c r="D125" s="14"/>
      <c r="E125" s="15">
        <v>457.48899999999998</v>
      </c>
      <c r="F125" s="14" t="s">
        <v>19</v>
      </c>
      <c r="G125" s="30">
        <v>1</v>
      </c>
      <c r="H125" s="14" t="s">
        <v>20</v>
      </c>
      <c r="I125" s="16" t="s">
        <v>27</v>
      </c>
      <c r="J125" s="14">
        <v>0.05</v>
      </c>
      <c r="K125" s="14">
        <v>40</v>
      </c>
      <c r="L125" s="14">
        <v>24</v>
      </c>
      <c r="M125" s="14"/>
      <c r="N125" s="14"/>
      <c r="O125" s="14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7"/>
      <c r="AA125" s="18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9"/>
      <c r="AP125" s="14"/>
      <c r="AQ125" s="14"/>
      <c r="AR125" s="14"/>
      <c r="AS125" s="14"/>
      <c r="AT125" s="14"/>
      <c r="AU125" s="14"/>
      <c r="AV125" s="19"/>
      <c r="AW125" s="20">
        <v>0.20735000000000001</v>
      </c>
      <c r="AX125" s="21">
        <v>77.23</v>
      </c>
    </row>
    <row r="126" spans="1:50" ht="13" x14ac:dyDescent="0.35">
      <c r="A126" s="14"/>
      <c r="B126" s="14"/>
      <c r="C126" s="14"/>
      <c r="D126" s="14"/>
      <c r="E126" s="15">
        <v>457.48899999999998</v>
      </c>
      <c r="F126" s="14" t="s">
        <v>19</v>
      </c>
      <c r="G126" s="30">
        <v>1</v>
      </c>
      <c r="H126" s="14" t="s">
        <v>20</v>
      </c>
      <c r="I126" s="16" t="s">
        <v>27</v>
      </c>
      <c r="J126" s="14">
        <v>0.1</v>
      </c>
      <c r="K126" s="14">
        <v>40</v>
      </c>
      <c r="L126" s="14">
        <v>24</v>
      </c>
      <c r="M126" s="14"/>
      <c r="N126" s="14"/>
      <c r="O126" s="14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7"/>
      <c r="AA126" s="18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9"/>
      <c r="AP126" s="14"/>
      <c r="AQ126" s="14"/>
      <c r="AR126" s="14"/>
      <c r="AS126" s="14"/>
      <c r="AT126" s="14"/>
      <c r="AU126" s="14"/>
      <c r="AV126" s="19"/>
      <c r="AW126" s="20">
        <v>0.18740999999999999</v>
      </c>
      <c r="AX126" s="21">
        <v>79.430000000000007</v>
      </c>
    </row>
    <row r="127" spans="1:50" ht="13" x14ac:dyDescent="0.35">
      <c r="A127" s="14"/>
      <c r="B127" s="14"/>
      <c r="C127" s="14"/>
      <c r="D127" s="14"/>
      <c r="E127" s="15">
        <v>457.48899999999998</v>
      </c>
      <c r="F127" s="14" t="s">
        <v>19</v>
      </c>
      <c r="G127" s="30">
        <v>1</v>
      </c>
      <c r="H127" s="14" t="s">
        <v>20</v>
      </c>
      <c r="I127" s="16" t="s">
        <v>27</v>
      </c>
      <c r="J127" s="14">
        <v>0.5</v>
      </c>
      <c r="K127" s="14">
        <v>40</v>
      </c>
      <c r="L127" s="14">
        <v>24</v>
      </c>
      <c r="M127" s="14"/>
      <c r="N127" s="14"/>
      <c r="O127" s="14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7"/>
      <c r="AA127" s="18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9"/>
      <c r="AP127" s="14"/>
      <c r="AQ127" s="14"/>
      <c r="AR127" s="14"/>
      <c r="AS127" s="14"/>
      <c r="AT127" s="14"/>
      <c r="AU127" s="14"/>
      <c r="AV127" s="19"/>
      <c r="AW127" s="20">
        <v>0.14005000000000001</v>
      </c>
      <c r="AX127" s="21">
        <v>84.63</v>
      </c>
    </row>
    <row r="128" spans="1:50" ht="13" x14ac:dyDescent="0.35">
      <c r="A128" s="14"/>
      <c r="B128" s="14"/>
      <c r="C128" s="14"/>
      <c r="D128" s="14"/>
      <c r="E128" s="15">
        <v>457.48899999999998</v>
      </c>
      <c r="F128" s="14" t="s">
        <v>19</v>
      </c>
      <c r="G128" s="30">
        <v>1</v>
      </c>
      <c r="H128" s="14" t="s">
        <v>20</v>
      </c>
      <c r="I128" s="16" t="s">
        <v>27</v>
      </c>
      <c r="J128" s="14">
        <v>1</v>
      </c>
      <c r="K128" s="14">
        <v>40</v>
      </c>
      <c r="L128" s="14">
        <v>24</v>
      </c>
      <c r="M128" s="14"/>
      <c r="N128" s="14"/>
      <c r="O128" s="14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7"/>
      <c r="AA128" s="18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9"/>
      <c r="AP128" s="14"/>
      <c r="AQ128" s="14"/>
      <c r="AR128" s="14"/>
      <c r="AS128" s="14"/>
      <c r="AT128" s="14"/>
      <c r="AU128" s="14"/>
      <c r="AV128" s="19"/>
      <c r="AW128" s="20">
        <v>0.12705</v>
      </c>
      <c r="AX128" s="21">
        <v>86.05</v>
      </c>
    </row>
    <row r="129" spans="1:50" ht="13" x14ac:dyDescent="0.35">
      <c r="A129" s="14"/>
      <c r="B129" s="14"/>
      <c r="C129" s="14"/>
      <c r="D129" s="14"/>
      <c r="E129" s="15">
        <v>457.48899999999998</v>
      </c>
      <c r="F129" s="14" t="s">
        <v>19</v>
      </c>
      <c r="G129" s="30">
        <v>1</v>
      </c>
      <c r="H129" s="14" t="s">
        <v>20</v>
      </c>
      <c r="I129" s="16" t="s">
        <v>27</v>
      </c>
      <c r="J129" s="14">
        <v>5</v>
      </c>
      <c r="K129" s="14">
        <v>40</v>
      </c>
      <c r="L129" s="14">
        <v>24</v>
      </c>
      <c r="M129" s="14"/>
      <c r="N129" s="14"/>
      <c r="O129" s="14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7"/>
      <c r="AA129" s="18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9"/>
      <c r="AP129" s="14"/>
      <c r="AQ129" s="14"/>
      <c r="AR129" s="14"/>
      <c r="AS129" s="14"/>
      <c r="AT129" s="14"/>
      <c r="AU129" s="14"/>
      <c r="AV129" s="19"/>
      <c r="AW129" s="20">
        <v>0.11182</v>
      </c>
      <c r="AX129" s="21">
        <v>87.73</v>
      </c>
    </row>
    <row r="130" spans="1:50" ht="13" x14ac:dyDescent="0.35">
      <c r="A130" s="14"/>
      <c r="B130" s="14"/>
      <c r="C130" s="14"/>
      <c r="D130" s="14"/>
      <c r="E130" s="15">
        <v>457.48899999999998</v>
      </c>
      <c r="F130" s="14" t="s">
        <v>19</v>
      </c>
      <c r="G130" s="30">
        <v>1</v>
      </c>
      <c r="H130" s="14" t="s">
        <v>20</v>
      </c>
      <c r="I130" s="16" t="s">
        <v>27</v>
      </c>
      <c r="J130" s="14">
        <v>10</v>
      </c>
      <c r="K130" s="14">
        <v>40</v>
      </c>
      <c r="L130" s="14">
        <v>24</v>
      </c>
      <c r="M130" s="14"/>
      <c r="N130" s="14"/>
      <c r="O130" s="14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7"/>
      <c r="AA130" s="18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9"/>
      <c r="AP130" s="14"/>
      <c r="AQ130" s="14"/>
      <c r="AR130" s="14"/>
      <c r="AS130" s="14"/>
      <c r="AT130" s="14"/>
      <c r="AU130" s="14"/>
      <c r="AV130" s="19"/>
      <c r="AW130" s="20">
        <v>9.7309999999999994E-2</v>
      </c>
      <c r="AX130" s="21">
        <v>89.32</v>
      </c>
    </row>
    <row r="131" spans="1:50" ht="13" x14ac:dyDescent="0.35">
      <c r="A131" s="14"/>
      <c r="B131" s="14"/>
      <c r="C131" s="14"/>
      <c r="D131" s="14"/>
      <c r="E131" s="15">
        <v>457.48899999999998</v>
      </c>
      <c r="F131" s="14" t="s">
        <v>19</v>
      </c>
      <c r="G131" s="30">
        <v>1</v>
      </c>
      <c r="H131" s="14" t="s">
        <v>20</v>
      </c>
      <c r="I131" s="16" t="s">
        <v>27</v>
      </c>
      <c r="J131" s="14">
        <v>0.01</v>
      </c>
      <c r="K131" s="14">
        <v>55</v>
      </c>
      <c r="L131" s="14">
        <v>24</v>
      </c>
      <c r="M131" s="14"/>
      <c r="N131" s="14"/>
      <c r="O131" s="14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7"/>
      <c r="AA131" s="18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9"/>
      <c r="AP131" s="14"/>
      <c r="AQ131" s="14"/>
      <c r="AR131" s="14"/>
      <c r="AS131" s="14"/>
      <c r="AT131" s="14"/>
      <c r="AU131" s="14"/>
      <c r="AV131" s="19"/>
      <c r="AW131" s="20">
        <v>0.46376000000000001</v>
      </c>
      <c r="AX131" s="21">
        <v>76.95</v>
      </c>
    </row>
    <row r="132" spans="1:50" ht="13" x14ac:dyDescent="0.35">
      <c r="A132" s="14"/>
      <c r="B132" s="14"/>
      <c r="C132" s="14"/>
      <c r="D132" s="14"/>
      <c r="E132" s="15">
        <v>457.48899999999998</v>
      </c>
      <c r="F132" s="14" t="s">
        <v>19</v>
      </c>
      <c r="G132" s="30">
        <v>1</v>
      </c>
      <c r="H132" s="14" t="s">
        <v>20</v>
      </c>
      <c r="I132" s="16" t="s">
        <v>27</v>
      </c>
      <c r="J132" s="14">
        <v>0.05</v>
      </c>
      <c r="K132" s="14">
        <v>55</v>
      </c>
      <c r="L132" s="14">
        <v>24</v>
      </c>
      <c r="M132" s="14"/>
      <c r="N132" s="14"/>
      <c r="O132" s="14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7"/>
      <c r="AA132" s="18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9"/>
      <c r="AP132" s="14"/>
      <c r="AQ132" s="14"/>
      <c r="AR132" s="14"/>
      <c r="AS132" s="14"/>
      <c r="AT132" s="14"/>
      <c r="AU132" s="14"/>
      <c r="AV132" s="19"/>
      <c r="AW132" s="20">
        <v>0.37046000000000001</v>
      </c>
      <c r="AX132" s="21">
        <v>81.59</v>
      </c>
    </row>
    <row r="133" spans="1:50" ht="13" x14ac:dyDescent="0.35">
      <c r="A133" s="14"/>
      <c r="B133" s="14"/>
      <c r="C133" s="14"/>
      <c r="D133" s="14"/>
      <c r="E133" s="15">
        <v>457.48899999999998</v>
      </c>
      <c r="F133" s="14" t="s">
        <v>19</v>
      </c>
      <c r="G133" s="30">
        <v>1</v>
      </c>
      <c r="H133" s="14" t="s">
        <v>20</v>
      </c>
      <c r="I133" s="16" t="s">
        <v>27</v>
      </c>
      <c r="J133" s="14">
        <v>0.1</v>
      </c>
      <c r="K133" s="14">
        <v>55</v>
      </c>
      <c r="L133" s="14">
        <v>24</v>
      </c>
      <c r="M133" s="14"/>
      <c r="N133" s="14"/>
      <c r="O133" s="14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7"/>
      <c r="AA133" s="18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9"/>
      <c r="AP133" s="14"/>
      <c r="AQ133" s="14"/>
      <c r="AR133" s="14"/>
      <c r="AS133" s="14"/>
      <c r="AT133" s="14"/>
      <c r="AU133" s="14"/>
      <c r="AV133" s="19"/>
      <c r="AW133" s="20">
        <v>0.30127999999999999</v>
      </c>
      <c r="AX133" s="21">
        <v>85.03</v>
      </c>
    </row>
    <row r="134" spans="1:50" ht="13" x14ac:dyDescent="0.35">
      <c r="A134" s="14"/>
      <c r="B134" s="14"/>
      <c r="C134" s="14"/>
      <c r="D134" s="14"/>
      <c r="E134" s="15">
        <v>457.48899999999998</v>
      </c>
      <c r="F134" s="14" t="s">
        <v>19</v>
      </c>
      <c r="G134" s="30">
        <v>1</v>
      </c>
      <c r="H134" s="14" t="s">
        <v>20</v>
      </c>
      <c r="I134" s="16" t="s">
        <v>27</v>
      </c>
      <c r="J134" s="14">
        <v>0.5</v>
      </c>
      <c r="K134" s="14">
        <v>55</v>
      </c>
      <c r="L134" s="14">
        <v>24</v>
      </c>
      <c r="M134" s="14"/>
      <c r="N134" s="14"/>
      <c r="O134" s="14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7"/>
      <c r="AA134" s="18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9"/>
      <c r="AP134" s="14"/>
      <c r="AQ134" s="14"/>
      <c r="AR134" s="14"/>
      <c r="AS134" s="14"/>
      <c r="AT134" s="14"/>
      <c r="AU134" s="14"/>
      <c r="AV134" s="19"/>
      <c r="AW134" s="20">
        <v>0.36514000000000002</v>
      </c>
      <c r="AX134" s="21">
        <v>86.82</v>
      </c>
    </row>
    <row r="135" spans="1:50" ht="13" x14ac:dyDescent="0.35">
      <c r="A135" s="14"/>
      <c r="B135" s="14"/>
      <c r="C135" s="14"/>
      <c r="D135" s="14"/>
      <c r="E135" s="15">
        <v>457.48899999999998</v>
      </c>
      <c r="F135" s="14" t="s">
        <v>19</v>
      </c>
      <c r="G135" s="30">
        <v>1</v>
      </c>
      <c r="H135" s="14" t="s">
        <v>20</v>
      </c>
      <c r="I135" s="16" t="s">
        <v>27</v>
      </c>
      <c r="J135" s="14">
        <v>1</v>
      </c>
      <c r="K135" s="14">
        <v>55</v>
      </c>
      <c r="L135" s="14">
        <v>24</v>
      </c>
      <c r="M135" s="14"/>
      <c r="N135" s="14"/>
      <c r="O135" s="14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7"/>
      <c r="AA135" s="18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9"/>
      <c r="AP135" s="14"/>
      <c r="AQ135" s="14"/>
      <c r="AR135" s="14"/>
      <c r="AS135" s="14"/>
      <c r="AT135" s="14"/>
      <c r="AU135" s="14"/>
      <c r="AV135" s="19"/>
      <c r="AW135" s="20">
        <v>0.22383</v>
      </c>
      <c r="AX135" s="21">
        <v>88.88</v>
      </c>
    </row>
    <row r="136" spans="1:50" ht="13" x14ac:dyDescent="0.35">
      <c r="A136" s="14"/>
      <c r="B136" s="14"/>
      <c r="C136" s="14"/>
      <c r="D136" s="14"/>
      <c r="E136" s="15">
        <v>457.48899999999998</v>
      </c>
      <c r="F136" s="14" t="s">
        <v>19</v>
      </c>
      <c r="G136" s="30">
        <v>1</v>
      </c>
      <c r="H136" s="14" t="s">
        <v>20</v>
      </c>
      <c r="I136" s="16" t="s">
        <v>27</v>
      </c>
      <c r="J136" s="14">
        <v>5</v>
      </c>
      <c r="K136" s="14">
        <v>55</v>
      </c>
      <c r="L136" s="14">
        <v>24</v>
      </c>
      <c r="M136" s="14"/>
      <c r="N136" s="14"/>
      <c r="O136" s="14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7"/>
      <c r="AA136" s="18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9"/>
      <c r="AP136" s="14"/>
      <c r="AQ136" s="14"/>
      <c r="AR136" s="14"/>
      <c r="AS136" s="14"/>
      <c r="AT136" s="14"/>
      <c r="AU136" s="14"/>
      <c r="AV136" s="19"/>
      <c r="AW136" s="20">
        <v>0.19123999999999999</v>
      </c>
      <c r="AX136" s="21">
        <v>90.49</v>
      </c>
    </row>
    <row r="137" spans="1:50" ht="13" x14ac:dyDescent="0.35">
      <c r="A137" s="14"/>
      <c r="B137" s="14"/>
      <c r="C137" s="14"/>
      <c r="D137" s="14"/>
      <c r="E137" s="15">
        <v>457.48899999999998</v>
      </c>
      <c r="F137" s="14" t="s">
        <v>19</v>
      </c>
      <c r="G137" s="30">
        <v>1</v>
      </c>
      <c r="H137" s="14" t="s">
        <v>20</v>
      </c>
      <c r="I137" s="16" t="s">
        <v>27</v>
      </c>
      <c r="J137" s="14">
        <v>10</v>
      </c>
      <c r="K137" s="14">
        <v>55</v>
      </c>
      <c r="L137" s="14">
        <v>24</v>
      </c>
      <c r="M137" s="14"/>
      <c r="N137" s="14"/>
      <c r="O137" s="14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7"/>
      <c r="AA137" s="18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9"/>
      <c r="AP137" s="14"/>
      <c r="AQ137" s="14"/>
      <c r="AR137" s="14"/>
      <c r="AS137" s="14"/>
      <c r="AT137" s="14"/>
      <c r="AU137" s="14"/>
      <c r="AV137" s="19"/>
      <c r="AW137" s="20">
        <v>0.16364000000000001</v>
      </c>
      <c r="AX137" s="21">
        <v>91.87</v>
      </c>
    </row>
    <row r="138" spans="1:50" ht="13" x14ac:dyDescent="0.35">
      <c r="A138" s="14"/>
      <c r="B138" s="14"/>
      <c r="C138" s="14"/>
      <c r="D138" s="14"/>
      <c r="E138" s="15">
        <v>457.48899999999998</v>
      </c>
      <c r="F138" s="14" t="s">
        <v>19</v>
      </c>
      <c r="G138" s="30">
        <v>1</v>
      </c>
      <c r="H138" s="14" t="s">
        <v>20</v>
      </c>
      <c r="I138" s="16" t="s">
        <v>27</v>
      </c>
      <c r="J138" s="14">
        <v>0.01</v>
      </c>
      <c r="K138" s="14">
        <v>70</v>
      </c>
      <c r="L138" s="14">
        <v>24</v>
      </c>
      <c r="M138" s="14"/>
      <c r="N138" s="14"/>
      <c r="O138" s="14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7"/>
      <c r="AA138" s="18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9"/>
      <c r="AP138" s="14"/>
      <c r="AQ138" s="14"/>
      <c r="AR138" s="14"/>
      <c r="AS138" s="14"/>
      <c r="AT138" s="14"/>
      <c r="AU138" s="14"/>
      <c r="AV138" s="19"/>
      <c r="AW138" s="20">
        <v>0.82942000000000005</v>
      </c>
      <c r="AX138" s="21">
        <v>78.58</v>
      </c>
    </row>
    <row r="139" spans="1:50" ht="13" x14ac:dyDescent="0.35">
      <c r="A139" s="14"/>
      <c r="B139" s="14"/>
      <c r="C139" s="14"/>
      <c r="D139" s="14"/>
      <c r="E139" s="15">
        <v>457.48899999999998</v>
      </c>
      <c r="F139" s="14" t="s">
        <v>19</v>
      </c>
      <c r="G139" s="30">
        <v>1</v>
      </c>
      <c r="H139" s="14" t="s">
        <v>20</v>
      </c>
      <c r="I139" s="16" t="s">
        <v>27</v>
      </c>
      <c r="J139" s="14">
        <v>0.05</v>
      </c>
      <c r="K139" s="14">
        <v>70</v>
      </c>
      <c r="L139" s="14">
        <v>24</v>
      </c>
      <c r="M139" s="14"/>
      <c r="N139" s="14"/>
      <c r="O139" s="14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7"/>
      <c r="AA139" s="18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9"/>
      <c r="AP139" s="14"/>
      <c r="AQ139" s="14"/>
      <c r="AR139" s="14"/>
      <c r="AS139" s="14"/>
      <c r="AT139" s="14"/>
      <c r="AU139" s="14"/>
      <c r="AV139" s="19"/>
      <c r="AW139" s="20">
        <v>0.68767999999999996</v>
      </c>
      <c r="AX139" s="21">
        <v>82.24</v>
      </c>
    </row>
    <row r="140" spans="1:50" ht="13" x14ac:dyDescent="0.35">
      <c r="A140" s="14"/>
      <c r="B140" s="14"/>
      <c r="C140" s="14"/>
      <c r="D140" s="14"/>
      <c r="E140" s="15">
        <v>457.48899999999998</v>
      </c>
      <c r="F140" s="14" t="s">
        <v>19</v>
      </c>
      <c r="G140" s="30">
        <v>1</v>
      </c>
      <c r="H140" s="14" t="s">
        <v>20</v>
      </c>
      <c r="I140" s="16" t="s">
        <v>27</v>
      </c>
      <c r="J140" s="14">
        <v>0.1</v>
      </c>
      <c r="K140" s="14">
        <v>70</v>
      </c>
      <c r="L140" s="14">
        <v>24</v>
      </c>
      <c r="M140" s="14"/>
      <c r="N140" s="14"/>
      <c r="O140" s="14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7"/>
      <c r="AA140" s="18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9"/>
      <c r="AP140" s="14"/>
      <c r="AQ140" s="14"/>
      <c r="AR140" s="14"/>
      <c r="AS140" s="14"/>
      <c r="AT140" s="14"/>
      <c r="AU140" s="14"/>
      <c r="AV140" s="19"/>
      <c r="AW140" s="20">
        <v>0.54630000000000001</v>
      </c>
      <c r="AX140" s="21">
        <v>85.89</v>
      </c>
    </row>
    <row r="141" spans="1:50" ht="13" x14ac:dyDescent="0.35">
      <c r="A141" s="14"/>
      <c r="B141" s="14"/>
      <c r="C141" s="14"/>
      <c r="D141" s="14"/>
      <c r="E141" s="15">
        <v>457.48899999999998</v>
      </c>
      <c r="F141" s="14" t="s">
        <v>19</v>
      </c>
      <c r="G141" s="30">
        <v>1</v>
      </c>
      <c r="H141" s="14" t="s">
        <v>20</v>
      </c>
      <c r="I141" s="16" t="s">
        <v>27</v>
      </c>
      <c r="J141" s="14">
        <v>0.5</v>
      </c>
      <c r="K141" s="14">
        <v>70</v>
      </c>
      <c r="L141" s="14">
        <v>24</v>
      </c>
      <c r="M141" s="14"/>
      <c r="N141" s="14"/>
      <c r="O141" s="14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7"/>
      <c r="AA141" s="18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9"/>
      <c r="AP141" s="14"/>
      <c r="AQ141" s="14"/>
      <c r="AR141" s="14"/>
      <c r="AS141" s="14"/>
      <c r="AT141" s="14"/>
      <c r="AU141" s="14"/>
      <c r="AV141" s="19"/>
      <c r="AW141" s="20">
        <v>0.43768000000000001</v>
      </c>
      <c r="AX141" s="21">
        <v>88.69</v>
      </c>
    </row>
    <row r="142" spans="1:50" ht="13" x14ac:dyDescent="0.35">
      <c r="A142" s="14"/>
      <c r="B142" s="14"/>
      <c r="C142" s="14"/>
      <c r="D142" s="14"/>
      <c r="E142" s="15">
        <v>457.48899999999998</v>
      </c>
      <c r="F142" s="14" t="s">
        <v>19</v>
      </c>
      <c r="G142" s="30">
        <v>1</v>
      </c>
      <c r="H142" s="14" t="s">
        <v>20</v>
      </c>
      <c r="I142" s="16" t="s">
        <v>27</v>
      </c>
      <c r="J142" s="14">
        <v>1</v>
      </c>
      <c r="K142" s="14">
        <v>70</v>
      </c>
      <c r="L142" s="14">
        <v>24</v>
      </c>
      <c r="M142" s="14"/>
      <c r="N142" s="14"/>
      <c r="O142" s="14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7"/>
      <c r="AA142" s="18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9"/>
      <c r="AP142" s="14"/>
      <c r="AQ142" s="14"/>
      <c r="AR142" s="14"/>
      <c r="AS142" s="14"/>
      <c r="AT142" s="14"/>
      <c r="AU142" s="14"/>
      <c r="AV142" s="19"/>
      <c r="AW142" s="20">
        <v>0.37731999999999999</v>
      </c>
      <c r="AX142" s="21">
        <v>90.25</v>
      </c>
    </row>
    <row r="143" spans="1:50" ht="13" x14ac:dyDescent="0.35">
      <c r="A143" s="14"/>
      <c r="B143" s="14"/>
      <c r="C143" s="14"/>
      <c r="D143" s="14"/>
      <c r="E143" s="15">
        <v>457.48899999999998</v>
      </c>
      <c r="F143" s="14" t="s">
        <v>19</v>
      </c>
      <c r="G143" s="30">
        <v>1</v>
      </c>
      <c r="H143" s="14" t="s">
        <v>20</v>
      </c>
      <c r="I143" s="16" t="s">
        <v>27</v>
      </c>
      <c r="J143" s="14">
        <v>5</v>
      </c>
      <c r="K143" s="14">
        <v>70</v>
      </c>
      <c r="L143" s="14">
        <v>24</v>
      </c>
      <c r="M143" s="14"/>
      <c r="N143" s="14"/>
      <c r="O143" s="14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7"/>
      <c r="AA143" s="18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9"/>
      <c r="AP143" s="14"/>
      <c r="AQ143" s="14"/>
      <c r="AR143" s="14"/>
      <c r="AS143" s="14"/>
      <c r="AT143" s="14"/>
      <c r="AU143" s="14"/>
      <c r="AV143" s="19"/>
      <c r="AW143" s="20">
        <v>0.31197000000000003</v>
      </c>
      <c r="AX143" s="21">
        <v>91.94</v>
      </c>
    </row>
    <row r="144" spans="1:50" ht="13" x14ac:dyDescent="0.35">
      <c r="A144" s="14"/>
      <c r="B144" s="14"/>
      <c r="C144" s="14"/>
      <c r="D144" s="14"/>
      <c r="E144" s="15">
        <v>457.48899999999998</v>
      </c>
      <c r="F144" s="14" t="s">
        <v>19</v>
      </c>
      <c r="G144" s="30">
        <v>1</v>
      </c>
      <c r="H144" s="14" t="s">
        <v>20</v>
      </c>
      <c r="I144" s="16" t="s">
        <v>27</v>
      </c>
      <c r="J144" s="14">
        <v>10</v>
      </c>
      <c r="K144" s="14">
        <v>70</v>
      </c>
      <c r="L144" s="14">
        <v>24</v>
      </c>
      <c r="M144" s="14"/>
      <c r="N144" s="14"/>
      <c r="O144" s="14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7"/>
      <c r="AA144" s="18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9"/>
      <c r="AP144" s="14"/>
      <c r="AQ144" s="14"/>
      <c r="AR144" s="14"/>
      <c r="AS144" s="14"/>
      <c r="AT144" s="14"/>
      <c r="AU144" s="14"/>
      <c r="AV144" s="19"/>
      <c r="AW144" s="20">
        <v>0.26824999999999999</v>
      </c>
      <c r="AX144" s="21">
        <v>93.07</v>
      </c>
    </row>
    <row r="145" spans="1:50" ht="15" x14ac:dyDescent="0.35">
      <c r="A145" s="14">
        <f>COUNTA($B$2:B145)</f>
        <v>11</v>
      </c>
      <c r="B145" s="14" t="s">
        <v>93</v>
      </c>
      <c r="C145" s="14" t="s">
        <v>18</v>
      </c>
      <c r="D145" s="14" t="s">
        <v>94</v>
      </c>
      <c r="E145" s="15">
        <v>485.54199999999997</v>
      </c>
      <c r="F145" s="14" t="s">
        <v>19</v>
      </c>
      <c r="G145" s="30">
        <v>1</v>
      </c>
      <c r="H145" s="14" t="s">
        <v>20</v>
      </c>
      <c r="I145" s="16" t="s">
        <v>27</v>
      </c>
      <c r="J145" s="14">
        <v>0.01</v>
      </c>
      <c r="K145" s="14">
        <v>25</v>
      </c>
      <c r="L145" s="14">
        <v>24</v>
      </c>
      <c r="M145" s="14"/>
      <c r="N145" s="14" t="s">
        <v>22</v>
      </c>
      <c r="O145" s="14" t="s">
        <v>23</v>
      </c>
      <c r="P145" s="15">
        <v>-0.28785300000000003</v>
      </c>
      <c r="Q145" s="15">
        <f t="shared" si="0"/>
        <v>-7.8328821573904319</v>
      </c>
      <c r="R145" s="15">
        <v>-0.13270499999999999</v>
      </c>
      <c r="S145" s="15">
        <f t="shared" si="1"/>
        <v>-3.6110883912847775</v>
      </c>
      <c r="T145" s="15">
        <f t="shared" si="25"/>
        <v>0.15514800000000004</v>
      </c>
      <c r="U145" s="15">
        <f t="shared" si="2"/>
        <v>4.2217937661056544</v>
      </c>
      <c r="V145" s="15">
        <f t="shared" si="3"/>
        <v>7.8328821573904319</v>
      </c>
      <c r="W145" s="15">
        <f t="shared" si="4"/>
        <v>3.6110883912847775</v>
      </c>
      <c r="X145" s="15">
        <f t="shared" si="5"/>
        <v>5.7219852743376052</v>
      </c>
      <c r="Y145" s="15">
        <f t="shared" si="6"/>
        <v>2.1108968830528272</v>
      </c>
      <c r="Z145" s="17">
        <v>2.8195898000000001</v>
      </c>
      <c r="AA145" s="18">
        <f t="shared" si="26"/>
        <v>7.1662137570655942</v>
      </c>
      <c r="AB145" s="15">
        <f t="shared" si="7"/>
        <v>-0.12489105452451836</v>
      </c>
      <c r="AC145" s="15">
        <v>-1239.8213830637301</v>
      </c>
      <c r="AD145" s="15">
        <f t="shared" si="8"/>
        <v>-33737.271418922224</v>
      </c>
      <c r="AE145" s="15"/>
      <c r="AF145" s="15">
        <f t="shared" si="22"/>
        <v>7.7552616953002111</v>
      </c>
      <c r="AG145" s="15">
        <f t="shared" si="23"/>
        <v>10.880116442850614</v>
      </c>
      <c r="AH145" s="15">
        <f t="shared" si="24"/>
        <v>5.1581311685130107</v>
      </c>
      <c r="AI145" s="15"/>
      <c r="AJ145" s="15"/>
      <c r="AK145" s="15"/>
      <c r="AL145" s="15"/>
      <c r="AM145" s="15"/>
      <c r="AN145" s="15"/>
      <c r="AO145" s="19"/>
      <c r="AP145" s="14"/>
      <c r="AQ145" s="14"/>
      <c r="AR145" s="14"/>
      <c r="AS145" s="14"/>
      <c r="AT145" s="14"/>
      <c r="AU145" s="14"/>
      <c r="AV145" s="19"/>
      <c r="AW145" s="20">
        <v>9.4820000000000002E-2</v>
      </c>
      <c r="AX145" s="21">
        <v>74.44</v>
      </c>
    </row>
    <row r="146" spans="1:50" ht="13" x14ac:dyDescent="0.35">
      <c r="A146" s="14"/>
      <c r="B146" s="14"/>
      <c r="C146" s="14"/>
      <c r="D146" s="14"/>
      <c r="E146" s="15">
        <v>485.54199999999997</v>
      </c>
      <c r="F146" s="14" t="s">
        <v>19</v>
      </c>
      <c r="G146" s="30">
        <v>1</v>
      </c>
      <c r="H146" s="14" t="s">
        <v>20</v>
      </c>
      <c r="I146" s="16" t="s">
        <v>27</v>
      </c>
      <c r="J146" s="14">
        <v>0.05</v>
      </c>
      <c r="K146" s="14">
        <v>25</v>
      </c>
      <c r="L146" s="14">
        <v>24</v>
      </c>
      <c r="M146" s="14"/>
      <c r="N146" s="14"/>
      <c r="O146" s="14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7"/>
      <c r="AA146" s="18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9"/>
      <c r="AP146" s="14"/>
      <c r="AQ146" s="14"/>
      <c r="AR146" s="14"/>
      <c r="AS146" s="14"/>
      <c r="AT146" s="14"/>
      <c r="AU146" s="14"/>
      <c r="AV146" s="19"/>
      <c r="AW146" s="20">
        <v>8.1110000000000002E-2</v>
      </c>
      <c r="AX146" s="21">
        <v>78.13</v>
      </c>
    </row>
    <row r="147" spans="1:50" ht="13" x14ac:dyDescent="0.35">
      <c r="A147" s="14"/>
      <c r="B147" s="14"/>
      <c r="C147" s="14"/>
      <c r="D147" s="14"/>
      <c r="E147" s="15">
        <v>485.54199999999997</v>
      </c>
      <c r="F147" s="14" t="s">
        <v>19</v>
      </c>
      <c r="G147" s="30">
        <v>1</v>
      </c>
      <c r="H147" s="14" t="s">
        <v>20</v>
      </c>
      <c r="I147" s="16" t="s">
        <v>27</v>
      </c>
      <c r="J147" s="14">
        <v>0.1</v>
      </c>
      <c r="K147" s="14">
        <v>25</v>
      </c>
      <c r="L147" s="14">
        <v>24</v>
      </c>
      <c r="M147" s="14"/>
      <c r="N147" s="14"/>
      <c r="O147" s="14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7"/>
      <c r="AA147" s="18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9"/>
      <c r="AP147" s="14"/>
      <c r="AQ147" s="14"/>
      <c r="AR147" s="14"/>
      <c r="AS147" s="14"/>
      <c r="AT147" s="14"/>
      <c r="AU147" s="14"/>
      <c r="AV147" s="19"/>
      <c r="AW147" s="20">
        <v>7.3359999999999995E-2</v>
      </c>
      <c r="AX147" s="21">
        <v>80.22</v>
      </c>
    </row>
    <row r="148" spans="1:50" ht="13" x14ac:dyDescent="0.35">
      <c r="A148" s="14"/>
      <c r="B148" s="14"/>
      <c r="C148" s="14"/>
      <c r="D148" s="14"/>
      <c r="E148" s="15">
        <v>485.54199999999997</v>
      </c>
      <c r="F148" s="14" t="s">
        <v>19</v>
      </c>
      <c r="G148" s="30">
        <v>1</v>
      </c>
      <c r="H148" s="14" t="s">
        <v>20</v>
      </c>
      <c r="I148" s="16" t="s">
        <v>27</v>
      </c>
      <c r="J148" s="14">
        <v>0.5</v>
      </c>
      <c r="K148" s="14">
        <v>25</v>
      </c>
      <c r="L148" s="14">
        <v>24</v>
      </c>
      <c r="M148" s="14"/>
      <c r="N148" s="14"/>
      <c r="O148" s="14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7"/>
      <c r="AA148" s="18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9"/>
      <c r="AP148" s="14"/>
      <c r="AQ148" s="14"/>
      <c r="AR148" s="14"/>
      <c r="AS148" s="14"/>
      <c r="AT148" s="14"/>
      <c r="AU148" s="14"/>
      <c r="AV148" s="19"/>
      <c r="AW148" s="20">
        <v>6.5619999999999998E-2</v>
      </c>
      <c r="AX148" s="21">
        <v>82.31</v>
      </c>
    </row>
    <row r="149" spans="1:50" ht="13" x14ac:dyDescent="0.35">
      <c r="A149" s="14"/>
      <c r="B149" s="14"/>
      <c r="C149" s="14"/>
      <c r="D149" s="14"/>
      <c r="E149" s="15">
        <v>485.54199999999997</v>
      </c>
      <c r="F149" s="14" t="s">
        <v>19</v>
      </c>
      <c r="G149" s="30">
        <v>1</v>
      </c>
      <c r="H149" s="14" t="s">
        <v>20</v>
      </c>
      <c r="I149" s="16" t="s">
        <v>27</v>
      </c>
      <c r="J149" s="14">
        <v>1</v>
      </c>
      <c r="K149" s="14">
        <v>25</v>
      </c>
      <c r="L149" s="14">
        <v>24</v>
      </c>
      <c r="M149" s="14"/>
      <c r="N149" s="14"/>
      <c r="O149" s="14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7"/>
      <c r="AA149" s="18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9"/>
      <c r="AP149" s="14"/>
      <c r="AQ149" s="14"/>
      <c r="AR149" s="14"/>
      <c r="AS149" s="14"/>
      <c r="AT149" s="14"/>
      <c r="AU149" s="14"/>
      <c r="AV149" s="19"/>
      <c r="AW149" s="20">
        <v>5.9290000000000002E-2</v>
      </c>
      <c r="AX149" s="21">
        <v>84.01</v>
      </c>
    </row>
    <row r="150" spans="1:50" ht="13" x14ac:dyDescent="0.35">
      <c r="A150" s="14"/>
      <c r="B150" s="14"/>
      <c r="C150" s="14"/>
      <c r="D150" s="14"/>
      <c r="E150" s="15">
        <v>485.54199999999997</v>
      </c>
      <c r="F150" s="14" t="s">
        <v>19</v>
      </c>
      <c r="G150" s="30">
        <v>1</v>
      </c>
      <c r="H150" s="14" t="s">
        <v>20</v>
      </c>
      <c r="I150" s="16" t="s">
        <v>27</v>
      </c>
      <c r="J150" s="14">
        <v>5</v>
      </c>
      <c r="K150" s="14">
        <v>25</v>
      </c>
      <c r="L150" s="14">
        <v>24</v>
      </c>
      <c r="M150" s="14"/>
      <c r="N150" s="14"/>
      <c r="O150" s="14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7"/>
      <c r="AA150" s="18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9"/>
      <c r="AP150" s="14"/>
      <c r="AQ150" s="14"/>
      <c r="AR150" s="14"/>
      <c r="AS150" s="14"/>
      <c r="AT150" s="14"/>
      <c r="AU150" s="14"/>
      <c r="AV150" s="19"/>
      <c r="AW150" s="20">
        <v>5.28E-2</v>
      </c>
      <c r="AX150" s="21">
        <v>85.77</v>
      </c>
    </row>
    <row r="151" spans="1:50" ht="13" x14ac:dyDescent="0.35">
      <c r="A151" s="14"/>
      <c r="B151" s="14"/>
      <c r="C151" s="14"/>
      <c r="D151" s="14"/>
      <c r="E151" s="15">
        <v>485.54199999999997</v>
      </c>
      <c r="F151" s="14" t="s">
        <v>19</v>
      </c>
      <c r="G151" s="30">
        <v>1</v>
      </c>
      <c r="H151" s="14" t="s">
        <v>20</v>
      </c>
      <c r="I151" s="16" t="s">
        <v>27</v>
      </c>
      <c r="J151" s="14">
        <v>10</v>
      </c>
      <c r="K151" s="14">
        <v>25</v>
      </c>
      <c r="L151" s="14">
        <v>24</v>
      </c>
      <c r="M151" s="14"/>
      <c r="N151" s="14"/>
      <c r="O151" s="14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7"/>
      <c r="AA151" s="18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9"/>
      <c r="AP151" s="14"/>
      <c r="AQ151" s="14"/>
      <c r="AR151" s="14"/>
      <c r="AS151" s="14"/>
      <c r="AT151" s="14"/>
      <c r="AU151" s="14"/>
      <c r="AV151" s="19"/>
      <c r="AW151" s="20">
        <v>4.5499999999999999E-2</v>
      </c>
      <c r="AX151" s="21">
        <v>87.73</v>
      </c>
    </row>
    <row r="152" spans="1:50" ht="13" x14ac:dyDescent="0.35">
      <c r="A152" s="14"/>
      <c r="B152" s="14"/>
      <c r="C152" s="14"/>
      <c r="D152" s="14"/>
      <c r="E152" s="15">
        <v>485.54199999999997</v>
      </c>
      <c r="F152" s="14" t="s">
        <v>19</v>
      </c>
      <c r="G152" s="30">
        <v>1</v>
      </c>
      <c r="H152" s="14" t="s">
        <v>20</v>
      </c>
      <c r="I152" s="16" t="s">
        <v>27</v>
      </c>
      <c r="J152" s="14">
        <v>0.01</v>
      </c>
      <c r="K152" s="14">
        <v>40</v>
      </c>
      <c r="L152" s="14">
        <v>24</v>
      </c>
      <c r="M152" s="14"/>
      <c r="N152" s="14"/>
      <c r="O152" s="14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7"/>
      <c r="AA152" s="18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9"/>
      <c r="AP152" s="14"/>
      <c r="AQ152" s="14"/>
      <c r="AR152" s="14"/>
      <c r="AS152" s="14"/>
      <c r="AT152" s="14"/>
      <c r="AU152" s="14"/>
      <c r="AV152" s="19"/>
      <c r="AW152" s="20">
        <v>0.20735000000000001</v>
      </c>
      <c r="AX152" s="21">
        <v>77.239999999999995</v>
      </c>
    </row>
    <row r="153" spans="1:50" ht="13" x14ac:dyDescent="0.35">
      <c r="A153" s="14"/>
      <c r="B153" s="14"/>
      <c r="C153" s="14"/>
      <c r="D153" s="14"/>
      <c r="E153" s="15">
        <v>485.54199999999997</v>
      </c>
      <c r="F153" s="14" t="s">
        <v>19</v>
      </c>
      <c r="G153" s="30">
        <v>1</v>
      </c>
      <c r="H153" s="14" t="s">
        <v>20</v>
      </c>
      <c r="I153" s="16" t="s">
        <v>27</v>
      </c>
      <c r="J153" s="14">
        <v>0.05</v>
      </c>
      <c r="K153" s="14">
        <v>40</v>
      </c>
      <c r="L153" s="14">
        <v>24</v>
      </c>
      <c r="M153" s="14"/>
      <c r="N153" s="14"/>
      <c r="O153" s="14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7"/>
      <c r="AA153" s="18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9"/>
      <c r="AP153" s="14"/>
      <c r="AQ153" s="14"/>
      <c r="AR153" s="14"/>
      <c r="AS153" s="14"/>
      <c r="AT153" s="14"/>
      <c r="AU153" s="14"/>
      <c r="AV153" s="19"/>
      <c r="AW153" s="20">
        <v>0.16800000000000001</v>
      </c>
      <c r="AX153" s="21">
        <v>81.56</v>
      </c>
    </row>
    <row r="154" spans="1:50" ht="13" x14ac:dyDescent="0.35">
      <c r="A154" s="14"/>
      <c r="B154" s="14"/>
      <c r="C154" s="14"/>
      <c r="D154" s="14"/>
      <c r="E154" s="15">
        <v>485.54199999999997</v>
      </c>
      <c r="F154" s="14" t="s">
        <v>19</v>
      </c>
      <c r="G154" s="30">
        <v>1</v>
      </c>
      <c r="H154" s="14" t="s">
        <v>20</v>
      </c>
      <c r="I154" s="16" t="s">
        <v>27</v>
      </c>
      <c r="J154" s="14">
        <v>0.1</v>
      </c>
      <c r="K154" s="14">
        <v>40</v>
      </c>
      <c r="L154" s="14">
        <v>24</v>
      </c>
      <c r="M154" s="14"/>
      <c r="N154" s="14"/>
      <c r="O154" s="14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7"/>
      <c r="AA154" s="18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9"/>
      <c r="AP154" s="14"/>
      <c r="AQ154" s="14"/>
      <c r="AR154" s="14"/>
      <c r="AS154" s="14"/>
      <c r="AT154" s="14"/>
      <c r="AU154" s="14"/>
      <c r="AV154" s="19"/>
      <c r="AW154" s="20">
        <v>0.14512</v>
      </c>
      <c r="AX154" s="21">
        <v>84.07</v>
      </c>
    </row>
    <row r="155" spans="1:50" ht="13" x14ac:dyDescent="0.35">
      <c r="A155" s="14"/>
      <c r="B155" s="14"/>
      <c r="C155" s="14"/>
      <c r="D155" s="14"/>
      <c r="E155" s="15">
        <v>485.54199999999997</v>
      </c>
      <c r="F155" s="14" t="s">
        <v>19</v>
      </c>
      <c r="G155" s="30">
        <v>1</v>
      </c>
      <c r="H155" s="14" t="s">
        <v>20</v>
      </c>
      <c r="I155" s="16" t="s">
        <v>27</v>
      </c>
      <c r="J155" s="14">
        <v>0.5</v>
      </c>
      <c r="K155" s="14">
        <v>40</v>
      </c>
      <c r="L155" s="14">
        <v>24</v>
      </c>
      <c r="M155" s="14"/>
      <c r="N155" s="14"/>
      <c r="O155" s="14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7"/>
      <c r="AA155" s="18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9"/>
      <c r="AP155" s="14"/>
      <c r="AQ155" s="14"/>
      <c r="AR155" s="14"/>
      <c r="AS155" s="14"/>
      <c r="AT155" s="14"/>
      <c r="AU155" s="14"/>
      <c r="AV155" s="19"/>
      <c r="AW155" s="20">
        <v>0.11912</v>
      </c>
      <c r="AX155" s="21">
        <v>86.92</v>
      </c>
    </row>
    <row r="156" spans="1:50" ht="13" x14ac:dyDescent="0.35">
      <c r="A156" s="14"/>
      <c r="B156" s="14"/>
      <c r="C156" s="14"/>
      <c r="D156" s="14"/>
      <c r="E156" s="15">
        <v>485.54199999999997</v>
      </c>
      <c r="F156" s="14" t="s">
        <v>19</v>
      </c>
      <c r="G156" s="30">
        <v>1</v>
      </c>
      <c r="H156" s="14" t="s">
        <v>20</v>
      </c>
      <c r="I156" s="16" t="s">
        <v>27</v>
      </c>
      <c r="J156" s="14">
        <v>1</v>
      </c>
      <c r="K156" s="14">
        <v>40</v>
      </c>
      <c r="L156" s="14">
        <v>24</v>
      </c>
      <c r="M156" s="14"/>
      <c r="N156" s="14"/>
      <c r="O156" s="14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7"/>
      <c r="AA156" s="18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9"/>
      <c r="AP156" s="14"/>
      <c r="AQ156" s="14"/>
      <c r="AR156" s="14"/>
      <c r="AS156" s="14"/>
      <c r="AT156" s="14"/>
      <c r="AU156" s="14"/>
      <c r="AV156" s="19"/>
      <c r="AW156" s="20">
        <v>0.10399</v>
      </c>
      <c r="AX156" s="21">
        <v>88.58</v>
      </c>
    </row>
    <row r="157" spans="1:50" ht="13" x14ac:dyDescent="0.35">
      <c r="A157" s="14"/>
      <c r="B157" s="14"/>
      <c r="C157" s="14"/>
      <c r="D157" s="14"/>
      <c r="E157" s="15">
        <v>485.54199999999997</v>
      </c>
      <c r="F157" s="14" t="s">
        <v>19</v>
      </c>
      <c r="G157" s="30">
        <v>1</v>
      </c>
      <c r="H157" s="14" t="s">
        <v>20</v>
      </c>
      <c r="I157" s="16" t="s">
        <v>27</v>
      </c>
      <c r="J157" s="14">
        <v>5</v>
      </c>
      <c r="K157" s="14">
        <v>40</v>
      </c>
      <c r="L157" s="14">
        <v>24</v>
      </c>
      <c r="M157" s="14"/>
      <c r="N157" s="14"/>
      <c r="O157" s="14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7"/>
      <c r="AA157" s="18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9"/>
      <c r="AP157" s="14"/>
      <c r="AQ157" s="14"/>
      <c r="AR157" s="14"/>
      <c r="AS157" s="14"/>
      <c r="AT157" s="14"/>
      <c r="AU157" s="14"/>
      <c r="AV157" s="19"/>
      <c r="AW157" s="20">
        <v>9.2950000000000005E-2</v>
      </c>
      <c r="AX157" s="21">
        <v>89.8</v>
      </c>
    </row>
    <row r="158" spans="1:50" ht="13" x14ac:dyDescent="0.35">
      <c r="A158" s="14"/>
      <c r="B158" s="14"/>
      <c r="C158" s="14"/>
      <c r="D158" s="14"/>
      <c r="E158" s="15">
        <v>485.54199999999997</v>
      </c>
      <c r="F158" s="14" t="s">
        <v>19</v>
      </c>
      <c r="G158" s="30">
        <v>1</v>
      </c>
      <c r="H158" s="14" t="s">
        <v>20</v>
      </c>
      <c r="I158" s="16" t="s">
        <v>27</v>
      </c>
      <c r="J158" s="14">
        <v>10</v>
      </c>
      <c r="K158" s="14">
        <v>40</v>
      </c>
      <c r="L158" s="14">
        <v>24</v>
      </c>
      <c r="M158" s="14"/>
      <c r="N158" s="14"/>
      <c r="O158" s="14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7"/>
      <c r="AA158" s="18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9"/>
      <c r="AP158" s="14"/>
      <c r="AQ158" s="14"/>
      <c r="AR158" s="14"/>
      <c r="AS158" s="14"/>
      <c r="AT158" s="14"/>
      <c r="AU158" s="14"/>
      <c r="AV158" s="19"/>
      <c r="AW158" s="20">
        <v>8.1199999999999994E-2</v>
      </c>
      <c r="AX158" s="21">
        <v>91.09</v>
      </c>
    </row>
    <row r="159" spans="1:50" ht="13" x14ac:dyDescent="0.35">
      <c r="A159" s="14"/>
      <c r="B159" s="14"/>
      <c r="C159" s="14"/>
      <c r="D159" s="14"/>
      <c r="E159" s="15">
        <v>485.54199999999997</v>
      </c>
      <c r="F159" s="14" t="s">
        <v>19</v>
      </c>
      <c r="G159" s="30">
        <v>1</v>
      </c>
      <c r="H159" s="14" t="s">
        <v>20</v>
      </c>
      <c r="I159" s="16" t="s">
        <v>27</v>
      </c>
      <c r="J159" s="14">
        <v>0.01</v>
      </c>
      <c r="K159" s="14">
        <v>55</v>
      </c>
      <c r="L159" s="14">
        <v>24</v>
      </c>
      <c r="M159" s="14"/>
      <c r="N159" s="14"/>
      <c r="O159" s="14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7"/>
      <c r="AA159" s="18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9"/>
      <c r="AP159" s="14"/>
      <c r="AQ159" s="14"/>
      <c r="AR159" s="14"/>
      <c r="AS159" s="14"/>
      <c r="AT159" s="14"/>
      <c r="AU159" s="14"/>
      <c r="AV159" s="19"/>
      <c r="AW159" s="20">
        <v>0.35746</v>
      </c>
      <c r="AX159" s="21">
        <v>82.23</v>
      </c>
    </row>
    <row r="160" spans="1:50" ht="13" x14ac:dyDescent="0.35">
      <c r="A160" s="14"/>
      <c r="B160" s="14"/>
      <c r="C160" s="14"/>
      <c r="D160" s="14"/>
      <c r="E160" s="15">
        <v>485.54199999999997</v>
      </c>
      <c r="F160" s="14" t="s">
        <v>19</v>
      </c>
      <c r="G160" s="30">
        <v>1</v>
      </c>
      <c r="H160" s="14" t="s">
        <v>20</v>
      </c>
      <c r="I160" s="16" t="s">
        <v>27</v>
      </c>
      <c r="J160" s="14">
        <v>0.05</v>
      </c>
      <c r="K160" s="14">
        <v>55</v>
      </c>
      <c r="L160" s="14">
        <v>24</v>
      </c>
      <c r="M160" s="14"/>
      <c r="N160" s="14"/>
      <c r="O160" s="14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7"/>
      <c r="AA160" s="18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9"/>
      <c r="AP160" s="14"/>
      <c r="AQ160" s="14"/>
      <c r="AR160" s="14"/>
      <c r="AS160" s="14"/>
      <c r="AT160" s="14"/>
      <c r="AU160" s="14"/>
      <c r="AV160" s="19"/>
      <c r="AW160" s="20">
        <v>0.29460999999999998</v>
      </c>
      <c r="AX160" s="21">
        <v>85.36</v>
      </c>
    </row>
    <row r="161" spans="1:50" ht="13" x14ac:dyDescent="0.35">
      <c r="A161" s="14"/>
      <c r="B161" s="14"/>
      <c r="C161" s="14"/>
      <c r="D161" s="14"/>
      <c r="E161" s="15">
        <v>485.54199999999997</v>
      </c>
      <c r="F161" s="14" t="s">
        <v>19</v>
      </c>
      <c r="G161" s="30">
        <v>1</v>
      </c>
      <c r="H161" s="14" t="s">
        <v>20</v>
      </c>
      <c r="I161" s="16" t="s">
        <v>27</v>
      </c>
      <c r="J161" s="14">
        <v>0.1</v>
      </c>
      <c r="K161" s="14">
        <v>55</v>
      </c>
      <c r="L161" s="14">
        <v>24</v>
      </c>
      <c r="M161" s="14"/>
      <c r="N161" s="14"/>
      <c r="O161" s="14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7"/>
      <c r="AA161" s="18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9"/>
      <c r="AP161" s="14"/>
      <c r="AQ161" s="14"/>
      <c r="AR161" s="14"/>
      <c r="AS161" s="14"/>
      <c r="AT161" s="14"/>
      <c r="AU161" s="14"/>
      <c r="AV161" s="19"/>
      <c r="AW161" s="20">
        <v>0.23494999999999999</v>
      </c>
      <c r="AX161" s="21">
        <v>88.32</v>
      </c>
    </row>
    <row r="162" spans="1:50" ht="13" x14ac:dyDescent="0.35">
      <c r="A162" s="14"/>
      <c r="B162" s="14"/>
      <c r="C162" s="14"/>
      <c r="D162" s="14"/>
      <c r="E162" s="15">
        <v>485.54199999999997</v>
      </c>
      <c r="F162" s="14" t="s">
        <v>19</v>
      </c>
      <c r="G162" s="30">
        <v>1</v>
      </c>
      <c r="H162" s="14" t="s">
        <v>20</v>
      </c>
      <c r="I162" s="16" t="s">
        <v>27</v>
      </c>
      <c r="J162" s="14">
        <v>0.5</v>
      </c>
      <c r="K162" s="14">
        <v>55</v>
      </c>
      <c r="L162" s="14">
        <v>24</v>
      </c>
      <c r="M162" s="14"/>
      <c r="N162" s="14"/>
      <c r="O162" s="14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7"/>
      <c r="AA162" s="18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9"/>
      <c r="AP162" s="14"/>
      <c r="AQ162" s="14"/>
      <c r="AR162" s="14"/>
      <c r="AS162" s="14"/>
      <c r="AT162" s="14"/>
      <c r="AU162" s="14"/>
      <c r="AV162" s="19"/>
      <c r="AW162" s="20">
        <v>0.19266</v>
      </c>
      <c r="AX162" s="21">
        <v>90.42</v>
      </c>
    </row>
    <row r="163" spans="1:50" ht="13" x14ac:dyDescent="0.35">
      <c r="A163" s="14"/>
      <c r="B163" s="14"/>
      <c r="C163" s="14"/>
      <c r="D163" s="14"/>
      <c r="E163" s="15">
        <v>485.54199999999997</v>
      </c>
      <c r="F163" s="14" t="s">
        <v>19</v>
      </c>
      <c r="G163" s="30">
        <v>1</v>
      </c>
      <c r="H163" s="14" t="s">
        <v>20</v>
      </c>
      <c r="I163" s="16" t="s">
        <v>27</v>
      </c>
      <c r="J163" s="14">
        <v>1</v>
      </c>
      <c r="K163" s="14">
        <v>55</v>
      </c>
      <c r="L163" s="14">
        <v>24</v>
      </c>
      <c r="M163" s="14"/>
      <c r="N163" s="14"/>
      <c r="O163" s="14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7"/>
      <c r="AA163" s="18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9"/>
      <c r="AP163" s="14"/>
      <c r="AQ163" s="14"/>
      <c r="AR163" s="14"/>
      <c r="AS163" s="14"/>
      <c r="AT163" s="14"/>
      <c r="AU163" s="14"/>
      <c r="AV163" s="19"/>
      <c r="AW163" s="20">
        <v>0.16159000000000001</v>
      </c>
      <c r="AX163" s="21">
        <v>91.97</v>
      </c>
    </row>
    <row r="164" spans="1:50" ht="13" x14ac:dyDescent="0.35">
      <c r="A164" s="14"/>
      <c r="B164" s="14"/>
      <c r="C164" s="14"/>
      <c r="D164" s="14"/>
      <c r="E164" s="15">
        <v>485.54199999999997</v>
      </c>
      <c r="F164" s="14" t="s">
        <v>19</v>
      </c>
      <c r="G164" s="30">
        <v>1</v>
      </c>
      <c r="H164" s="14" t="s">
        <v>20</v>
      </c>
      <c r="I164" s="16" t="s">
        <v>27</v>
      </c>
      <c r="J164" s="14">
        <v>5</v>
      </c>
      <c r="K164" s="14">
        <v>55</v>
      </c>
      <c r="L164" s="14">
        <v>24</v>
      </c>
      <c r="M164" s="14"/>
      <c r="N164" s="14"/>
      <c r="O164" s="14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7"/>
      <c r="AA164" s="18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9"/>
      <c r="AP164" s="14"/>
      <c r="AQ164" s="14"/>
      <c r="AR164" s="14"/>
      <c r="AS164" s="14"/>
      <c r="AT164" s="14"/>
      <c r="AU164" s="14"/>
      <c r="AV164" s="19"/>
      <c r="AW164" s="20">
        <v>0.14165</v>
      </c>
      <c r="AX164" s="21">
        <v>92.96</v>
      </c>
    </row>
    <row r="165" spans="1:50" ht="13" x14ac:dyDescent="0.35">
      <c r="A165" s="14"/>
      <c r="B165" s="14"/>
      <c r="C165" s="14"/>
      <c r="D165" s="14"/>
      <c r="E165" s="15">
        <v>485.54199999999997</v>
      </c>
      <c r="F165" s="14" t="s">
        <v>19</v>
      </c>
      <c r="G165" s="30">
        <v>1</v>
      </c>
      <c r="H165" s="14" t="s">
        <v>20</v>
      </c>
      <c r="I165" s="16" t="s">
        <v>27</v>
      </c>
      <c r="J165" s="14">
        <v>10</v>
      </c>
      <c r="K165" s="14">
        <v>55</v>
      </c>
      <c r="L165" s="14">
        <v>24</v>
      </c>
      <c r="M165" s="14"/>
      <c r="N165" s="14"/>
      <c r="O165" s="14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7"/>
      <c r="AA165" s="18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9"/>
      <c r="AP165" s="14"/>
      <c r="AQ165" s="14"/>
      <c r="AR165" s="14"/>
      <c r="AS165" s="14"/>
      <c r="AT165" s="14"/>
      <c r="AU165" s="14"/>
      <c r="AV165" s="19"/>
      <c r="AW165" s="20">
        <v>0.11645</v>
      </c>
      <c r="AX165" s="21">
        <v>94.21</v>
      </c>
    </row>
    <row r="166" spans="1:50" ht="13" x14ac:dyDescent="0.35">
      <c r="A166" s="14"/>
      <c r="B166" s="14"/>
      <c r="C166" s="14"/>
      <c r="D166" s="14"/>
      <c r="E166" s="15">
        <v>485.54199999999997</v>
      </c>
      <c r="F166" s="14" t="s">
        <v>19</v>
      </c>
      <c r="G166" s="30">
        <v>1</v>
      </c>
      <c r="H166" s="14" t="s">
        <v>20</v>
      </c>
      <c r="I166" s="16" t="s">
        <v>27</v>
      </c>
      <c r="J166" s="14">
        <v>0.01</v>
      </c>
      <c r="K166" s="14">
        <v>70</v>
      </c>
      <c r="L166" s="14">
        <v>24</v>
      </c>
      <c r="M166" s="14"/>
      <c r="N166" s="14"/>
      <c r="O166" s="14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7"/>
      <c r="AA166" s="18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9"/>
      <c r="AP166" s="14"/>
      <c r="AQ166" s="14"/>
      <c r="AR166" s="14"/>
      <c r="AS166" s="14"/>
      <c r="AT166" s="14"/>
      <c r="AU166" s="14"/>
      <c r="AV166" s="19"/>
      <c r="AW166" s="20">
        <v>0.61021999999999998</v>
      </c>
      <c r="AX166" s="21">
        <v>84.24</v>
      </c>
    </row>
    <row r="167" spans="1:50" ht="13" x14ac:dyDescent="0.35">
      <c r="A167" s="14"/>
      <c r="B167" s="14"/>
      <c r="C167" s="14"/>
      <c r="D167" s="14"/>
      <c r="E167" s="15">
        <v>485.54199999999997</v>
      </c>
      <c r="F167" s="14" t="s">
        <v>19</v>
      </c>
      <c r="G167" s="30">
        <v>1</v>
      </c>
      <c r="H167" s="14" t="s">
        <v>20</v>
      </c>
      <c r="I167" s="16" t="s">
        <v>27</v>
      </c>
      <c r="J167" s="14">
        <v>0.05</v>
      </c>
      <c r="K167" s="14">
        <v>70</v>
      </c>
      <c r="L167" s="14">
        <v>24</v>
      </c>
      <c r="M167" s="14"/>
      <c r="N167" s="14"/>
      <c r="O167" s="14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7"/>
      <c r="AA167" s="18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9"/>
      <c r="AP167" s="14"/>
      <c r="AQ167" s="14"/>
      <c r="AR167" s="14"/>
      <c r="AS167" s="14"/>
      <c r="AT167" s="14"/>
      <c r="AU167" s="14"/>
      <c r="AV167" s="19"/>
      <c r="AW167" s="20">
        <v>0.48531000000000002</v>
      </c>
      <c r="AX167" s="21">
        <v>87.47</v>
      </c>
    </row>
    <row r="168" spans="1:50" ht="13" x14ac:dyDescent="0.35">
      <c r="A168" s="14"/>
      <c r="B168" s="14"/>
      <c r="C168" s="14"/>
      <c r="D168" s="14"/>
      <c r="E168" s="15">
        <v>485.54199999999997</v>
      </c>
      <c r="F168" s="14" t="s">
        <v>19</v>
      </c>
      <c r="G168" s="30">
        <v>1</v>
      </c>
      <c r="H168" s="14" t="s">
        <v>20</v>
      </c>
      <c r="I168" s="16" t="s">
        <v>27</v>
      </c>
      <c r="J168" s="14">
        <v>0.1</v>
      </c>
      <c r="K168" s="14">
        <v>70</v>
      </c>
      <c r="L168" s="14">
        <v>24</v>
      </c>
      <c r="M168" s="14"/>
      <c r="N168" s="14"/>
      <c r="O168" s="14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7"/>
      <c r="AA168" s="18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9"/>
      <c r="AP168" s="14"/>
      <c r="AQ168" s="14"/>
      <c r="AR168" s="14"/>
      <c r="AS168" s="14"/>
      <c r="AT168" s="14"/>
      <c r="AU168" s="14"/>
      <c r="AV168" s="19"/>
      <c r="AW168" s="20">
        <v>0.39618999999999999</v>
      </c>
      <c r="AX168" s="21">
        <v>89.77</v>
      </c>
    </row>
    <row r="169" spans="1:50" ht="13" x14ac:dyDescent="0.35">
      <c r="A169" s="14"/>
      <c r="B169" s="14"/>
      <c r="C169" s="14"/>
      <c r="D169" s="14"/>
      <c r="E169" s="15">
        <v>485.54199999999997</v>
      </c>
      <c r="F169" s="14" t="s">
        <v>19</v>
      </c>
      <c r="G169" s="30">
        <v>1</v>
      </c>
      <c r="H169" s="14" t="s">
        <v>20</v>
      </c>
      <c r="I169" s="16" t="s">
        <v>27</v>
      </c>
      <c r="J169" s="14">
        <v>0.5</v>
      </c>
      <c r="K169" s="14">
        <v>70</v>
      </c>
      <c r="L169" s="14">
        <v>24</v>
      </c>
      <c r="M169" s="14"/>
      <c r="N169" s="14"/>
      <c r="O169" s="14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7"/>
      <c r="AA169" s="18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9"/>
      <c r="AP169" s="14"/>
      <c r="AQ169" s="14"/>
      <c r="AR169" s="14"/>
      <c r="AS169" s="14"/>
      <c r="AT169" s="14"/>
      <c r="AU169" s="14"/>
      <c r="AV169" s="19"/>
      <c r="AW169" s="20">
        <v>0.33681</v>
      </c>
      <c r="AX169" s="21">
        <v>91.3</v>
      </c>
    </row>
    <row r="170" spans="1:50" ht="13" x14ac:dyDescent="0.35">
      <c r="A170" s="14"/>
      <c r="B170" s="14"/>
      <c r="C170" s="14"/>
      <c r="D170" s="14"/>
      <c r="E170" s="15">
        <v>485.54199999999997</v>
      </c>
      <c r="F170" s="14" t="s">
        <v>19</v>
      </c>
      <c r="G170" s="30">
        <v>1</v>
      </c>
      <c r="H170" s="14" t="s">
        <v>20</v>
      </c>
      <c r="I170" s="16" t="s">
        <v>27</v>
      </c>
      <c r="J170" s="14">
        <v>1</v>
      </c>
      <c r="K170" s="14">
        <v>70</v>
      </c>
      <c r="L170" s="14">
        <v>24</v>
      </c>
      <c r="M170" s="14"/>
      <c r="N170" s="14"/>
      <c r="O170" s="14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7"/>
      <c r="AA170" s="18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9"/>
      <c r="AP170" s="14"/>
      <c r="AQ170" s="14"/>
      <c r="AR170" s="14"/>
      <c r="AS170" s="14"/>
      <c r="AT170" s="14"/>
      <c r="AU170" s="14"/>
      <c r="AV170" s="19"/>
      <c r="AW170" s="20">
        <v>0.28276000000000001</v>
      </c>
      <c r="AX170" s="21">
        <v>92.7</v>
      </c>
    </row>
    <row r="171" spans="1:50" ht="13" x14ac:dyDescent="0.35">
      <c r="A171" s="14"/>
      <c r="B171" s="14"/>
      <c r="C171" s="14"/>
      <c r="D171" s="14"/>
      <c r="E171" s="15">
        <v>485.54199999999997</v>
      </c>
      <c r="F171" s="14" t="s">
        <v>19</v>
      </c>
      <c r="G171" s="30">
        <v>1</v>
      </c>
      <c r="H171" s="14" t="s">
        <v>20</v>
      </c>
      <c r="I171" s="16" t="s">
        <v>27</v>
      </c>
      <c r="J171" s="14">
        <v>5</v>
      </c>
      <c r="K171" s="14">
        <v>70</v>
      </c>
      <c r="L171" s="14">
        <v>24</v>
      </c>
      <c r="M171" s="14"/>
      <c r="N171" s="14"/>
      <c r="O171" s="14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7"/>
      <c r="AA171" s="18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9"/>
      <c r="AP171" s="14"/>
      <c r="AQ171" s="14"/>
      <c r="AR171" s="14"/>
      <c r="AS171" s="14"/>
      <c r="AT171" s="14"/>
      <c r="AU171" s="14"/>
      <c r="AV171" s="19"/>
      <c r="AW171" s="20">
        <v>0.23852000000000001</v>
      </c>
      <c r="AX171" s="21">
        <v>93.84</v>
      </c>
    </row>
    <row r="172" spans="1:50" ht="13" x14ac:dyDescent="0.35">
      <c r="A172" s="14"/>
      <c r="B172" s="14"/>
      <c r="C172" s="14"/>
      <c r="D172" s="14"/>
      <c r="E172" s="15">
        <v>485.54199999999997</v>
      </c>
      <c r="F172" s="14" t="s">
        <v>19</v>
      </c>
      <c r="G172" s="30">
        <v>1</v>
      </c>
      <c r="H172" s="14" t="s">
        <v>20</v>
      </c>
      <c r="I172" s="16" t="s">
        <v>27</v>
      </c>
      <c r="J172" s="14">
        <v>10</v>
      </c>
      <c r="K172" s="14">
        <v>70</v>
      </c>
      <c r="L172" s="14">
        <v>24</v>
      </c>
      <c r="M172" s="14"/>
      <c r="N172" s="14"/>
      <c r="O172" s="14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7"/>
      <c r="AA172" s="18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9"/>
      <c r="AP172" s="14"/>
      <c r="AQ172" s="14"/>
      <c r="AR172" s="14"/>
      <c r="AS172" s="14"/>
      <c r="AT172" s="14"/>
      <c r="AU172" s="14"/>
      <c r="AV172" s="19"/>
      <c r="AW172" s="20">
        <v>0.19756000000000001</v>
      </c>
      <c r="AX172" s="21">
        <v>94.9</v>
      </c>
    </row>
    <row r="173" spans="1:50" ht="15" x14ac:dyDescent="0.35">
      <c r="A173" s="14">
        <f>COUNTA($B$2:B173)</f>
        <v>12</v>
      </c>
      <c r="B173" s="14" t="s">
        <v>95</v>
      </c>
      <c r="C173" s="14" t="s">
        <v>18</v>
      </c>
      <c r="D173" s="14" t="s">
        <v>96</v>
      </c>
      <c r="E173" s="15">
        <v>541.64800000000002</v>
      </c>
      <c r="F173" s="14" t="s">
        <v>19</v>
      </c>
      <c r="G173" s="30">
        <v>1</v>
      </c>
      <c r="H173" s="14" t="s">
        <v>20</v>
      </c>
      <c r="I173" s="16" t="s">
        <v>27</v>
      </c>
      <c r="J173" s="14">
        <v>0.01</v>
      </c>
      <c r="K173" s="14">
        <v>25</v>
      </c>
      <c r="L173" s="14">
        <v>24</v>
      </c>
      <c r="M173" s="14"/>
      <c r="N173" s="14" t="s">
        <v>22</v>
      </c>
      <c r="O173" s="14" t="s">
        <v>23</v>
      </c>
      <c r="P173" s="15">
        <v>-0.29255199999999998</v>
      </c>
      <c r="Q173" s="15">
        <f t="shared" si="0"/>
        <v>-7.9607485102079369</v>
      </c>
      <c r="R173" s="15">
        <v>-0.139796</v>
      </c>
      <c r="S173" s="15">
        <f t="shared" si="1"/>
        <v>-3.8040444048682933</v>
      </c>
      <c r="T173" s="15">
        <f t="shared" si="25"/>
        <v>0.15275599999999998</v>
      </c>
      <c r="U173" s="15">
        <f t="shared" si="2"/>
        <v>4.1567041053396441</v>
      </c>
      <c r="V173" s="15">
        <f t="shared" si="3"/>
        <v>7.9607485102079369</v>
      </c>
      <c r="W173" s="15">
        <f t="shared" si="4"/>
        <v>3.8040444048682933</v>
      </c>
      <c r="X173" s="15">
        <f t="shared" si="5"/>
        <v>5.8823964575381149</v>
      </c>
      <c r="Y173" s="15">
        <f t="shared" si="6"/>
        <v>2.078352052669822</v>
      </c>
      <c r="Z173" s="17">
        <v>4.8788821999999996</v>
      </c>
      <c r="AA173" s="18">
        <f t="shared" si="26"/>
        <v>12.400070655931032</v>
      </c>
      <c r="AB173" s="15">
        <f t="shared" si="7"/>
        <v>-0.13964038592431965</v>
      </c>
      <c r="AC173" s="15">
        <v>-1397.11937172628</v>
      </c>
      <c r="AD173" s="15">
        <f t="shared" si="8"/>
        <v>-38017.569379298839</v>
      </c>
      <c r="AE173" s="15"/>
      <c r="AF173" s="15">
        <f t="shared" si="22"/>
        <v>8.3245252023609186</v>
      </c>
      <c r="AG173" s="15">
        <f t="shared" si="23"/>
        <v>11.525517437713704</v>
      </c>
      <c r="AH173" s="15">
        <f t="shared" si="24"/>
        <v>5.6431209801755902</v>
      </c>
      <c r="AI173" s="15"/>
      <c r="AJ173" s="15"/>
      <c r="AK173" s="15"/>
      <c r="AL173" s="15"/>
      <c r="AM173" s="15"/>
      <c r="AN173" s="15"/>
      <c r="AO173" s="19"/>
      <c r="AP173" s="14"/>
      <c r="AQ173" s="14"/>
      <c r="AR173" s="14"/>
      <c r="AS173" s="14"/>
      <c r="AT173" s="14"/>
      <c r="AU173" s="14"/>
      <c r="AV173" s="19"/>
      <c r="AW173" s="20">
        <v>8.9300000000000004E-2</v>
      </c>
      <c r="AX173" s="21">
        <v>75.92</v>
      </c>
    </row>
    <row r="174" spans="1:50" ht="13" x14ac:dyDescent="0.35">
      <c r="A174" s="14"/>
      <c r="B174" s="14"/>
      <c r="C174" s="14"/>
      <c r="D174" s="14"/>
      <c r="E174" s="15">
        <v>541.64800000000002</v>
      </c>
      <c r="F174" s="14" t="s">
        <v>19</v>
      </c>
      <c r="G174" s="30">
        <v>1</v>
      </c>
      <c r="H174" s="14" t="s">
        <v>20</v>
      </c>
      <c r="I174" s="16" t="s">
        <v>27</v>
      </c>
      <c r="J174" s="14">
        <v>0.05</v>
      </c>
      <c r="K174" s="14">
        <v>25</v>
      </c>
      <c r="L174" s="14">
        <v>24</v>
      </c>
      <c r="M174" s="14"/>
      <c r="N174" s="14"/>
      <c r="O174" s="14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7"/>
      <c r="AA174" s="18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9"/>
      <c r="AP174" s="14"/>
      <c r="AQ174" s="14"/>
      <c r="AR174" s="14"/>
      <c r="AS174" s="14"/>
      <c r="AT174" s="14"/>
      <c r="AU174" s="14"/>
      <c r="AV174" s="19"/>
      <c r="AW174" s="20">
        <v>7.8530000000000003E-2</v>
      </c>
      <c r="AX174" s="21">
        <v>78.83</v>
      </c>
    </row>
    <row r="175" spans="1:50" ht="13" x14ac:dyDescent="0.35">
      <c r="A175" s="14"/>
      <c r="B175" s="14"/>
      <c r="C175" s="14"/>
      <c r="D175" s="14"/>
      <c r="E175" s="15">
        <v>541.64800000000002</v>
      </c>
      <c r="F175" s="14" t="s">
        <v>19</v>
      </c>
      <c r="G175" s="30">
        <v>1</v>
      </c>
      <c r="H175" s="14" t="s">
        <v>20</v>
      </c>
      <c r="I175" s="16" t="s">
        <v>27</v>
      </c>
      <c r="J175" s="14">
        <v>0.1</v>
      </c>
      <c r="K175" s="14">
        <v>25</v>
      </c>
      <c r="L175" s="14">
        <v>24</v>
      </c>
      <c r="M175" s="14"/>
      <c r="N175" s="14"/>
      <c r="O175" s="14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7"/>
      <c r="AA175" s="18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9"/>
      <c r="AP175" s="14"/>
      <c r="AQ175" s="14"/>
      <c r="AR175" s="14"/>
      <c r="AS175" s="14"/>
      <c r="AT175" s="14"/>
      <c r="AU175" s="14"/>
      <c r="AV175" s="19"/>
      <c r="AW175" s="20">
        <v>7.0330000000000004E-2</v>
      </c>
      <c r="AX175" s="21">
        <v>81.040000000000006</v>
      </c>
    </row>
    <row r="176" spans="1:50" ht="13" x14ac:dyDescent="0.35">
      <c r="A176" s="14"/>
      <c r="B176" s="14"/>
      <c r="C176" s="14"/>
      <c r="D176" s="14"/>
      <c r="E176" s="15">
        <v>541.64800000000002</v>
      </c>
      <c r="F176" s="14" t="s">
        <v>19</v>
      </c>
      <c r="G176" s="30">
        <v>1</v>
      </c>
      <c r="H176" s="14" t="s">
        <v>20</v>
      </c>
      <c r="I176" s="16" t="s">
        <v>27</v>
      </c>
      <c r="J176" s="14">
        <v>0.5</v>
      </c>
      <c r="K176" s="14">
        <v>25</v>
      </c>
      <c r="L176" s="14">
        <v>24</v>
      </c>
      <c r="M176" s="14"/>
      <c r="N176" s="14"/>
      <c r="O176" s="14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7"/>
      <c r="AA176" s="18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9"/>
      <c r="AP176" s="14"/>
      <c r="AQ176" s="14"/>
      <c r="AR176" s="14"/>
      <c r="AS176" s="14"/>
      <c r="AT176" s="14"/>
      <c r="AU176" s="14"/>
      <c r="AV176" s="19"/>
      <c r="AW176" s="20">
        <v>6.2770000000000006E-2</v>
      </c>
      <c r="AX176" s="21">
        <v>83.08</v>
      </c>
    </row>
    <row r="177" spans="1:50" ht="13" x14ac:dyDescent="0.35">
      <c r="A177" s="14"/>
      <c r="B177" s="14"/>
      <c r="C177" s="14"/>
      <c r="D177" s="14"/>
      <c r="E177" s="15">
        <v>541.64800000000002</v>
      </c>
      <c r="F177" s="14" t="s">
        <v>19</v>
      </c>
      <c r="G177" s="30">
        <v>1</v>
      </c>
      <c r="H177" s="14" t="s">
        <v>20</v>
      </c>
      <c r="I177" s="16" t="s">
        <v>27</v>
      </c>
      <c r="J177" s="14">
        <v>1</v>
      </c>
      <c r="K177" s="14">
        <v>25</v>
      </c>
      <c r="L177" s="14">
        <v>24</v>
      </c>
      <c r="M177" s="14"/>
      <c r="N177" s="14"/>
      <c r="O177" s="14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7"/>
      <c r="AA177" s="18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9"/>
      <c r="AP177" s="14"/>
      <c r="AQ177" s="14"/>
      <c r="AR177" s="14"/>
      <c r="AS177" s="14"/>
      <c r="AT177" s="14"/>
      <c r="AU177" s="14"/>
      <c r="AV177" s="19"/>
      <c r="AW177" s="20">
        <v>5.475E-2</v>
      </c>
      <c r="AX177" s="21">
        <v>85.24</v>
      </c>
    </row>
    <row r="178" spans="1:50" ht="13" x14ac:dyDescent="0.35">
      <c r="A178" s="14"/>
      <c r="B178" s="14"/>
      <c r="C178" s="14"/>
      <c r="D178" s="14"/>
      <c r="E178" s="15">
        <v>541.64800000000002</v>
      </c>
      <c r="F178" s="14" t="s">
        <v>19</v>
      </c>
      <c r="G178" s="30">
        <v>1</v>
      </c>
      <c r="H178" s="14" t="s">
        <v>20</v>
      </c>
      <c r="I178" s="16" t="s">
        <v>27</v>
      </c>
      <c r="J178" s="14">
        <v>5</v>
      </c>
      <c r="K178" s="14">
        <v>25</v>
      </c>
      <c r="L178" s="14">
        <v>24</v>
      </c>
      <c r="M178" s="14"/>
      <c r="N178" s="14"/>
      <c r="O178" s="14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7"/>
      <c r="AA178" s="18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9"/>
      <c r="AP178" s="14"/>
      <c r="AQ178" s="14"/>
      <c r="AR178" s="14"/>
      <c r="AS178" s="14"/>
      <c r="AT178" s="14"/>
      <c r="AU178" s="14"/>
      <c r="AV178" s="19"/>
      <c r="AW178" s="20">
        <v>4.6649999999999997E-2</v>
      </c>
      <c r="AX178" s="21">
        <v>87.42</v>
      </c>
    </row>
    <row r="179" spans="1:50" ht="13" x14ac:dyDescent="0.35">
      <c r="A179" s="14"/>
      <c r="B179" s="14"/>
      <c r="C179" s="14"/>
      <c r="D179" s="14"/>
      <c r="E179" s="15">
        <v>541.64800000000002</v>
      </c>
      <c r="F179" s="14" t="s">
        <v>19</v>
      </c>
      <c r="G179" s="30">
        <v>1</v>
      </c>
      <c r="H179" s="14" t="s">
        <v>20</v>
      </c>
      <c r="I179" s="16" t="s">
        <v>27</v>
      </c>
      <c r="J179" s="14">
        <v>10</v>
      </c>
      <c r="K179" s="14">
        <v>25</v>
      </c>
      <c r="L179" s="14">
        <v>24</v>
      </c>
      <c r="M179" s="14"/>
      <c r="N179" s="14"/>
      <c r="O179" s="14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7"/>
      <c r="AA179" s="18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9"/>
      <c r="AP179" s="14"/>
      <c r="AQ179" s="14"/>
      <c r="AR179" s="14"/>
      <c r="AS179" s="14"/>
      <c r="AT179" s="14"/>
      <c r="AU179" s="14"/>
      <c r="AV179" s="19"/>
      <c r="AW179" s="20">
        <v>4.0779999999999997E-2</v>
      </c>
      <c r="AX179" s="21">
        <v>89.01</v>
      </c>
    </row>
    <row r="180" spans="1:50" ht="13" x14ac:dyDescent="0.35">
      <c r="A180" s="14"/>
      <c r="B180" s="14"/>
      <c r="C180" s="14"/>
      <c r="D180" s="14"/>
      <c r="E180" s="15">
        <v>541.64800000000002</v>
      </c>
      <c r="F180" s="14" t="s">
        <v>19</v>
      </c>
      <c r="G180" s="30">
        <v>1</v>
      </c>
      <c r="H180" s="14" t="s">
        <v>20</v>
      </c>
      <c r="I180" s="16" t="s">
        <v>27</v>
      </c>
      <c r="J180" s="14">
        <v>0.01</v>
      </c>
      <c r="K180" s="14">
        <v>40</v>
      </c>
      <c r="L180" s="14">
        <v>24</v>
      </c>
      <c r="M180" s="14"/>
      <c r="N180" s="14"/>
      <c r="O180" s="14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7"/>
      <c r="AA180" s="18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9"/>
      <c r="AP180" s="14"/>
      <c r="AQ180" s="14"/>
      <c r="AR180" s="14"/>
      <c r="AS180" s="14"/>
      <c r="AT180" s="14"/>
      <c r="AU180" s="14"/>
      <c r="AV180" s="19"/>
      <c r="AW180" s="20">
        <v>0.18509999999999999</v>
      </c>
      <c r="AX180" s="21">
        <v>79.680000000000007</v>
      </c>
    </row>
    <row r="181" spans="1:50" ht="13" x14ac:dyDescent="0.35">
      <c r="A181" s="14"/>
      <c r="B181" s="14"/>
      <c r="C181" s="14"/>
      <c r="D181" s="14"/>
      <c r="E181" s="15">
        <v>541.64800000000002</v>
      </c>
      <c r="F181" s="14" t="s">
        <v>19</v>
      </c>
      <c r="G181" s="30">
        <v>1</v>
      </c>
      <c r="H181" s="14" t="s">
        <v>20</v>
      </c>
      <c r="I181" s="16" t="s">
        <v>27</v>
      </c>
      <c r="J181" s="14">
        <v>0.05</v>
      </c>
      <c r="K181" s="14">
        <v>40</v>
      </c>
      <c r="L181" s="14">
        <v>24</v>
      </c>
      <c r="M181" s="14"/>
      <c r="N181" s="14"/>
      <c r="O181" s="14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7"/>
      <c r="AA181" s="18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9"/>
      <c r="AP181" s="14"/>
      <c r="AQ181" s="14"/>
      <c r="AR181" s="14"/>
      <c r="AS181" s="14"/>
      <c r="AT181" s="14"/>
      <c r="AU181" s="14"/>
      <c r="AV181" s="19"/>
      <c r="AW181" s="20">
        <v>0.14931</v>
      </c>
      <c r="AX181" s="21">
        <v>83.61</v>
      </c>
    </row>
    <row r="182" spans="1:50" ht="13" x14ac:dyDescent="0.35">
      <c r="A182" s="14"/>
      <c r="B182" s="14"/>
      <c r="C182" s="14"/>
      <c r="D182" s="14"/>
      <c r="E182" s="15">
        <v>541.64800000000002</v>
      </c>
      <c r="F182" s="14" t="s">
        <v>19</v>
      </c>
      <c r="G182" s="30">
        <v>1</v>
      </c>
      <c r="H182" s="14" t="s">
        <v>20</v>
      </c>
      <c r="I182" s="16" t="s">
        <v>27</v>
      </c>
      <c r="J182" s="14">
        <v>0.1</v>
      </c>
      <c r="K182" s="14">
        <v>40</v>
      </c>
      <c r="L182" s="14">
        <v>24</v>
      </c>
      <c r="M182" s="14"/>
      <c r="N182" s="14"/>
      <c r="O182" s="14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7"/>
      <c r="AA182" s="18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9"/>
      <c r="AP182" s="14"/>
      <c r="AQ182" s="14"/>
      <c r="AR182" s="14"/>
      <c r="AS182" s="14"/>
      <c r="AT182" s="14"/>
      <c r="AU182" s="14"/>
      <c r="AV182" s="19"/>
      <c r="AW182" s="20">
        <v>0.12055</v>
      </c>
      <c r="AX182" s="21">
        <v>86.77</v>
      </c>
    </row>
    <row r="183" spans="1:50" ht="13" x14ac:dyDescent="0.35">
      <c r="A183" s="14"/>
      <c r="B183" s="14"/>
      <c r="C183" s="14"/>
      <c r="D183" s="14"/>
      <c r="E183" s="15">
        <v>541.64800000000002</v>
      </c>
      <c r="F183" s="14" t="s">
        <v>19</v>
      </c>
      <c r="G183" s="30">
        <v>1</v>
      </c>
      <c r="H183" s="14" t="s">
        <v>20</v>
      </c>
      <c r="I183" s="16" t="s">
        <v>27</v>
      </c>
      <c r="J183" s="14">
        <v>0.5</v>
      </c>
      <c r="K183" s="14">
        <v>40</v>
      </c>
      <c r="L183" s="14">
        <v>24</v>
      </c>
      <c r="M183" s="14"/>
      <c r="N183" s="14"/>
      <c r="O183" s="14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7"/>
      <c r="AA183" s="18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9"/>
      <c r="AP183" s="14"/>
      <c r="AQ183" s="14"/>
      <c r="AR183" s="14"/>
      <c r="AS183" s="14"/>
      <c r="AT183" s="14"/>
      <c r="AU183" s="14"/>
      <c r="AV183" s="19"/>
      <c r="AW183" s="20">
        <v>0.11076</v>
      </c>
      <c r="AX183" s="21">
        <v>87.84</v>
      </c>
    </row>
    <row r="184" spans="1:50" ht="13" x14ac:dyDescent="0.35">
      <c r="A184" s="14"/>
      <c r="B184" s="14"/>
      <c r="C184" s="14"/>
      <c r="D184" s="14"/>
      <c r="E184" s="15">
        <v>541.64800000000002</v>
      </c>
      <c r="F184" s="14" t="s">
        <v>19</v>
      </c>
      <c r="G184" s="30">
        <v>1</v>
      </c>
      <c r="H184" s="14" t="s">
        <v>20</v>
      </c>
      <c r="I184" s="16" t="s">
        <v>27</v>
      </c>
      <c r="J184" s="14">
        <v>1</v>
      </c>
      <c r="K184" s="14">
        <v>40</v>
      </c>
      <c r="L184" s="14">
        <v>24</v>
      </c>
      <c r="M184" s="14"/>
      <c r="N184" s="14"/>
      <c r="O184" s="14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7"/>
      <c r="AA184" s="18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9"/>
      <c r="AP184" s="14"/>
      <c r="AQ184" s="14"/>
      <c r="AR184" s="14"/>
      <c r="AS184" s="14"/>
      <c r="AT184" s="14"/>
      <c r="AU184" s="14"/>
      <c r="AV184" s="19"/>
      <c r="AW184" s="20">
        <v>8.7959999999999997E-2</v>
      </c>
      <c r="AX184" s="21">
        <v>90.34</v>
      </c>
    </row>
    <row r="185" spans="1:50" ht="13" x14ac:dyDescent="0.35">
      <c r="A185" s="14"/>
      <c r="B185" s="14"/>
      <c r="C185" s="14"/>
      <c r="D185" s="14"/>
      <c r="E185" s="15">
        <v>541.64800000000002</v>
      </c>
      <c r="F185" s="14" t="s">
        <v>19</v>
      </c>
      <c r="G185" s="30">
        <v>1</v>
      </c>
      <c r="H185" s="14" t="s">
        <v>20</v>
      </c>
      <c r="I185" s="16" t="s">
        <v>27</v>
      </c>
      <c r="J185" s="14">
        <v>5</v>
      </c>
      <c r="K185" s="14">
        <v>40</v>
      </c>
      <c r="L185" s="14">
        <v>24</v>
      </c>
      <c r="M185" s="14"/>
      <c r="N185" s="14"/>
      <c r="O185" s="14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7"/>
      <c r="AA185" s="18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9"/>
      <c r="AP185" s="14"/>
      <c r="AQ185" s="14"/>
      <c r="AR185" s="14"/>
      <c r="AS185" s="14"/>
      <c r="AT185" s="14"/>
      <c r="AU185" s="14"/>
      <c r="AV185" s="19"/>
      <c r="AW185" s="20">
        <v>8.0839999999999995E-2</v>
      </c>
      <c r="AX185" s="21">
        <v>91.13</v>
      </c>
    </row>
    <row r="186" spans="1:50" ht="13" x14ac:dyDescent="0.35">
      <c r="A186" s="14"/>
      <c r="B186" s="14"/>
      <c r="C186" s="14"/>
      <c r="D186" s="14"/>
      <c r="E186" s="15">
        <v>541.64800000000002</v>
      </c>
      <c r="F186" s="14" t="s">
        <v>19</v>
      </c>
      <c r="G186" s="30">
        <v>1</v>
      </c>
      <c r="H186" s="14" t="s">
        <v>20</v>
      </c>
      <c r="I186" s="16" t="s">
        <v>27</v>
      </c>
      <c r="J186" s="14">
        <v>10</v>
      </c>
      <c r="K186" s="14">
        <v>40</v>
      </c>
      <c r="L186" s="14">
        <v>24</v>
      </c>
      <c r="M186" s="14"/>
      <c r="N186" s="14"/>
      <c r="O186" s="14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7"/>
      <c r="AA186" s="18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9"/>
      <c r="AP186" s="14"/>
      <c r="AQ186" s="14"/>
      <c r="AR186" s="14"/>
      <c r="AS186" s="14"/>
      <c r="AT186" s="14"/>
      <c r="AU186" s="14"/>
      <c r="AV186" s="19"/>
      <c r="AW186" s="20">
        <v>7.0069999999999993E-2</v>
      </c>
      <c r="AX186" s="21">
        <v>92.31</v>
      </c>
    </row>
    <row r="187" spans="1:50" ht="13" x14ac:dyDescent="0.35">
      <c r="A187" s="14"/>
      <c r="B187" s="14"/>
      <c r="C187" s="14"/>
      <c r="D187" s="14"/>
      <c r="E187" s="15">
        <v>541.64800000000002</v>
      </c>
      <c r="F187" s="14" t="s">
        <v>19</v>
      </c>
      <c r="G187" s="30">
        <v>1</v>
      </c>
      <c r="H187" s="14" t="s">
        <v>20</v>
      </c>
      <c r="I187" s="16" t="s">
        <v>27</v>
      </c>
      <c r="J187" s="14">
        <v>0.01</v>
      </c>
      <c r="K187" s="14">
        <v>55</v>
      </c>
      <c r="L187" s="14">
        <v>24</v>
      </c>
      <c r="M187" s="14"/>
      <c r="N187" s="14"/>
      <c r="O187" s="14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7"/>
      <c r="AA187" s="18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9"/>
      <c r="AP187" s="14"/>
      <c r="AQ187" s="14"/>
      <c r="AR187" s="14"/>
      <c r="AS187" s="14"/>
      <c r="AT187" s="14"/>
      <c r="AU187" s="14"/>
      <c r="AV187" s="19"/>
      <c r="AW187" s="20">
        <v>0.31436999999999998</v>
      </c>
      <c r="AX187" s="21">
        <v>84.38</v>
      </c>
    </row>
    <row r="188" spans="1:50" ht="13" x14ac:dyDescent="0.35">
      <c r="A188" s="14"/>
      <c r="B188" s="14"/>
      <c r="C188" s="14"/>
      <c r="D188" s="14"/>
      <c r="E188" s="15">
        <v>541.64800000000002</v>
      </c>
      <c r="F188" s="14" t="s">
        <v>19</v>
      </c>
      <c r="G188" s="30">
        <v>1</v>
      </c>
      <c r="H188" s="14" t="s">
        <v>20</v>
      </c>
      <c r="I188" s="16" t="s">
        <v>27</v>
      </c>
      <c r="J188" s="14">
        <v>0.05</v>
      </c>
      <c r="K188" s="14">
        <v>55</v>
      </c>
      <c r="L188" s="14">
        <v>24</v>
      </c>
      <c r="M188" s="14"/>
      <c r="N188" s="14"/>
      <c r="O188" s="14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7"/>
      <c r="AA188" s="18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9"/>
      <c r="AP188" s="14"/>
      <c r="AQ188" s="14"/>
      <c r="AR188" s="14"/>
      <c r="AS188" s="14"/>
      <c r="AT188" s="14"/>
      <c r="AU188" s="14"/>
      <c r="AV188" s="19"/>
      <c r="AW188" s="20">
        <v>0.25329000000000002</v>
      </c>
      <c r="AX188" s="21">
        <v>87.41</v>
      </c>
    </row>
    <row r="189" spans="1:50" ht="13" x14ac:dyDescent="0.35">
      <c r="A189" s="14"/>
      <c r="B189" s="14"/>
      <c r="C189" s="14"/>
      <c r="D189" s="14"/>
      <c r="E189" s="15">
        <v>541.64800000000002</v>
      </c>
      <c r="F189" s="14" t="s">
        <v>19</v>
      </c>
      <c r="G189" s="30">
        <v>1</v>
      </c>
      <c r="H189" s="14" t="s">
        <v>20</v>
      </c>
      <c r="I189" s="16" t="s">
        <v>27</v>
      </c>
      <c r="J189" s="14">
        <v>0.1</v>
      </c>
      <c r="K189" s="14">
        <v>55</v>
      </c>
      <c r="L189" s="14">
        <v>24</v>
      </c>
      <c r="M189" s="14"/>
      <c r="N189" s="14"/>
      <c r="O189" s="14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7"/>
      <c r="AA189" s="18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9"/>
      <c r="AP189" s="14"/>
      <c r="AQ189" s="14"/>
      <c r="AR189" s="14"/>
      <c r="AS189" s="14"/>
      <c r="AT189" s="14"/>
      <c r="AU189" s="14"/>
      <c r="AV189" s="19"/>
      <c r="AW189" s="20">
        <v>0.20673</v>
      </c>
      <c r="AX189" s="21">
        <v>89.73</v>
      </c>
    </row>
    <row r="190" spans="1:50" ht="13" x14ac:dyDescent="0.35">
      <c r="A190" s="14"/>
      <c r="B190" s="14"/>
      <c r="C190" s="14"/>
      <c r="D190" s="14"/>
      <c r="E190" s="15">
        <v>541.64800000000002</v>
      </c>
      <c r="F190" s="14" t="s">
        <v>19</v>
      </c>
      <c r="G190" s="30">
        <v>1</v>
      </c>
      <c r="H190" s="14" t="s">
        <v>20</v>
      </c>
      <c r="I190" s="16" t="s">
        <v>27</v>
      </c>
      <c r="J190" s="14">
        <v>0.5</v>
      </c>
      <c r="K190" s="14">
        <v>55</v>
      </c>
      <c r="L190" s="14">
        <v>24</v>
      </c>
      <c r="M190" s="14"/>
      <c r="N190" s="14"/>
      <c r="O190" s="14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7"/>
      <c r="AA190" s="18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9"/>
      <c r="AP190" s="14"/>
      <c r="AQ190" s="14"/>
      <c r="AR190" s="14"/>
      <c r="AS190" s="14"/>
      <c r="AT190" s="14"/>
      <c r="AU190" s="14"/>
      <c r="AV190" s="19"/>
      <c r="AW190" s="20">
        <v>0.16622000000000001</v>
      </c>
      <c r="AX190" s="21">
        <v>81.739999999999995</v>
      </c>
    </row>
    <row r="191" spans="1:50" ht="13" x14ac:dyDescent="0.35">
      <c r="A191" s="14"/>
      <c r="B191" s="14"/>
      <c r="C191" s="14"/>
      <c r="D191" s="14"/>
      <c r="E191" s="15">
        <v>541.64800000000002</v>
      </c>
      <c r="F191" s="14" t="s">
        <v>19</v>
      </c>
      <c r="G191" s="30">
        <v>1</v>
      </c>
      <c r="H191" s="14" t="s">
        <v>20</v>
      </c>
      <c r="I191" s="16" t="s">
        <v>27</v>
      </c>
      <c r="J191" s="14">
        <v>1</v>
      </c>
      <c r="K191" s="14">
        <v>55</v>
      </c>
      <c r="L191" s="14">
        <v>24</v>
      </c>
      <c r="M191" s="14"/>
      <c r="N191" s="14"/>
      <c r="O191" s="14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7"/>
      <c r="AA191" s="18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9"/>
      <c r="AP191" s="14"/>
      <c r="AQ191" s="14"/>
      <c r="AR191" s="14"/>
      <c r="AS191" s="14"/>
      <c r="AT191" s="14"/>
      <c r="AU191" s="14"/>
      <c r="AV191" s="19"/>
      <c r="AW191" s="20">
        <v>0.13524</v>
      </c>
      <c r="AX191" s="21">
        <v>93.28</v>
      </c>
    </row>
    <row r="192" spans="1:50" ht="13" x14ac:dyDescent="0.35">
      <c r="A192" s="14"/>
      <c r="B192" s="14"/>
      <c r="C192" s="14"/>
      <c r="D192" s="14"/>
      <c r="E192" s="15">
        <v>541.64800000000002</v>
      </c>
      <c r="F192" s="14" t="s">
        <v>19</v>
      </c>
      <c r="G192" s="30">
        <v>1</v>
      </c>
      <c r="H192" s="14" t="s">
        <v>20</v>
      </c>
      <c r="I192" s="16" t="s">
        <v>27</v>
      </c>
      <c r="J192" s="14">
        <v>5</v>
      </c>
      <c r="K192" s="14">
        <v>55</v>
      </c>
      <c r="L192" s="14">
        <v>24</v>
      </c>
      <c r="M192" s="14"/>
      <c r="N192" s="14"/>
      <c r="O192" s="14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7"/>
      <c r="AA192" s="18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9"/>
      <c r="AP192" s="14"/>
      <c r="AQ192" s="14"/>
      <c r="AR192" s="14"/>
      <c r="AS192" s="14"/>
      <c r="AT192" s="14"/>
      <c r="AU192" s="14"/>
      <c r="AV192" s="19"/>
      <c r="AW192" s="20">
        <v>0.11831999999999999</v>
      </c>
      <c r="AX192" s="21">
        <v>94.12</v>
      </c>
    </row>
    <row r="193" spans="1:50" ht="13" x14ac:dyDescent="0.35">
      <c r="A193" s="14"/>
      <c r="B193" s="14"/>
      <c r="C193" s="14"/>
      <c r="D193" s="14"/>
      <c r="E193" s="15">
        <v>541.64800000000002</v>
      </c>
      <c r="F193" s="14" t="s">
        <v>19</v>
      </c>
      <c r="G193" s="30">
        <v>1</v>
      </c>
      <c r="H193" s="14" t="s">
        <v>20</v>
      </c>
      <c r="I193" s="16" t="s">
        <v>27</v>
      </c>
      <c r="J193" s="14">
        <v>10</v>
      </c>
      <c r="K193" s="14">
        <v>55</v>
      </c>
      <c r="L193" s="14">
        <v>24</v>
      </c>
      <c r="M193" s="14"/>
      <c r="N193" s="14"/>
      <c r="O193" s="14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7"/>
      <c r="AA193" s="18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9"/>
      <c r="AP193" s="14"/>
      <c r="AQ193" s="14"/>
      <c r="AR193" s="14"/>
      <c r="AS193" s="14"/>
      <c r="AT193" s="14"/>
      <c r="AU193" s="14"/>
      <c r="AV193" s="19"/>
      <c r="AW193" s="20">
        <v>9.5619999999999997E-2</v>
      </c>
      <c r="AX193" s="21">
        <v>95.25</v>
      </c>
    </row>
    <row r="194" spans="1:50" ht="13" x14ac:dyDescent="0.35">
      <c r="A194" s="14"/>
      <c r="B194" s="14"/>
      <c r="C194" s="14"/>
      <c r="D194" s="14"/>
      <c r="E194" s="15">
        <v>541.64800000000002</v>
      </c>
      <c r="F194" s="14" t="s">
        <v>19</v>
      </c>
      <c r="G194" s="30">
        <v>1</v>
      </c>
      <c r="H194" s="14" t="s">
        <v>20</v>
      </c>
      <c r="I194" s="16" t="s">
        <v>27</v>
      </c>
      <c r="J194" s="14">
        <v>0.01</v>
      </c>
      <c r="K194" s="14">
        <v>70</v>
      </c>
      <c r="L194" s="14">
        <v>24</v>
      </c>
      <c r="M194" s="14"/>
      <c r="N194" s="14"/>
      <c r="O194" s="14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7"/>
      <c r="AA194" s="18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9"/>
      <c r="AP194" s="14"/>
      <c r="AQ194" s="14"/>
      <c r="AR194" s="14"/>
      <c r="AS194" s="14"/>
      <c r="AT194" s="14"/>
      <c r="AU194" s="14"/>
      <c r="AV194" s="19"/>
      <c r="AW194" s="20">
        <v>0.55296999999999996</v>
      </c>
      <c r="AX194" s="21">
        <v>85.72</v>
      </c>
    </row>
    <row r="195" spans="1:50" ht="13" x14ac:dyDescent="0.35">
      <c r="A195" s="14"/>
      <c r="B195" s="14"/>
      <c r="C195" s="14"/>
      <c r="D195" s="14"/>
      <c r="E195" s="15">
        <v>541.64800000000002</v>
      </c>
      <c r="F195" s="14" t="s">
        <v>19</v>
      </c>
      <c r="G195" s="30">
        <v>1</v>
      </c>
      <c r="H195" s="14" t="s">
        <v>20</v>
      </c>
      <c r="I195" s="16" t="s">
        <v>27</v>
      </c>
      <c r="J195" s="14">
        <v>0.05</v>
      </c>
      <c r="K195" s="14">
        <v>70</v>
      </c>
      <c r="L195" s="14">
        <v>24</v>
      </c>
      <c r="M195" s="14"/>
      <c r="N195" s="14"/>
      <c r="O195" s="14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7"/>
      <c r="AA195" s="18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9"/>
      <c r="AP195" s="14"/>
      <c r="AQ195" s="14"/>
      <c r="AR195" s="14"/>
      <c r="AS195" s="14"/>
      <c r="AT195" s="14"/>
      <c r="AU195" s="14"/>
      <c r="AV195" s="19"/>
      <c r="AW195" s="20">
        <v>0.42708000000000002</v>
      </c>
      <c r="AX195" s="21">
        <v>88.97</v>
      </c>
    </row>
    <row r="196" spans="1:50" ht="13" x14ac:dyDescent="0.35">
      <c r="A196" s="14"/>
      <c r="B196" s="14"/>
      <c r="C196" s="14"/>
      <c r="D196" s="14"/>
      <c r="E196" s="15">
        <v>541.64800000000002</v>
      </c>
      <c r="F196" s="14" t="s">
        <v>19</v>
      </c>
      <c r="G196" s="30">
        <v>1</v>
      </c>
      <c r="H196" s="14" t="s">
        <v>20</v>
      </c>
      <c r="I196" s="16" t="s">
        <v>27</v>
      </c>
      <c r="J196" s="14">
        <v>0.1</v>
      </c>
      <c r="K196" s="14">
        <v>70</v>
      </c>
      <c r="L196" s="14">
        <v>24</v>
      </c>
      <c r="M196" s="14"/>
      <c r="N196" s="14"/>
      <c r="O196" s="14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7"/>
      <c r="AA196" s="18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9"/>
      <c r="AP196" s="14"/>
      <c r="AQ196" s="14"/>
      <c r="AR196" s="14"/>
      <c r="AS196" s="14"/>
      <c r="AT196" s="14"/>
      <c r="AU196" s="14"/>
      <c r="AV196" s="19"/>
      <c r="AW196" s="20">
        <v>0.3417</v>
      </c>
      <c r="AX196" s="21">
        <v>91.18</v>
      </c>
    </row>
    <row r="197" spans="1:50" ht="13" x14ac:dyDescent="0.35">
      <c r="A197" s="14"/>
      <c r="B197" s="14"/>
      <c r="C197" s="14"/>
      <c r="D197" s="14"/>
      <c r="E197" s="15">
        <v>541.64800000000002</v>
      </c>
      <c r="F197" s="14" t="s">
        <v>19</v>
      </c>
      <c r="G197" s="30">
        <v>1</v>
      </c>
      <c r="H197" s="14" t="s">
        <v>20</v>
      </c>
      <c r="I197" s="16" t="s">
        <v>27</v>
      </c>
      <c r="J197" s="14">
        <v>0.5</v>
      </c>
      <c r="K197" s="14">
        <v>70</v>
      </c>
      <c r="L197" s="14">
        <v>24</v>
      </c>
      <c r="M197" s="14"/>
      <c r="N197" s="14"/>
      <c r="O197" s="14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7"/>
      <c r="AA197" s="18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9"/>
      <c r="AP197" s="14"/>
      <c r="AQ197" s="14"/>
      <c r="AR197" s="14"/>
      <c r="AS197" s="14"/>
      <c r="AT197" s="14"/>
      <c r="AU197" s="14"/>
      <c r="AV197" s="19"/>
      <c r="AW197" s="20">
        <v>0.29781000000000002</v>
      </c>
      <c r="AX197" s="21">
        <v>92.31</v>
      </c>
    </row>
    <row r="198" spans="1:50" ht="13" x14ac:dyDescent="0.35">
      <c r="A198" s="14"/>
      <c r="B198" s="14"/>
      <c r="C198" s="14"/>
      <c r="D198" s="14"/>
      <c r="E198" s="15">
        <v>541.64800000000002</v>
      </c>
      <c r="F198" s="14" t="s">
        <v>19</v>
      </c>
      <c r="G198" s="30">
        <v>1</v>
      </c>
      <c r="H198" s="14" t="s">
        <v>20</v>
      </c>
      <c r="I198" s="16" t="s">
        <v>27</v>
      </c>
      <c r="J198" s="14">
        <v>1</v>
      </c>
      <c r="K198" s="14">
        <v>70</v>
      </c>
      <c r="L198" s="14">
        <v>24</v>
      </c>
      <c r="M198" s="14"/>
      <c r="N198" s="14"/>
      <c r="O198" s="14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7"/>
      <c r="AA198" s="18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9"/>
      <c r="AP198" s="14"/>
      <c r="AQ198" s="14"/>
      <c r="AR198" s="14"/>
      <c r="AS198" s="14"/>
      <c r="AT198" s="14"/>
      <c r="AU198" s="14"/>
      <c r="AV198" s="19"/>
      <c r="AW198" s="20">
        <v>0.23147999999999999</v>
      </c>
      <c r="AX198" s="21">
        <v>94.02</v>
      </c>
    </row>
    <row r="199" spans="1:50" ht="13" x14ac:dyDescent="0.35">
      <c r="A199" s="14"/>
      <c r="B199" s="14"/>
      <c r="C199" s="14"/>
      <c r="D199" s="14"/>
      <c r="E199" s="15">
        <v>541.64800000000002</v>
      </c>
      <c r="F199" s="14" t="s">
        <v>19</v>
      </c>
      <c r="G199" s="30">
        <v>1</v>
      </c>
      <c r="H199" s="14" t="s">
        <v>20</v>
      </c>
      <c r="I199" s="16" t="s">
        <v>27</v>
      </c>
      <c r="J199" s="14">
        <v>5</v>
      </c>
      <c r="K199" s="14">
        <v>70</v>
      </c>
      <c r="L199" s="14">
        <v>24</v>
      </c>
      <c r="M199" s="14"/>
      <c r="N199" s="14"/>
      <c r="O199" s="14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7"/>
      <c r="AA199" s="18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9"/>
      <c r="AP199" s="14"/>
      <c r="AQ199" s="14"/>
      <c r="AR199" s="14"/>
      <c r="AS199" s="14"/>
      <c r="AT199" s="14"/>
      <c r="AU199" s="14"/>
      <c r="AV199" s="19"/>
      <c r="AW199" s="20">
        <v>0.17521</v>
      </c>
      <c r="AX199" s="21">
        <v>95.48</v>
      </c>
    </row>
    <row r="200" spans="1:50" ht="13" x14ac:dyDescent="0.35">
      <c r="A200" s="14"/>
      <c r="B200" s="14"/>
      <c r="C200" s="14"/>
      <c r="D200" s="14"/>
      <c r="E200" s="15">
        <v>541.64800000000002</v>
      </c>
      <c r="F200" s="14" t="s">
        <v>19</v>
      </c>
      <c r="G200" s="30">
        <v>1</v>
      </c>
      <c r="H200" s="14" t="s">
        <v>20</v>
      </c>
      <c r="I200" s="16" t="s">
        <v>27</v>
      </c>
      <c r="J200" s="14">
        <v>10</v>
      </c>
      <c r="K200" s="14">
        <v>70</v>
      </c>
      <c r="L200" s="14">
        <v>24</v>
      </c>
      <c r="M200" s="14"/>
      <c r="N200" s="14"/>
      <c r="O200" s="14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7"/>
      <c r="AA200" s="18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9"/>
      <c r="AP200" s="14"/>
      <c r="AQ200" s="14"/>
      <c r="AR200" s="14"/>
      <c r="AS200" s="14"/>
      <c r="AT200" s="14"/>
      <c r="AU200" s="14"/>
      <c r="AV200" s="19"/>
      <c r="AW200" s="20">
        <v>0.14788000000000001</v>
      </c>
      <c r="AX200" s="21">
        <v>96.18</v>
      </c>
    </row>
    <row r="201" spans="1:50" ht="15" x14ac:dyDescent="0.35">
      <c r="A201" s="14">
        <f>COUNTA($B$2:B201)</f>
        <v>13</v>
      </c>
      <c r="B201" s="26" t="s">
        <v>97</v>
      </c>
      <c r="C201" s="14" t="s">
        <v>18</v>
      </c>
      <c r="D201" s="14" t="s">
        <v>98</v>
      </c>
      <c r="E201" s="15">
        <v>572.66999999999996</v>
      </c>
      <c r="F201" s="14" t="s">
        <v>19</v>
      </c>
      <c r="G201" s="30">
        <v>1</v>
      </c>
      <c r="H201" s="14" t="s">
        <v>20</v>
      </c>
      <c r="I201" s="16" t="s">
        <v>27</v>
      </c>
      <c r="J201" s="14">
        <v>0.01</v>
      </c>
      <c r="K201" s="14">
        <v>25</v>
      </c>
      <c r="L201" s="14">
        <v>24</v>
      </c>
      <c r="M201" s="14"/>
      <c r="N201" s="14" t="s">
        <v>22</v>
      </c>
      <c r="O201" s="14" t="s">
        <v>23</v>
      </c>
      <c r="P201" s="15">
        <v>-0.32237300000000002</v>
      </c>
      <c r="Q201" s="15">
        <f t="shared" si="0"/>
        <v>-8.7722195694483851</v>
      </c>
      <c r="R201" s="15">
        <v>-0.17357800000000001</v>
      </c>
      <c r="S201" s="15">
        <f t="shared" si="1"/>
        <v>-4.7232998062049605</v>
      </c>
      <c r="T201" s="15">
        <f t="shared" si="25"/>
        <v>0.14879500000000001</v>
      </c>
      <c r="U201" s="15">
        <f t="shared" si="2"/>
        <v>4.0489197632434246</v>
      </c>
      <c r="V201" s="15">
        <f t="shared" si="3"/>
        <v>8.7722195694483851</v>
      </c>
      <c r="W201" s="15">
        <f t="shared" si="4"/>
        <v>4.7232998062049605</v>
      </c>
      <c r="X201" s="15">
        <f t="shared" si="5"/>
        <v>6.7477596878266723</v>
      </c>
      <c r="Y201" s="15">
        <f t="shared" si="6"/>
        <v>2.0244598816217123</v>
      </c>
      <c r="Z201" s="17">
        <v>3.6996658999999998</v>
      </c>
      <c r="AA201" s="18">
        <f t="shared" si="26"/>
        <v>9.4029977939083409</v>
      </c>
      <c r="AB201" s="15">
        <f t="shared" si="7"/>
        <v>-0.20406916424129903</v>
      </c>
      <c r="AC201" s="15">
        <v>-1485.3108062495401</v>
      </c>
      <c r="AD201" s="15">
        <f t="shared" si="8"/>
        <v>-40417.381484477213</v>
      </c>
      <c r="AE201" s="15"/>
      <c r="AF201" s="15">
        <f t="shared" si="22"/>
        <v>11.24553299821004</v>
      </c>
      <c r="AG201" s="15">
        <f t="shared" si="23"/>
        <v>14.872470327326091</v>
      </c>
      <c r="AH201" s="15">
        <f t="shared" si="24"/>
        <v>8.1247106394994191</v>
      </c>
      <c r="AI201" s="15"/>
      <c r="AJ201" s="15"/>
      <c r="AK201" s="15"/>
      <c r="AL201" s="15"/>
      <c r="AM201" s="15"/>
      <c r="AN201" s="15"/>
      <c r="AO201" s="19"/>
      <c r="AP201" s="14"/>
      <c r="AQ201" s="14"/>
      <c r="AR201" s="14"/>
      <c r="AS201" s="14"/>
      <c r="AT201" s="14"/>
      <c r="AU201" s="14"/>
      <c r="AV201" s="19"/>
      <c r="AW201" s="20">
        <v>0.2356</v>
      </c>
      <c r="AX201" s="21">
        <v>81</v>
      </c>
    </row>
    <row r="202" spans="1:50" ht="13" x14ac:dyDescent="0.35">
      <c r="A202" s="14"/>
      <c r="B202" s="26"/>
      <c r="C202" s="14"/>
      <c r="D202" s="14"/>
      <c r="E202" s="15">
        <v>572.66999999999996</v>
      </c>
      <c r="F202" s="14" t="s">
        <v>19</v>
      </c>
      <c r="G202" s="30">
        <v>1</v>
      </c>
      <c r="H202" s="14" t="s">
        <v>20</v>
      </c>
      <c r="I202" s="16" t="s">
        <v>27</v>
      </c>
      <c r="J202" s="14">
        <v>0.05</v>
      </c>
      <c r="K202" s="14">
        <v>25</v>
      </c>
      <c r="L202" s="14">
        <v>24</v>
      </c>
      <c r="M202" s="14"/>
      <c r="N202" s="14"/>
      <c r="O202" s="14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7"/>
      <c r="AA202" s="18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9"/>
      <c r="AP202" s="14"/>
      <c r="AQ202" s="14"/>
      <c r="AR202" s="14"/>
      <c r="AS202" s="14"/>
      <c r="AT202" s="14"/>
      <c r="AU202" s="14"/>
      <c r="AV202" s="19"/>
      <c r="AW202" s="20">
        <v>0.15429999999999999</v>
      </c>
      <c r="AX202" s="21">
        <v>88</v>
      </c>
    </row>
    <row r="203" spans="1:50" ht="13" x14ac:dyDescent="0.35">
      <c r="A203" s="14"/>
      <c r="B203" s="26"/>
      <c r="C203" s="14"/>
      <c r="D203" s="14"/>
      <c r="E203" s="15">
        <v>572.66999999999996</v>
      </c>
      <c r="F203" s="14" t="s">
        <v>19</v>
      </c>
      <c r="G203" s="30">
        <v>1</v>
      </c>
      <c r="H203" s="14" t="s">
        <v>20</v>
      </c>
      <c r="I203" s="16" t="s">
        <v>27</v>
      </c>
      <c r="J203" s="14">
        <v>0.1</v>
      </c>
      <c r="K203" s="14">
        <v>25</v>
      </c>
      <c r="L203" s="14">
        <v>24</v>
      </c>
      <c r="M203" s="14"/>
      <c r="N203" s="14"/>
      <c r="O203" s="14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7"/>
      <c r="AA203" s="18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9"/>
      <c r="AP203" s="14"/>
      <c r="AQ203" s="14"/>
      <c r="AR203" s="14"/>
      <c r="AS203" s="14"/>
      <c r="AT203" s="14"/>
      <c r="AU203" s="14"/>
      <c r="AV203" s="19"/>
      <c r="AW203" s="20">
        <v>9.5600000000000004E-2</v>
      </c>
      <c r="AX203" s="21">
        <v>92</v>
      </c>
    </row>
    <row r="204" spans="1:50" ht="13" x14ac:dyDescent="0.35">
      <c r="A204" s="14"/>
      <c r="B204" s="26"/>
      <c r="C204" s="14"/>
      <c r="D204" s="14"/>
      <c r="E204" s="15">
        <v>572.66999999999996</v>
      </c>
      <c r="F204" s="14" t="s">
        <v>19</v>
      </c>
      <c r="G204" s="30">
        <v>1</v>
      </c>
      <c r="H204" s="14" t="s">
        <v>20</v>
      </c>
      <c r="I204" s="16" t="s">
        <v>27</v>
      </c>
      <c r="J204" s="14">
        <v>0.5</v>
      </c>
      <c r="K204" s="14">
        <v>25</v>
      </c>
      <c r="L204" s="14">
        <v>24</v>
      </c>
      <c r="M204" s="14"/>
      <c r="N204" s="14"/>
      <c r="O204" s="14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7"/>
      <c r="AA204" s="18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9"/>
      <c r="AP204" s="14"/>
      <c r="AQ204" s="14"/>
      <c r="AR204" s="14"/>
      <c r="AS204" s="14"/>
      <c r="AT204" s="14"/>
      <c r="AU204" s="14"/>
      <c r="AV204" s="19"/>
      <c r="AW204" s="20">
        <v>5.8700000000000002E-2</v>
      </c>
      <c r="AX204" s="21">
        <v>95</v>
      </c>
    </row>
    <row r="205" spans="1:50" ht="13" x14ac:dyDescent="0.35">
      <c r="A205" s="14"/>
      <c r="B205" s="26"/>
      <c r="C205" s="14"/>
      <c r="D205" s="14"/>
      <c r="E205" s="15">
        <v>572.66999999999996</v>
      </c>
      <c r="F205" s="14" t="s">
        <v>19</v>
      </c>
      <c r="G205" s="30">
        <v>1</v>
      </c>
      <c r="H205" s="14" t="s">
        <v>20</v>
      </c>
      <c r="I205" s="16" t="s">
        <v>27</v>
      </c>
      <c r="J205" s="14">
        <v>1</v>
      </c>
      <c r="K205" s="14">
        <v>25</v>
      </c>
      <c r="L205" s="14">
        <v>24</v>
      </c>
      <c r="M205" s="14"/>
      <c r="N205" s="14"/>
      <c r="O205" s="14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7"/>
      <c r="AA205" s="18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9"/>
      <c r="AP205" s="14"/>
      <c r="AQ205" s="14"/>
      <c r="AR205" s="14"/>
      <c r="AS205" s="14"/>
      <c r="AT205" s="14"/>
      <c r="AU205" s="14"/>
      <c r="AV205" s="19"/>
      <c r="AW205" s="20">
        <v>2.9600000000000001E-2</v>
      </c>
      <c r="AX205" s="21">
        <v>98</v>
      </c>
    </row>
    <row r="206" spans="1:50" ht="13" x14ac:dyDescent="0.35">
      <c r="A206" s="14"/>
      <c r="B206" s="26"/>
      <c r="C206" s="14"/>
      <c r="D206" s="14"/>
      <c r="E206" s="15">
        <v>572.66999999999996</v>
      </c>
      <c r="F206" s="14" t="s">
        <v>19</v>
      </c>
      <c r="G206" s="30">
        <v>1</v>
      </c>
      <c r="H206" s="14" t="s">
        <v>20</v>
      </c>
      <c r="I206" s="16" t="s">
        <v>27</v>
      </c>
      <c r="J206" s="14">
        <v>0.01</v>
      </c>
      <c r="K206" s="14">
        <v>40</v>
      </c>
      <c r="L206" s="14">
        <v>24</v>
      </c>
      <c r="M206" s="14"/>
      <c r="N206" s="14"/>
      <c r="O206" s="14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7"/>
      <c r="AA206" s="18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9"/>
      <c r="AP206" s="14"/>
      <c r="AQ206" s="14"/>
      <c r="AR206" s="14"/>
      <c r="AS206" s="14"/>
      <c r="AT206" s="14"/>
      <c r="AU206" s="14"/>
      <c r="AV206" s="19"/>
      <c r="AW206" s="20">
        <v>0.78800000000000003</v>
      </c>
      <c r="AX206" s="21">
        <v>76</v>
      </c>
    </row>
    <row r="207" spans="1:50" ht="13" x14ac:dyDescent="0.35">
      <c r="A207" s="14"/>
      <c r="B207" s="26"/>
      <c r="C207" s="14"/>
      <c r="D207" s="14"/>
      <c r="E207" s="15">
        <v>572.66999999999996</v>
      </c>
      <c r="F207" s="14" t="s">
        <v>19</v>
      </c>
      <c r="G207" s="30">
        <v>1</v>
      </c>
      <c r="H207" s="14" t="s">
        <v>20</v>
      </c>
      <c r="I207" s="16" t="s">
        <v>27</v>
      </c>
      <c r="J207" s="14">
        <v>0.05</v>
      </c>
      <c r="K207" s="14">
        <v>40</v>
      </c>
      <c r="L207" s="14">
        <v>24</v>
      </c>
      <c r="M207" s="14"/>
      <c r="N207" s="14"/>
      <c r="O207" s="14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7"/>
      <c r="AA207" s="18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9"/>
      <c r="AP207" s="14"/>
      <c r="AQ207" s="14"/>
      <c r="AR207" s="14"/>
      <c r="AS207" s="14"/>
      <c r="AT207" s="14"/>
      <c r="AU207" s="14"/>
      <c r="AV207" s="19"/>
      <c r="AW207" s="20">
        <v>0.6008</v>
      </c>
      <c r="AX207" s="21">
        <v>82</v>
      </c>
    </row>
    <row r="208" spans="1:50" ht="13" x14ac:dyDescent="0.35">
      <c r="A208" s="14"/>
      <c r="B208" s="26"/>
      <c r="C208" s="14"/>
      <c r="D208" s="14"/>
      <c r="E208" s="15">
        <v>572.66999999999996</v>
      </c>
      <c r="F208" s="14" t="s">
        <v>19</v>
      </c>
      <c r="G208" s="30">
        <v>1</v>
      </c>
      <c r="H208" s="14" t="s">
        <v>20</v>
      </c>
      <c r="I208" s="16" t="s">
        <v>27</v>
      </c>
      <c r="J208" s="14">
        <v>0.1</v>
      </c>
      <c r="K208" s="14">
        <v>40</v>
      </c>
      <c r="L208" s="14">
        <v>24</v>
      </c>
      <c r="M208" s="14"/>
      <c r="N208" s="14"/>
      <c r="O208" s="14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7"/>
      <c r="AA208" s="18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9"/>
      <c r="AP208" s="14"/>
      <c r="AQ208" s="14"/>
      <c r="AR208" s="14"/>
      <c r="AS208" s="14"/>
      <c r="AT208" s="14"/>
      <c r="AU208" s="14"/>
      <c r="AV208" s="19"/>
      <c r="AW208" s="20">
        <v>0.46650000000000003</v>
      </c>
      <c r="AX208" s="21">
        <v>87</v>
      </c>
    </row>
    <row r="209" spans="1:50" ht="13" x14ac:dyDescent="0.35">
      <c r="A209" s="14"/>
      <c r="B209" s="26"/>
      <c r="C209" s="14"/>
      <c r="D209" s="14"/>
      <c r="E209" s="15">
        <v>572.66999999999996</v>
      </c>
      <c r="F209" s="14" t="s">
        <v>19</v>
      </c>
      <c r="G209" s="30">
        <v>1</v>
      </c>
      <c r="H209" s="14" t="s">
        <v>20</v>
      </c>
      <c r="I209" s="16" t="s">
        <v>27</v>
      </c>
      <c r="J209" s="14">
        <v>0.5</v>
      </c>
      <c r="K209" s="14">
        <v>40</v>
      </c>
      <c r="L209" s="14">
        <v>24</v>
      </c>
      <c r="M209" s="14"/>
      <c r="N209" s="14"/>
      <c r="O209" s="14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7"/>
      <c r="AA209" s="18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9"/>
      <c r="AP209" s="14"/>
      <c r="AQ209" s="14"/>
      <c r="AR209" s="14"/>
      <c r="AS209" s="14"/>
      <c r="AT209" s="14"/>
      <c r="AU209" s="14"/>
      <c r="AV209" s="19"/>
      <c r="AW209" s="20">
        <v>0.33450000000000002</v>
      </c>
      <c r="AX209" s="21">
        <v>91</v>
      </c>
    </row>
    <row r="210" spans="1:50" ht="13" x14ac:dyDescent="0.35">
      <c r="A210" s="14"/>
      <c r="B210" s="26"/>
      <c r="C210" s="14"/>
      <c r="D210" s="14"/>
      <c r="E210" s="15">
        <v>572.66999999999996</v>
      </c>
      <c r="F210" s="14" t="s">
        <v>19</v>
      </c>
      <c r="G210" s="30">
        <v>1</v>
      </c>
      <c r="H210" s="14" t="s">
        <v>20</v>
      </c>
      <c r="I210" s="16" t="s">
        <v>27</v>
      </c>
      <c r="J210" s="14">
        <v>1</v>
      </c>
      <c r="K210" s="14">
        <v>40</v>
      </c>
      <c r="L210" s="14">
        <v>24</v>
      </c>
      <c r="M210" s="14"/>
      <c r="N210" s="14"/>
      <c r="O210" s="14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7"/>
      <c r="AA210" s="18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9"/>
      <c r="AP210" s="14"/>
      <c r="AQ210" s="14"/>
      <c r="AR210" s="14"/>
      <c r="AS210" s="14"/>
      <c r="AT210" s="14"/>
      <c r="AU210" s="14"/>
      <c r="AV210" s="19"/>
      <c r="AW210" s="20">
        <v>0.27600000000000002</v>
      </c>
      <c r="AX210" s="21">
        <v>95</v>
      </c>
    </row>
    <row r="211" spans="1:50" ht="13" x14ac:dyDescent="0.35">
      <c r="A211" s="14"/>
      <c r="B211" s="26"/>
      <c r="C211" s="14"/>
      <c r="D211" s="14"/>
      <c r="E211" s="15">
        <v>572.66999999999996</v>
      </c>
      <c r="F211" s="14" t="s">
        <v>19</v>
      </c>
      <c r="G211" s="30">
        <v>1</v>
      </c>
      <c r="H211" s="14" t="s">
        <v>20</v>
      </c>
      <c r="I211" s="16" t="s">
        <v>27</v>
      </c>
      <c r="J211" s="14">
        <v>0.01</v>
      </c>
      <c r="K211" s="14">
        <v>55</v>
      </c>
      <c r="L211" s="14">
        <v>24</v>
      </c>
      <c r="M211" s="14"/>
      <c r="N211" s="14"/>
      <c r="O211" s="14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7"/>
      <c r="AA211" s="18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9"/>
      <c r="AP211" s="14"/>
      <c r="AQ211" s="14"/>
      <c r="AR211" s="14"/>
      <c r="AS211" s="14"/>
      <c r="AT211" s="14"/>
      <c r="AU211" s="14"/>
      <c r="AV211" s="19"/>
      <c r="AW211" s="20">
        <v>1.4229000000000001</v>
      </c>
      <c r="AX211" s="21">
        <v>69</v>
      </c>
    </row>
    <row r="212" spans="1:50" ht="13" x14ac:dyDescent="0.35">
      <c r="A212" s="14"/>
      <c r="B212" s="26"/>
      <c r="C212" s="14"/>
      <c r="D212" s="14"/>
      <c r="E212" s="15">
        <v>572.66999999999996</v>
      </c>
      <c r="F212" s="14" t="s">
        <v>19</v>
      </c>
      <c r="G212" s="30">
        <v>1</v>
      </c>
      <c r="H212" s="14" t="s">
        <v>20</v>
      </c>
      <c r="I212" s="16" t="s">
        <v>27</v>
      </c>
      <c r="J212" s="14">
        <v>0.05</v>
      </c>
      <c r="K212" s="14">
        <v>55</v>
      </c>
      <c r="L212" s="14">
        <v>24</v>
      </c>
      <c r="M212" s="14"/>
      <c r="N212" s="14"/>
      <c r="O212" s="14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7"/>
      <c r="AA212" s="18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9"/>
      <c r="AP212" s="14"/>
      <c r="AQ212" s="14"/>
      <c r="AR212" s="14"/>
      <c r="AS212" s="14"/>
      <c r="AT212" s="14"/>
      <c r="AU212" s="14"/>
      <c r="AV212" s="19"/>
      <c r="AW212" s="20">
        <v>1.0591999999999999</v>
      </c>
      <c r="AX212" s="21">
        <v>77</v>
      </c>
    </row>
    <row r="213" spans="1:50" ht="13" x14ac:dyDescent="0.35">
      <c r="A213" s="14"/>
      <c r="B213" s="26"/>
      <c r="C213" s="14"/>
      <c r="D213" s="14"/>
      <c r="E213" s="15">
        <v>572.66999999999996</v>
      </c>
      <c r="F213" s="14" t="s">
        <v>19</v>
      </c>
      <c r="G213" s="30">
        <v>1</v>
      </c>
      <c r="H213" s="14" t="s">
        <v>20</v>
      </c>
      <c r="I213" s="16" t="s">
        <v>27</v>
      </c>
      <c r="J213" s="14">
        <v>0.1</v>
      </c>
      <c r="K213" s="14">
        <v>55</v>
      </c>
      <c r="L213" s="14">
        <v>24</v>
      </c>
      <c r="M213" s="14"/>
      <c r="N213" s="14"/>
      <c r="O213" s="14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7"/>
      <c r="AA213" s="18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9"/>
      <c r="AP213" s="14"/>
      <c r="AQ213" s="14"/>
      <c r="AR213" s="14"/>
      <c r="AS213" s="14"/>
      <c r="AT213" s="14"/>
      <c r="AU213" s="14"/>
      <c r="AV213" s="19"/>
      <c r="AW213" s="20">
        <v>0.87180000000000002</v>
      </c>
      <c r="AX213" s="21">
        <v>81</v>
      </c>
    </row>
    <row r="214" spans="1:50" ht="13" x14ac:dyDescent="0.35">
      <c r="A214" s="14"/>
      <c r="B214" s="26"/>
      <c r="C214" s="14"/>
      <c r="D214" s="14"/>
      <c r="E214" s="15">
        <v>572.66999999999996</v>
      </c>
      <c r="F214" s="14" t="s">
        <v>19</v>
      </c>
      <c r="G214" s="30">
        <v>1</v>
      </c>
      <c r="H214" s="14" t="s">
        <v>20</v>
      </c>
      <c r="I214" s="16" t="s">
        <v>27</v>
      </c>
      <c r="J214" s="14">
        <v>0.5</v>
      </c>
      <c r="K214" s="14">
        <v>55</v>
      </c>
      <c r="L214" s="14">
        <v>24</v>
      </c>
      <c r="M214" s="14"/>
      <c r="N214" s="14"/>
      <c r="O214" s="14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7"/>
      <c r="AA214" s="18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9"/>
      <c r="AP214" s="14"/>
      <c r="AQ214" s="14"/>
      <c r="AR214" s="14"/>
      <c r="AS214" s="14"/>
      <c r="AT214" s="14"/>
      <c r="AU214" s="14"/>
      <c r="AV214" s="19"/>
      <c r="AW214" s="20">
        <v>0.62209999999999999</v>
      </c>
      <c r="AX214" s="21">
        <v>86</v>
      </c>
    </row>
    <row r="215" spans="1:50" ht="13" x14ac:dyDescent="0.35">
      <c r="A215" s="14"/>
      <c r="B215" s="26"/>
      <c r="C215" s="14"/>
      <c r="D215" s="14"/>
      <c r="E215" s="15">
        <v>572.66999999999996</v>
      </c>
      <c r="F215" s="14" t="s">
        <v>19</v>
      </c>
      <c r="G215" s="30">
        <v>1</v>
      </c>
      <c r="H215" s="14" t="s">
        <v>20</v>
      </c>
      <c r="I215" s="16" t="s">
        <v>27</v>
      </c>
      <c r="J215" s="14">
        <v>1</v>
      </c>
      <c r="K215" s="14">
        <v>55</v>
      </c>
      <c r="L215" s="14">
        <v>24</v>
      </c>
      <c r="M215" s="14"/>
      <c r="N215" s="14"/>
      <c r="O215" s="14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7"/>
      <c r="AA215" s="18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9"/>
      <c r="AP215" s="14"/>
      <c r="AQ215" s="14"/>
      <c r="AR215" s="14"/>
      <c r="AS215" s="14"/>
      <c r="AT215" s="14"/>
      <c r="AU215" s="14"/>
      <c r="AV215" s="19"/>
      <c r="AW215" s="20">
        <v>0.32419999999999999</v>
      </c>
      <c r="AX215" s="21">
        <v>93</v>
      </c>
    </row>
    <row r="216" spans="1:50" ht="13" x14ac:dyDescent="0.35">
      <c r="A216" s="14"/>
      <c r="B216" s="26"/>
      <c r="C216" s="14"/>
      <c r="D216" s="14"/>
      <c r="E216" s="15">
        <v>572.66999999999996</v>
      </c>
      <c r="F216" s="14" t="s">
        <v>19</v>
      </c>
      <c r="G216" s="30">
        <v>1</v>
      </c>
      <c r="H216" s="14" t="s">
        <v>20</v>
      </c>
      <c r="I216" s="16" t="s">
        <v>27</v>
      </c>
      <c r="J216" s="14">
        <v>0.01</v>
      </c>
      <c r="K216" s="14">
        <v>70</v>
      </c>
      <c r="L216" s="14">
        <v>24</v>
      </c>
      <c r="M216" s="14"/>
      <c r="N216" s="14"/>
      <c r="O216" s="14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7"/>
      <c r="AA216" s="18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9"/>
      <c r="AP216" s="14"/>
      <c r="AQ216" s="14"/>
      <c r="AR216" s="14"/>
      <c r="AS216" s="14"/>
      <c r="AT216" s="14"/>
      <c r="AU216" s="14"/>
      <c r="AV216" s="19"/>
      <c r="AW216" s="20">
        <v>3.3068</v>
      </c>
      <c r="AX216" s="21">
        <v>62</v>
      </c>
    </row>
    <row r="217" spans="1:50" ht="13" x14ac:dyDescent="0.35">
      <c r="A217" s="14"/>
      <c r="B217" s="26"/>
      <c r="C217" s="14"/>
      <c r="D217" s="14"/>
      <c r="E217" s="15">
        <v>572.66999999999996</v>
      </c>
      <c r="F217" s="14" t="s">
        <v>19</v>
      </c>
      <c r="G217" s="30">
        <v>1</v>
      </c>
      <c r="H217" s="14" t="s">
        <v>20</v>
      </c>
      <c r="I217" s="16" t="s">
        <v>27</v>
      </c>
      <c r="J217" s="14">
        <v>0.05</v>
      </c>
      <c r="K217" s="14">
        <v>70</v>
      </c>
      <c r="L217" s="14">
        <v>24</v>
      </c>
      <c r="M217" s="14"/>
      <c r="N217" s="14"/>
      <c r="O217" s="14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7"/>
      <c r="AA217" s="18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9"/>
      <c r="AP217" s="14"/>
      <c r="AQ217" s="14"/>
      <c r="AR217" s="14"/>
      <c r="AS217" s="14"/>
      <c r="AT217" s="14"/>
      <c r="AU217" s="14"/>
      <c r="AV217" s="19"/>
      <c r="AW217" s="20">
        <v>2.7934000000000001</v>
      </c>
      <c r="AX217" s="21">
        <v>68</v>
      </c>
    </row>
    <row r="218" spans="1:50" ht="13" x14ac:dyDescent="0.35">
      <c r="A218" s="14"/>
      <c r="B218" s="26"/>
      <c r="C218" s="14"/>
      <c r="D218" s="14"/>
      <c r="E218" s="15">
        <v>572.66999999999996</v>
      </c>
      <c r="F218" s="14" t="s">
        <v>19</v>
      </c>
      <c r="G218" s="30">
        <v>1</v>
      </c>
      <c r="H218" s="14" t="s">
        <v>20</v>
      </c>
      <c r="I218" s="16" t="s">
        <v>27</v>
      </c>
      <c r="J218" s="14">
        <v>0.1</v>
      </c>
      <c r="K218" s="14">
        <v>70</v>
      </c>
      <c r="L218" s="14">
        <v>24</v>
      </c>
      <c r="M218" s="14"/>
      <c r="N218" s="14"/>
      <c r="O218" s="14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7"/>
      <c r="AA218" s="18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9"/>
      <c r="AP218" s="14"/>
      <c r="AQ218" s="14"/>
      <c r="AR218" s="14"/>
      <c r="AS218" s="14"/>
      <c r="AT218" s="14"/>
      <c r="AU218" s="14"/>
      <c r="AV218" s="19"/>
      <c r="AW218" s="20">
        <v>2.2044000000000001</v>
      </c>
      <c r="AX218" s="21">
        <v>75</v>
      </c>
    </row>
    <row r="219" spans="1:50" ht="13" x14ac:dyDescent="0.35">
      <c r="A219" s="14"/>
      <c r="B219" s="26"/>
      <c r="C219" s="14"/>
      <c r="D219" s="14"/>
      <c r="E219" s="15">
        <v>572.66999999999996</v>
      </c>
      <c r="F219" s="14" t="s">
        <v>19</v>
      </c>
      <c r="G219" s="30">
        <v>1</v>
      </c>
      <c r="H219" s="14" t="s">
        <v>20</v>
      </c>
      <c r="I219" s="16" t="s">
        <v>27</v>
      </c>
      <c r="J219" s="14">
        <v>0.5</v>
      </c>
      <c r="K219" s="14">
        <v>70</v>
      </c>
      <c r="L219" s="14">
        <v>24</v>
      </c>
      <c r="M219" s="14"/>
      <c r="N219" s="14"/>
      <c r="O219" s="14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7"/>
      <c r="AA219" s="18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9"/>
      <c r="AP219" s="14"/>
      <c r="AQ219" s="14"/>
      <c r="AR219" s="14"/>
      <c r="AS219" s="14"/>
      <c r="AT219" s="14"/>
      <c r="AU219" s="14"/>
      <c r="AV219" s="19"/>
      <c r="AW219" s="20">
        <v>1.4561999999999999</v>
      </c>
      <c r="AX219" s="21">
        <v>93</v>
      </c>
    </row>
    <row r="220" spans="1:50" ht="13" x14ac:dyDescent="0.35">
      <c r="A220" s="14"/>
      <c r="B220" s="26"/>
      <c r="C220" s="14"/>
      <c r="D220" s="14"/>
      <c r="E220" s="15">
        <v>572.66999999999996</v>
      </c>
      <c r="F220" s="14" t="s">
        <v>19</v>
      </c>
      <c r="G220" s="30">
        <v>1</v>
      </c>
      <c r="H220" s="14" t="s">
        <v>20</v>
      </c>
      <c r="I220" s="16" t="s">
        <v>27</v>
      </c>
      <c r="J220" s="14">
        <v>1</v>
      </c>
      <c r="K220" s="14">
        <v>70</v>
      </c>
      <c r="L220" s="14">
        <v>24</v>
      </c>
      <c r="M220" s="14"/>
      <c r="N220" s="14"/>
      <c r="O220" s="14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7"/>
      <c r="AA220" s="18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9"/>
      <c r="AP220" s="14"/>
      <c r="AQ220" s="14"/>
      <c r="AR220" s="14"/>
      <c r="AS220" s="14"/>
      <c r="AT220" s="14"/>
      <c r="AU220" s="14"/>
      <c r="AV220" s="19"/>
      <c r="AW220" s="20">
        <v>0.82110000000000005</v>
      </c>
      <c r="AX220" s="21">
        <v>91</v>
      </c>
    </row>
    <row r="221" spans="1:50" ht="15" x14ac:dyDescent="0.35">
      <c r="A221" s="14">
        <f>COUNTA($B$2:B221)</f>
        <v>14</v>
      </c>
      <c r="B221" s="14" t="s">
        <v>99</v>
      </c>
      <c r="C221" s="14" t="s">
        <v>18</v>
      </c>
      <c r="D221" s="14" t="s">
        <v>100</v>
      </c>
      <c r="E221" s="15">
        <v>421.49900000000002</v>
      </c>
      <c r="F221" s="14" t="s">
        <v>19</v>
      </c>
      <c r="G221" s="30">
        <v>1.5</v>
      </c>
      <c r="H221" s="14" t="s">
        <v>20</v>
      </c>
      <c r="I221" s="16" t="s">
        <v>27</v>
      </c>
      <c r="J221" s="14">
        <v>5.931212173694362E-2</v>
      </c>
      <c r="K221" s="14">
        <v>25</v>
      </c>
      <c r="L221" s="14">
        <v>24</v>
      </c>
      <c r="M221" s="14"/>
      <c r="N221" s="14" t="s">
        <v>22</v>
      </c>
      <c r="O221" s="14" t="s">
        <v>23</v>
      </c>
      <c r="P221" s="15">
        <v>-0.33360699999999999</v>
      </c>
      <c r="Q221" s="15">
        <f t="shared" si="0"/>
        <v>-9.0779123993168369</v>
      </c>
      <c r="R221" s="15">
        <v>-0.13225400000000001</v>
      </c>
      <c r="S221" s="15">
        <f t="shared" si="1"/>
        <v>-3.5988160513995484</v>
      </c>
      <c r="T221" s="15">
        <f t="shared" si="25"/>
        <v>0.20135299999999998</v>
      </c>
      <c r="U221" s="15">
        <f t="shared" si="2"/>
        <v>5.4790963479172881</v>
      </c>
      <c r="V221" s="15">
        <f t="shared" si="3"/>
        <v>9.0779123993168369</v>
      </c>
      <c r="W221" s="15">
        <f t="shared" si="4"/>
        <v>3.5988160513995484</v>
      </c>
      <c r="X221" s="15">
        <f t="shared" si="5"/>
        <v>6.3383642253581929</v>
      </c>
      <c r="Y221" s="15">
        <f t="shared" si="6"/>
        <v>2.739548173958644</v>
      </c>
      <c r="Z221" s="17">
        <v>11.706920200000001</v>
      </c>
      <c r="AA221" s="18">
        <f t="shared" si="26"/>
        <v>29.754077203041767</v>
      </c>
      <c r="AB221" s="15">
        <f t="shared" si="7"/>
        <v>-0.21095329737230026</v>
      </c>
      <c r="AC221" s="15">
        <v>-1012.16321524604</v>
      </c>
      <c r="AD221" s="15">
        <f t="shared" si="8"/>
        <v>-27542.374715801598</v>
      </c>
      <c r="AE221" s="15"/>
      <c r="AF221" s="15">
        <f t="shared" si="22"/>
        <v>7.3323881352390927</v>
      </c>
      <c r="AG221" s="15">
        <f t="shared" si="23"/>
        <v>10.84401376966302</v>
      </c>
      <c r="AH221" s="15">
        <f t="shared" si="24"/>
        <v>4.5056495443048243</v>
      </c>
      <c r="AI221" s="15"/>
      <c r="AJ221" s="15"/>
      <c r="AK221" s="15"/>
      <c r="AL221" s="15"/>
      <c r="AM221" s="15"/>
      <c r="AN221" s="15"/>
      <c r="AO221" s="19"/>
      <c r="AP221" s="14"/>
      <c r="AQ221" s="14"/>
      <c r="AR221" s="14"/>
      <c r="AS221" s="14"/>
      <c r="AT221" s="14"/>
      <c r="AU221" s="14"/>
      <c r="AV221" s="19"/>
      <c r="AW221" s="20"/>
      <c r="AX221" s="21">
        <v>96.34</v>
      </c>
    </row>
    <row r="222" spans="1:50" ht="13" x14ac:dyDescent="0.35">
      <c r="A222" s="14"/>
      <c r="B222" s="14"/>
      <c r="C222" s="14"/>
      <c r="D222" s="14"/>
      <c r="E222" s="15">
        <v>421.49900000000002</v>
      </c>
      <c r="F222" s="14" t="s">
        <v>19</v>
      </c>
      <c r="G222" s="30">
        <v>1.5</v>
      </c>
      <c r="H222" s="14" t="s">
        <v>20</v>
      </c>
      <c r="I222" s="16" t="s">
        <v>27</v>
      </c>
      <c r="J222" s="14">
        <v>0.11862424347388724</v>
      </c>
      <c r="K222" s="14">
        <v>25</v>
      </c>
      <c r="L222" s="14">
        <v>24</v>
      </c>
      <c r="M222" s="14"/>
      <c r="N222" s="14"/>
      <c r="O222" s="14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7"/>
      <c r="AA222" s="18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9"/>
      <c r="AP222" s="14"/>
      <c r="AQ222" s="14"/>
      <c r="AR222" s="14"/>
      <c r="AS222" s="14"/>
      <c r="AT222" s="14"/>
      <c r="AU222" s="14"/>
      <c r="AV222" s="19"/>
      <c r="AW222" s="20"/>
      <c r="AX222" s="21">
        <v>96.24</v>
      </c>
    </row>
    <row r="223" spans="1:50" ht="13" x14ac:dyDescent="0.35">
      <c r="A223" s="14"/>
      <c r="B223" s="14"/>
      <c r="C223" s="14"/>
      <c r="D223" s="14"/>
      <c r="E223" s="15">
        <v>421.49900000000002</v>
      </c>
      <c r="F223" s="14" t="s">
        <v>19</v>
      </c>
      <c r="G223" s="30">
        <v>1.5</v>
      </c>
      <c r="H223" s="14" t="s">
        <v>20</v>
      </c>
      <c r="I223" s="16" t="s">
        <v>27</v>
      </c>
      <c r="J223" s="14">
        <v>0.23724848694777448</v>
      </c>
      <c r="K223" s="14">
        <v>25</v>
      </c>
      <c r="L223" s="14">
        <v>24</v>
      </c>
      <c r="M223" s="14"/>
      <c r="N223" s="14"/>
      <c r="O223" s="14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7"/>
      <c r="AA223" s="18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9"/>
      <c r="AP223" s="14"/>
      <c r="AQ223" s="14"/>
      <c r="AR223" s="14"/>
      <c r="AS223" s="14"/>
      <c r="AT223" s="14"/>
      <c r="AU223" s="14"/>
      <c r="AV223" s="19"/>
      <c r="AW223" s="20"/>
      <c r="AX223" s="21">
        <v>96.44</v>
      </c>
    </row>
    <row r="224" spans="1:50" ht="13" x14ac:dyDescent="0.35">
      <c r="A224" s="14"/>
      <c r="B224" s="14"/>
      <c r="C224" s="14"/>
      <c r="D224" s="14"/>
      <c r="E224" s="15">
        <v>421.49900000000002</v>
      </c>
      <c r="F224" s="14" t="s">
        <v>28</v>
      </c>
      <c r="G224" s="30">
        <v>1.5</v>
      </c>
      <c r="H224" s="14" t="s">
        <v>20</v>
      </c>
      <c r="I224" s="16" t="s">
        <v>27</v>
      </c>
      <c r="J224" s="14">
        <v>5.931212173694362E-2</v>
      </c>
      <c r="K224" s="14">
        <v>25</v>
      </c>
      <c r="L224" s="14">
        <v>24</v>
      </c>
      <c r="M224" s="14"/>
      <c r="N224" s="14"/>
      <c r="O224" s="14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7"/>
      <c r="AA224" s="18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9"/>
      <c r="AP224" s="14"/>
      <c r="AQ224" s="14"/>
      <c r="AR224" s="14"/>
      <c r="AS224" s="14"/>
      <c r="AT224" s="14"/>
      <c r="AU224" s="14"/>
      <c r="AV224" s="19"/>
      <c r="AW224" s="20"/>
      <c r="AX224" s="21">
        <v>88.35</v>
      </c>
    </row>
    <row r="225" spans="1:50" ht="13" x14ac:dyDescent="0.35">
      <c r="A225" s="14"/>
      <c r="B225" s="14"/>
      <c r="C225" s="14"/>
      <c r="D225" s="14"/>
      <c r="E225" s="15">
        <v>421.49900000000002</v>
      </c>
      <c r="F225" s="14" t="s">
        <v>28</v>
      </c>
      <c r="G225" s="30">
        <v>1.5</v>
      </c>
      <c r="H225" s="14" t="s">
        <v>20</v>
      </c>
      <c r="I225" s="16" t="s">
        <v>27</v>
      </c>
      <c r="J225" s="14">
        <v>0.11862424347388724</v>
      </c>
      <c r="K225" s="14">
        <v>25</v>
      </c>
      <c r="L225" s="14">
        <v>24</v>
      </c>
      <c r="M225" s="14"/>
      <c r="N225" s="14"/>
      <c r="O225" s="14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7"/>
      <c r="AA225" s="18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9"/>
      <c r="AP225" s="14"/>
      <c r="AQ225" s="14"/>
      <c r="AR225" s="14"/>
      <c r="AS225" s="14"/>
      <c r="AT225" s="14"/>
      <c r="AU225" s="14"/>
      <c r="AV225" s="19"/>
      <c r="AW225" s="20"/>
      <c r="AX225" s="21">
        <v>87.26</v>
      </c>
    </row>
    <row r="226" spans="1:50" ht="13" x14ac:dyDescent="0.35">
      <c r="A226" s="14"/>
      <c r="B226" s="14"/>
      <c r="C226" s="14"/>
      <c r="D226" s="14"/>
      <c r="E226" s="15">
        <v>421.49900000000002</v>
      </c>
      <c r="F226" s="14" t="s">
        <v>28</v>
      </c>
      <c r="G226" s="30">
        <v>1.5</v>
      </c>
      <c r="H226" s="14" t="s">
        <v>20</v>
      </c>
      <c r="I226" s="16" t="s">
        <v>27</v>
      </c>
      <c r="J226" s="14">
        <v>0.23724848694777448</v>
      </c>
      <c r="K226" s="14">
        <v>25</v>
      </c>
      <c r="L226" s="14">
        <v>24</v>
      </c>
      <c r="M226" s="14"/>
      <c r="N226" s="14"/>
      <c r="O226" s="14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7"/>
      <c r="AA226" s="18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9"/>
      <c r="AP226" s="14"/>
      <c r="AQ226" s="14"/>
      <c r="AR226" s="14"/>
      <c r="AS226" s="14"/>
      <c r="AT226" s="14"/>
      <c r="AU226" s="14"/>
      <c r="AV226" s="19"/>
      <c r="AW226" s="20"/>
      <c r="AX226" s="21">
        <v>98.22</v>
      </c>
    </row>
    <row r="227" spans="1:50" ht="15" x14ac:dyDescent="0.35">
      <c r="A227" s="14">
        <f>COUNTA($B$2:B227)</f>
        <v>15</v>
      </c>
      <c r="B227" s="14" t="s">
        <v>101</v>
      </c>
      <c r="C227" s="14" t="s">
        <v>18</v>
      </c>
      <c r="D227" s="14" t="s">
        <v>102</v>
      </c>
      <c r="E227" s="15">
        <v>399.41</v>
      </c>
      <c r="F227" s="14" t="s">
        <v>19</v>
      </c>
      <c r="G227" s="30">
        <v>1.5</v>
      </c>
      <c r="H227" s="14" t="s">
        <v>20</v>
      </c>
      <c r="I227" s="16" t="s">
        <v>27</v>
      </c>
      <c r="J227" s="14">
        <v>6.2592323677424191E-2</v>
      </c>
      <c r="K227" s="14">
        <v>25</v>
      </c>
      <c r="L227" s="14">
        <v>24</v>
      </c>
      <c r="M227" s="14"/>
      <c r="N227" s="14" t="s">
        <v>22</v>
      </c>
      <c r="O227" s="14" t="s">
        <v>23</v>
      </c>
      <c r="P227" s="15">
        <v>-0.33321899999999999</v>
      </c>
      <c r="Q227" s="15">
        <f t="shared" si="0"/>
        <v>-9.0673543774200098</v>
      </c>
      <c r="R227" s="15">
        <v>-0.243066</v>
      </c>
      <c r="S227" s="15">
        <f t="shared" si="1"/>
        <v>-6.6141653360161703</v>
      </c>
      <c r="T227" s="15">
        <f t="shared" si="25"/>
        <v>9.0152999999999983E-2</v>
      </c>
      <c r="U227" s="15">
        <f t="shared" si="2"/>
        <v>2.4531890414038395</v>
      </c>
      <c r="V227" s="15">
        <f t="shared" si="3"/>
        <v>9.0673543774200098</v>
      </c>
      <c r="W227" s="15">
        <f t="shared" si="4"/>
        <v>6.6141653360161703</v>
      </c>
      <c r="X227" s="15">
        <f t="shared" si="5"/>
        <v>7.8407598567180905</v>
      </c>
      <c r="Y227" s="15">
        <f t="shared" si="6"/>
        <v>1.2265945207019198</v>
      </c>
      <c r="Z227" s="17">
        <v>13.060799400000001</v>
      </c>
      <c r="AA227" s="18">
        <f t="shared" si="26"/>
        <v>33.195069842625351</v>
      </c>
      <c r="AB227" s="15">
        <f t="shared" si="7"/>
        <v>-0.22835533308104056</v>
      </c>
      <c r="AC227" s="15">
        <v>-968.02247526408598</v>
      </c>
      <c r="AD227" s="15">
        <f t="shared" si="8"/>
        <v>-26341.243532111806</v>
      </c>
      <c r="AE227" s="15"/>
      <c r="AF227" s="15">
        <f t="shared" si="22"/>
        <v>25.060243663709393</v>
      </c>
      <c r="AG227" s="15">
        <f t="shared" si="23"/>
        <v>29.133947907156177</v>
      </c>
      <c r="AH227" s="15">
        <f t="shared" si="24"/>
        <v>21.293188050438083</v>
      </c>
      <c r="AI227" s="15"/>
      <c r="AJ227" s="15"/>
      <c r="AK227" s="15"/>
      <c r="AL227" s="15"/>
      <c r="AM227" s="15"/>
      <c r="AN227" s="15"/>
      <c r="AO227" s="19"/>
      <c r="AP227" s="14"/>
      <c r="AQ227" s="14"/>
      <c r="AR227" s="14"/>
      <c r="AS227" s="14"/>
      <c r="AT227" s="14"/>
      <c r="AU227" s="14"/>
      <c r="AV227" s="19"/>
      <c r="AW227" s="20"/>
      <c r="AX227" s="21">
        <v>96.67</v>
      </c>
    </row>
    <row r="228" spans="1:50" ht="13" x14ac:dyDescent="0.35">
      <c r="A228" s="14"/>
      <c r="B228" s="14"/>
      <c r="C228" s="14"/>
      <c r="D228" s="14"/>
      <c r="E228" s="15">
        <v>399.41</v>
      </c>
      <c r="F228" s="14" t="s">
        <v>19</v>
      </c>
      <c r="G228" s="30">
        <v>1.5</v>
      </c>
      <c r="H228" s="14" t="s">
        <v>20</v>
      </c>
      <c r="I228" s="16" t="s">
        <v>27</v>
      </c>
      <c r="J228" s="14">
        <v>0.12518464735484838</v>
      </c>
      <c r="K228" s="14">
        <v>25</v>
      </c>
      <c r="L228" s="14">
        <v>24</v>
      </c>
      <c r="M228" s="14"/>
      <c r="N228" s="14"/>
      <c r="O228" s="14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7"/>
      <c r="AA228" s="18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9"/>
      <c r="AP228" s="14"/>
      <c r="AQ228" s="14"/>
      <c r="AR228" s="14"/>
      <c r="AS228" s="14"/>
      <c r="AT228" s="14"/>
      <c r="AU228" s="14"/>
      <c r="AV228" s="19"/>
      <c r="AW228" s="20"/>
      <c r="AX228" s="21">
        <v>97.21</v>
      </c>
    </row>
    <row r="229" spans="1:50" ht="13" x14ac:dyDescent="0.35">
      <c r="A229" s="14"/>
      <c r="B229" s="14"/>
      <c r="C229" s="14"/>
      <c r="D229" s="14"/>
      <c r="E229" s="15">
        <v>399.41</v>
      </c>
      <c r="F229" s="14" t="s">
        <v>19</v>
      </c>
      <c r="G229" s="30">
        <v>1.5</v>
      </c>
      <c r="H229" s="14" t="s">
        <v>20</v>
      </c>
      <c r="I229" s="16" t="s">
        <v>27</v>
      </c>
      <c r="J229" s="14">
        <v>0.25036929470969677</v>
      </c>
      <c r="K229" s="14">
        <v>25</v>
      </c>
      <c r="L229" s="14">
        <v>24</v>
      </c>
      <c r="M229" s="14"/>
      <c r="N229" s="14"/>
      <c r="O229" s="14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7"/>
      <c r="AA229" s="18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9"/>
      <c r="AP229" s="14"/>
      <c r="AQ229" s="14"/>
      <c r="AR229" s="14"/>
      <c r="AS229" s="14"/>
      <c r="AT229" s="14"/>
      <c r="AU229" s="14"/>
      <c r="AV229" s="19"/>
      <c r="AW229" s="20"/>
      <c r="AX229" s="21">
        <v>97.52</v>
      </c>
    </row>
    <row r="230" spans="1:50" ht="13" x14ac:dyDescent="0.35">
      <c r="A230" s="14"/>
      <c r="B230" s="14"/>
      <c r="C230" s="14"/>
      <c r="D230" s="14"/>
      <c r="E230" s="15">
        <v>399.41</v>
      </c>
      <c r="F230" s="14" t="s">
        <v>28</v>
      </c>
      <c r="G230" s="30">
        <v>1.5</v>
      </c>
      <c r="H230" s="14" t="s">
        <v>20</v>
      </c>
      <c r="I230" s="16" t="s">
        <v>27</v>
      </c>
      <c r="J230" s="14">
        <v>6.2592323677424191E-2</v>
      </c>
      <c r="K230" s="14">
        <v>25</v>
      </c>
      <c r="L230" s="14">
        <v>24</v>
      </c>
      <c r="M230" s="14"/>
      <c r="N230" s="14"/>
      <c r="O230" s="14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7"/>
      <c r="AA230" s="18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9"/>
      <c r="AP230" s="14"/>
      <c r="AQ230" s="14"/>
      <c r="AR230" s="14"/>
      <c r="AS230" s="14"/>
      <c r="AT230" s="14"/>
      <c r="AU230" s="14"/>
      <c r="AV230" s="19"/>
      <c r="AW230" s="20"/>
      <c r="AX230" s="21">
        <v>10.51</v>
      </c>
    </row>
    <row r="231" spans="1:50" ht="13" x14ac:dyDescent="0.35">
      <c r="A231" s="14"/>
      <c r="B231" s="14"/>
      <c r="C231" s="14"/>
      <c r="D231" s="14"/>
      <c r="E231" s="15">
        <v>399.41</v>
      </c>
      <c r="F231" s="14" t="s">
        <v>28</v>
      </c>
      <c r="G231" s="30">
        <v>1.5</v>
      </c>
      <c r="H231" s="14" t="s">
        <v>20</v>
      </c>
      <c r="I231" s="16" t="s">
        <v>27</v>
      </c>
      <c r="J231" s="14">
        <v>0.12518464735484838</v>
      </c>
      <c r="K231" s="14">
        <v>25</v>
      </c>
      <c r="L231" s="14">
        <v>24</v>
      </c>
      <c r="M231" s="14"/>
      <c r="N231" s="14"/>
      <c r="O231" s="14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7"/>
      <c r="AA231" s="18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9"/>
      <c r="AP231" s="14"/>
      <c r="AQ231" s="14"/>
      <c r="AR231" s="14"/>
      <c r="AS231" s="14"/>
      <c r="AT231" s="14"/>
      <c r="AU231" s="14"/>
      <c r="AV231" s="19"/>
      <c r="AW231" s="20"/>
      <c r="AX231" s="21">
        <v>85.11</v>
      </c>
    </row>
    <row r="232" spans="1:50" ht="13" x14ac:dyDescent="0.35">
      <c r="A232" s="14"/>
      <c r="B232" s="14"/>
      <c r="C232" s="14"/>
      <c r="D232" s="14"/>
      <c r="E232" s="15">
        <v>399.41</v>
      </c>
      <c r="F232" s="14" t="s">
        <v>28</v>
      </c>
      <c r="G232" s="30">
        <v>1.5</v>
      </c>
      <c r="H232" s="14" t="s">
        <v>20</v>
      </c>
      <c r="I232" s="16" t="s">
        <v>27</v>
      </c>
      <c r="J232" s="14">
        <v>0.25036929470969677</v>
      </c>
      <c r="K232" s="14">
        <v>25</v>
      </c>
      <c r="L232" s="14">
        <v>24</v>
      </c>
      <c r="M232" s="14"/>
      <c r="N232" s="14"/>
      <c r="O232" s="14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7"/>
      <c r="AA232" s="18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9"/>
      <c r="AP232" s="14"/>
      <c r="AQ232" s="14"/>
      <c r="AR232" s="14"/>
      <c r="AS232" s="14"/>
      <c r="AT232" s="14"/>
      <c r="AU232" s="14"/>
      <c r="AV232" s="19"/>
      <c r="AW232" s="20"/>
      <c r="AX232" s="21">
        <v>93.47</v>
      </c>
    </row>
    <row r="233" spans="1:50" ht="15" x14ac:dyDescent="0.35">
      <c r="A233" s="14">
        <f>COUNTA($B$2:B233)</f>
        <v>16</v>
      </c>
      <c r="B233" s="14" t="s">
        <v>103</v>
      </c>
      <c r="C233" s="14" t="s">
        <v>18</v>
      </c>
      <c r="D233" s="14" t="s">
        <v>104</v>
      </c>
      <c r="E233" s="15">
        <v>308.34100000000001</v>
      </c>
      <c r="F233" s="14" t="s">
        <v>19</v>
      </c>
      <c r="G233" s="30">
        <v>1</v>
      </c>
      <c r="H233" s="14" t="s">
        <v>20</v>
      </c>
      <c r="I233" s="16" t="s">
        <v>21</v>
      </c>
      <c r="J233" s="14">
        <v>1E-3</v>
      </c>
      <c r="K233" s="14">
        <v>25</v>
      </c>
      <c r="L233" s="14">
        <v>4</v>
      </c>
      <c r="M233" s="14" t="s">
        <v>26</v>
      </c>
      <c r="N233" s="14" t="s">
        <v>22</v>
      </c>
      <c r="O233" s="14" t="s">
        <v>23</v>
      </c>
      <c r="P233" s="15">
        <v>-0.364961956693866</v>
      </c>
      <c r="Q233" s="15">
        <f t="shared" si="0"/>
        <v>-9.9311245625846603</v>
      </c>
      <c r="R233" s="15">
        <v>-0.146927064132792</v>
      </c>
      <c r="S233" s="15">
        <f t="shared" si="1"/>
        <v>-3.9980906194603012</v>
      </c>
      <c r="T233" s="15">
        <f t="shared" si="25"/>
        <v>0.218034892561074</v>
      </c>
      <c r="U233" s="15">
        <f t="shared" si="2"/>
        <v>5.9330339431243591</v>
      </c>
      <c r="V233" s="15">
        <f t="shared" si="3"/>
        <v>9.9311245625846603</v>
      </c>
      <c r="W233" s="15">
        <f t="shared" si="4"/>
        <v>3.9980906194603012</v>
      </c>
      <c r="X233" s="15">
        <f t="shared" si="5"/>
        <v>6.9646075910224807</v>
      </c>
      <c r="Y233" s="15">
        <f t="shared" si="6"/>
        <v>2.9665169715621795</v>
      </c>
      <c r="Z233" s="17">
        <v>9.4177450999999994</v>
      </c>
      <c r="AA233" s="18">
        <f t="shared" si="26"/>
        <v>23.93595497336424</v>
      </c>
      <c r="AB233" s="15">
        <f t="shared" si="7"/>
        <v>-0.26820397474031982</v>
      </c>
      <c r="AC233" s="15">
        <v>-646.79008765674905</v>
      </c>
      <c r="AD233" s="15">
        <f t="shared" si="8"/>
        <v>-17600.061618894168</v>
      </c>
      <c r="AE233" s="15"/>
      <c r="AF233" s="15">
        <f t="shared" si="22"/>
        <v>8.1755404337674573</v>
      </c>
      <c r="AG233" s="15">
        <f t="shared" si="23"/>
        <v>12.028658850723971</v>
      </c>
      <c r="AH233" s="15">
        <f t="shared" si="24"/>
        <v>5.0640512597014871</v>
      </c>
      <c r="AI233" s="15"/>
      <c r="AJ233" s="15"/>
      <c r="AK233" s="15"/>
      <c r="AL233" s="15"/>
      <c r="AM233" s="15"/>
      <c r="AN233" s="15"/>
      <c r="AO233" s="19"/>
      <c r="AP233" s="14"/>
      <c r="AQ233" s="14"/>
      <c r="AR233" s="14"/>
      <c r="AS233" s="14"/>
      <c r="AT233" s="14"/>
      <c r="AU233" s="14"/>
      <c r="AV233" s="19"/>
      <c r="AW233" s="20"/>
      <c r="AX233" s="21">
        <v>13.911905800261671</v>
      </c>
    </row>
    <row r="234" spans="1:50" ht="13" x14ac:dyDescent="0.35">
      <c r="A234" s="14"/>
      <c r="B234" s="14"/>
      <c r="C234" s="14"/>
      <c r="D234" s="14"/>
      <c r="E234" s="15">
        <v>308.34100000000001</v>
      </c>
      <c r="F234" s="14" t="s">
        <v>19</v>
      </c>
      <c r="G234" s="30">
        <v>1</v>
      </c>
      <c r="H234" s="14" t="s">
        <v>20</v>
      </c>
      <c r="I234" s="16" t="s">
        <v>21</v>
      </c>
      <c r="J234" s="14">
        <v>5.0000000000000001E-3</v>
      </c>
      <c r="K234" s="14">
        <v>25</v>
      </c>
      <c r="L234" s="14">
        <v>4</v>
      </c>
      <c r="M234" s="14" t="s">
        <v>26</v>
      </c>
      <c r="N234" s="14"/>
      <c r="O234" s="14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7"/>
      <c r="AA234" s="18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9"/>
      <c r="AP234" s="14"/>
      <c r="AQ234" s="14"/>
      <c r="AR234" s="14"/>
      <c r="AS234" s="14"/>
      <c r="AT234" s="14"/>
      <c r="AU234" s="14"/>
      <c r="AV234" s="19"/>
      <c r="AW234" s="20"/>
      <c r="AX234" s="21">
        <v>31.225468818142176</v>
      </c>
    </row>
    <row r="235" spans="1:50" ht="13" x14ac:dyDescent="0.35">
      <c r="A235" s="14"/>
      <c r="B235" s="14"/>
      <c r="C235" s="14"/>
      <c r="D235" s="14"/>
      <c r="E235" s="15">
        <v>308.34100000000001</v>
      </c>
      <c r="F235" s="14" t="s">
        <v>19</v>
      </c>
      <c r="G235" s="30">
        <v>1</v>
      </c>
      <c r="H235" s="14" t="s">
        <v>20</v>
      </c>
      <c r="I235" s="16" t="s">
        <v>21</v>
      </c>
      <c r="J235" s="14">
        <v>0.01</v>
      </c>
      <c r="K235" s="14">
        <v>25</v>
      </c>
      <c r="L235" s="14">
        <v>4</v>
      </c>
      <c r="M235" s="14" t="s">
        <v>26</v>
      </c>
      <c r="N235" s="14"/>
      <c r="O235" s="14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7"/>
      <c r="AA235" s="18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9"/>
      <c r="AP235" s="14"/>
      <c r="AQ235" s="14"/>
      <c r="AR235" s="14"/>
      <c r="AS235" s="14"/>
      <c r="AT235" s="14"/>
      <c r="AU235" s="14"/>
      <c r="AV235" s="19"/>
      <c r="AW235" s="20"/>
      <c r="AX235" s="21">
        <v>48.451809856083742</v>
      </c>
    </row>
    <row r="236" spans="1:50" ht="13" x14ac:dyDescent="0.35">
      <c r="A236" s="14"/>
      <c r="B236" s="14"/>
      <c r="C236" s="14"/>
      <c r="D236" s="14"/>
      <c r="E236" s="15">
        <v>308.34100000000001</v>
      </c>
      <c r="F236" s="14" t="s">
        <v>19</v>
      </c>
      <c r="G236" s="30">
        <v>1</v>
      </c>
      <c r="H236" s="14" t="s">
        <v>20</v>
      </c>
      <c r="I236" s="16" t="s">
        <v>21</v>
      </c>
      <c r="J236" s="14">
        <v>0.05</v>
      </c>
      <c r="K236" s="14">
        <v>25</v>
      </c>
      <c r="L236" s="14">
        <v>4</v>
      </c>
      <c r="M236" s="14" t="s">
        <v>26</v>
      </c>
      <c r="N236" s="14"/>
      <c r="O236" s="14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7"/>
      <c r="AA236" s="18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9"/>
      <c r="AP236" s="14"/>
      <c r="AQ236" s="14"/>
      <c r="AR236" s="14"/>
      <c r="AS236" s="14"/>
      <c r="AT236" s="14"/>
      <c r="AU236" s="14"/>
      <c r="AV236" s="19"/>
      <c r="AW236" s="20"/>
      <c r="AX236" s="21">
        <v>82.328826864369816</v>
      </c>
    </row>
    <row r="237" spans="1:50" ht="13" x14ac:dyDescent="0.35">
      <c r="A237" s="14"/>
      <c r="B237" s="14"/>
      <c r="C237" s="14"/>
      <c r="D237" s="14"/>
      <c r="E237" s="15">
        <v>308.34100000000001</v>
      </c>
      <c r="F237" s="14" t="s">
        <v>19</v>
      </c>
      <c r="G237" s="30">
        <v>1</v>
      </c>
      <c r="H237" s="14" t="s">
        <v>20</v>
      </c>
      <c r="I237" s="16" t="s">
        <v>21</v>
      </c>
      <c r="J237" s="14">
        <v>0.1</v>
      </c>
      <c r="K237" s="14">
        <v>25</v>
      </c>
      <c r="L237" s="14">
        <v>4</v>
      </c>
      <c r="M237" s="14" t="s">
        <v>26</v>
      </c>
      <c r="N237" s="14"/>
      <c r="O237" s="14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7"/>
      <c r="AA237" s="18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9"/>
      <c r="AP237" s="14"/>
      <c r="AQ237" s="14"/>
      <c r="AR237" s="14"/>
      <c r="AS237" s="14"/>
      <c r="AT237" s="14"/>
      <c r="AU237" s="14"/>
      <c r="AV237" s="19"/>
      <c r="AW237" s="20"/>
      <c r="AX237" s="21">
        <v>93.270824247710422</v>
      </c>
    </row>
    <row r="238" spans="1:50" ht="13" x14ac:dyDescent="0.35">
      <c r="A238" s="14"/>
      <c r="B238" s="14"/>
      <c r="C238" s="14"/>
      <c r="D238" s="14"/>
      <c r="E238" s="15">
        <v>308.34100000000001</v>
      </c>
      <c r="F238" s="14" t="s">
        <v>19</v>
      </c>
      <c r="G238" s="30">
        <v>1</v>
      </c>
      <c r="H238" s="14" t="s">
        <v>20</v>
      </c>
      <c r="I238" s="16" t="s">
        <v>21</v>
      </c>
      <c r="J238" s="14">
        <v>0.5</v>
      </c>
      <c r="K238" s="14">
        <v>25</v>
      </c>
      <c r="L238" s="14">
        <v>4</v>
      </c>
      <c r="M238" s="14" t="s">
        <v>26</v>
      </c>
      <c r="N238" s="14"/>
      <c r="O238" s="14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7"/>
      <c r="AA238" s="18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9"/>
      <c r="AP238" s="14"/>
      <c r="AQ238" s="14"/>
      <c r="AR238" s="14"/>
      <c r="AS238" s="14"/>
      <c r="AT238" s="14"/>
      <c r="AU238" s="14"/>
      <c r="AV238" s="19"/>
      <c r="AW238" s="20"/>
      <c r="AX238" s="21">
        <v>95.093763628434374</v>
      </c>
    </row>
    <row r="239" spans="1:50" ht="13" x14ac:dyDescent="0.35">
      <c r="A239" s="14"/>
      <c r="B239" s="14"/>
      <c r="C239" s="14"/>
      <c r="D239" s="14"/>
      <c r="E239" s="15">
        <v>308.34100000000001</v>
      </c>
      <c r="F239" s="14" t="s">
        <v>19</v>
      </c>
      <c r="G239" s="30">
        <v>1</v>
      </c>
      <c r="H239" s="14" t="s">
        <v>20</v>
      </c>
      <c r="I239" s="16" t="s">
        <v>21</v>
      </c>
      <c r="J239" s="14">
        <v>1</v>
      </c>
      <c r="K239" s="14">
        <v>25</v>
      </c>
      <c r="L239" s="14">
        <v>4</v>
      </c>
      <c r="M239" s="14" t="s">
        <v>26</v>
      </c>
      <c r="N239" s="14"/>
      <c r="O239" s="14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7"/>
      <c r="AA239" s="18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9"/>
      <c r="AP239" s="14"/>
      <c r="AQ239" s="14"/>
      <c r="AR239" s="14"/>
      <c r="AS239" s="14"/>
      <c r="AT239" s="14"/>
      <c r="AU239" s="14"/>
      <c r="AV239" s="19"/>
      <c r="AW239" s="20"/>
      <c r="AX239" s="21">
        <v>95.468818142171827</v>
      </c>
    </row>
    <row r="240" spans="1:50" ht="15" x14ac:dyDescent="0.35">
      <c r="A240" s="14">
        <f>COUNTA($B$2:B240)</f>
        <v>17</v>
      </c>
      <c r="B240" s="26" t="s">
        <v>105</v>
      </c>
      <c r="C240" s="14" t="s">
        <v>18</v>
      </c>
      <c r="D240" s="14" t="s">
        <v>106</v>
      </c>
      <c r="E240" s="15">
        <v>642.72</v>
      </c>
      <c r="F240" s="14" t="s">
        <v>19</v>
      </c>
      <c r="G240" s="30">
        <v>1</v>
      </c>
      <c r="H240" s="14" t="s">
        <v>20</v>
      </c>
      <c r="I240" s="16" t="s">
        <v>21</v>
      </c>
      <c r="J240" s="14">
        <v>1E-4</v>
      </c>
      <c r="K240" s="14">
        <v>25</v>
      </c>
      <c r="L240" s="14">
        <v>4</v>
      </c>
      <c r="M240" s="14" t="s">
        <v>26</v>
      </c>
      <c r="N240" s="14" t="s">
        <v>22</v>
      </c>
      <c r="O240" s="14" t="s">
        <v>23</v>
      </c>
      <c r="P240" s="15">
        <v>-0.393868</v>
      </c>
      <c r="Q240" s="15">
        <f t="shared" si="0"/>
        <v>-10.717698372318699</v>
      </c>
      <c r="R240" s="15">
        <v>-0.22539400000000001</v>
      </c>
      <c r="S240" s="15">
        <f t="shared" si="1"/>
        <v>-6.1332855345709758</v>
      </c>
      <c r="T240" s="15">
        <f t="shared" si="25"/>
        <v>0.16847399999999998</v>
      </c>
      <c r="U240" s="15">
        <f t="shared" si="2"/>
        <v>4.5844128377477231</v>
      </c>
      <c r="V240" s="15">
        <f t="shared" si="3"/>
        <v>10.717698372318699</v>
      </c>
      <c r="W240" s="15">
        <f t="shared" si="4"/>
        <v>6.1332855345709758</v>
      </c>
      <c r="X240" s="15">
        <f t="shared" si="5"/>
        <v>8.4254919534448369</v>
      </c>
      <c r="Y240" s="15">
        <f t="shared" si="6"/>
        <v>2.2922064188738616</v>
      </c>
      <c r="Z240" s="17">
        <v>5.63788E-2</v>
      </c>
      <c r="AA240" s="18">
        <f t="shared" si="26"/>
        <v>0.14329124476434468</v>
      </c>
      <c r="AB240" s="15">
        <f t="shared" si="7"/>
        <v>-0.2939282651298446</v>
      </c>
      <c r="AC240" s="15">
        <v>-1370.9537238092501</v>
      </c>
      <c r="AD240" s="15">
        <f t="shared" si="8"/>
        <v>-37305.565555451722</v>
      </c>
      <c r="AE240" s="15"/>
      <c r="AF240" s="15">
        <f t="shared" si="22"/>
        <v>15.484843352903587</v>
      </c>
      <c r="AG240" s="15">
        <f t="shared" si="23"/>
        <v>19.984115131985234</v>
      </c>
      <c r="AH240" s="15">
        <f t="shared" si="24"/>
        <v>11.558623178540403</v>
      </c>
      <c r="AI240" s="15"/>
      <c r="AJ240" s="15"/>
      <c r="AK240" s="15"/>
      <c r="AL240" s="15"/>
      <c r="AM240" s="15"/>
      <c r="AN240" s="15"/>
      <c r="AO240" s="19"/>
      <c r="AP240" s="14"/>
      <c r="AQ240" s="14"/>
      <c r="AR240" s="14"/>
      <c r="AS240" s="14"/>
      <c r="AT240" s="14"/>
      <c r="AU240" s="14"/>
      <c r="AV240" s="19"/>
      <c r="AW240" s="20"/>
      <c r="AX240" s="21">
        <v>82.66463148713477</v>
      </c>
    </row>
    <row r="241" spans="1:50" ht="13" x14ac:dyDescent="0.35">
      <c r="A241" s="14"/>
      <c r="B241" s="14"/>
      <c r="C241" s="14"/>
      <c r="D241" s="14"/>
      <c r="E241" s="15">
        <v>642.72</v>
      </c>
      <c r="F241" s="14" t="s">
        <v>19</v>
      </c>
      <c r="G241" s="30">
        <v>1</v>
      </c>
      <c r="H241" s="14" t="s">
        <v>20</v>
      </c>
      <c r="I241" s="16" t="s">
        <v>21</v>
      </c>
      <c r="J241" s="14">
        <v>5.0000000000000001E-4</v>
      </c>
      <c r="K241" s="14">
        <v>25</v>
      </c>
      <c r="L241" s="14">
        <v>4</v>
      </c>
      <c r="M241" s="14" t="s">
        <v>26</v>
      </c>
      <c r="N241" s="14"/>
      <c r="O241" s="14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7"/>
      <c r="AA241" s="18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9"/>
      <c r="AP241" s="14"/>
      <c r="AQ241" s="14"/>
      <c r="AR241" s="14"/>
      <c r="AS241" s="14"/>
      <c r="AT241" s="14"/>
      <c r="AU241" s="14"/>
      <c r="AV241" s="19"/>
      <c r="AW241" s="20"/>
      <c r="AX241" s="21">
        <v>91.351940689053649</v>
      </c>
    </row>
    <row r="242" spans="1:50" ht="13" x14ac:dyDescent="0.35">
      <c r="A242" s="14"/>
      <c r="B242" s="14"/>
      <c r="C242" s="14"/>
      <c r="D242" s="14"/>
      <c r="E242" s="15">
        <v>642.72</v>
      </c>
      <c r="F242" s="14" t="s">
        <v>19</v>
      </c>
      <c r="G242" s="30">
        <v>1</v>
      </c>
      <c r="H242" s="14" t="s">
        <v>20</v>
      </c>
      <c r="I242" s="16" t="s">
        <v>21</v>
      </c>
      <c r="J242" s="14">
        <v>1E-3</v>
      </c>
      <c r="K242" s="14">
        <v>25</v>
      </c>
      <c r="L242" s="14">
        <v>4</v>
      </c>
      <c r="M242" s="14" t="s">
        <v>26</v>
      </c>
      <c r="N242" s="14"/>
      <c r="O242" s="14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7"/>
      <c r="AA242" s="18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9"/>
      <c r="AP242" s="14"/>
      <c r="AQ242" s="14"/>
      <c r="AR242" s="14"/>
      <c r="AS242" s="14"/>
      <c r="AT242" s="14"/>
      <c r="AU242" s="14"/>
      <c r="AV242" s="19"/>
      <c r="AW242" s="20"/>
      <c r="AX242" s="21">
        <v>92.289576973397303</v>
      </c>
    </row>
    <row r="243" spans="1:50" ht="13" x14ac:dyDescent="0.35">
      <c r="A243" s="14"/>
      <c r="B243" s="14"/>
      <c r="C243" s="14"/>
      <c r="D243" s="14"/>
      <c r="E243" s="15">
        <v>642.72</v>
      </c>
      <c r="F243" s="14" t="s">
        <v>19</v>
      </c>
      <c r="G243" s="30">
        <v>1</v>
      </c>
      <c r="H243" s="14" t="s">
        <v>20</v>
      </c>
      <c r="I243" s="16" t="s">
        <v>21</v>
      </c>
      <c r="J243" s="14">
        <v>5.0000000000000001E-3</v>
      </c>
      <c r="K243" s="14">
        <v>25</v>
      </c>
      <c r="L243" s="14">
        <v>4</v>
      </c>
      <c r="M243" s="14" t="s">
        <v>26</v>
      </c>
      <c r="N243" s="14"/>
      <c r="O243" s="14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7"/>
      <c r="AA243" s="18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9"/>
      <c r="AP243" s="14"/>
      <c r="AQ243" s="14"/>
      <c r="AR243" s="14"/>
      <c r="AS243" s="14"/>
      <c r="AT243" s="14"/>
      <c r="AU243" s="14"/>
      <c r="AV243" s="19"/>
      <c r="AW243" s="20"/>
      <c r="AX243" s="21">
        <v>94.836458787614475</v>
      </c>
    </row>
    <row r="244" spans="1:50" ht="13" x14ac:dyDescent="0.35">
      <c r="A244" s="14"/>
      <c r="B244" s="14"/>
      <c r="C244" s="14"/>
      <c r="D244" s="14"/>
      <c r="E244" s="15">
        <v>642.72</v>
      </c>
      <c r="F244" s="14" t="s">
        <v>19</v>
      </c>
      <c r="G244" s="30">
        <v>1</v>
      </c>
      <c r="H244" s="14" t="s">
        <v>20</v>
      </c>
      <c r="I244" s="16" t="s">
        <v>21</v>
      </c>
      <c r="J244" s="14">
        <v>0.01</v>
      </c>
      <c r="K244" s="14">
        <v>25</v>
      </c>
      <c r="L244" s="14">
        <v>4</v>
      </c>
      <c r="M244" s="14" t="s">
        <v>26</v>
      </c>
      <c r="N244" s="14"/>
      <c r="O244" s="14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7"/>
      <c r="AA244" s="18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9"/>
      <c r="AP244" s="14"/>
      <c r="AQ244" s="14"/>
      <c r="AR244" s="14"/>
      <c r="AS244" s="14"/>
      <c r="AT244" s="14"/>
      <c r="AU244" s="14"/>
      <c r="AV244" s="19"/>
      <c r="AW244" s="20"/>
      <c r="AX244" s="21">
        <v>94.526820758831221</v>
      </c>
    </row>
    <row r="245" spans="1:50" ht="13" x14ac:dyDescent="0.35">
      <c r="A245" s="14"/>
      <c r="B245" s="14"/>
      <c r="C245" s="14"/>
      <c r="D245" s="14"/>
      <c r="E245" s="15">
        <v>642.72</v>
      </c>
      <c r="F245" s="14" t="s">
        <v>19</v>
      </c>
      <c r="G245" s="30">
        <v>1</v>
      </c>
      <c r="H245" s="14" t="s">
        <v>20</v>
      </c>
      <c r="I245" s="16" t="s">
        <v>21</v>
      </c>
      <c r="J245" s="14">
        <v>0.05</v>
      </c>
      <c r="K245" s="14">
        <v>25</v>
      </c>
      <c r="L245" s="14">
        <v>4</v>
      </c>
      <c r="M245" s="14" t="s">
        <v>26</v>
      </c>
      <c r="N245" s="14"/>
      <c r="O245" s="14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7"/>
      <c r="AA245" s="18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9"/>
      <c r="AP245" s="14"/>
      <c r="AQ245" s="14"/>
      <c r="AR245" s="14"/>
      <c r="AS245" s="14"/>
      <c r="AT245" s="14"/>
      <c r="AU245" s="14"/>
      <c r="AV245" s="19"/>
      <c r="AW245" s="20"/>
      <c r="AX245" s="21">
        <v>94.278238116005227</v>
      </c>
    </row>
    <row r="246" spans="1:50" ht="13" x14ac:dyDescent="0.35">
      <c r="A246" s="14"/>
      <c r="B246" s="14"/>
      <c r="C246" s="14"/>
      <c r="D246" s="14"/>
      <c r="E246" s="15">
        <v>642.72</v>
      </c>
      <c r="F246" s="14" t="s">
        <v>19</v>
      </c>
      <c r="G246" s="30">
        <v>1</v>
      </c>
      <c r="H246" s="14" t="s">
        <v>20</v>
      </c>
      <c r="I246" s="16" t="s">
        <v>21</v>
      </c>
      <c r="J246" s="14">
        <v>0.1</v>
      </c>
      <c r="K246" s="14">
        <v>25</v>
      </c>
      <c r="L246" s="14">
        <v>4</v>
      </c>
      <c r="M246" s="14" t="s">
        <v>26</v>
      </c>
      <c r="N246" s="14"/>
      <c r="O246" s="14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7"/>
      <c r="AA246" s="18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9"/>
      <c r="AP246" s="14"/>
      <c r="AQ246" s="14"/>
      <c r="AR246" s="14"/>
      <c r="AS246" s="14"/>
      <c r="AT246" s="14"/>
      <c r="AU246" s="14"/>
      <c r="AV246" s="19"/>
      <c r="AW246" s="20"/>
      <c r="AX246" s="21">
        <v>93.794156127344081</v>
      </c>
    </row>
    <row r="247" spans="1:50" ht="13" x14ac:dyDescent="0.35">
      <c r="A247" s="14"/>
      <c r="B247" s="14"/>
      <c r="C247" s="14"/>
      <c r="D247" s="14"/>
      <c r="E247" s="15">
        <v>642.72</v>
      </c>
      <c r="F247" s="14" t="s">
        <v>19</v>
      </c>
      <c r="G247" s="30">
        <v>1</v>
      </c>
      <c r="H247" s="14" t="s">
        <v>20</v>
      </c>
      <c r="I247" s="16" t="s">
        <v>21</v>
      </c>
      <c r="J247" s="14">
        <v>0.5</v>
      </c>
      <c r="K247" s="14">
        <v>25</v>
      </c>
      <c r="L247" s="14">
        <v>4</v>
      </c>
      <c r="M247" s="14" t="s">
        <v>26</v>
      </c>
      <c r="N247" s="14"/>
      <c r="O247" s="14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7"/>
      <c r="AA247" s="18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9"/>
      <c r="AP247" s="14"/>
      <c r="AQ247" s="14"/>
      <c r="AR247" s="14"/>
      <c r="AS247" s="14"/>
      <c r="AT247" s="14"/>
      <c r="AU247" s="14"/>
      <c r="AV247" s="19"/>
      <c r="AW247" s="20"/>
      <c r="AX247" s="21">
        <v>93.741822939380725</v>
      </c>
    </row>
    <row r="248" spans="1:50" ht="15" x14ac:dyDescent="0.35">
      <c r="A248" s="14">
        <f>COUNTA($B$2:B248)</f>
        <v>18</v>
      </c>
      <c r="B248" s="27" t="s">
        <v>107</v>
      </c>
      <c r="C248" s="14" t="s">
        <v>18</v>
      </c>
      <c r="D248" s="14" t="s">
        <v>108</v>
      </c>
      <c r="E248" s="15">
        <v>586.71780000000001</v>
      </c>
      <c r="F248" s="14" t="s">
        <v>19</v>
      </c>
      <c r="G248" s="30">
        <v>3</v>
      </c>
      <c r="H248" s="14" t="s">
        <v>30</v>
      </c>
      <c r="I248" s="16" t="s">
        <v>31</v>
      </c>
      <c r="J248" s="14">
        <v>2.1000000000000001E-2</v>
      </c>
      <c r="K248" s="14">
        <v>25</v>
      </c>
      <c r="L248" s="14">
        <v>24</v>
      </c>
      <c r="M248" s="14" t="s">
        <v>26</v>
      </c>
      <c r="N248" s="14" t="s">
        <v>22</v>
      </c>
      <c r="O248" s="14" t="s">
        <v>23</v>
      </c>
      <c r="P248" s="15">
        <v>-0.40727099999999999</v>
      </c>
      <c r="Q248" s="15">
        <f t="shared" si="0"/>
        <v>-11.08241272150215</v>
      </c>
      <c r="R248" s="15">
        <v>-0.21924099999999999</v>
      </c>
      <c r="S248" s="15">
        <f t="shared" si="1"/>
        <v>-5.9658538110370065</v>
      </c>
      <c r="T248" s="15">
        <f t="shared" si="25"/>
        <v>0.18803</v>
      </c>
      <c r="U248" s="15">
        <f t="shared" si="2"/>
        <v>5.1165589104651437</v>
      </c>
      <c r="V248" s="15">
        <f t="shared" si="3"/>
        <v>11.08241272150215</v>
      </c>
      <c r="W248" s="15">
        <f t="shared" si="4"/>
        <v>5.9658538110370065</v>
      </c>
      <c r="X248" s="15">
        <f t="shared" si="5"/>
        <v>8.5241332662695779</v>
      </c>
      <c r="Y248" s="15">
        <f t="shared" si="6"/>
        <v>2.5582794552325718</v>
      </c>
      <c r="Z248" s="17">
        <v>6.5662846000000004</v>
      </c>
      <c r="AA248" s="18">
        <f t="shared" si="26"/>
        <v>16.688739274531336</v>
      </c>
      <c r="AB248" s="15">
        <f t="shared" si="7"/>
        <v>-0.31044452173943832</v>
      </c>
      <c r="AC248" s="15">
        <v>-1606.8998718376599</v>
      </c>
      <c r="AD248" s="15">
        <f t="shared" si="8"/>
        <v>-43725.989775441551</v>
      </c>
      <c r="AE248" s="15"/>
      <c r="AF248" s="15">
        <f t="shared" si="22"/>
        <v>14.201116260482594</v>
      </c>
      <c r="AG248" s="15">
        <f t="shared" si="23"/>
        <v>18.782967825521457</v>
      </c>
      <c r="AH248" s="15">
        <f t="shared" si="24"/>
        <v>10.258834559251877</v>
      </c>
      <c r="AI248" s="15"/>
      <c r="AJ248" s="15"/>
      <c r="AK248" s="15"/>
      <c r="AL248" s="15"/>
      <c r="AM248" s="15"/>
      <c r="AN248" s="15"/>
      <c r="AO248" s="19"/>
      <c r="AP248" s="14"/>
      <c r="AQ248" s="14"/>
      <c r="AR248" s="14"/>
      <c r="AS248" s="14"/>
      <c r="AT248" s="14"/>
      <c r="AU248" s="14"/>
      <c r="AV248" s="19"/>
      <c r="AW248" s="28">
        <v>1.2</v>
      </c>
      <c r="AX248" s="21">
        <v>94</v>
      </c>
    </row>
    <row r="249" spans="1:50" ht="13" x14ac:dyDescent="0.35">
      <c r="A249" s="14"/>
      <c r="B249" s="27"/>
      <c r="C249" s="14"/>
      <c r="D249" s="14"/>
      <c r="E249" s="15">
        <v>586.71780000000001</v>
      </c>
      <c r="F249" s="14" t="s">
        <v>19</v>
      </c>
      <c r="G249" s="30">
        <v>3</v>
      </c>
      <c r="H249" s="14" t="s">
        <v>30</v>
      </c>
      <c r="I249" s="16" t="s">
        <v>31</v>
      </c>
      <c r="J249" s="14">
        <v>0.21</v>
      </c>
      <c r="K249" s="14">
        <v>25</v>
      </c>
      <c r="L249" s="14">
        <v>24</v>
      </c>
      <c r="M249" s="14" t="s">
        <v>26</v>
      </c>
      <c r="N249" s="14"/>
      <c r="O249" s="14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7"/>
      <c r="AA249" s="18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9"/>
      <c r="AP249" s="14"/>
      <c r="AQ249" s="14"/>
      <c r="AR249" s="14"/>
      <c r="AS249" s="14"/>
      <c r="AT249" s="14"/>
      <c r="AU249" s="14"/>
      <c r="AV249" s="19"/>
      <c r="AW249" s="28">
        <v>1.9</v>
      </c>
      <c r="AX249" s="21">
        <v>91</v>
      </c>
    </row>
    <row r="250" spans="1:50" ht="13" x14ac:dyDescent="0.35">
      <c r="A250" s="14"/>
      <c r="B250" s="27"/>
      <c r="C250" s="14"/>
      <c r="D250" s="14"/>
      <c r="E250" s="15">
        <v>586.71780000000001</v>
      </c>
      <c r="F250" s="14" t="s">
        <v>19</v>
      </c>
      <c r="G250" s="30">
        <v>3</v>
      </c>
      <c r="H250" s="14" t="s">
        <v>30</v>
      </c>
      <c r="I250" s="16" t="s">
        <v>31</v>
      </c>
      <c r="J250" s="14">
        <v>2.1</v>
      </c>
      <c r="K250" s="14">
        <v>25</v>
      </c>
      <c r="L250" s="14">
        <v>24</v>
      </c>
      <c r="M250" s="14" t="s">
        <v>26</v>
      </c>
      <c r="N250" s="14"/>
      <c r="O250" s="14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7"/>
      <c r="AA250" s="18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9"/>
      <c r="AP250" s="14"/>
      <c r="AQ250" s="14"/>
      <c r="AR250" s="14"/>
      <c r="AS250" s="14"/>
      <c r="AT250" s="14"/>
      <c r="AU250" s="14"/>
      <c r="AV250" s="19"/>
      <c r="AW250" s="28">
        <v>0.5</v>
      </c>
      <c r="AX250" s="21">
        <v>98</v>
      </c>
    </row>
    <row r="251" spans="1:50" ht="13" x14ac:dyDescent="0.35">
      <c r="A251" s="14"/>
      <c r="B251" s="27"/>
      <c r="C251" s="14"/>
      <c r="D251" s="14"/>
      <c r="E251" s="15">
        <v>586.71780000000001</v>
      </c>
      <c r="F251" s="14" t="s">
        <v>19</v>
      </c>
      <c r="G251" s="30">
        <v>3</v>
      </c>
      <c r="H251" s="14" t="s">
        <v>30</v>
      </c>
      <c r="I251" s="16" t="s">
        <v>31</v>
      </c>
      <c r="J251" s="14">
        <v>4.2</v>
      </c>
      <c r="K251" s="14">
        <v>25</v>
      </c>
      <c r="L251" s="14">
        <v>24</v>
      </c>
      <c r="M251" s="14" t="s">
        <v>26</v>
      </c>
      <c r="N251" s="14"/>
      <c r="O251" s="14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7"/>
      <c r="AA251" s="18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9"/>
      <c r="AP251" s="14"/>
      <c r="AQ251" s="14"/>
      <c r="AR251" s="14"/>
      <c r="AS251" s="14"/>
      <c r="AT251" s="14"/>
      <c r="AU251" s="14"/>
      <c r="AV251" s="19"/>
      <c r="AW251" s="28">
        <v>0.7</v>
      </c>
      <c r="AX251" s="21">
        <v>97</v>
      </c>
    </row>
    <row r="252" spans="1:50" ht="15" x14ac:dyDescent="0.35">
      <c r="A252" s="14">
        <f>COUNTA($B$2:B252)</f>
        <v>19</v>
      </c>
      <c r="B252" s="27" t="s">
        <v>109</v>
      </c>
      <c r="C252" s="14" t="s">
        <v>18</v>
      </c>
      <c r="D252" s="14" t="s">
        <v>110</v>
      </c>
      <c r="E252" s="15">
        <v>642.82420000000002</v>
      </c>
      <c r="F252" s="14" t="s">
        <v>19</v>
      </c>
      <c r="G252" s="30">
        <v>3</v>
      </c>
      <c r="H252" s="14" t="s">
        <v>30</v>
      </c>
      <c r="I252" s="16" t="s">
        <v>31</v>
      </c>
      <c r="J252" s="14">
        <v>1.7999999999999999E-2</v>
      </c>
      <c r="K252" s="14">
        <v>25</v>
      </c>
      <c r="L252" s="14">
        <v>24</v>
      </c>
      <c r="M252" s="14" t="s">
        <v>26</v>
      </c>
      <c r="N252" s="14" t="s">
        <v>22</v>
      </c>
      <c r="O252" s="14" t="s">
        <v>23</v>
      </c>
      <c r="P252" s="15">
        <v>-0.392152</v>
      </c>
      <c r="Q252" s="15">
        <f t="shared" si="0"/>
        <v>-10.671003615682215</v>
      </c>
      <c r="R252" s="15">
        <v>-0.22098499999999999</v>
      </c>
      <c r="S252" s="15">
        <f t="shared" si="1"/>
        <v>-6.0133104867794476</v>
      </c>
      <c r="T252" s="15">
        <f t="shared" si="25"/>
        <v>0.17116700000000001</v>
      </c>
      <c r="U252" s="15">
        <f t="shared" si="2"/>
        <v>4.6576931289027677</v>
      </c>
      <c r="V252" s="15">
        <f t="shared" si="3"/>
        <v>10.671003615682215</v>
      </c>
      <c r="W252" s="15">
        <f t="shared" si="4"/>
        <v>6.0133104867794476</v>
      </c>
      <c r="X252" s="15">
        <f t="shared" si="5"/>
        <v>8.3421570512308314</v>
      </c>
      <c r="Y252" s="15">
        <f t="shared" si="6"/>
        <v>2.3288465644513838</v>
      </c>
      <c r="Z252" s="17">
        <v>5.8677260000000002</v>
      </c>
      <c r="AA252" s="18">
        <f t="shared" si="26"/>
        <v>14.913296531251273</v>
      </c>
      <c r="AB252" s="15">
        <f t="shared" si="7"/>
        <v>-0.29286339521087951</v>
      </c>
      <c r="AC252" s="15">
        <v>-1764.1954743459501</v>
      </c>
      <c r="AD252" s="15">
        <f t="shared" si="8"/>
        <v>-48006.222805228157</v>
      </c>
      <c r="AE252" s="15"/>
      <c r="AF252" s="15">
        <f t="shared" si="22"/>
        <v>14.941212815322219</v>
      </c>
      <c r="AG252" s="15">
        <f t="shared" si="23"/>
        <v>19.403397161494055</v>
      </c>
      <c r="AH252" s="15">
        <f t="shared" si="24"/>
        <v>11.061240110263229</v>
      </c>
      <c r="AI252" s="15"/>
      <c r="AJ252" s="15"/>
      <c r="AK252" s="15"/>
      <c r="AL252" s="15"/>
      <c r="AM252" s="15"/>
      <c r="AN252" s="15"/>
      <c r="AO252" s="19"/>
      <c r="AP252" s="14"/>
      <c r="AQ252" s="14"/>
      <c r="AR252" s="14"/>
      <c r="AS252" s="14"/>
      <c r="AT252" s="14"/>
      <c r="AU252" s="14"/>
      <c r="AV252" s="19"/>
      <c r="AW252" s="28">
        <v>8.3000000000000007</v>
      </c>
      <c r="AX252" s="21">
        <v>60</v>
      </c>
    </row>
    <row r="253" spans="1:50" ht="13" x14ac:dyDescent="0.35">
      <c r="A253" s="14"/>
      <c r="B253" s="27"/>
      <c r="C253" s="14"/>
      <c r="D253" s="14"/>
      <c r="E253" s="15">
        <v>642.82420000000002</v>
      </c>
      <c r="F253" s="14" t="s">
        <v>19</v>
      </c>
      <c r="G253" s="30">
        <v>3</v>
      </c>
      <c r="H253" s="14" t="s">
        <v>30</v>
      </c>
      <c r="I253" s="16" t="s">
        <v>31</v>
      </c>
      <c r="J253" s="14">
        <v>0.18</v>
      </c>
      <c r="K253" s="14">
        <v>25</v>
      </c>
      <c r="L253" s="14">
        <v>24</v>
      </c>
      <c r="M253" s="14" t="s">
        <v>26</v>
      </c>
      <c r="N253" s="14"/>
      <c r="O253" s="14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7"/>
      <c r="AA253" s="18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9"/>
      <c r="AP253" s="14"/>
      <c r="AQ253" s="14"/>
      <c r="AR253" s="14"/>
      <c r="AS253" s="14"/>
      <c r="AT253" s="14"/>
      <c r="AU253" s="14"/>
      <c r="AV253" s="19"/>
      <c r="AW253" s="28">
        <v>3.7</v>
      </c>
      <c r="AX253" s="21">
        <v>83</v>
      </c>
    </row>
    <row r="254" spans="1:50" ht="13" x14ac:dyDescent="0.35">
      <c r="A254" s="14"/>
      <c r="B254" s="27"/>
      <c r="C254" s="14"/>
      <c r="D254" s="14"/>
      <c r="E254" s="15">
        <v>642.82420000000002</v>
      </c>
      <c r="F254" s="14" t="s">
        <v>19</v>
      </c>
      <c r="G254" s="30">
        <v>3</v>
      </c>
      <c r="H254" s="14" t="s">
        <v>30</v>
      </c>
      <c r="I254" s="16" t="s">
        <v>31</v>
      </c>
      <c r="J254" s="14">
        <v>1.8</v>
      </c>
      <c r="K254" s="14">
        <v>25</v>
      </c>
      <c r="L254" s="14">
        <v>24</v>
      </c>
      <c r="M254" s="14" t="s">
        <v>26</v>
      </c>
      <c r="N254" s="14"/>
      <c r="O254" s="14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7"/>
      <c r="AA254" s="18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9"/>
      <c r="AP254" s="14"/>
      <c r="AQ254" s="14"/>
      <c r="AR254" s="14"/>
      <c r="AS254" s="14"/>
      <c r="AT254" s="14"/>
      <c r="AU254" s="14"/>
      <c r="AV254" s="19"/>
      <c r="AW254" s="28">
        <v>0.4</v>
      </c>
      <c r="AX254" s="21">
        <v>98</v>
      </c>
    </row>
    <row r="255" spans="1:50" ht="13" x14ac:dyDescent="0.35">
      <c r="A255" s="14"/>
      <c r="B255" s="27"/>
      <c r="C255" s="14"/>
      <c r="D255" s="14"/>
      <c r="E255" s="15">
        <v>642.82420000000002</v>
      </c>
      <c r="F255" s="14" t="s">
        <v>19</v>
      </c>
      <c r="G255" s="30">
        <v>3</v>
      </c>
      <c r="H255" s="14" t="s">
        <v>30</v>
      </c>
      <c r="I255" s="16" t="s">
        <v>31</v>
      </c>
      <c r="J255" s="14">
        <v>3.6</v>
      </c>
      <c r="K255" s="14">
        <v>25</v>
      </c>
      <c r="L255" s="14">
        <v>24</v>
      </c>
      <c r="M255" s="14" t="s">
        <v>26</v>
      </c>
      <c r="N255" s="14"/>
      <c r="O255" s="14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7"/>
      <c r="AA255" s="18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9"/>
      <c r="AP255" s="14"/>
      <c r="AQ255" s="14"/>
      <c r="AR255" s="14"/>
      <c r="AS255" s="14"/>
      <c r="AT255" s="14"/>
      <c r="AU255" s="14"/>
      <c r="AV255" s="19"/>
      <c r="AW255" s="28">
        <v>0.4</v>
      </c>
      <c r="AX255" s="21">
        <v>98</v>
      </c>
    </row>
    <row r="256" spans="1:50" ht="15" x14ac:dyDescent="0.35">
      <c r="A256" s="14">
        <f>COUNTA($B$2:B256)</f>
        <v>20</v>
      </c>
      <c r="B256" s="14" t="s">
        <v>111</v>
      </c>
      <c r="C256" s="14" t="s">
        <v>18</v>
      </c>
      <c r="D256" s="14" t="s">
        <v>112</v>
      </c>
      <c r="E256" s="15">
        <v>458.27600000000001</v>
      </c>
      <c r="F256" s="14" t="s">
        <v>19</v>
      </c>
      <c r="G256" s="30">
        <v>1</v>
      </c>
      <c r="H256" s="14" t="s">
        <v>32</v>
      </c>
      <c r="I256" s="16" t="s">
        <v>33</v>
      </c>
      <c r="J256" s="14">
        <v>0.21820911415828015</v>
      </c>
      <c r="K256" s="14">
        <f>303-273</f>
        <v>30</v>
      </c>
      <c r="L256" s="14">
        <f>7*24</f>
        <v>168</v>
      </c>
      <c r="M256" s="14" t="s">
        <v>34</v>
      </c>
      <c r="N256" s="14" t="s">
        <v>22</v>
      </c>
      <c r="O256" s="14" t="s">
        <v>23</v>
      </c>
      <c r="P256" s="15">
        <v>-0.480587437342269</v>
      </c>
      <c r="Q256" s="15">
        <f t="shared" si="0"/>
        <v>-13.077455378350237</v>
      </c>
      <c r="R256" s="15">
        <v>-0.28453072192608098</v>
      </c>
      <c r="S256" s="15">
        <f t="shared" si="1"/>
        <v>-7.7424783309683001</v>
      </c>
      <c r="T256" s="15">
        <f t="shared" si="25"/>
        <v>0.19605671541618802</v>
      </c>
      <c r="U256" s="15">
        <f t="shared" si="2"/>
        <v>5.3349770473819369</v>
      </c>
      <c r="V256" s="15">
        <f t="shared" si="3"/>
        <v>13.077455378350237</v>
      </c>
      <c r="W256" s="15">
        <f t="shared" si="4"/>
        <v>7.7424783309683001</v>
      </c>
      <c r="X256" s="15">
        <f t="shared" si="5"/>
        <v>10.409966854659269</v>
      </c>
      <c r="Y256" s="15">
        <f t="shared" si="6"/>
        <v>2.6674885236909684</v>
      </c>
      <c r="Z256" s="17">
        <v>0.97695310000000002</v>
      </c>
      <c r="AA256" s="18">
        <f t="shared" si="26"/>
        <v>2.4830047070066286</v>
      </c>
      <c r="AB256" s="15">
        <f t="shared" si="7"/>
        <v>-0.3609933806531021</v>
      </c>
      <c r="AC256" s="15">
        <v>-889.44953787587701</v>
      </c>
      <c r="AD256" s="15">
        <f t="shared" si="8"/>
        <v>-24203.164167568593</v>
      </c>
      <c r="AE256" s="15"/>
      <c r="AF256" s="15">
        <f t="shared" si="22"/>
        <v>20.312629080247746</v>
      </c>
      <c r="AG256" s="15">
        <f t="shared" si="23"/>
        <v>25.851048573038746</v>
      </c>
      <c r="AH256" s="15">
        <f t="shared" si="24"/>
        <v>15.441081718379486</v>
      </c>
      <c r="AI256" s="15"/>
      <c r="AJ256" s="15"/>
      <c r="AK256" s="15"/>
      <c r="AL256" s="15"/>
      <c r="AM256" s="15"/>
      <c r="AN256" s="15"/>
      <c r="AO256" s="19"/>
      <c r="AP256" s="14"/>
      <c r="AQ256" s="14"/>
      <c r="AR256" s="14"/>
      <c r="AS256" s="14"/>
      <c r="AT256" s="14"/>
      <c r="AU256" s="14"/>
      <c r="AV256" s="19"/>
      <c r="AW256" s="28">
        <v>3.8</v>
      </c>
      <c r="AX256" s="21">
        <v>86.39</v>
      </c>
    </row>
    <row r="257" spans="1:50" ht="13" x14ac:dyDescent="0.35">
      <c r="A257" s="14"/>
      <c r="B257" s="14"/>
      <c r="C257" s="14"/>
      <c r="D257" s="14"/>
      <c r="E257" s="15">
        <v>458.27600000000001</v>
      </c>
      <c r="F257" s="14" t="s">
        <v>19</v>
      </c>
      <c r="G257" s="30">
        <v>1</v>
      </c>
      <c r="H257" s="14" t="s">
        <v>32</v>
      </c>
      <c r="I257" s="16" t="s">
        <v>33</v>
      </c>
      <c r="J257" s="14">
        <v>0.4364182283165603</v>
      </c>
      <c r="K257" s="14">
        <f t="shared" ref="K257:K258" si="27">303-273</f>
        <v>30</v>
      </c>
      <c r="L257" s="14">
        <f t="shared" ref="L257:L258" si="28">7*24</f>
        <v>168</v>
      </c>
      <c r="M257" s="14" t="s">
        <v>34</v>
      </c>
      <c r="N257" s="14"/>
      <c r="O257" s="14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7"/>
      <c r="AA257" s="18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9"/>
      <c r="AP257" s="14"/>
      <c r="AQ257" s="14"/>
      <c r="AR257" s="14"/>
      <c r="AS257" s="14"/>
      <c r="AT257" s="14"/>
      <c r="AU257" s="14"/>
      <c r="AV257" s="19"/>
      <c r="AW257" s="28">
        <v>3.44</v>
      </c>
      <c r="AX257" s="21">
        <v>87.67</v>
      </c>
    </row>
    <row r="258" spans="1:50" ht="13" x14ac:dyDescent="0.35">
      <c r="A258" s="14"/>
      <c r="B258" s="14"/>
      <c r="C258" s="14"/>
      <c r="D258" s="14"/>
      <c r="E258" s="15">
        <v>458.27600000000001</v>
      </c>
      <c r="F258" s="14" t="s">
        <v>19</v>
      </c>
      <c r="G258" s="30">
        <v>1</v>
      </c>
      <c r="H258" s="14" t="s">
        <v>32</v>
      </c>
      <c r="I258" s="16" t="s">
        <v>33</v>
      </c>
      <c r="J258" s="14">
        <v>0.65462734247484045</v>
      </c>
      <c r="K258" s="14">
        <f t="shared" si="27"/>
        <v>30</v>
      </c>
      <c r="L258" s="14">
        <f t="shared" si="28"/>
        <v>168</v>
      </c>
      <c r="M258" s="14" t="s">
        <v>34</v>
      </c>
      <c r="N258" s="14"/>
      <c r="O258" s="14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7"/>
      <c r="AA258" s="18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9"/>
      <c r="AP258" s="14"/>
      <c r="AQ258" s="14"/>
      <c r="AR258" s="14"/>
      <c r="AS258" s="14"/>
      <c r="AT258" s="14"/>
      <c r="AU258" s="14"/>
      <c r="AV258" s="19"/>
      <c r="AW258" s="28">
        <v>2.7</v>
      </c>
      <c r="AX258" s="21">
        <v>90.33</v>
      </c>
    </row>
    <row r="259" spans="1:50" s="5" customFormat="1" ht="15" x14ac:dyDescent="0.35">
      <c r="A259" s="14">
        <f>COUNTA($B$2:B259)</f>
        <v>21</v>
      </c>
      <c r="B259" s="14" t="s">
        <v>113</v>
      </c>
      <c r="C259" s="14" t="s">
        <v>18</v>
      </c>
      <c r="D259" s="14" t="s">
        <v>114</v>
      </c>
      <c r="E259" s="15">
        <v>430.22300000000001</v>
      </c>
      <c r="F259" s="14" t="s">
        <v>19</v>
      </c>
      <c r="G259" s="30">
        <v>1</v>
      </c>
      <c r="H259" s="14" t="s">
        <v>32</v>
      </c>
      <c r="I259" s="16" t="s">
        <v>33</v>
      </c>
      <c r="J259" s="14">
        <v>0.21820911415828015</v>
      </c>
      <c r="K259" s="14">
        <f>303-273</f>
        <v>30</v>
      </c>
      <c r="L259" s="14">
        <f>7*24</f>
        <v>168</v>
      </c>
      <c r="M259" s="14" t="s">
        <v>34</v>
      </c>
      <c r="N259" s="14" t="s">
        <v>22</v>
      </c>
      <c r="O259" s="14" t="s">
        <v>23</v>
      </c>
      <c r="P259" s="15">
        <v>-0.512302152234135</v>
      </c>
      <c r="Q259" s="15">
        <f t="shared" si="0"/>
        <v>-13.940457064638801</v>
      </c>
      <c r="R259" s="15">
        <v>-0.29686441952461601</v>
      </c>
      <c r="S259" s="15">
        <f t="shared" si="1"/>
        <v>-8.0780954683759845</v>
      </c>
      <c r="T259" s="15">
        <f t="shared" si="25"/>
        <v>0.21543773270951899</v>
      </c>
      <c r="U259" s="15">
        <f t="shared" si="2"/>
        <v>5.8623615962628168</v>
      </c>
      <c r="V259" s="15">
        <f t="shared" si="3"/>
        <v>13.940457064638801</v>
      </c>
      <c r="W259" s="15">
        <f t="shared" si="4"/>
        <v>8.0780954683759845</v>
      </c>
      <c r="X259" s="15">
        <f t="shared" si="5"/>
        <v>11.009276266507392</v>
      </c>
      <c r="Y259" s="15">
        <f t="shared" si="6"/>
        <v>2.9311807981314084</v>
      </c>
      <c r="Z259" s="17">
        <v>0.25571650000000001</v>
      </c>
      <c r="AA259" s="18">
        <f t="shared" si="26"/>
        <v>0.64992400675043727</v>
      </c>
      <c r="AB259" s="15">
        <f t="shared" si="7"/>
        <v>-0.38309006688130165</v>
      </c>
      <c r="AC259" s="15">
        <v>-810.78488079305703</v>
      </c>
      <c r="AD259" s="15">
        <f t="shared" si="8"/>
        <v>-22062.588982035497</v>
      </c>
      <c r="AE259" s="15"/>
      <c r="AF259" s="15">
        <f t="shared" si="22"/>
        <v>20.674972350656276</v>
      </c>
      <c r="AG259" s="15">
        <f t="shared" si="23"/>
        <v>26.546008083676405</v>
      </c>
      <c r="AH259" s="15">
        <f t="shared" si="24"/>
        <v>15.536731817169011</v>
      </c>
      <c r="AI259" s="15"/>
      <c r="AJ259" s="15"/>
      <c r="AK259" s="15"/>
      <c r="AL259" s="15"/>
      <c r="AM259" s="15"/>
      <c r="AN259" s="15"/>
      <c r="AO259" s="19"/>
      <c r="AP259" s="14"/>
      <c r="AQ259" s="14"/>
      <c r="AR259" s="14"/>
      <c r="AS259" s="14"/>
      <c r="AT259" s="14"/>
      <c r="AU259" s="14"/>
      <c r="AV259" s="19"/>
      <c r="AW259" s="28">
        <v>6.68</v>
      </c>
      <c r="AX259" s="21">
        <v>68.92</v>
      </c>
    </row>
    <row r="260" spans="1:50" ht="13" x14ac:dyDescent="0.35">
      <c r="A260" s="14"/>
      <c r="B260" s="14"/>
      <c r="C260" s="14"/>
      <c r="D260" s="14"/>
      <c r="E260" s="15">
        <v>430.22300000000001</v>
      </c>
      <c r="F260" s="14" t="s">
        <v>19</v>
      </c>
      <c r="G260" s="30">
        <v>1</v>
      </c>
      <c r="H260" s="14" t="s">
        <v>32</v>
      </c>
      <c r="I260" s="16" t="s">
        <v>33</v>
      </c>
      <c r="J260" s="14">
        <v>0.4364182283165603</v>
      </c>
      <c r="K260" s="14">
        <f t="shared" ref="K260:K261" si="29">303-273</f>
        <v>30</v>
      </c>
      <c r="L260" s="14">
        <f t="shared" ref="L260:L261" si="30">7*24</f>
        <v>168</v>
      </c>
      <c r="M260" s="14" t="s">
        <v>34</v>
      </c>
      <c r="N260" s="14"/>
      <c r="O260" s="14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7"/>
      <c r="AA260" s="18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9"/>
      <c r="AP260" s="14"/>
      <c r="AQ260" s="14"/>
      <c r="AR260" s="14"/>
      <c r="AS260" s="14"/>
      <c r="AT260" s="14"/>
      <c r="AU260" s="14"/>
      <c r="AV260" s="19"/>
      <c r="AW260" s="28">
        <v>6.14</v>
      </c>
      <c r="AX260" s="21">
        <v>78</v>
      </c>
    </row>
    <row r="261" spans="1:50" ht="13" x14ac:dyDescent="0.35">
      <c r="A261" s="14"/>
      <c r="B261" s="14"/>
      <c r="C261" s="14"/>
      <c r="D261" s="14"/>
      <c r="E261" s="15">
        <v>430.22300000000001</v>
      </c>
      <c r="F261" s="14" t="s">
        <v>19</v>
      </c>
      <c r="G261" s="30">
        <v>1</v>
      </c>
      <c r="H261" s="14" t="s">
        <v>32</v>
      </c>
      <c r="I261" s="16" t="s">
        <v>33</v>
      </c>
      <c r="J261" s="14">
        <v>0.65462734247484045</v>
      </c>
      <c r="K261" s="14">
        <f t="shared" si="29"/>
        <v>30</v>
      </c>
      <c r="L261" s="14">
        <f t="shared" si="30"/>
        <v>168</v>
      </c>
      <c r="M261" s="14" t="s">
        <v>34</v>
      </c>
      <c r="N261" s="14"/>
      <c r="O261" s="14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7"/>
      <c r="AA261" s="18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9"/>
      <c r="AP261" s="14"/>
      <c r="AQ261" s="14"/>
      <c r="AR261" s="14"/>
      <c r="AS261" s="14"/>
      <c r="AT261" s="14"/>
      <c r="AU261" s="14"/>
      <c r="AV261" s="19"/>
      <c r="AW261" s="28">
        <v>4.99</v>
      </c>
      <c r="AX261" s="21">
        <v>82.14</v>
      </c>
    </row>
    <row r="262" spans="1:50" ht="15" x14ac:dyDescent="0.35">
      <c r="A262" s="14">
        <f>COUNTA($B$2:B262)</f>
        <v>22</v>
      </c>
      <c r="B262" s="14" t="s">
        <v>115</v>
      </c>
      <c r="C262" s="14" t="s">
        <v>18</v>
      </c>
      <c r="D262" s="14" t="s">
        <v>116</v>
      </c>
      <c r="E262" s="15">
        <v>402.17</v>
      </c>
      <c r="F262" s="14" t="s">
        <v>19</v>
      </c>
      <c r="G262" s="30">
        <v>1</v>
      </c>
      <c r="H262" s="14" t="s">
        <v>32</v>
      </c>
      <c r="I262" s="16" t="s">
        <v>33</v>
      </c>
      <c r="J262" s="14">
        <v>0.21820911415828015</v>
      </c>
      <c r="K262" s="14">
        <f>303-273</f>
        <v>30</v>
      </c>
      <c r="L262" s="14">
        <f>7*24</f>
        <v>168</v>
      </c>
      <c r="M262" s="14" t="s">
        <v>34</v>
      </c>
      <c r="N262" s="14" t="s">
        <v>22</v>
      </c>
      <c r="O262" s="14" t="s">
        <v>23</v>
      </c>
      <c r="P262" s="15">
        <v>-0.52059779727261901</v>
      </c>
      <c r="Q262" s="15">
        <f t="shared" si="0"/>
        <v>-14.166193152176488</v>
      </c>
      <c r="R262" s="15">
        <v>-0.30320556615361999</v>
      </c>
      <c r="S262" s="15">
        <f t="shared" si="1"/>
        <v>-8.2506469244585059</v>
      </c>
      <c r="T262" s="15">
        <f t="shared" si="25"/>
        <v>0.21739223111899902</v>
      </c>
      <c r="U262" s="15">
        <f t="shared" si="2"/>
        <v>5.9155462277179822</v>
      </c>
      <c r="V262" s="15">
        <f t="shared" si="3"/>
        <v>14.166193152176488</v>
      </c>
      <c r="W262" s="15">
        <f t="shared" si="4"/>
        <v>8.2506469244585059</v>
      </c>
      <c r="X262" s="15">
        <f t="shared" si="5"/>
        <v>11.208420038317497</v>
      </c>
      <c r="Y262" s="15">
        <f t="shared" si="6"/>
        <v>2.9577731138589911</v>
      </c>
      <c r="Z262" s="17">
        <v>1.5009999999999999E-4</v>
      </c>
      <c r="AA262" s="18">
        <f t="shared" si="26"/>
        <v>3.8149119596600381E-4</v>
      </c>
      <c r="AB262" s="15">
        <f t="shared" si="7"/>
        <v>-0.38714661388426652</v>
      </c>
      <c r="AC262" s="15">
        <v>-732.13476165845896</v>
      </c>
      <c r="AD262" s="15">
        <f t="shared" si="8"/>
        <v>-19922.409394377824</v>
      </c>
      <c r="AE262" s="15"/>
      <c r="AF262" s="15">
        <f t="shared" si="22"/>
        <v>21.23703795377498</v>
      </c>
      <c r="AG262" s="15">
        <f t="shared" si="23"/>
        <v>27.210969612166103</v>
      </c>
      <c r="AH262" s="15">
        <f t="shared" si="24"/>
        <v>16.002549573848604</v>
      </c>
      <c r="AI262" s="15"/>
      <c r="AJ262" s="15"/>
      <c r="AK262" s="15"/>
      <c r="AL262" s="15"/>
      <c r="AM262" s="15"/>
      <c r="AN262" s="15"/>
      <c r="AO262" s="19"/>
      <c r="AP262" s="14"/>
      <c r="AQ262" s="14"/>
      <c r="AR262" s="14"/>
      <c r="AS262" s="14"/>
      <c r="AT262" s="14"/>
      <c r="AU262" s="14"/>
      <c r="AV262" s="19"/>
      <c r="AW262" s="28">
        <v>9.7799999999999994</v>
      </c>
      <c r="AX262" s="21">
        <v>64.959999999999994</v>
      </c>
    </row>
    <row r="263" spans="1:50" ht="13" x14ac:dyDescent="0.35">
      <c r="A263" s="14"/>
      <c r="B263" s="14"/>
      <c r="C263" s="14"/>
      <c r="D263" s="14"/>
      <c r="E263" s="15">
        <v>402.17</v>
      </c>
      <c r="F263" s="14" t="s">
        <v>19</v>
      </c>
      <c r="G263" s="30">
        <v>1</v>
      </c>
      <c r="H263" s="14" t="s">
        <v>32</v>
      </c>
      <c r="I263" s="16" t="s">
        <v>33</v>
      </c>
      <c r="J263" s="14">
        <v>0.4364182283165603</v>
      </c>
      <c r="K263" s="14">
        <f t="shared" ref="K263:K264" si="31">303-273</f>
        <v>30</v>
      </c>
      <c r="L263" s="14">
        <f t="shared" ref="L263:L264" si="32">7*24</f>
        <v>168</v>
      </c>
      <c r="M263" s="14" t="s">
        <v>34</v>
      </c>
      <c r="N263" s="14"/>
      <c r="O263" s="14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7"/>
      <c r="AA263" s="18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9"/>
      <c r="AP263" s="14"/>
      <c r="AQ263" s="14"/>
      <c r="AR263" s="14"/>
      <c r="AS263" s="14"/>
      <c r="AT263" s="14"/>
      <c r="AU263" s="14"/>
      <c r="AV263" s="19"/>
      <c r="AW263" s="28">
        <v>7.74</v>
      </c>
      <c r="AX263" s="21">
        <v>72.28</v>
      </c>
    </row>
    <row r="264" spans="1:50" ht="13" x14ac:dyDescent="0.35">
      <c r="A264" s="14"/>
      <c r="B264" s="14"/>
      <c r="C264" s="14"/>
      <c r="D264" s="14"/>
      <c r="E264" s="15">
        <v>402.17</v>
      </c>
      <c r="F264" s="14" t="s">
        <v>19</v>
      </c>
      <c r="G264" s="30">
        <v>1</v>
      </c>
      <c r="H264" s="14" t="s">
        <v>32</v>
      </c>
      <c r="I264" s="16" t="s">
        <v>33</v>
      </c>
      <c r="J264" s="14">
        <v>0.65462734247484045</v>
      </c>
      <c r="K264" s="14">
        <f t="shared" si="31"/>
        <v>30</v>
      </c>
      <c r="L264" s="14">
        <f t="shared" si="32"/>
        <v>168</v>
      </c>
      <c r="M264" s="14" t="s">
        <v>34</v>
      </c>
      <c r="N264" s="14"/>
      <c r="O264" s="14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7"/>
      <c r="AA264" s="18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9"/>
      <c r="AP264" s="14"/>
      <c r="AQ264" s="14"/>
      <c r="AR264" s="14"/>
      <c r="AS264" s="14"/>
      <c r="AT264" s="14"/>
      <c r="AU264" s="14"/>
      <c r="AV264" s="19"/>
      <c r="AW264" s="28">
        <v>6.12</v>
      </c>
      <c r="AX264" s="21">
        <v>78.06</v>
      </c>
    </row>
    <row r="265" spans="1:50" ht="15" x14ac:dyDescent="0.35">
      <c r="A265" s="14">
        <f>COUNTA($B$2:B265)</f>
        <v>23</v>
      </c>
      <c r="B265" s="14" t="s">
        <v>117</v>
      </c>
      <c r="C265" s="14" t="s">
        <v>18</v>
      </c>
      <c r="D265" s="14" t="s">
        <v>118</v>
      </c>
      <c r="E265" s="15">
        <v>482.60500000000002</v>
      </c>
      <c r="F265" s="14" t="s">
        <v>37</v>
      </c>
      <c r="G265" s="30">
        <v>1.7</v>
      </c>
      <c r="H265" s="14" t="s">
        <v>20</v>
      </c>
      <c r="I265" s="16" t="s">
        <v>38</v>
      </c>
      <c r="J265" s="14">
        <v>0.10360439697060743</v>
      </c>
      <c r="K265" s="14">
        <v>25</v>
      </c>
      <c r="L265" s="14" t="s">
        <v>29</v>
      </c>
      <c r="M265" s="14" t="s">
        <v>26</v>
      </c>
      <c r="N265" s="14" t="s">
        <v>22</v>
      </c>
      <c r="O265" s="14" t="s">
        <v>23</v>
      </c>
      <c r="P265" s="15">
        <v>-0.33816600000000002</v>
      </c>
      <c r="Q265" s="15">
        <f t="shared" si="0"/>
        <v>-9.2019691566045623</v>
      </c>
      <c r="R265" s="15">
        <v>-0.23824300000000001</v>
      </c>
      <c r="S265" s="15">
        <f t="shared" si="1"/>
        <v>-6.482924770015142</v>
      </c>
      <c r="T265" s="15">
        <f t="shared" si="25"/>
        <v>9.9923000000000012E-2</v>
      </c>
      <c r="U265" s="15">
        <f t="shared" si="2"/>
        <v>2.7190443865894203</v>
      </c>
      <c r="V265" s="15">
        <f t="shared" si="3"/>
        <v>9.2019691566045623</v>
      </c>
      <c r="W265" s="15">
        <f t="shared" si="4"/>
        <v>6.482924770015142</v>
      </c>
      <c r="X265" s="15">
        <f t="shared" si="5"/>
        <v>7.8424469633098521</v>
      </c>
      <c r="Y265" s="15">
        <f t="shared" si="6"/>
        <v>1.3595221932947101</v>
      </c>
      <c r="Z265" s="17">
        <v>10.619179900000001</v>
      </c>
      <c r="AA265" s="18">
        <f t="shared" si="26"/>
        <v>26.989497936236837</v>
      </c>
      <c r="AB265" s="15">
        <f t="shared" si="7"/>
        <v>-0.23310828603852457</v>
      </c>
      <c r="AC265" s="15">
        <v>-1470.3255562495899</v>
      </c>
      <c r="AD265" s="15">
        <f t="shared" si="8"/>
        <v>-40009.611902959405</v>
      </c>
      <c r="AE265" s="15"/>
      <c r="AF265" s="15">
        <f t="shared" si="22"/>
        <v>22.619702229088738</v>
      </c>
      <c r="AG265" s="15">
        <f t="shared" si="23"/>
        <v>26.710865984905503</v>
      </c>
      <c r="AH265" s="15">
        <f t="shared" si="24"/>
        <v>18.868419021595646</v>
      </c>
      <c r="AI265" s="15"/>
      <c r="AJ265" s="15"/>
      <c r="AK265" s="15"/>
      <c r="AL265" s="15"/>
      <c r="AM265" s="15"/>
      <c r="AN265" s="15"/>
      <c r="AO265" s="19"/>
      <c r="AP265" s="14"/>
      <c r="AQ265" s="14"/>
      <c r="AR265" s="14"/>
      <c r="AS265" s="14"/>
      <c r="AT265" s="14"/>
      <c r="AU265" s="14"/>
      <c r="AV265" s="19"/>
      <c r="AW265" s="20"/>
      <c r="AX265" s="21">
        <v>46.69</v>
      </c>
    </row>
    <row r="266" spans="1:50" ht="13" x14ac:dyDescent="0.35">
      <c r="A266" s="14"/>
      <c r="B266" s="14"/>
      <c r="C266" s="14"/>
      <c r="D266" s="14"/>
      <c r="E266" s="15">
        <v>482.60500000000002</v>
      </c>
      <c r="F266" s="14" t="s">
        <v>37</v>
      </c>
      <c r="G266" s="30">
        <v>1.7</v>
      </c>
      <c r="H266" s="14" t="s">
        <v>20</v>
      </c>
      <c r="I266" s="16" t="s">
        <v>38</v>
      </c>
      <c r="J266" s="14">
        <v>0.20720879394121486</v>
      </c>
      <c r="K266" s="14">
        <v>25</v>
      </c>
      <c r="L266" s="14"/>
      <c r="M266" s="14"/>
      <c r="N266" s="14"/>
      <c r="O266" s="14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7"/>
      <c r="AA266" s="18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9"/>
      <c r="AP266" s="14"/>
      <c r="AQ266" s="14"/>
      <c r="AR266" s="14"/>
      <c r="AS266" s="14"/>
      <c r="AT266" s="14"/>
      <c r="AU266" s="14"/>
      <c r="AV266" s="19"/>
      <c r="AW266" s="20"/>
      <c r="AX266" s="21">
        <v>58.47</v>
      </c>
    </row>
    <row r="267" spans="1:50" ht="13" x14ac:dyDescent="0.35">
      <c r="A267" s="14"/>
      <c r="B267" s="14"/>
      <c r="C267" s="14"/>
      <c r="D267" s="14"/>
      <c r="E267" s="15">
        <v>482.60500000000002</v>
      </c>
      <c r="F267" s="14" t="s">
        <v>37</v>
      </c>
      <c r="G267" s="30">
        <v>1.7</v>
      </c>
      <c r="H267" s="14" t="s">
        <v>20</v>
      </c>
      <c r="I267" s="16" t="s">
        <v>38</v>
      </c>
      <c r="J267" s="14">
        <v>0.3108131909118223</v>
      </c>
      <c r="K267" s="14">
        <v>25</v>
      </c>
      <c r="L267" s="14"/>
      <c r="M267" s="14"/>
      <c r="N267" s="14"/>
      <c r="O267" s="14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7"/>
      <c r="AA267" s="18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9"/>
      <c r="AP267" s="14"/>
      <c r="AQ267" s="14"/>
      <c r="AR267" s="14"/>
      <c r="AS267" s="14"/>
      <c r="AT267" s="14"/>
      <c r="AU267" s="14"/>
      <c r="AV267" s="19"/>
      <c r="AW267" s="20"/>
      <c r="AX267" s="21">
        <v>66.17</v>
      </c>
    </row>
    <row r="268" spans="1:50" ht="13" x14ac:dyDescent="0.35">
      <c r="A268" s="14"/>
      <c r="B268" s="14"/>
      <c r="C268" s="14"/>
      <c r="D268" s="14"/>
      <c r="E268" s="15">
        <v>482.60500000000002</v>
      </c>
      <c r="F268" s="14" t="s">
        <v>37</v>
      </c>
      <c r="G268" s="30">
        <v>1.7</v>
      </c>
      <c r="H268" s="14" t="s">
        <v>20</v>
      </c>
      <c r="I268" s="16" t="s">
        <v>38</v>
      </c>
      <c r="J268" s="14">
        <v>0.41441758788242972</v>
      </c>
      <c r="K268" s="14">
        <v>25</v>
      </c>
      <c r="L268" s="14"/>
      <c r="M268" s="14"/>
      <c r="N268" s="14"/>
      <c r="O268" s="14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7"/>
      <c r="AA268" s="18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9"/>
      <c r="AP268" s="14"/>
      <c r="AQ268" s="14"/>
      <c r="AR268" s="14"/>
      <c r="AS268" s="14"/>
      <c r="AT268" s="14"/>
      <c r="AU268" s="14"/>
      <c r="AV268" s="19"/>
      <c r="AW268" s="20"/>
      <c r="AX268" s="21">
        <v>84.95</v>
      </c>
    </row>
    <row r="269" spans="1:50" ht="13" x14ac:dyDescent="0.35">
      <c r="A269" s="14"/>
      <c r="B269" s="14"/>
      <c r="C269" s="14"/>
      <c r="D269" s="14"/>
      <c r="E269" s="15">
        <v>482.60500000000002</v>
      </c>
      <c r="F269" s="14" t="s">
        <v>37</v>
      </c>
      <c r="G269" s="30">
        <v>1.7</v>
      </c>
      <c r="H269" s="14" t="s">
        <v>20</v>
      </c>
      <c r="I269" s="16" t="s">
        <v>38</v>
      </c>
      <c r="J269" s="14">
        <v>0.51802198485303719</v>
      </c>
      <c r="K269" s="14">
        <v>25</v>
      </c>
      <c r="L269" s="14"/>
      <c r="M269" s="14"/>
      <c r="N269" s="14"/>
      <c r="O269" s="14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7"/>
      <c r="AA269" s="18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9"/>
      <c r="AP269" s="14"/>
      <c r="AQ269" s="14"/>
      <c r="AR269" s="14"/>
      <c r="AS269" s="14"/>
      <c r="AT269" s="14"/>
      <c r="AU269" s="14"/>
      <c r="AV269" s="19"/>
      <c r="AW269" s="20"/>
      <c r="AX269" s="21">
        <v>93.49</v>
      </c>
    </row>
    <row r="270" spans="1:50" ht="15" x14ac:dyDescent="0.35">
      <c r="A270" s="14">
        <f>COUNTA($B$2:B270)</f>
        <v>24</v>
      </c>
      <c r="B270" s="26" t="s">
        <v>119</v>
      </c>
      <c r="C270" s="14" t="s">
        <v>18</v>
      </c>
      <c r="D270" s="14" t="s">
        <v>120</v>
      </c>
      <c r="E270" s="15">
        <v>507.47367000000003</v>
      </c>
      <c r="F270" s="14" t="s">
        <v>39</v>
      </c>
      <c r="G270" s="30">
        <v>59.890500000000003</v>
      </c>
      <c r="H270" s="14" t="s">
        <v>20</v>
      </c>
      <c r="I270" s="16" t="s">
        <v>40</v>
      </c>
      <c r="J270" s="14">
        <v>3.0000000000000001E-3</v>
      </c>
      <c r="K270" s="14">
        <v>30</v>
      </c>
      <c r="L270" s="14"/>
      <c r="M270" s="14" t="s">
        <v>25</v>
      </c>
      <c r="N270" s="14" t="s">
        <v>22</v>
      </c>
      <c r="O270" s="14" t="s">
        <v>23</v>
      </c>
      <c r="P270" s="15">
        <v>-0.36832799999999999</v>
      </c>
      <c r="Q270" s="15">
        <f t="shared" si="0"/>
        <v>-10.022719302099693</v>
      </c>
      <c r="R270" s="15">
        <v>-0.169715</v>
      </c>
      <c r="S270" s="15">
        <f t="shared" si="1"/>
        <v>-4.6181821809795869</v>
      </c>
      <c r="T270" s="15">
        <f t="shared" si="25"/>
        <v>0.19861299999999998</v>
      </c>
      <c r="U270" s="15">
        <f t="shared" si="2"/>
        <v>5.4045371211201063</v>
      </c>
      <c r="V270" s="15">
        <f t="shared" si="3"/>
        <v>10.022719302099693</v>
      </c>
      <c r="W270" s="15">
        <f t="shared" si="4"/>
        <v>4.6181821809795869</v>
      </c>
      <c r="X270" s="15">
        <f t="shared" si="5"/>
        <v>7.3204507415396396</v>
      </c>
      <c r="Y270" s="15">
        <f t="shared" si="6"/>
        <v>2.7022685605600532</v>
      </c>
      <c r="Z270" s="17">
        <v>5.3406688999999998</v>
      </c>
      <c r="AA270" s="18">
        <f t="shared" si="26"/>
        <v>13.573738613720467</v>
      </c>
      <c r="AB270" s="15">
        <f t="shared" si="7"/>
        <v>-0.27071807082860205</v>
      </c>
      <c r="AC270" s="15">
        <v>-1495.51573690805</v>
      </c>
      <c r="AD270" s="15">
        <f t="shared" si="8"/>
        <v>-40695.071900322968</v>
      </c>
      <c r="AE270" s="15"/>
      <c r="AF270" s="15">
        <f t="shared" si="22"/>
        <v>9.9155575876962025</v>
      </c>
      <c r="AG270" s="15">
        <f t="shared" si="23"/>
        <v>13.913566528536029</v>
      </c>
      <c r="AH270" s="15">
        <f t="shared" si="24"/>
        <v>6.5931157869963881</v>
      </c>
      <c r="AI270" s="15"/>
      <c r="AJ270" s="15"/>
      <c r="AK270" s="15"/>
      <c r="AL270" s="15"/>
      <c r="AM270" s="15"/>
      <c r="AN270" s="15"/>
      <c r="AO270" s="19"/>
      <c r="AP270" s="14"/>
      <c r="AQ270" s="14"/>
      <c r="AR270" s="14"/>
      <c r="AS270" s="14"/>
      <c r="AT270" s="14"/>
      <c r="AU270" s="14"/>
      <c r="AV270" s="19"/>
      <c r="AW270" s="20"/>
      <c r="AX270" s="21">
        <v>55.5</v>
      </c>
    </row>
    <row r="271" spans="1:50" ht="13" x14ac:dyDescent="0.35">
      <c r="A271" s="14"/>
      <c r="B271" s="26"/>
      <c r="C271" s="14"/>
      <c r="D271" s="14"/>
      <c r="E271" s="15">
        <v>507.47367000000003</v>
      </c>
      <c r="F271" s="14" t="s">
        <v>39</v>
      </c>
      <c r="G271" s="30">
        <v>59.890500000000003</v>
      </c>
      <c r="H271" s="14" t="s">
        <v>20</v>
      </c>
      <c r="I271" s="16" t="s">
        <v>40</v>
      </c>
      <c r="J271" s="14">
        <v>8.9999999999999993E-3</v>
      </c>
      <c r="K271" s="14">
        <v>30</v>
      </c>
      <c r="L271" s="14"/>
      <c r="M271" s="14" t="s">
        <v>25</v>
      </c>
      <c r="N271" s="14"/>
      <c r="O271" s="14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7"/>
      <c r="AA271" s="18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9"/>
      <c r="AP271" s="14"/>
      <c r="AQ271" s="14"/>
      <c r="AR271" s="14"/>
      <c r="AS271" s="14"/>
      <c r="AT271" s="14"/>
      <c r="AU271" s="14"/>
      <c r="AV271" s="19"/>
      <c r="AW271" s="20"/>
      <c r="AX271" s="21">
        <v>64.3</v>
      </c>
    </row>
    <row r="272" spans="1:50" ht="13" x14ac:dyDescent="0.35">
      <c r="A272" s="14"/>
      <c r="B272" s="26"/>
      <c r="C272" s="14"/>
      <c r="D272" s="14"/>
      <c r="E272" s="15">
        <v>507.47367000000003</v>
      </c>
      <c r="F272" s="14" t="s">
        <v>39</v>
      </c>
      <c r="G272" s="30">
        <v>59.890500000000003</v>
      </c>
      <c r="H272" s="14" t="s">
        <v>20</v>
      </c>
      <c r="I272" s="16" t="s">
        <v>40</v>
      </c>
      <c r="J272" s="14">
        <v>0.05</v>
      </c>
      <c r="K272" s="14">
        <v>30</v>
      </c>
      <c r="L272" s="14"/>
      <c r="M272" s="14" t="s">
        <v>25</v>
      </c>
      <c r="N272" s="14"/>
      <c r="O272" s="14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7"/>
      <c r="AA272" s="18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9"/>
      <c r="AP272" s="14"/>
      <c r="AQ272" s="14"/>
      <c r="AR272" s="14"/>
      <c r="AS272" s="14"/>
      <c r="AT272" s="14"/>
      <c r="AU272" s="14"/>
      <c r="AV272" s="19"/>
      <c r="AW272" s="20"/>
      <c r="AX272" s="21">
        <v>78.7</v>
      </c>
    </row>
    <row r="273" spans="1:50" ht="13" x14ac:dyDescent="0.35">
      <c r="A273" s="14"/>
      <c r="B273" s="26"/>
      <c r="C273" s="14"/>
      <c r="D273" s="14"/>
      <c r="E273" s="15">
        <v>507.47367000000003</v>
      </c>
      <c r="F273" s="14" t="s">
        <v>39</v>
      </c>
      <c r="G273" s="30">
        <v>59.890500000000003</v>
      </c>
      <c r="H273" s="14" t="s">
        <v>20</v>
      </c>
      <c r="I273" s="16" t="s">
        <v>40</v>
      </c>
      <c r="J273" s="14">
        <v>0.1</v>
      </c>
      <c r="K273" s="14">
        <v>30</v>
      </c>
      <c r="L273" s="14"/>
      <c r="M273" s="14" t="s">
        <v>25</v>
      </c>
      <c r="N273" s="14"/>
      <c r="O273" s="14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7"/>
      <c r="AA273" s="18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9"/>
      <c r="AP273" s="14"/>
      <c r="AQ273" s="14"/>
      <c r="AR273" s="14"/>
      <c r="AS273" s="14"/>
      <c r="AT273" s="14"/>
      <c r="AU273" s="14"/>
      <c r="AV273" s="19"/>
      <c r="AW273" s="20"/>
      <c r="AX273" s="21">
        <v>87.4</v>
      </c>
    </row>
    <row r="274" spans="1:50" ht="13" x14ac:dyDescent="0.35">
      <c r="A274" s="14"/>
      <c r="B274" s="26"/>
      <c r="C274" s="14"/>
      <c r="D274" s="14"/>
      <c r="E274" s="15">
        <v>507.47367000000003</v>
      </c>
      <c r="F274" s="14" t="s">
        <v>39</v>
      </c>
      <c r="G274" s="30">
        <v>59.890500000000003</v>
      </c>
      <c r="H274" s="14" t="s">
        <v>20</v>
      </c>
      <c r="I274" s="16" t="s">
        <v>40</v>
      </c>
      <c r="J274" s="14">
        <v>0.5</v>
      </c>
      <c r="K274" s="14">
        <v>30</v>
      </c>
      <c r="L274" s="14"/>
      <c r="M274" s="14" t="s">
        <v>25</v>
      </c>
      <c r="N274" s="14"/>
      <c r="O274" s="14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7"/>
      <c r="AA274" s="18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9"/>
      <c r="AP274" s="14"/>
      <c r="AQ274" s="14"/>
      <c r="AR274" s="14"/>
      <c r="AS274" s="14"/>
      <c r="AT274" s="14"/>
      <c r="AU274" s="14"/>
      <c r="AV274" s="19"/>
      <c r="AW274" s="20"/>
      <c r="AX274" s="21">
        <v>94.5</v>
      </c>
    </row>
    <row r="275" spans="1:50" ht="13" x14ac:dyDescent="0.35">
      <c r="A275" s="14"/>
      <c r="B275" s="26"/>
      <c r="C275" s="14"/>
      <c r="D275" s="14"/>
      <c r="E275" s="15">
        <v>507.47367000000003</v>
      </c>
      <c r="F275" s="14" t="s">
        <v>39</v>
      </c>
      <c r="G275" s="30">
        <v>59.890500000000003</v>
      </c>
      <c r="H275" s="14" t="s">
        <v>20</v>
      </c>
      <c r="I275" s="16" t="s">
        <v>40</v>
      </c>
      <c r="J275" s="14">
        <v>3.0000000000000001E-3</v>
      </c>
      <c r="K275" s="14">
        <v>30</v>
      </c>
      <c r="L275" s="14"/>
      <c r="M275" s="14" t="s">
        <v>26</v>
      </c>
      <c r="N275" s="14"/>
      <c r="O275" s="14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7"/>
      <c r="AA275" s="18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9"/>
      <c r="AP275" s="14"/>
      <c r="AQ275" s="14"/>
      <c r="AR275" s="14"/>
      <c r="AS275" s="14"/>
      <c r="AT275" s="14"/>
      <c r="AU275" s="14"/>
      <c r="AV275" s="19"/>
      <c r="AW275" s="20"/>
      <c r="AX275" s="21">
        <v>50.9</v>
      </c>
    </row>
    <row r="276" spans="1:50" ht="13" x14ac:dyDescent="0.35">
      <c r="A276" s="14"/>
      <c r="B276" s="26"/>
      <c r="C276" s="14"/>
      <c r="D276" s="14"/>
      <c r="E276" s="15">
        <v>507.47367000000003</v>
      </c>
      <c r="F276" s="14" t="s">
        <v>39</v>
      </c>
      <c r="G276" s="30">
        <v>59.890500000000003</v>
      </c>
      <c r="H276" s="14" t="s">
        <v>20</v>
      </c>
      <c r="I276" s="16" t="s">
        <v>40</v>
      </c>
      <c r="J276" s="14">
        <v>8.9999999999999993E-3</v>
      </c>
      <c r="K276" s="14">
        <v>30</v>
      </c>
      <c r="L276" s="14"/>
      <c r="M276" s="14" t="s">
        <v>26</v>
      </c>
      <c r="N276" s="14"/>
      <c r="O276" s="14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7"/>
      <c r="AA276" s="18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9"/>
      <c r="AP276" s="14"/>
      <c r="AQ276" s="14"/>
      <c r="AR276" s="14"/>
      <c r="AS276" s="14"/>
      <c r="AT276" s="14"/>
      <c r="AU276" s="14"/>
      <c r="AV276" s="19"/>
      <c r="AW276" s="20"/>
      <c r="AX276" s="21">
        <v>60.8</v>
      </c>
    </row>
    <row r="277" spans="1:50" ht="13" x14ac:dyDescent="0.35">
      <c r="A277" s="14"/>
      <c r="B277" s="26"/>
      <c r="C277" s="14"/>
      <c r="D277" s="14"/>
      <c r="E277" s="15">
        <v>507.47367000000003</v>
      </c>
      <c r="F277" s="14" t="s">
        <v>39</v>
      </c>
      <c r="G277" s="30">
        <v>59.890500000000003</v>
      </c>
      <c r="H277" s="14" t="s">
        <v>20</v>
      </c>
      <c r="I277" s="16" t="s">
        <v>40</v>
      </c>
      <c r="J277" s="14">
        <v>0.05</v>
      </c>
      <c r="K277" s="14">
        <v>30</v>
      </c>
      <c r="L277" s="14"/>
      <c r="M277" s="14" t="s">
        <v>26</v>
      </c>
      <c r="N277" s="14"/>
      <c r="O277" s="14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7"/>
      <c r="AA277" s="18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9"/>
      <c r="AP277" s="14"/>
      <c r="AQ277" s="14"/>
      <c r="AR277" s="14"/>
      <c r="AS277" s="14"/>
      <c r="AT277" s="14"/>
      <c r="AU277" s="14"/>
      <c r="AV277" s="19"/>
      <c r="AW277" s="20"/>
      <c r="AX277" s="21">
        <v>82.3</v>
      </c>
    </row>
    <row r="278" spans="1:50" ht="13" x14ac:dyDescent="0.35">
      <c r="A278" s="14"/>
      <c r="B278" s="26"/>
      <c r="C278" s="14"/>
      <c r="D278" s="14"/>
      <c r="E278" s="15">
        <v>507.47367000000003</v>
      </c>
      <c r="F278" s="14" t="s">
        <v>39</v>
      </c>
      <c r="G278" s="30">
        <v>59.890500000000003</v>
      </c>
      <c r="H278" s="14" t="s">
        <v>20</v>
      </c>
      <c r="I278" s="16" t="s">
        <v>40</v>
      </c>
      <c r="J278" s="14">
        <v>0.1</v>
      </c>
      <c r="K278" s="14">
        <v>30</v>
      </c>
      <c r="L278" s="14"/>
      <c r="M278" s="14" t="s">
        <v>26</v>
      </c>
      <c r="N278" s="14"/>
      <c r="O278" s="14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7"/>
      <c r="AA278" s="18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9"/>
      <c r="AP278" s="14"/>
      <c r="AQ278" s="14"/>
      <c r="AR278" s="14"/>
      <c r="AS278" s="14"/>
      <c r="AT278" s="14"/>
      <c r="AU278" s="14"/>
      <c r="AV278" s="19"/>
      <c r="AW278" s="20"/>
      <c r="AX278" s="21">
        <v>86.7</v>
      </c>
    </row>
    <row r="279" spans="1:50" ht="13" x14ac:dyDescent="0.35">
      <c r="A279" s="14"/>
      <c r="B279" s="26"/>
      <c r="C279" s="14"/>
      <c r="D279" s="14"/>
      <c r="E279" s="15">
        <v>507.47367000000003</v>
      </c>
      <c r="F279" s="14" t="s">
        <v>39</v>
      </c>
      <c r="G279" s="30">
        <v>59.890500000000003</v>
      </c>
      <c r="H279" s="14" t="s">
        <v>20</v>
      </c>
      <c r="I279" s="16" t="s">
        <v>40</v>
      </c>
      <c r="J279" s="14">
        <v>0.5</v>
      </c>
      <c r="K279" s="14">
        <v>30</v>
      </c>
      <c r="L279" s="14"/>
      <c r="M279" s="14" t="s">
        <v>26</v>
      </c>
      <c r="N279" s="14"/>
      <c r="O279" s="14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7"/>
      <c r="AA279" s="18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9"/>
      <c r="AP279" s="14"/>
      <c r="AQ279" s="14"/>
      <c r="AR279" s="14"/>
      <c r="AS279" s="14"/>
      <c r="AT279" s="14"/>
      <c r="AU279" s="14"/>
      <c r="AV279" s="19"/>
      <c r="AW279" s="20"/>
      <c r="AX279" s="21">
        <v>92.7</v>
      </c>
    </row>
    <row r="280" spans="1:50" ht="15" x14ac:dyDescent="0.35">
      <c r="A280" s="14">
        <f>COUNTA($B$2:B280)</f>
        <v>25</v>
      </c>
      <c r="B280" s="26" t="s">
        <v>121</v>
      </c>
      <c r="C280" s="14" t="s">
        <v>18</v>
      </c>
      <c r="D280" s="14" t="s">
        <v>122</v>
      </c>
      <c r="E280" s="15">
        <v>535.52687000000003</v>
      </c>
      <c r="F280" s="14" t="s">
        <v>39</v>
      </c>
      <c r="G280" s="30">
        <v>59.890500000000003</v>
      </c>
      <c r="H280" s="14" t="s">
        <v>20</v>
      </c>
      <c r="I280" s="16" t="s">
        <v>40</v>
      </c>
      <c r="J280" s="14">
        <v>3.0000000000000001E-3</v>
      </c>
      <c r="K280" s="14">
        <v>30</v>
      </c>
      <c r="L280" s="14"/>
      <c r="M280" s="14" t="s">
        <v>25</v>
      </c>
      <c r="N280" s="14" t="s">
        <v>22</v>
      </c>
      <c r="O280" s="14" t="s">
        <v>23</v>
      </c>
      <c r="P280" s="15">
        <v>-0.368093</v>
      </c>
      <c r="Q280" s="15">
        <f t="shared" si="0"/>
        <v>-10.016324623888986</v>
      </c>
      <c r="R280" s="15">
        <v>-0.16964099999999999</v>
      </c>
      <c r="S280" s="15">
        <f t="shared" si="1"/>
        <v>-4.6161685376281296</v>
      </c>
      <c r="T280" s="15">
        <f t="shared" si="25"/>
        <v>0.19845200000000002</v>
      </c>
      <c r="U280" s="15">
        <f t="shared" si="2"/>
        <v>5.4001560862608562</v>
      </c>
      <c r="V280" s="15">
        <f t="shared" si="3"/>
        <v>10.016324623888986</v>
      </c>
      <c r="W280" s="15">
        <f t="shared" si="4"/>
        <v>4.6161685376281296</v>
      </c>
      <c r="X280" s="15">
        <f t="shared" si="5"/>
        <v>7.3162465807585573</v>
      </c>
      <c r="Y280" s="15">
        <f t="shared" si="6"/>
        <v>2.7000780431304281</v>
      </c>
      <c r="Z280" s="17">
        <v>4.1181691000000002</v>
      </c>
      <c r="AA280" s="18">
        <f t="shared" si="26"/>
        <v>10.466657262819732</v>
      </c>
      <c r="AB280" s="15">
        <f t="shared" si="7"/>
        <v>-0.270380788787358</v>
      </c>
      <c r="AC280" s="15">
        <v>-1574.1632841123301</v>
      </c>
      <c r="AD280" s="15">
        <f t="shared" si="8"/>
        <v>-42835.181502164625</v>
      </c>
      <c r="AE280" s="15"/>
      <c r="AF280" s="15">
        <f t="shared" si="22"/>
        <v>9.9122068279927156</v>
      </c>
      <c r="AG280" s="15">
        <f t="shared" si="23"/>
        <v>13.907839873763299</v>
      </c>
      <c r="AH280" s="15">
        <f t="shared" si="24"/>
        <v>6.5915932930047401</v>
      </c>
      <c r="AI280" s="15"/>
      <c r="AJ280" s="15"/>
      <c r="AK280" s="15"/>
      <c r="AL280" s="15"/>
      <c r="AM280" s="15"/>
      <c r="AN280" s="15"/>
      <c r="AO280" s="19"/>
      <c r="AP280" s="14"/>
      <c r="AQ280" s="14"/>
      <c r="AR280" s="14"/>
      <c r="AS280" s="14"/>
      <c r="AT280" s="14"/>
      <c r="AU280" s="14"/>
      <c r="AV280" s="19"/>
      <c r="AW280" s="20"/>
      <c r="AX280" s="21">
        <v>59.1</v>
      </c>
    </row>
    <row r="281" spans="1:50" ht="13" x14ac:dyDescent="0.35">
      <c r="A281" s="14"/>
      <c r="B281" s="26"/>
      <c r="C281" s="14"/>
      <c r="D281" s="14"/>
      <c r="E281" s="15">
        <v>535.52687000000003</v>
      </c>
      <c r="F281" s="14" t="s">
        <v>39</v>
      </c>
      <c r="G281" s="30">
        <v>59.890500000000003</v>
      </c>
      <c r="H281" s="14" t="s">
        <v>20</v>
      </c>
      <c r="I281" s="16" t="s">
        <v>40</v>
      </c>
      <c r="J281" s="14">
        <v>8.9999999999999993E-3</v>
      </c>
      <c r="K281" s="14">
        <v>30</v>
      </c>
      <c r="L281" s="14"/>
      <c r="M281" s="14" t="s">
        <v>25</v>
      </c>
      <c r="N281" s="14"/>
      <c r="O281" s="14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7"/>
      <c r="AA281" s="18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9"/>
      <c r="AP281" s="14"/>
      <c r="AQ281" s="14"/>
      <c r="AR281" s="14"/>
      <c r="AS281" s="14"/>
      <c r="AT281" s="14"/>
      <c r="AU281" s="14"/>
      <c r="AV281" s="19"/>
      <c r="AW281" s="20"/>
      <c r="AX281" s="21">
        <v>68.2</v>
      </c>
    </row>
    <row r="282" spans="1:50" ht="13" x14ac:dyDescent="0.35">
      <c r="A282" s="14"/>
      <c r="B282" s="26"/>
      <c r="C282" s="14"/>
      <c r="D282" s="14"/>
      <c r="E282" s="15">
        <v>535.52687000000003</v>
      </c>
      <c r="F282" s="14" t="s">
        <v>39</v>
      </c>
      <c r="G282" s="30">
        <v>59.890500000000003</v>
      </c>
      <c r="H282" s="14" t="s">
        <v>20</v>
      </c>
      <c r="I282" s="16" t="s">
        <v>40</v>
      </c>
      <c r="J282" s="14">
        <v>0.05</v>
      </c>
      <c r="K282" s="14">
        <v>30</v>
      </c>
      <c r="L282" s="14"/>
      <c r="M282" s="14" t="s">
        <v>25</v>
      </c>
      <c r="N282" s="14"/>
      <c r="O282" s="14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7"/>
      <c r="AA282" s="18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9"/>
      <c r="AP282" s="14"/>
      <c r="AQ282" s="14"/>
      <c r="AR282" s="14"/>
      <c r="AS282" s="14"/>
      <c r="AT282" s="14"/>
      <c r="AU282" s="14"/>
      <c r="AV282" s="19"/>
      <c r="AW282" s="20"/>
      <c r="AX282" s="21">
        <v>83.1</v>
      </c>
    </row>
    <row r="283" spans="1:50" ht="13" x14ac:dyDescent="0.35">
      <c r="A283" s="14"/>
      <c r="B283" s="26"/>
      <c r="C283" s="14"/>
      <c r="D283" s="14"/>
      <c r="E283" s="15">
        <v>535.52687000000003</v>
      </c>
      <c r="F283" s="14" t="s">
        <v>39</v>
      </c>
      <c r="G283" s="30">
        <v>59.890500000000003</v>
      </c>
      <c r="H283" s="14" t="s">
        <v>20</v>
      </c>
      <c r="I283" s="16" t="s">
        <v>40</v>
      </c>
      <c r="J283" s="14">
        <v>0.1</v>
      </c>
      <c r="K283" s="14">
        <v>30</v>
      </c>
      <c r="L283" s="14"/>
      <c r="M283" s="14" t="s">
        <v>25</v>
      </c>
      <c r="N283" s="14"/>
      <c r="O283" s="14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7"/>
      <c r="AA283" s="18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9"/>
      <c r="AP283" s="14"/>
      <c r="AQ283" s="14"/>
      <c r="AR283" s="14"/>
      <c r="AS283" s="14"/>
      <c r="AT283" s="14"/>
      <c r="AU283" s="14"/>
      <c r="AV283" s="19"/>
      <c r="AW283" s="20"/>
      <c r="AX283" s="21">
        <v>91.3</v>
      </c>
    </row>
    <row r="284" spans="1:50" ht="13" x14ac:dyDescent="0.35">
      <c r="A284" s="14"/>
      <c r="B284" s="26"/>
      <c r="C284" s="14"/>
      <c r="D284" s="14"/>
      <c r="E284" s="15">
        <v>535.52687000000003</v>
      </c>
      <c r="F284" s="14" t="s">
        <v>39</v>
      </c>
      <c r="G284" s="30">
        <v>59.890500000000003</v>
      </c>
      <c r="H284" s="14" t="s">
        <v>20</v>
      </c>
      <c r="I284" s="16" t="s">
        <v>40</v>
      </c>
      <c r="J284" s="14">
        <v>0.5</v>
      </c>
      <c r="K284" s="14">
        <v>30</v>
      </c>
      <c r="L284" s="14"/>
      <c r="M284" s="14" t="s">
        <v>25</v>
      </c>
      <c r="N284" s="14"/>
      <c r="O284" s="14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7"/>
      <c r="AA284" s="18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9"/>
      <c r="AP284" s="14"/>
      <c r="AQ284" s="14"/>
      <c r="AR284" s="14"/>
      <c r="AS284" s="14"/>
      <c r="AT284" s="14"/>
      <c r="AU284" s="14"/>
      <c r="AV284" s="19"/>
      <c r="AW284" s="20"/>
      <c r="AX284" s="21">
        <v>97.6</v>
      </c>
    </row>
    <row r="285" spans="1:50" ht="13" x14ac:dyDescent="0.35">
      <c r="A285" s="14"/>
      <c r="B285" s="26"/>
      <c r="C285" s="14"/>
      <c r="D285" s="14"/>
      <c r="E285" s="15">
        <v>535.52687000000003</v>
      </c>
      <c r="F285" s="14" t="s">
        <v>39</v>
      </c>
      <c r="G285" s="30">
        <v>59.890500000000003</v>
      </c>
      <c r="H285" s="14" t="s">
        <v>20</v>
      </c>
      <c r="I285" s="16" t="s">
        <v>40</v>
      </c>
      <c r="J285" s="14">
        <v>3.0000000000000001E-3</v>
      </c>
      <c r="K285" s="14">
        <v>30</v>
      </c>
      <c r="L285" s="14"/>
      <c r="M285" s="14" t="s">
        <v>26</v>
      </c>
      <c r="N285" s="14"/>
      <c r="O285" s="14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7"/>
      <c r="AA285" s="18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9"/>
      <c r="AP285" s="14"/>
      <c r="AQ285" s="14"/>
      <c r="AR285" s="14"/>
      <c r="AS285" s="14"/>
      <c r="AT285" s="14"/>
      <c r="AU285" s="14"/>
      <c r="AV285" s="19"/>
      <c r="AW285" s="20"/>
      <c r="AX285" s="21">
        <v>56.2</v>
      </c>
    </row>
    <row r="286" spans="1:50" ht="13" x14ac:dyDescent="0.35">
      <c r="A286" s="14"/>
      <c r="B286" s="26"/>
      <c r="C286" s="14"/>
      <c r="D286" s="14"/>
      <c r="E286" s="15">
        <v>535.52687000000003</v>
      </c>
      <c r="F286" s="14" t="s">
        <v>39</v>
      </c>
      <c r="G286" s="30">
        <v>59.890500000000003</v>
      </c>
      <c r="H286" s="14" t="s">
        <v>20</v>
      </c>
      <c r="I286" s="16" t="s">
        <v>40</v>
      </c>
      <c r="J286" s="14">
        <v>8.9999999999999993E-3</v>
      </c>
      <c r="K286" s="14">
        <v>30</v>
      </c>
      <c r="L286" s="14"/>
      <c r="M286" s="14" t="s">
        <v>26</v>
      </c>
      <c r="N286" s="14"/>
      <c r="O286" s="14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7"/>
      <c r="AA286" s="18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9"/>
      <c r="AP286" s="14"/>
      <c r="AQ286" s="14"/>
      <c r="AR286" s="14"/>
      <c r="AS286" s="14"/>
      <c r="AT286" s="14"/>
      <c r="AU286" s="14"/>
      <c r="AV286" s="19"/>
      <c r="AW286" s="20"/>
      <c r="AX286" s="21">
        <v>71.2</v>
      </c>
    </row>
    <row r="287" spans="1:50" ht="13" x14ac:dyDescent="0.35">
      <c r="A287" s="14"/>
      <c r="B287" s="26"/>
      <c r="C287" s="14"/>
      <c r="D287" s="14"/>
      <c r="E287" s="15">
        <v>535.52687000000003</v>
      </c>
      <c r="F287" s="14" t="s">
        <v>39</v>
      </c>
      <c r="G287" s="30">
        <v>59.890500000000003</v>
      </c>
      <c r="H287" s="14" t="s">
        <v>20</v>
      </c>
      <c r="I287" s="16" t="s">
        <v>40</v>
      </c>
      <c r="J287" s="14">
        <v>0.05</v>
      </c>
      <c r="K287" s="14">
        <v>30</v>
      </c>
      <c r="L287" s="14"/>
      <c r="M287" s="14" t="s">
        <v>26</v>
      </c>
      <c r="N287" s="14"/>
      <c r="O287" s="14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7"/>
      <c r="AA287" s="18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9"/>
      <c r="AP287" s="14"/>
      <c r="AQ287" s="14"/>
      <c r="AR287" s="14"/>
      <c r="AS287" s="14"/>
      <c r="AT287" s="14"/>
      <c r="AU287" s="14"/>
      <c r="AV287" s="19"/>
      <c r="AW287" s="20"/>
      <c r="AX287" s="21">
        <v>87.4</v>
      </c>
    </row>
    <row r="288" spans="1:50" ht="13" x14ac:dyDescent="0.35">
      <c r="A288" s="14"/>
      <c r="B288" s="26"/>
      <c r="C288" s="14"/>
      <c r="D288" s="14"/>
      <c r="E288" s="15">
        <v>535.52687000000003</v>
      </c>
      <c r="F288" s="14" t="s">
        <v>39</v>
      </c>
      <c r="G288" s="30">
        <v>59.890500000000003</v>
      </c>
      <c r="H288" s="14" t="s">
        <v>20</v>
      </c>
      <c r="I288" s="16" t="s">
        <v>40</v>
      </c>
      <c r="J288" s="14">
        <v>0.1</v>
      </c>
      <c r="K288" s="14">
        <v>30</v>
      </c>
      <c r="L288" s="14"/>
      <c r="M288" s="14" t="s">
        <v>26</v>
      </c>
      <c r="N288" s="14"/>
      <c r="O288" s="14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7"/>
      <c r="AA288" s="18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9"/>
      <c r="AP288" s="14"/>
      <c r="AQ288" s="14"/>
      <c r="AR288" s="14"/>
      <c r="AS288" s="14"/>
      <c r="AT288" s="14"/>
      <c r="AU288" s="14"/>
      <c r="AV288" s="19"/>
      <c r="AW288" s="20"/>
      <c r="AX288" s="21">
        <v>90.2</v>
      </c>
    </row>
    <row r="289" spans="1:50" ht="13" x14ac:dyDescent="0.35">
      <c r="A289" s="14"/>
      <c r="B289" s="26"/>
      <c r="C289" s="14"/>
      <c r="D289" s="14"/>
      <c r="E289" s="15">
        <v>535.52687000000003</v>
      </c>
      <c r="F289" s="14" t="s">
        <v>39</v>
      </c>
      <c r="G289" s="30">
        <v>59.890500000000003</v>
      </c>
      <c r="H289" s="14" t="s">
        <v>20</v>
      </c>
      <c r="I289" s="16" t="s">
        <v>40</v>
      </c>
      <c r="J289" s="14">
        <v>0.5</v>
      </c>
      <c r="K289" s="14">
        <v>30</v>
      </c>
      <c r="L289" s="14"/>
      <c r="M289" s="14" t="s">
        <v>26</v>
      </c>
      <c r="N289" s="14"/>
      <c r="O289" s="14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7"/>
      <c r="AA289" s="18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9"/>
      <c r="AP289" s="14"/>
      <c r="AQ289" s="14"/>
      <c r="AR289" s="14"/>
      <c r="AS289" s="14"/>
      <c r="AT289" s="14"/>
      <c r="AU289" s="14"/>
      <c r="AV289" s="19"/>
      <c r="AW289" s="20"/>
      <c r="AX289" s="21">
        <v>94.3</v>
      </c>
    </row>
    <row r="290" spans="1:50" ht="15" x14ac:dyDescent="0.35">
      <c r="A290" s="14">
        <f>COUNTA($B$2:B290)</f>
        <v>26</v>
      </c>
      <c r="B290" s="26" t="s">
        <v>123</v>
      </c>
      <c r="C290" s="14" t="s">
        <v>18</v>
      </c>
      <c r="D290" s="14" t="s">
        <v>124</v>
      </c>
      <c r="E290" s="15">
        <v>563.58006999999998</v>
      </c>
      <c r="F290" s="14" t="s">
        <v>39</v>
      </c>
      <c r="G290" s="30">
        <v>59.890500000000003</v>
      </c>
      <c r="H290" s="14" t="s">
        <v>20</v>
      </c>
      <c r="I290" s="16" t="s">
        <v>40</v>
      </c>
      <c r="J290" s="14">
        <v>3.0000000000000001E-3</v>
      </c>
      <c r="K290" s="14">
        <v>30</v>
      </c>
      <c r="L290" s="14"/>
      <c r="M290" s="14" t="s">
        <v>25</v>
      </c>
      <c r="N290" s="14" t="s">
        <v>22</v>
      </c>
      <c r="O290" s="14" t="s">
        <v>23</v>
      </c>
      <c r="P290" s="15">
        <v>-0.35629</v>
      </c>
      <c r="Q290" s="15">
        <f t="shared" si="0"/>
        <v>-9.6951485093316272</v>
      </c>
      <c r="R290" s="15">
        <v>-0.17855499999999999</v>
      </c>
      <c r="S290" s="15">
        <f t="shared" si="1"/>
        <v>-4.8587309272887493</v>
      </c>
      <c r="T290" s="15">
        <f t="shared" si="25"/>
        <v>0.177735</v>
      </c>
      <c r="U290" s="15">
        <f t="shared" si="2"/>
        <v>4.8364175820428779</v>
      </c>
      <c r="V290" s="15">
        <f t="shared" si="3"/>
        <v>9.6951485093316272</v>
      </c>
      <c r="W290" s="15">
        <f t="shared" si="4"/>
        <v>4.8587309272887493</v>
      </c>
      <c r="X290" s="15">
        <f t="shared" si="5"/>
        <v>7.2769397183101887</v>
      </c>
      <c r="Y290" s="15">
        <f t="shared" si="6"/>
        <v>2.4182087910214389</v>
      </c>
      <c r="Z290" s="17">
        <v>2.0220622000000001</v>
      </c>
      <c r="AA290" s="18">
        <f t="shared" si="26"/>
        <v>5.1392333577325049</v>
      </c>
      <c r="AB290" s="15">
        <f t="shared" si="7"/>
        <v>-0.25283759844684389</v>
      </c>
      <c r="AC290" s="15">
        <v>-1652.8215788330699</v>
      </c>
      <c r="AD290" s="15">
        <f t="shared" si="8"/>
        <v>-44975.583558939587</v>
      </c>
      <c r="AE290" s="15"/>
      <c r="AF290" s="15">
        <f t="shared" si="22"/>
        <v>10.948982540410196</v>
      </c>
      <c r="AG290" s="15">
        <f t="shared" si="23"/>
        <v>14.889728498442969</v>
      </c>
      <c r="AH290" s="15">
        <f t="shared" si="24"/>
        <v>7.6127887801327807</v>
      </c>
      <c r="AI290" s="15"/>
      <c r="AJ290" s="15"/>
      <c r="AK290" s="15"/>
      <c r="AL290" s="15"/>
      <c r="AM290" s="15"/>
      <c r="AN290" s="15"/>
      <c r="AO290" s="19"/>
      <c r="AP290" s="14"/>
      <c r="AQ290" s="14"/>
      <c r="AR290" s="14"/>
      <c r="AS290" s="14"/>
      <c r="AT290" s="14"/>
      <c r="AU290" s="14"/>
      <c r="AV290" s="19"/>
      <c r="AW290" s="20"/>
      <c r="AX290" s="21">
        <v>63.2</v>
      </c>
    </row>
    <row r="291" spans="1:50" ht="13" x14ac:dyDescent="0.35">
      <c r="A291" s="14"/>
      <c r="B291" s="26"/>
      <c r="C291" s="14"/>
      <c r="D291" s="14"/>
      <c r="E291" s="15">
        <v>563.58006999999998</v>
      </c>
      <c r="F291" s="14" t="s">
        <v>39</v>
      </c>
      <c r="G291" s="30">
        <v>59.890500000000003</v>
      </c>
      <c r="H291" s="14" t="s">
        <v>20</v>
      </c>
      <c r="I291" s="16" t="s">
        <v>40</v>
      </c>
      <c r="J291" s="14">
        <v>8.9999999999999993E-3</v>
      </c>
      <c r="K291" s="14">
        <v>30</v>
      </c>
      <c r="L291" s="14"/>
      <c r="M291" s="14" t="s">
        <v>25</v>
      </c>
      <c r="N291" s="14"/>
      <c r="O291" s="14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7"/>
      <c r="AA291" s="18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9"/>
      <c r="AP291" s="14"/>
      <c r="AQ291" s="14"/>
      <c r="AR291" s="14"/>
      <c r="AS291" s="14"/>
      <c r="AT291" s="14"/>
      <c r="AU291" s="14"/>
      <c r="AV291" s="19"/>
      <c r="AW291" s="20"/>
      <c r="AX291" s="21">
        <v>72.8</v>
      </c>
    </row>
    <row r="292" spans="1:50" ht="13" x14ac:dyDescent="0.35">
      <c r="A292" s="14"/>
      <c r="B292" s="26"/>
      <c r="C292" s="14"/>
      <c r="D292" s="14"/>
      <c r="E292" s="15">
        <v>563.58006999999998</v>
      </c>
      <c r="F292" s="14" t="s">
        <v>39</v>
      </c>
      <c r="G292" s="30">
        <v>59.890500000000003</v>
      </c>
      <c r="H292" s="14" t="s">
        <v>20</v>
      </c>
      <c r="I292" s="16" t="s">
        <v>40</v>
      </c>
      <c r="J292" s="14">
        <v>0.05</v>
      </c>
      <c r="K292" s="14">
        <v>30</v>
      </c>
      <c r="L292" s="14"/>
      <c r="M292" s="14" t="s">
        <v>25</v>
      </c>
      <c r="N292" s="14"/>
      <c r="O292" s="14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7"/>
      <c r="AA292" s="18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9"/>
      <c r="AP292" s="14"/>
      <c r="AQ292" s="14"/>
      <c r="AR292" s="14"/>
      <c r="AS292" s="14"/>
      <c r="AT292" s="14"/>
      <c r="AU292" s="14"/>
      <c r="AV292" s="19"/>
      <c r="AW292" s="20"/>
      <c r="AX292" s="21">
        <v>87.5</v>
      </c>
    </row>
    <row r="293" spans="1:50" ht="13" x14ac:dyDescent="0.35">
      <c r="A293" s="14"/>
      <c r="B293" s="26"/>
      <c r="C293" s="14"/>
      <c r="D293" s="14"/>
      <c r="E293" s="15">
        <v>563.58006999999998</v>
      </c>
      <c r="F293" s="14" t="s">
        <v>39</v>
      </c>
      <c r="G293" s="30">
        <v>59.890500000000003</v>
      </c>
      <c r="H293" s="14" t="s">
        <v>20</v>
      </c>
      <c r="I293" s="16" t="s">
        <v>40</v>
      </c>
      <c r="J293" s="14">
        <v>0.1</v>
      </c>
      <c r="K293" s="14">
        <v>30</v>
      </c>
      <c r="L293" s="14"/>
      <c r="M293" s="14" t="s">
        <v>25</v>
      </c>
      <c r="N293" s="14"/>
      <c r="O293" s="14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7"/>
      <c r="AA293" s="18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9"/>
      <c r="AP293" s="14"/>
      <c r="AQ293" s="14"/>
      <c r="AR293" s="14"/>
      <c r="AS293" s="14"/>
      <c r="AT293" s="14"/>
      <c r="AU293" s="14"/>
      <c r="AV293" s="19"/>
      <c r="AW293" s="20"/>
      <c r="AX293" s="21">
        <v>94.7</v>
      </c>
    </row>
    <row r="294" spans="1:50" ht="13" x14ac:dyDescent="0.35">
      <c r="A294" s="14"/>
      <c r="B294" s="26"/>
      <c r="C294" s="14"/>
      <c r="D294" s="14"/>
      <c r="E294" s="15">
        <v>563.58006999999998</v>
      </c>
      <c r="F294" s="14" t="s">
        <v>39</v>
      </c>
      <c r="G294" s="30">
        <v>59.890500000000003</v>
      </c>
      <c r="H294" s="14" t="s">
        <v>20</v>
      </c>
      <c r="I294" s="16" t="s">
        <v>40</v>
      </c>
      <c r="J294" s="14">
        <v>0.5</v>
      </c>
      <c r="K294" s="14">
        <v>30</v>
      </c>
      <c r="L294" s="14"/>
      <c r="M294" s="14" t="s">
        <v>25</v>
      </c>
      <c r="N294" s="14"/>
      <c r="O294" s="14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7"/>
      <c r="AA294" s="18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9"/>
      <c r="AP294" s="14"/>
      <c r="AQ294" s="14"/>
      <c r="AR294" s="14"/>
      <c r="AS294" s="14"/>
      <c r="AT294" s="14"/>
      <c r="AU294" s="14"/>
      <c r="AV294" s="19"/>
      <c r="AW294" s="20"/>
      <c r="AX294" s="21">
        <v>99.5</v>
      </c>
    </row>
    <row r="295" spans="1:50" ht="13" x14ac:dyDescent="0.35">
      <c r="A295" s="14"/>
      <c r="B295" s="26"/>
      <c r="C295" s="14"/>
      <c r="D295" s="14"/>
      <c r="E295" s="15">
        <v>563.58006999999998</v>
      </c>
      <c r="F295" s="14" t="s">
        <v>39</v>
      </c>
      <c r="G295" s="30">
        <v>59.890500000000003</v>
      </c>
      <c r="H295" s="14" t="s">
        <v>20</v>
      </c>
      <c r="I295" s="16" t="s">
        <v>40</v>
      </c>
      <c r="J295" s="14">
        <v>3.0000000000000001E-3</v>
      </c>
      <c r="K295" s="14">
        <v>30</v>
      </c>
      <c r="L295" s="14"/>
      <c r="M295" s="14" t="s">
        <v>26</v>
      </c>
      <c r="N295" s="14"/>
      <c r="O295" s="14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7"/>
      <c r="AA295" s="18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9"/>
      <c r="AP295" s="14"/>
      <c r="AQ295" s="14"/>
      <c r="AR295" s="14"/>
      <c r="AS295" s="14"/>
      <c r="AT295" s="14"/>
      <c r="AU295" s="14"/>
      <c r="AV295" s="19"/>
      <c r="AW295" s="20"/>
      <c r="AX295" s="21">
        <v>70.8</v>
      </c>
    </row>
    <row r="296" spans="1:50" ht="13" x14ac:dyDescent="0.35">
      <c r="A296" s="14"/>
      <c r="B296" s="26"/>
      <c r="C296" s="14"/>
      <c r="D296" s="14"/>
      <c r="E296" s="15">
        <v>563.58006999999998</v>
      </c>
      <c r="F296" s="14" t="s">
        <v>39</v>
      </c>
      <c r="G296" s="30">
        <v>59.890500000000003</v>
      </c>
      <c r="H296" s="14" t="s">
        <v>20</v>
      </c>
      <c r="I296" s="16" t="s">
        <v>40</v>
      </c>
      <c r="J296" s="14">
        <v>8.9999999999999993E-3</v>
      </c>
      <c r="K296" s="14">
        <v>30</v>
      </c>
      <c r="L296" s="14"/>
      <c r="M296" s="14" t="s">
        <v>26</v>
      </c>
      <c r="N296" s="14"/>
      <c r="O296" s="14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7"/>
      <c r="AA296" s="18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9"/>
      <c r="AP296" s="14"/>
      <c r="AQ296" s="14"/>
      <c r="AR296" s="14"/>
      <c r="AS296" s="14"/>
      <c r="AT296" s="14"/>
      <c r="AU296" s="14"/>
      <c r="AV296" s="19"/>
      <c r="AW296" s="20"/>
      <c r="AX296" s="21">
        <v>78.099999999999994</v>
      </c>
    </row>
    <row r="297" spans="1:50" ht="13" x14ac:dyDescent="0.35">
      <c r="A297" s="14"/>
      <c r="B297" s="26"/>
      <c r="C297" s="14"/>
      <c r="D297" s="14"/>
      <c r="E297" s="15">
        <v>563.58006999999998</v>
      </c>
      <c r="F297" s="14" t="s">
        <v>39</v>
      </c>
      <c r="G297" s="30">
        <v>59.890500000000003</v>
      </c>
      <c r="H297" s="14" t="s">
        <v>20</v>
      </c>
      <c r="I297" s="16" t="s">
        <v>40</v>
      </c>
      <c r="J297" s="14">
        <v>0.05</v>
      </c>
      <c r="K297" s="14">
        <v>30</v>
      </c>
      <c r="L297" s="14"/>
      <c r="M297" s="14" t="s">
        <v>26</v>
      </c>
      <c r="N297" s="14"/>
      <c r="O297" s="14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7"/>
      <c r="AA297" s="18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9"/>
      <c r="AP297" s="14"/>
      <c r="AQ297" s="14"/>
      <c r="AR297" s="14"/>
      <c r="AS297" s="14"/>
      <c r="AT297" s="14"/>
      <c r="AU297" s="14"/>
      <c r="AV297" s="19"/>
      <c r="AW297" s="20"/>
      <c r="AX297" s="21">
        <v>89.1</v>
      </c>
    </row>
    <row r="298" spans="1:50" ht="13" x14ac:dyDescent="0.35">
      <c r="A298" s="14"/>
      <c r="B298" s="26"/>
      <c r="C298" s="14"/>
      <c r="D298" s="14"/>
      <c r="E298" s="15">
        <v>563.58006999999998</v>
      </c>
      <c r="F298" s="14" t="s">
        <v>39</v>
      </c>
      <c r="G298" s="30">
        <v>59.890500000000003</v>
      </c>
      <c r="H298" s="14" t="s">
        <v>20</v>
      </c>
      <c r="I298" s="16" t="s">
        <v>40</v>
      </c>
      <c r="J298" s="14">
        <v>0.1</v>
      </c>
      <c r="K298" s="14">
        <v>30</v>
      </c>
      <c r="L298" s="14"/>
      <c r="M298" s="14" t="s">
        <v>26</v>
      </c>
      <c r="N298" s="14"/>
      <c r="O298" s="14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7"/>
      <c r="AA298" s="18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9"/>
      <c r="AP298" s="14"/>
      <c r="AQ298" s="14"/>
      <c r="AR298" s="14"/>
      <c r="AS298" s="14"/>
      <c r="AT298" s="14"/>
      <c r="AU298" s="14"/>
      <c r="AV298" s="19"/>
      <c r="AW298" s="20"/>
      <c r="AX298" s="21">
        <v>92.5</v>
      </c>
    </row>
    <row r="299" spans="1:50" ht="13" x14ac:dyDescent="0.35">
      <c r="A299" s="14"/>
      <c r="B299" s="26"/>
      <c r="C299" s="14"/>
      <c r="D299" s="14"/>
      <c r="E299" s="15">
        <v>563.58006999999998</v>
      </c>
      <c r="F299" s="14" t="s">
        <v>39</v>
      </c>
      <c r="G299" s="30">
        <v>59.890500000000003</v>
      </c>
      <c r="H299" s="14" t="s">
        <v>20</v>
      </c>
      <c r="I299" s="16" t="s">
        <v>40</v>
      </c>
      <c r="J299" s="14">
        <v>0.5</v>
      </c>
      <c r="K299" s="14">
        <v>30</v>
      </c>
      <c r="L299" s="14"/>
      <c r="M299" s="14" t="s">
        <v>26</v>
      </c>
      <c r="N299" s="14"/>
      <c r="O299" s="14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7"/>
      <c r="AA299" s="18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9"/>
      <c r="AP299" s="14"/>
      <c r="AQ299" s="14"/>
      <c r="AR299" s="14"/>
      <c r="AS299" s="14"/>
      <c r="AT299" s="14"/>
      <c r="AU299" s="14"/>
      <c r="AV299" s="19"/>
      <c r="AW299" s="20"/>
      <c r="AX299" s="21">
        <v>95.6</v>
      </c>
    </row>
    <row r="300" spans="1:50" ht="15" x14ac:dyDescent="0.35">
      <c r="A300" s="14">
        <f>COUNTA($B$2:B300)</f>
        <v>27</v>
      </c>
      <c r="B300" s="14" t="s">
        <v>125</v>
      </c>
      <c r="C300" s="14" t="s">
        <v>18</v>
      </c>
      <c r="D300" s="14" t="s">
        <v>126</v>
      </c>
      <c r="E300" s="15">
        <v>367.613</v>
      </c>
      <c r="F300" s="14" t="s">
        <v>39</v>
      </c>
      <c r="G300" s="30">
        <v>85.5578</v>
      </c>
      <c r="H300" s="14" t="s">
        <v>20</v>
      </c>
      <c r="I300" s="16" t="s">
        <v>41</v>
      </c>
      <c r="J300" s="14">
        <f>0.0007</f>
        <v>6.9999999999999999E-4</v>
      </c>
      <c r="K300" s="14">
        <v>25</v>
      </c>
      <c r="L300" s="14">
        <v>2</v>
      </c>
      <c r="M300" s="14" t="s">
        <v>25</v>
      </c>
      <c r="N300" s="14" t="s">
        <v>22</v>
      </c>
      <c r="O300" s="14" t="s">
        <v>23</v>
      </c>
      <c r="P300" s="15">
        <v>-0.232793</v>
      </c>
      <c r="Q300" s="15">
        <f t="shared" si="0"/>
        <v>-6.3346226583200131</v>
      </c>
      <c r="R300" s="15">
        <v>-1.7281999999999999E-2</v>
      </c>
      <c r="S300" s="15">
        <f t="shared" si="1"/>
        <v>-0.4702673567550848</v>
      </c>
      <c r="T300" s="15">
        <f t="shared" si="25"/>
        <v>0.21551100000000001</v>
      </c>
      <c r="U300" s="15">
        <f t="shared" si="2"/>
        <v>5.8643553015649283</v>
      </c>
      <c r="V300" s="15">
        <f t="shared" si="3"/>
        <v>6.3346226583200131</v>
      </c>
      <c r="W300" s="15">
        <f t="shared" si="4"/>
        <v>0.4702673567550848</v>
      </c>
      <c r="X300" s="15">
        <f t="shared" si="5"/>
        <v>3.402445007537549</v>
      </c>
      <c r="Y300" s="15">
        <f t="shared" si="6"/>
        <v>2.9321776507824642</v>
      </c>
      <c r="Z300" s="17">
        <v>1.3555915999999999</v>
      </c>
      <c r="AA300" s="18">
        <f t="shared" si="26"/>
        <v>3.4453448416087187</v>
      </c>
      <c r="AB300" s="15">
        <f t="shared" si="7"/>
        <v>1.5071798755539754</v>
      </c>
      <c r="AC300" s="15">
        <v>-1105.26001660765</v>
      </c>
      <c r="AD300" s="15">
        <f t="shared" si="8"/>
        <v>-30075.668703689429</v>
      </c>
      <c r="AE300" s="15"/>
      <c r="AF300" s="15">
        <f t="shared" si="22"/>
        <v>1.9740672987920631</v>
      </c>
      <c r="AG300" s="15">
        <f t="shared" si="23"/>
        <v>4.0418120089086438</v>
      </c>
      <c r="AH300" s="15">
        <f t="shared" si="24"/>
        <v>0.63936700137109648</v>
      </c>
      <c r="AI300" s="15"/>
      <c r="AJ300" s="15"/>
      <c r="AK300" s="15"/>
      <c r="AL300" s="15"/>
      <c r="AM300" s="15"/>
      <c r="AN300" s="15"/>
      <c r="AO300" s="19"/>
      <c r="AP300" s="14"/>
      <c r="AQ300" s="14"/>
      <c r="AR300" s="14"/>
      <c r="AS300" s="14"/>
      <c r="AT300" s="14"/>
      <c r="AU300" s="14"/>
      <c r="AV300" s="19"/>
      <c r="AW300" s="28">
        <v>558</v>
      </c>
      <c r="AX300" s="21">
        <v>28</v>
      </c>
    </row>
    <row r="301" spans="1:50" ht="13" x14ac:dyDescent="0.35">
      <c r="A301" s="14"/>
      <c r="B301" s="14"/>
      <c r="C301" s="14"/>
      <c r="D301" s="14"/>
      <c r="E301" s="15">
        <v>367.613</v>
      </c>
      <c r="F301" s="14" t="s">
        <v>39</v>
      </c>
      <c r="G301" s="30">
        <v>85.5578</v>
      </c>
      <c r="H301" s="14" t="s">
        <v>20</v>
      </c>
      <c r="I301" s="16" t="s">
        <v>41</v>
      </c>
      <c r="J301" s="17">
        <v>1.4E-3</v>
      </c>
      <c r="K301" s="14">
        <v>25</v>
      </c>
      <c r="L301" s="14">
        <v>2</v>
      </c>
      <c r="M301" s="14" t="s">
        <v>25</v>
      </c>
      <c r="N301" s="14"/>
      <c r="O301" s="14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7"/>
      <c r="AA301" s="18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9"/>
      <c r="AP301" s="14"/>
      <c r="AQ301" s="14"/>
      <c r="AR301" s="14"/>
      <c r="AS301" s="14"/>
      <c r="AT301" s="14"/>
      <c r="AU301" s="14"/>
      <c r="AV301" s="19"/>
      <c r="AW301" s="28">
        <v>423</v>
      </c>
      <c r="AX301" s="21">
        <v>45</v>
      </c>
    </row>
    <row r="302" spans="1:50" ht="13" x14ac:dyDescent="0.35">
      <c r="A302" s="14"/>
      <c r="B302" s="14"/>
      <c r="C302" s="14"/>
      <c r="D302" s="14"/>
      <c r="E302" s="15">
        <v>367.613</v>
      </c>
      <c r="F302" s="14" t="s">
        <v>39</v>
      </c>
      <c r="G302" s="30">
        <v>85.5578</v>
      </c>
      <c r="H302" s="14" t="s">
        <v>20</v>
      </c>
      <c r="I302" s="16" t="s">
        <v>41</v>
      </c>
      <c r="J302" s="17">
        <v>2.7000000000000001E-3</v>
      </c>
      <c r="K302" s="14">
        <v>25</v>
      </c>
      <c r="L302" s="14">
        <v>2</v>
      </c>
      <c r="M302" s="14" t="s">
        <v>25</v>
      </c>
      <c r="N302" s="14"/>
      <c r="O302" s="14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7"/>
      <c r="AA302" s="18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9"/>
      <c r="AP302" s="14"/>
      <c r="AQ302" s="14"/>
      <c r="AR302" s="14"/>
      <c r="AS302" s="14"/>
      <c r="AT302" s="14"/>
      <c r="AU302" s="14"/>
      <c r="AV302" s="19"/>
      <c r="AW302" s="28">
        <v>271</v>
      </c>
      <c r="AX302" s="21">
        <v>65</v>
      </c>
    </row>
    <row r="303" spans="1:50" ht="13" x14ac:dyDescent="0.35">
      <c r="A303" s="14"/>
      <c r="B303" s="14"/>
      <c r="C303" s="14"/>
      <c r="D303" s="14"/>
      <c r="E303" s="15">
        <v>367.613</v>
      </c>
      <c r="F303" s="14" t="s">
        <v>39</v>
      </c>
      <c r="G303" s="30">
        <v>85.5578</v>
      </c>
      <c r="H303" s="14" t="s">
        <v>20</v>
      </c>
      <c r="I303" s="16" t="s">
        <v>41</v>
      </c>
      <c r="J303" s="17">
        <v>8.2000000000000007E-3</v>
      </c>
      <c r="K303" s="14">
        <v>25</v>
      </c>
      <c r="L303" s="14">
        <v>2</v>
      </c>
      <c r="M303" s="14" t="s">
        <v>25</v>
      </c>
      <c r="N303" s="14"/>
      <c r="O303" s="14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7"/>
      <c r="AA303" s="18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9"/>
      <c r="AP303" s="14"/>
      <c r="AQ303" s="14"/>
      <c r="AR303" s="14"/>
      <c r="AS303" s="14"/>
      <c r="AT303" s="14"/>
      <c r="AU303" s="14"/>
      <c r="AV303" s="19"/>
      <c r="AW303" s="22">
        <v>77</v>
      </c>
      <c r="AX303" s="21">
        <v>90</v>
      </c>
    </row>
    <row r="304" spans="1:50" ht="13" x14ac:dyDescent="0.35">
      <c r="A304" s="14"/>
      <c r="B304" s="14"/>
      <c r="C304" s="14"/>
      <c r="D304" s="14"/>
      <c r="E304" s="15">
        <v>367.613</v>
      </c>
      <c r="F304" s="14" t="s">
        <v>39</v>
      </c>
      <c r="G304" s="30">
        <v>85.5578</v>
      </c>
      <c r="H304" s="14" t="s">
        <v>20</v>
      </c>
      <c r="I304" s="16" t="s">
        <v>41</v>
      </c>
      <c r="J304" s="17">
        <v>1.3599999999999999E-2</v>
      </c>
      <c r="K304" s="14">
        <v>25</v>
      </c>
      <c r="L304" s="14">
        <v>2</v>
      </c>
      <c r="M304" s="14" t="s">
        <v>25</v>
      </c>
      <c r="N304" s="14"/>
      <c r="O304" s="14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7"/>
      <c r="AA304" s="18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9"/>
      <c r="AP304" s="14"/>
      <c r="AQ304" s="14"/>
      <c r="AR304" s="14"/>
      <c r="AS304" s="14"/>
      <c r="AT304" s="14"/>
      <c r="AU304" s="14"/>
      <c r="AV304" s="19"/>
      <c r="AW304" s="28">
        <v>15</v>
      </c>
      <c r="AX304" s="21">
        <v>98</v>
      </c>
    </row>
    <row r="305" spans="1:50" ht="13" x14ac:dyDescent="0.35">
      <c r="A305" s="14"/>
      <c r="B305" s="14"/>
      <c r="C305" s="14"/>
      <c r="D305" s="14"/>
      <c r="E305" s="15">
        <v>367.613</v>
      </c>
      <c r="F305" s="14" t="s">
        <v>39</v>
      </c>
      <c r="G305" s="30">
        <v>85.5578</v>
      </c>
      <c r="H305" s="14" t="s">
        <v>20</v>
      </c>
      <c r="I305" s="16" t="s">
        <v>41</v>
      </c>
      <c r="J305" s="17">
        <v>2.7199999999999998E-2</v>
      </c>
      <c r="K305" s="14">
        <v>25</v>
      </c>
      <c r="L305" s="14">
        <v>2</v>
      </c>
      <c r="M305" s="14" t="s">
        <v>25</v>
      </c>
      <c r="N305" s="14"/>
      <c r="O305" s="14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7"/>
      <c r="AA305" s="18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9"/>
      <c r="AP305" s="14"/>
      <c r="AQ305" s="14"/>
      <c r="AR305" s="14"/>
      <c r="AS305" s="14"/>
      <c r="AT305" s="14"/>
      <c r="AU305" s="14"/>
      <c r="AV305" s="19"/>
      <c r="AW305" s="28">
        <v>12</v>
      </c>
      <c r="AX305" s="21">
        <v>99</v>
      </c>
    </row>
    <row r="306" spans="1:50" ht="13" x14ac:dyDescent="0.35">
      <c r="A306" s="14"/>
      <c r="B306" s="14"/>
      <c r="C306" s="14"/>
      <c r="D306" s="14"/>
      <c r="E306" s="15">
        <v>367.613</v>
      </c>
      <c r="F306" s="14" t="s">
        <v>39</v>
      </c>
      <c r="G306" s="30">
        <v>85.5578</v>
      </c>
      <c r="H306" s="14" t="s">
        <v>20</v>
      </c>
      <c r="I306" s="16" t="s">
        <v>41</v>
      </c>
      <c r="J306" s="17">
        <v>4.0800000000000003E-2</v>
      </c>
      <c r="K306" s="14">
        <v>25</v>
      </c>
      <c r="L306" s="14">
        <v>2</v>
      </c>
      <c r="M306" s="14" t="s">
        <v>25</v>
      </c>
      <c r="N306" s="14"/>
      <c r="O306" s="14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7"/>
      <c r="AA306" s="18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9"/>
      <c r="AP306" s="14"/>
      <c r="AQ306" s="14"/>
      <c r="AR306" s="14"/>
      <c r="AS306" s="14"/>
      <c r="AT306" s="14"/>
      <c r="AU306" s="14"/>
      <c r="AV306" s="19"/>
      <c r="AW306" s="28">
        <v>10</v>
      </c>
      <c r="AX306" s="21">
        <v>99</v>
      </c>
    </row>
    <row r="307" spans="1:50" ht="13" x14ac:dyDescent="0.35">
      <c r="A307" s="14"/>
      <c r="B307" s="14"/>
      <c r="C307" s="14"/>
      <c r="D307" s="14"/>
      <c r="E307" s="15">
        <v>367.613</v>
      </c>
      <c r="F307" s="14" t="s">
        <v>39</v>
      </c>
      <c r="G307" s="30">
        <v>85.5578</v>
      </c>
      <c r="H307" s="14" t="s">
        <v>20</v>
      </c>
      <c r="I307" s="16" t="s">
        <v>41</v>
      </c>
      <c r="J307" s="17">
        <v>5.4399999999999997E-2</v>
      </c>
      <c r="K307" s="14">
        <v>25</v>
      </c>
      <c r="L307" s="14">
        <v>2</v>
      </c>
      <c r="M307" s="14" t="s">
        <v>25</v>
      </c>
      <c r="N307" s="14"/>
      <c r="O307" s="14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7"/>
      <c r="AA307" s="18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9"/>
      <c r="AP307" s="14"/>
      <c r="AQ307" s="14"/>
      <c r="AR307" s="14"/>
      <c r="AS307" s="14"/>
      <c r="AT307" s="14"/>
      <c r="AU307" s="14"/>
      <c r="AV307" s="19"/>
      <c r="AW307" s="28">
        <v>8</v>
      </c>
      <c r="AX307" s="21">
        <v>99</v>
      </c>
    </row>
    <row r="308" spans="1:50" ht="13" x14ac:dyDescent="0.35">
      <c r="A308" s="14"/>
      <c r="B308" s="14"/>
      <c r="C308" s="14"/>
      <c r="D308" s="14"/>
      <c r="E308" s="15">
        <v>367.613</v>
      </c>
      <c r="F308" s="14" t="s">
        <v>39</v>
      </c>
      <c r="G308" s="30">
        <v>85.5578</v>
      </c>
      <c r="H308" s="14" t="s">
        <v>20</v>
      </c>
      <c r="I308" s="16" t="s">
        <v>41</v>
      </c>
      <c r="J308" s="14">
        <f>0.0007</f>
        <v>6.9999999999999999E-4</v>
      </c>
      <c r="K308" s="14">
        <v>25</v>
      </c>
      <c r="L308" s="14">
        <v>2</v>
      </c>
      <c r="M308" s="14" t="s">
        <v>26</v>
      </c>
      <c r="N308" s="14"/>
      <c r="O308" s="14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7"/>
      <c r="AA308" s="18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9"/>
      <c r="AP308" s="14"/>
      <c r="AQ308" s="14"/>
      <c r="AR308" s="14"/>
      <c r="AS308" s="14"/>
      <c r="AT308" s="14"/>
      <c r="AU308" s="14"/>
      <c r="AV308" s="19"/>
      <c r="AW308" s="20"/>
      <c r="AX308" s="21">
        <v>34</v>
      </c>
    </row>
    <row r="309" spans="1:50" ht="13" x14ac:dyDescent="0.35">
      <c r="A309" s="14"/>
      <c r="B309" s="14"/>
      <c r="C309" s="14"/>
      <c r="D309" s="14"/>
      <c r="E309" s="15">
        <v>367.613</v>
      </c>
      <c r="F309" s="14" t="s">
        <v>39</v>
      </c>
      <c r="G309" s="30">
        <v>85.5578</v>
      </c>
      <c r="H309" s="14" t="s">
        <v>20</v>
      </c>
      <c r="I309" s="16" t="s">
        <v>41</v>
      </c>
      <c r="J309" s="17">
        <v>1.4E-3</v>
      </c>
      <c r="K309" s="14">
        <v>25</v>
      </c>
      <c r="L309" s="14">
        <v>2</v>
      </c>
      <c r="M309" s="14" t="s">
        <v>26</v>
      </c>
      <c r="N309" s="14"/>
      <c r="O309" s="14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7"/>
      <c r="AA309" s="18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9"/>
      <c r="AP309" s="14"/>
      <c r="AQ309" s="14"/>
      <c r="AR309" s="14"/>
      <c r="AS309" s="14"/>
      <c r="AT309" s="14"/>
      <c r="AU309" s="14"/>
      <c r="AV309" s="19"/>
      <c r="AW309" s="20"/>
      <c r="AX309" s="21">
        <v>49</v>
      </c>
    </row>
    <row r="310" spans="1:50" ht="13" x14ac:dyDescent="0.35">
      <c r="A310" s="14"/>
      <c r="B310" s="14"/>
      <c r="C310" s="14"/>
      <c r="D310" s="14"/>
      <c r="E310" s="15">
        <v>367.613</v>
      </c>
      <c r="F310" s="14" t="s">
        <v>39</v>
      </c>
      <c r="G310" s="30">
        <v>85.5578</v>
      </c>
      <c r="H310" s="14" t="s">
        <v>20</v>
      </c>
      <c r="I310" s="16" t="s">
        <v>41</v>
      </c>
      <c r="J310" s="17">
        <v>2.7000000000000001E-3</v>
      </c>
      <c r="K310" s="14">
        <v>25</v>
      </c>
      <c r="L310" s="14">
        <v>2</v>
      </c>
      <c r="M310" s="14" t="s">
        <v>26</v>
      </c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20"/>
      <c r="AX310" s="21">
        <v>66</v>
      </c>
    </row>
    <row r="311" spans="1:50" ht="13" x14ac:dyDescent="0.35">
      <c r="A311" s="14"/>
      <c r="B311" s="14"/>
      <c r="C311" s="14"/>
      <c r="D311" s="14"/>
      <c r="E311" s="15">
        <v>367.613</v>
      </c>
      <c r="F311" s="14" t="s">
        <v>39</v>
      </c>
      <c r="G311" s="30">
        <v>85.5578</v>
      </c>
      <c r="H311" s="14" t="s">
        <v>20</v>
      </c>
      <c r="I311" s="16" t="s">
        <v>41</v>
      </c>
      <c r="J311" s="17">
        <v>8.2000000000000007E-3</v>
      </c>
      <c r="K311" s="14">
        <v>25</v>
      </c>
      <c r="L311" s="14">
        <v>2</v>
      </c>
      <c r="M311" s="14" t="s">
        <v>26</v>
      </c>
      <c r="N311" s="14"/>
      <c r="O311" s="14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7"/>
      <c r="AA311" s="18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9"/>
      <c r="AP311" s="14"/>
      <c r="AQ311" s="14"/>
      <c r="AR311" s="14"/>
      <c r="AS311" s="14"/>
      <c r="AT311" s="14"/>
      <c r="AU311" s="14"/>
      <c r="AV311" s="19"/>
      <c r="AW311" s="20"/>
      <c r="AX311" s="21">
        <v>90</v>
      </c>
    </row>
    <row r="312" spans="1:50" ht="13" x14ac:dyDescent="0.35">
      <c r="A312" s="14"/>
      <c r="B312" s="14"/>
      <c r="C312" s="14"/>
      <c r="D312" s="14"/>
      <c r="E312" s="15">
        <v>367.613</v>
      </c>
      <c r="F312" s="14" t="s">
        <v>39</v>
      </c>
      <c r="G312" s="30">
        <v>85.5578</v>
      </c>
      <c r="H312" s="14" t="s">
        <v>20</v>
      </c>
      <c r="I312" s="16" t="s">
        <v>41</v>
      </c>
      <c r="J312" s="17">
        <v>1.3599999999999999E-2</v>
      </c>
      <c r="K312" s="14">
        <v>25</v>
      </c>
      <c r="L312" s="14">
        <v>2</v>
      </c>
      <c r="M312" s="14" t="s">
        <v>26</v>
      </c>
      <c r="N312" s="14"/>
      <c r="O312" s="14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7"/>
      <c r="AA312" s="18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9"/>
      <c r="AP312" s="14"/>
      <c r="AQ312" s="14"/>
      <c r="AR312" s="14"/>
      <c r="AS312" s="14"/>
      <c r="AT312" s="14"/>
      <c r="AU312" s="14"/>
      <c r="AV312" s="19"/>
      <c r="AW312" s="20"/>
      <c r="AX312" s="21">
        <v>98</v>
      </c>
    </row>
    <row r="313" spans="1:50" ht="13" x14ac:dyDescent="0.35">
      <c r="A313" s="14"/>
      <c r="B313" s="14"/>
      <c r="C313" s="14"/>
      <c r="D313" s="14"/>
      <c r="E313" s="15">
        <v>367.613</v>
      </c>
      <c r="F313" s="14" t="s">
        <v>39</v>
      </c>
      <c r="G313" s="30">
        <v>85.5578</v>
      </c>
      <c r="H313" s="14" t="s">
        <v>20</v>
      </c>
      <c r="I313" s="16" t="s">
        <v>41</v>
      </c>
      <c r="J313" s="17">
        <v>2.7199999999999998E-2</v>
      </c>
      <c r="K313" s="14">
        <v>25</v>
      </c>
      <c r="L313" s="14">
        <v>2</v>
      </c>
      <c r="M313" s="14" t="s">
        <v>26</v>
      </c>
      <c r="N313" s="14"/>
      <c r="O313" s="14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7"/>
      <c r="AA313" s="18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9"/>
      <c r="AP313" s="14"/>
      <c r="AQ313" s="14"/>
      <c r="AR313" s="14"/>
      <c r="AS313" s="14"/>
      <c r="AT313" s="14"/>
      <c r="AU313" s="14"/>
      <c r="AV313" s="19"/>
      <c r="AW313" s="20"/>
      <c r="AX313" s="21">
        <v>99</v>
      </c>
    </row>
    <row r="314" spans="1:50" ht="13" x14ac:dyDescent="0.35">
      <c r="A314" s="14"/>
      <c r="B314" s="14"/>
      <c r="C314" s="14"/>
      <c r="D314" s="14"/>
      <c r="E314" s="15">
        <v>367.613</v>
      </c>
      <c r="F314" s="14" t="s">
        <v>39</v>
      </c>
      <c r="G314" s="30">
        <v>85.5578</v>
      </c>
      <c r="H314" s="14" t="s">
        <v>20</v>
      </c>
      <c r="I314" s="16" t="s">
        <v>41</v>
      </c>
      <c r="J314" s="17">
        <v>4.0800000000000003E-2</v>
      </c>
      <c r="K314" s="14">
        <v>25</v>
      </c>
      <c r="L314" s="14">
        <v>2</v>
      </c>
      <c r="M314" s="14" t="s">
        <v>26</v>
      </c>
      <c r="N314" s="14"/>
      <c r="O314" s="14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7"/>
      <c r="AA314" s="18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9"/>
      <c r="AP314" s="14"/>
      <c r="AQ314" s="14"/>
      <c r="AR314" s="14"/>
      <c r="AS314" s="14"/>
      <c r="AT314" s="14"/>
      <c r="AU314" s="14"/>
      <c r="AV314" s="19"/>
      <c r="AW314" s="20"/>
      <c r="AX314" s="21">
        <v>99</v>
      </c>
    </row>
    <row r="315" spans="1:50" ht="13" x14ac:dyDescent="0.35">
      <c r="A315" s="14"/>
      <c r="B315" s="14"/>
      <c r="C315" s="14"/>
      <c r="D315" s="14"/>
      <c r="E315" s="15">
        <v>367.613</v>
      </c>
      <c r="F315" s="14" t="s">
        <v>39</v>
      </c>
      <c r="G315" s="30">
        <v>85.5578</v>
      </c>
      <c r="H315" s="14" t="s">
        <v>20</v>
      </c>
      <c r="I315" s="16" t="s">
        <v>41</v>
      </c>
      <c r="J315" s="17">
        <v>5.4399999999999997E-2</v>
      </c>
      <c r="K315" s="14">
        <v>25</v>
      </c>
      <c r="L315" s="14">
        <v>2</v>
      </c>
      <c r="M315" s="14" t="s">
        <v>26</v>
      </c>
      <c r="N315" s="14"/>
      <c r="O315" s="14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7"/>
      <c r="AA315" s="18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9"/>
      <c r="AP315" s="14"/>
      <c r="AQ315" s="14"/>
      <c r="AR315" s="14"/>
      <c r="AS315" s="14"/>
      <c r="AT315" s="14"/>
      <c r="AU315" s="14"/>
      <c r="AV315" s="19"/>
      <c r="AW315" s="20"/>
      <c r="AX315" s="21">
        <v>99</v>
      </c>
    </row>
    <row r="316" spans="1:50" ht="15" x14ac:dyDescent="0.35">
      <c r="A316" s="14">
        <f>COUNTA($B$2:B316)</f>
        <v>28</v>
      </c>
      <c r="B316" s="14" t="s">
        <v>127</v>
      </c>
      <c r="C316" s="14" t="s">
        <v>18</v>
      </c>
      <c r="D316" s="14" t="s">
        <v>128</v>
      </c>
      <c r="E316" s="15">
        <v>364.44799999999998</v>
      </c>
      <c r="F316" s="14" t="s">
        <v>19</v>
      </c>
      <c r="G316" s="30">
        <v>0.5</v>
      </c>
      <c r="H316" s="14" t="s">
        <v>35</v>
      </c>
      <c r="I316" s="16" t="s">
        <v>36</v>
      </c>
      <c r="J316" s="14">
        <v>6.8596891737641594E-2</v>
      </c>
      <c r="K316" s="14">
        <v>25</v>
      </c>
      <c r="L316" s="14">
        <v>8</v>
      </c>
      <c r="M316" s="14" t="s">
        <v>25</v>
      </c>
      <c r="N316" s="14" t="s">
        <v>22</v>
      </c>
      <c r="O316" s="14" t="s">
        <v>23</v>
      </c>
      <c r="P316" s="15">
        <v>-0.33841599999999999</v>
      </c>
      <c r="Q316" s="15">
        <f t="shared" si="0"/>
        <v>-9.208772005764887</v>
      </c>
      <c r="R316" s="15">
        <v>-0.14757300000000001</v>
      </c>
      <c r="S316" s="15">
        <f t="shared" si="1"/>
        <v>-4.015667436547746</v>
      </c>
      <c r="T316" s="15">
        <f t="shared" si="25"/>
        <v>0.19084299999999998</v>
      </c>
      <c r="U316" s="15">
        <f t="shared" si="2"/>
        <v>5.1931045692171409</v>
      </c>
      <c r="V316" s="15">
        <f t="shared" si="3"/>
        <v>9.208772005764887</v>
      </c>
      <c r="W316" s="15">
        <f t="shared" si="4"/>
        <v>4.015667436547746</v>
      </c>
      <c r="X316" s="15">
        <f t="shared" si="5"/>
        <v>6.6122197211563165</v>
      </c>
      <c r="Y316" s="15">
        <f t="shared" si="6"/>
        <v>2.5965522846085705</v>
      </c>
      <c r="Z316" s="17">
        <v>14.9123678</v>
      </c>
      <c r="AA316" s="18">
        <f t="shared" si="26"/>
        <v>37.900979525029484</v>
      </c>
      <c r="AB316" s="15">
        <f t="shared" si="7"/>
        <v>-0.22315340469243147</v>
      </c>
      <c r="AC316" s="15">
        <v>-804.09297189815697</v>
      </c>
      <c r="AD316" s="15">
        <f t="shared" si="8"/>
        <v>-21880.492794808877</v>
      </c>
      <c r="AE316" s="15"/>
      <c r="AF316" s="15">
        <f t="shared" si="22"/>
        <v>8.4191352317481858</v>
      </c>
      <c r="AG316" s="15">
        <f t="shared" si="23"/>
        <v>12.049814127902415</v>
      </c>
      <c r="AH316" s="15">
        <f t="shared" si="24"/>
        <v>5.4375944067460988</v>
      </c>
      <c r="AI316" s="15"/>
      <c r="AJ316" s="15"/>
      <c r="AK316" s="15"/>
      <c r="AL316" s="15"/>
      <c r="AM316" s="15"/>
      <c r="AN316" s="15"/>
      <c r="AO316" s="19"/>
      <c r="AP316" s="14"/>
      <c r="AQ316" s="14"/>
      <c r="AR316" s="14"/>
      <c r="AS316" s="14"/>
      <c r="AT316" s="14"/>
      <c r="AU316" s="14"/>
      <c r="AV316" s="19"/>
      <c r="AW316" s="20"/>
      <c r="AX316" s="21">
        <v>66.099999999999994</v>
      </c>
    </row>
    <row r="317" spans="1:50" ht="13" x14ac:dyDescent="0.35">
      <c r="A317" s="14"/>
      <c r="B317" s="14"/>
      <c r="C317" s="14"/>
      <c r="D317" s="14"/>
      <c r="E317" s="15">
        <v>364.44799999999998</v>
      </c>
      <c r="F317" s="14" t="s">
        <v>19</v>
      </c>
      <c r="G317" s="30">
        <v>0.5</v>
      </c>
      <c r="H317" s="14" t="s">
        <v>35</v>
      </c>
      <c r="I317" s="16" t="s">
        <v>36</v>
      </c>
      <c r="J317" s="14">
        <v>0.13719378347528319</v>
      </c>
      <c r="K317" s="14">
        <v>25</v>
      </c>
      <c r="L317" s="14">
        <v>8</v>
      </c>
      <c r="M317" s="14" t="s">
        <v>25</v>
      </c>
      <c r="N317" s="14"/>
      <c r="O317" s="14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7"/>
      <c r="AA317" s="18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9"/>
      <c r="AP317" s="14"/>
      <c r="AQ317" s="14"/>
      <c r="AR317" s="14"/>
      <c r="AS317" s="14"/>
      <c r="AT317" s="14"/>
      <c r="AU317" s="14"/>
      <c r="AV317" s="19"/>
      <c r="AW317" s="20"/>
      <c r="AX317" s="21">
        <v>73</v>
      </c>
    </row>
    <row r="318" spans="1:50" ht="13" x14ac:dyDescent="0.35">
      <c r="A318" s="14"/>
      <c r="B318" s="14"/>
      <c r="C318" s="14"/>
      <c r="D318" s="14"/>
      <c r="E318" s="15">
        <v>364.44799999999998</v>
      </c>
      <c r="F318" s="14" t="s">
        <v>19</v>
      </c>
      <c r="G318" s="30">
        <v>0.5</v>
      </c>
      <c r="H318" s="14" t="s">
        <v>35</v>
      </c>
      <c r="I318" s="16" t="s">
        <v>36</v>
      </c>
      <c r="J318" s="14">
        <v>0.27438756695056638</v>
      </c>
      <c r="K318" s="14">
        <v>25</v>
      </c>
      <c r="L318" s="14">
        <v>8</v>
      </c>
      <c r="M318" s="14" t="s">
        <v>25</v>
      </c>
      <c r="N318" s="14"/>
      <c r="O318" s="14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7"/>
      <c r="AA318" s="18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9"/>
      <c r="AP318" s="14"/>
      <c r="AQ318" s="14"/>
      <c r="AR318" s="14"/>
      <c r="AS318" s="14"/>
      <c r="AT318" s="14"/>
      <c r="AU318" s="14"/>
      <c r="AV318" s="19"/>
      <c r="AW318" s="20"/>
      <c r="AX318" s="21">
        <v>79.989999999999995</v>
      </c>
    </row>
    <row r="319" spans="1:50" ht="13" x14ac:dyDescent="0.35">
      <c r="A319" s="14"/>
      <c r="B319" s="14"/>
      <c r="C319" s="14"/>
      <c r="D319" s="14"/>
      <c r="E319" s="15">
        <v>364.44799999999998</v>
      </c>
      <c r="F319" s="14" t="s">
        <v>19</v>
      </c>
      <c r="G319" s="30">
        <v>0.5</v>
      </c>
      <c r="H319" s="14" t="s">
        <v>35</v>
      </c>
      <c r="I319" s="16" t="s">
        <v>36</v>
      </c>
      <c r="J319" s="14">
        <v>0.54877513390113275</v>
      </c>
      <c r="K319" s="14">
        <v>25</v>
      </c>
      <c r="L319" s="14">
        <v>8</v>
      </c>
      <c r="M319" s="14" t="s">
        <v>25</v>
      </c>
      <c r="N319" s="14"/>
      <c r="O319" s="14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7"/>
      <c r="AA319" s="18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9"/>
      <c r="AP319" s="14"/>
      <c r="AQ319" s="14"/>
      <c r="AR319" s="14"/>
      <c r="AS319" s="14"/>
      <c r="AT319" s="14"/>
      <c r="AU319" s="14"/>
      <c r="AV319" s="19"/>
      <c r="AW319" s="20"/>
      <c r="AX319" s="21">
        <v>839</v>
      </c>
    </row>
    <row r="320" spans="1:50" ht="13" x14ac:dyDescent="0.35">
      <c r="A320" s="14"/>
      <c r="B320" s="14"/>
      <c r="C320" s="14"/>
      <c r="D320" s="14"/>
      <c r="E320" s="15">
        <v>364.44799999999998</v>
      </c>
      <c r="F320" s="14" t="s">
        <v>19</v>
      </c>
      <c r="G320" s="30">
        <v>0.5</v>
      </c>
      <c r="H320" s="14" t="s">
        <v>35</v>
      </c>
      <c r="I320" s="16" t="s">
        <v>36</v>
      </c>
      <c r="J320" s="14">
        <v>6.8596891737641594E-2</v>
      </c>
      <c r="K320" s="14">
        <v>25</v>
      </c>
      <c r="L320" s="14">
        <v>8</v>
      </c>
      <c r="M320" s="14" t="s">
        <v>26</v>
      </c>
      <c r="N320" s="14"/>
      <c r="O320" s="14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7"/>
      <c r="AA320" s="18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9"/>
      <c r="AP320" s="14"/>
      <c r="AQ320" s="14"/>
      <c r="AR320" s="14"/>
      <c r="AS320" s="14"/>
      <c r="AT320" s="14"/>
      <c r="AU320" s="14"/>
      <c r="AV320" s="19"/>
      <c r="AW320" s="20"/>
      <c r="AX320" s="21">
        <v>68.3</v>
      </c>
    </row>
    <row r="321" spans="1:50" ht="13" x14ac:dyDescent="0.35">
      <c r="A321" s="14"/>
      <c r="B321" s="14"/>
      <c r="C321" s="14"/>
      <c r="D321" s="14"/>
      <c r="E321" s="15">
        <v>364.44799999999998</v>
      </c>
      <c r="F321" s="14" t="s">
        <v>19</v>
      </c>
      <c r="G321" s="30">
        <v>0.5</v>
      </c>
      <c r="H321" s="14" t="s">
        <v>35</v>
      </c>
      <c r="I321" s="16" t="s">
        <v>36</v>
      </c>
      <c r="J321" s="14">
        <v>0.13719378347528319</v>
      </c>
      <c r="K321" s="14">
        <v>25</v>
      </c>
      <c r="L321" s="14">
        <v>8</v>
      </c>
      <c r="M321" s="14" t="s">
        <v>26</v>
      </c>
      <c r="N321" s="14"/>
      <c r="O321" s="14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7"/>
      <c r="AA321" s="18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9"/>
      <c r="AP321" s="14"/>
      <c r="AQ321" s="14"/>
      <c r="AR321" s="14"/>
      <c r="AS321" s="14"/>
      <c r="AT321" s="14"/>
      <c r="AU321" s="14"/>
      <c r="AV321" s="19"/>
      <c r="AW321" s="20"/>
      <c r="AX321" s="21">
        <v>75.2</v>
      </c>
    </row>
    <row r="322" spans="1:50" ht="13" x14ac:dyDescent="0.35">
      <c r="A322" s="14"/>
      <c r="B322" s="14"/>
      <c r="C322" s="14"/>
      <c r="D322" s="14"/>
      <c r="E322" s="15">
        <v>364.44799999999998</v>
      </c>
      <c r="F322" s="14" t="s">
        <v>19</v>
      </c>
      <c r="G322" s="30">
        <v>0.5</v>
      </c>
      <c r="H322" s="14" t="s">
        <v>35</v>
      </c>
      <c r="I322" s="16" t="s">
        <v>36</v>
      </c>
      <c r="J322" s="14">
        <v>0.27438756695056638</v>
      </c>
      <c r="K322" s="14">
        <v>25</v>
      </c>
      <c r="L322" s="14">
        <v>8</v>
      </c>
      <c r="M322" s="14" t="s">
        <v>26</v>
      </c>
      <c r="N322" s="14"/>
      <c r="O322" s="14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7"/>
      <c r="AA322" s="18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9"/>
      <c r="AP322" s="14"/>
      <c r="AQ322" s="14"/>
      <c r="AR322" s="14"/>
      <c r="AS322" s="14"/>
      <c r="AT322" s="14"/>
      <c r="AU322" s="14"/>
      <c r="AV322" s="19"/>
      <c r="AW322" s="20"/>
      <c r="AX322" s="21">
        <v>79.7</v>
      </c>
    </row>
    <row r="323" spans="1:50" ht="13" x14ac:dyDescent="0.35">
      <c r="A323" s="14"/>
      <c r="B323" s="14"/>
      <c r="C323" s="14"/>
      <c r="D323" s="14"/>
      <c r="E323" s="15">
        <v>364.44799999999998</v>
      </c>
      <c r="F323" s="14" t="s">
        <v>19</v>
      </c>
      <c r="G323" s="30">
        <v>0.5</v>
      </c>
      <c r="H323" s="14" t="s">
        <v>35</v>
      </c>
      <c r="I323" s="16" t="s">
        <v>36</v>
      </c>
      <c r="J323" s="14">
        <v>0.54877513390113275</v>
      </c>
      <c r="K323" s="14">
        <v>25</v>
      </c>
      <c r="L323" s="14">
        <v>8</v>
      </c>
      <c r="M323" s="14" t="s">
        <v>26</v>
      </c>
      <c r="N323" s="14"/>
      <c r="O323" s="14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7"/>
      <c r="AA323" s="18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9"/>
      <c r="AP323" s="14"/>
      <c r="AQ323" s="14"/>
      <c r="AR323" s="14"/>
      <c r="AS323" s="14"/>
      <c r="AT323" s="14"/>
      <c r="AU323" s="14"/>
      <c r="AV323" s="19"/>
      <c r="AW323" s="20"/>
      <c r="AX323" s="21">
        <v>82.6</v>
      </c>
    </row>
    <row r="324" spans="1:50" ht="15" x14ac:dyDescent="0.35">
      <c r="A324" s="14">
        <f>COUNTA($B$2:B324)</f>
        <v>29</v>
      </c>
      <c r="B324" s="26" t="s">
        <v>129</v>
      </c>
      <c r="C324" s="14" t="s">
        <v>18</v>
      </c>
      <c r="D324" s="14" t="s">
        <v>130</v>
      </c>
      <c r="E324" s="15">
        <v>583.56706999999994</v>
      </c>
      <c r="F324" s="14" t="s">
        <v>19</v>
      </c>
      <c r="G324" s="30">
        <v>4.9369199999999998</v>
      </c>
      <c r="H324" s="14" t="s">
        <v>20</v>
      </c>
      <c r="I324" s="16" t="s">
        <v>42</v>
      </c>
      <c r="J324" s="14">
        <v>2E-3</v>
      </c>
      <c r="K324" s="14" t="s">
        <v>29</v>
      </c>
      <c r="L324" s="14" t="s">
        <v>29</v>
      </c>
      <c r="M324" s="14" t="s">
        <v>26</v>
      </c>
      <c r="N324" s="14" t="s">
        <v>22</v>
      </c>
      <c r="O324" s="14" t="s">
        <v>23</v>
      </c>
      <c r="P324" s="15">
        <v>-0.36092099999999999</v>
      </c>
      <c r="Q324" s="15">
        <f t="shared" si="0"/>
        <v>-9.8211644871775245</v>
      </c>
      <c r="R324" s="15">
        <v>-0.207978</v>
      </c>
      <c r="S324" s="15">
        <f t="shared" si="1"/>
        <v>-5.6593718506659547</v>
      </c>
      <c r="T324" s="15">
        <f t="shared" si="25"/>
        <v>0.152943</v>
      </c>
      <c r="U324" s="15">
        <f t="shared" si="2"/>
        <v>4.1617926365115698</v>
      </c>
      <c r="V324" s="15">
        <f t="shared" si="3"/>
        <v>9.8211644871775245</v>
      </c>
      <c r="W324" s="15">
        <f t="shared" si="4"/>
        <v>5.6593718506659547</v>
      </c>
      <c r="X324" s="15">
        <f t="shared" si="5"/>
        <v>7.7402681689217392</v>
      </c>
      <c r="Y324" s="15">
        <f t="shared" si="6"/>
        <v>2.0808963182557849</v>
      </c>
      <c r="Z324" s="17">
        <v>3.0508422999999998</v>
      </c>
      <c r="AA324" s="18">
        <f t="shared" si="26"/>
        <v>7.7539605445081534</v>
      </c>
      <c r="AB324" s="15">
        <f t="shared" si="7"/>
        <v>-0.25800285314156396</v>
      </c>
      <c r="AC324" s="15">
        <v>-1765.1029510030801</v>
      </c>
      <c r="AD324" s="15">
        <f t="shared" si="8"/>
        <v>-48030.916512488053</v>
      </c>
      <c r="AE324" s="15"/>
      <c r="AF324" s="15">
        <f t="shared" si="22"/>
        <v>14.395659889734763</v>
      </c>
      <c r="AG324" s="15">
        <f t="shared" si="23"/>
        <v>18.525906013977604</v>
      </c>
      <c r="AH324" s="15">
        <f t="shared" si="24"/>
        <v>10.785637845055867</v>
      </c>
      <c r="AI324" s="15"/>
      <c r="AJ324" s="15"/>
      <c r="AK324" s="15"/>
      <c r="AL324" s="15"/>
      <c r="AM324" s="15"/>
      <c r="AN324" s="15"/>
      <c r="AO324" s="19"/>
      <c r="AP324" s="14"/>
      <c r="AQ324" s="14"/>
      <c r="AR324" s="14"/>
      <c r="AS324" s="14"/>
      <c r="AT324" s="14"/>
      <c r="AU324" s="14"/>
      <c r="AV324" s="19"/>
      <c r="AW324" s="20"/>
      <c r="AX324" s="21">
        <v>25.5</v>
      </c>
    </row>
    <row r="325" spans="1:50" ht="13" x14ac:dyDescent="0.35">
      <c r="A325" s="14"/>
      <c r="B325" s="26"/>
      <c r="C325" s="14"/>
      <c r="D325" s="14"/>
      <c r="E325" s="15">
        <v>583.56706999999994</v>
      </c>
      <c r="F325" s="14" t="s">
        <v>19</v>
      </c>
      <c r="G325" s="30">
        <v>4.9369199999999998</v>
      </c>
      <c r="H325" s="14" t="s">
        <v>20</v>
      </c>
      <c r="I325" s="16" t="s">
        <v>42</v>
      </c>
      <c r="J325" s="14">
        <v>8.0000000000000002E-3</v>
      </c>
      <c r="K325" s="14"/>
      <c r="L325" s="14"/>
      <c r="M325" s="14" t="s">
        <v>26</v>
      </c>
      <c r="N325" s="14"/>
      <c r="O325" s="14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7"/>
      <c r="AA325" s="18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9"/>
      <c r="AP325" s="14"/>
      <c r="AQ325" s="14"/>
      <c r="AR325" s="14"/>
      <c r="AS325" s="14"/>
      <c r="AT325" s="14"/>
      <c r="AU325" s="14"/>
      <c r="AV325" s="19"/>
      <c r="AW325" s="20"/>
      <c r="AX325" s="21">
        <v>41.6</v>
      </c>
    </row>
    <row r="326" spans="1:50" ht="13" x14ac:dyDescent="0.35">
      <c r="A326" s="14"/>
      <c r="B326" s="26"/>
      <c r="C326" s="14"/>
      <c r="D326" s="14"/>
      <c r="E326" s="15">
        <v>583.56706999999994</v>
      </c>
      <c r="F326" s="14" t="s">
        <v>19</v>
      </c>
      <c r="G326" s="30">
        <v>4.9369199999999998</v>
      </c>
      <c r="H326" s="14" t="s">
        <v>20</v>
      </c>
      <c r="I326" s="16" t="s">
        <v>42</v>
      </c>
      <c r="J326" s="14">
        <v>0.04</v>
      </c>
      <c r="K326" s="14"/>
      <c r="L326" s="14"/>
      <c r="M326" s="14" t="s">
        <v>26</v>
      </c>
      <c r="N326" s="14"/>
      <c r="O326" s="14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7"/>
      <c r="AA326" s="18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9"/>
      <c r="AP326" s="14"/>
      <c r="AQ326" s="14"/>
      <c r="AR326" s="14"/>
      <c r="AS326" s="14"/>
      <c r="AT326" s="14"/>
      <c r="AU326" s="14"/>
      <c r="AV326" s="19"/>
      <c r="AW326" s="20"/>
      <c r="AX326" s="21">
        <v>53.8</v>
      </c>
    </row>
    <row r="327" spans="1:50" ht="13" x14ac:dyDescent="0.35">
      <c r="A327" s="14"/>
      <c r="B327" s="26"/>
      <c r="C327" s="14"/>
      <c r="D327" s="14"/>
      <c r="E327" s="15">
        <v>583.56706999999994</v>
      </c>
      <c r="F327" s="14" t="s">
        <v>19</v>
      </c>
      <c r="G327" s="30">
        <v>4.9369199999999998</v>
      </c>
      <c r="H327" s="14" t="s">
        <v>20</v>
      </c>
      <c r="I327" s="16" t="s">
        <v>42</v>
      </c>
      <c r="J327" s="14">
        <v>0.09</v>
      </c>
      <c r="K327" s="14"/>
      <c r="L327" s="14"/>
      <c r="M327" s="14" t="s">
        <v>26</v>
      </c>
      <c r="N327" s="14"/>
      <c r="O327" s="14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7"/>
      <c r="AA327" s="18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9"/>
      <c r="AP327" s="14"/>
      <c r="AQ327" s="14"/>
      <c r="AR327" s="14"/>
      <c r="AS327" s="14"/>
      <c r="AT327" s="14"/>
      <c r="AU327" s="14"/>
      <c r="AV327" s="19"/>
      <c r="AW327" s="20"/>
      <c r="AX327" s="21">
        <v>74.7</v>
      </c>
    </row>
    <row r="328" spans="1:50" ht="13" x14ac:dyDescent="0.35">
      <c r="A328" s="14"/>
      <c r="B328" s="26"/>
      <c r="C328" s="14"/>
      <c r="D328" s="14"/>
      <c r="E328" s="15">
        <v>583.56706999999994</v>
      </c>
      <c r="F328" s="14" t="s">
        <v>19</v>
      </c>
      <c r="G328" s="30">
        <v>4.9369199999999998</v>
      </c>
      <c r="H328" s="14" t="s">
        <v>20</v>
      </c>
      <c r="I328" s="16" t="s">
        <v>42</v>
      </c>
      <c r="J328" s="14">
        <v>0.5</v>
      </c>
      <c r="K328" s="14"/>
      <c r="L328" s="14"/>
      <c r="M328" s="14" t="s">
        <v>26</v>
      </c>
      <c r="N328" s="14"/>
      <c r="O328" s="14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7"/>
      <c r="AA328" s="18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9"/>
      <c r="AP328" s="14"/>
      <c r="AQ328" s="14"/>
      <c r="AR328" s="14"/>
      <c r="AS328" s="14"/>
      <c r="AT328" s="14"/>
      <c r="AU328" s="14"/>
      <c r="AV328" s="19"/>
      <c r="AW328" s="20"/>
      <c r="AX328" s="21">
        <v>91.6</v>
      </c>
    </row>
    <row r="329" spans="1:50" ht="15" x14ac:dyDescent="0.35">
      <c r="A329" s="14">
        <f>COUNTA($B$2:B329)</f>
        <v>30</v>
      </c>
      <c r="B329" s="14" t="s">
        <v>131</v>
      </c>
      <c r="C329" s="14" t="s">
        <v>18</v>
      </c>
      <c r="D329" s="14" t="s">
        <v>132</v>
      </c>
      <c r="E329" s="15">
        <v>516.03890000000001</v>
      </c>
      <c r="F329" s="14" t="s">
        <v>19</v>
      </c>
      <c r="G329" s="30">
        <v>1</v>
      </c>
      <c r="H329" s="14" t="s">
        <v>20</v>
      </c>
      <c r="I329" s="16" t="s">
        <v>38</v>
      </c>
      <c r="J329" s="14">
        <v>0.01</v>
      </c>
      <c r="K329" s="14">
        <v>20</v>
      </c>
      <c r="L329" s="14">
        <v>24</v>
      </c>
      <c r="M329" s="14" t="s">
        <v>25</v>
      </c>
      <c r="N329" s="14" t="s">
        <v>22</v>
      </c>
      <c r="O329" s="14" t="s">
        <v>23</v>
      </c>
      <c r="P329" s="15">
        <v>-0.39711800000000003</v>
      </c>
      <c r="Q329" s="15">
        <f t="shared" si="0"/>
        <v>-10.80613541140295</v>
      </c>
      <c r="R329" s="15">
        <v>-0.243255</v>
      </c>
      <c r="S329" s="15">
        <f t="shared" si="1"/>
        <v>-6.6193082899813778</v>
      </c>
      <c r="T329" s="15">
        <f t="shared" si="25"/>
        <v>0.15386300000000003</v>
      </c>
      <c r="U329" s="15">
        <f t="shared" si="2"/>
        <v>4.1868271214215724</v>
      </c>
      <c r="V329" s="15">
        <f t="shared" si="3"/>
        <v>10.80613541140295</v>
      </c>
      <c r="W329" s="15">
        <f t="shared" si="4"/>
        <v>6.6193082899813778</v>
      </c>
      <c r="X329" s="15">
        <f t="shared" si="5"/>
        <v>8.712721850692164</v>
      </c>
      <c r="Y329" s="15">
        <f t="shared" si="6"/>
        <v>2.0934135607107862</v>
      </c>
      <c r="Z329" s="17">
        <v>15.439704799999999</v>
      </c>
      <c r="AA329" s="18">
        <f>Z329/0.393456</f>
        <v>39.241248830873083</v>
      </c>
      <c r="AB329" s="15">
        <f t="shared" si="7"/>
        <v>-0.29404294830805616</v>
      </c>
      <c r="AC329" s="15">
        <v>-1205.6372583514999</v>
      </c>
      <c r="AD329" s="15">
        <f t="shared" si="8"/>
        <v>-32807.073642541785</v>
      </c>
      <c r="AE329" s="15"/>
      <c r="AF329" s="15">
        <f t="shared" si="22"/>
        <v>18.131038097831492</v>
      </c>
      <c r="AG329" s="15">
        <f t="shared" si="23"/>
        <v>22.749075718266425</v>
      </c>
      <c r="AH329" s="15">
        <f t="shared" si="24"/>
        <v>14.03635386757426</v>
      </c>
      <c r="AI329" s="15"/>
      <c r="AJ329" s="15"/>
      <c r="AK329" s="15"/>
      <c r="AL329" s="15"/>
      <c r="AM329" s="15"/>
      <c r="AN329" s="15"/>
      <c r="AO329" s="19"/>
      <c r="AP329" s="14"/>
      <c r="AQ329" s="14"/>
      <c r="AR329" s="14"/>
      <c r="AS329" s="14"/>
      <c r="AT329" s="14"/>
      <c r="AU329" s="14"/>
      <c r="AV329" s="19"/>
      <c r="AW329" s="20"/>
      <c r="AX329" s="21">
        <v>41.45</v>
      </c>
    </row>
    <row r="330" spans="1:50" ht="13" x14ac:dyDescent="0.35">
      <c r="A330" s="14"/>
      <c r="B330" s="14"/>
      <c r="C330" s="14"/>
      <c r="D330" s="14"/>
      <c r="E330" s="15">
        <v>516.03890000000001</v>
      </c>
      <c r="F330" s="14" t="s">
        <v>19</v>
      </c>
      <c r="G330" s="30">
        <v>1</v>
      </c>
      <c r="H330" s="14" t="s">
        <v>20</v>
      </c>
      <c r="I330" s="16" t="s">
        <v>38</v>
      </c>
      <c r="J330" s="14">
        <v>0.05</v>
      </c>
      <c r="K330" s="14">
        <v>20</v>
      </c>
      <c r="L330" s="14">
        <v>24</v>
      </c>
      <c r="M330" s="14" t="s">
        <v>25</v>
      </c>
      <c r="N330" s="14"/>
      <c r="O330" s="14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7"/>
      <c r="AA330" s="18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9"/>
      <c r="AP330" s="14"/>
      <c r="AQ330" s="14"/>
      <c r="AR330" s="14"/>
      <c r="AS330" s="14"/>
      <c r="AT330" s="14"/>
      <c r="AU330" s="14"/>
      <c r="AV330" s="19"/>
      <c r="AW330" s="20"/>
      <c r="AX330" s="21">
        <v>48.4</v>
      </c>
    </row>
    <row r="331" spans="1:50" ht="13" x14ac:dyDescent="0.35">
      <c r="A331" s="14"/>
      <c r="B331" s="14"/>
      <c r="C331" s="14"/>
      <c r="D331" s="14"/>
      <c r="E331" s="15">
        <v>516.03890000000001</v>
      </c>
      <c r="F331" s="14" t="s">
        <v>19</v>
      </c>
      <c r="G331" s="30">
        <v>1</v>
      </c>
      <c r="H331" s="14" t="s">
        <v>20</v>
      </c>
      <c r="I331" s="16" t="s">
        <v>38</v>
      </c>
      <c r="J331" s="14">
        <v>0.1</v>
      </c>
      <c r="K331" s="14">
        <v>20</v>
      </c>
      <c r="L331" s="14">
        <v>24</v>
      </c>
      <c r="M331" s="14" t="s">
        <v>25</v>
      </c>
      <c r="N331" s="14"/>
      <c r="O331" s="14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7"/>
      <c r="AA331" s="18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9"/>
      <c r="AP331" s="14"/>
      <c r="AQ331" s="14"/>
      <c r="AR331" s="14"/>
      <c r="AS331" s="14"/>
      <c r="AT331" s="14"/>
      <c r="AU331" s="14"/>
      <c r="AV331" s="19"/>
      <c r="AW331" s="20"/>
      <c r="AX331" s="21">
        <v>70.62</v>
      </c>
    </row>
    <row r="332" spans="1:50" ht="13" x14ac:dyDescent="0.35">
      <c r="A332" s="14"/>
      <c r="B332" s="14"/>
      <c r="C332" s="14"/>
      <c r="D332" s="14"/>
      <c r="E332" s="15">
        <v>516.03890000000001</v>
      </c>
      <c r="F332" s="14" t="s">
        <v>19</v>
      </c>
      <c r="G332" s="30">
        <v>1</v>
      </c>
      <c r="H332" s="14" t="s">
        <v>20</v>
      </c>
      <c r="I332" s="16" t="s">
        <v>38</v>
      </c>
      <c r="J332" s="14">
        <v>0.5</v>
      </c>
      <c r="K332" s="14">
        <v>20</v>
      </c>
      <c r="L332" s="14">
        <v>24</v>
      </c>
      <c r="M332" s="14" t="s">
        <v>25</v>
      </c>
      <c r="N332" s="14"/>
      <c r="O332" s="14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7"/>
      <c r="AA332" s="18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9"/>
      <c r="AP332" s="14"/>
      <c r="AQ332" s="14"/>
      <c r="AR332" s="14"/>
      <c r="AS332" s="14"/>
      <c r="AT332" s="14"/>
      <c r="AU332" s="14"/>
      <c r="AV332" s="19"/>
      <c r="AW332" s="20"/>
      <c r="AX332" s="21">
        <v>92.7</v>
      </c>
    </row>
    <row r="333" spans="1:50" ht="13" x14ac:dyDescent="0.35">
      <c r="A333" s="14"/>
      <c r="B333" s="14"/>
      <c r="C333" s="14"/>
      <c r="D333" s="14"/>
      <c r="E333" s="15">
        <v>516.03890000000001</v>
      </c>
      <c r="F333" s="14" t="s">
        <v>19</v>
      </c>
      <c r="G333" s="30">
        <v>1</v>
      </c>
      <c r="H333" s="14" t="s">
        <v>20</v>
      </c>
      <c r="I333" s="16" t="s">
        <v>38</v>
      </c>
      <c r="J333" s="14">
        <v>1</v>
      </c>
      <c r="K333" s="14">
        <v>20</v>
      </c>
      <c r="L333" s="14">
        <v>24</v>
      </c>
      <c r="M333" s="14" t="s">
        <v>25</v>
      </c>
      <c r="N333" s="14"/>
      <c r="O333" s="14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7"/>
      <c r="AA333" s="18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9"/>
      <c r="AP333" s="14"/>
      <c r="AQ333" s="14"/>
      <c r="AR333" s="14"/>
      <c r="AS333" s="14"/>
      <c r="AT333" s="14"/>
      <c r="AU333" s="14"/>
      <c r="AV333" s="19"/>
      <c r="AW333" s="20"/>
      <c r="AX333" s="21">
        <v>94.77</v>
      </c>
    </row>
    <row r="334" spans="1:50" ht="13" x14ac:dyDescent="0.35">
      <c r="A334" s="14"/>
      <c r="B334" s="14"/>
      <c r="C334" s="14"/>
      <c r="D334" s="14"/>
      <c r="E334" s="15">
        <v>516.03890000000001</v>
      </c>
      <c r="F334" s="14" t="s">
        <v>19</v>
      </c>
      <c r="G334" s="30">
        <v>1</v>
      </c>
      <c r="H334" s="14" t="s">
        <v>20</v>
      </c>
      <c r="I334" s="16" t="s">
        <v>38</v>
      </c>
      <c r="J334" s="14">
        <v>5</v>
      </c>
      <c r="K334" s="14">
        <v>20</v>
      </c>
      <c r="L334" s="14">
        <v>24</v>
      </c>
      <c r="M334" s="14" t="s">
        <v>25</v>
      </c>
      <c r="N334" s="14"/>
      <c r="O334" s="14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7"/>
      <c r="AA334" s="18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9"/>
      <c r="AP334" s="14"/>
      <c r="AQ334" s="14"/>
      <c r="AR334" s="14"/>
      <c r="AS334" s="14"/>
      <c r="AT334" s="14"/>
      <c r="AU334" s="14"/>
      <c r="AV334" s="19"/>
      <c r="AW334" s="20"/>
      <c r="AX334" s="21">
        <v>95.43</v>
      </c>
    </row>
    <row r="335" spans="1:50" ht="13" x14ac:dyDescent="0.35">
      <c r="A335" s="14"/>
      <c r="B335" s="14"/>
      <c r="C335" s="14"/>
      <c r="D335" s="14"/>
      <c r="E335" s="15">
        <v>516.03890000000001</v>
      </c>
      <c r="F335" s="14" t="s">
        <v>19</v>
      </c>
      <c r="G335" s="30">
        <v>1</v>
      </c>
      <c r="H335" s="14" t="s">
        <v>20</v>
      </c>
      <c r="I335" s="16" t="s">
        <v>38</v>
      </c>
      <c r="J335" s="14">
        <v>0.01</v>
      </c>
      <c r="K335" s="14">
        <v>20</v>
      </c>
      <c r="L335" s="14">
        <v>24</v>
      </c>
      <c r="M335" s="14" t="s">
        <v>26</v>
      </c>
      <c r="N335" s="14"/>
      <c r="O335" s="14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7"/>
      <c r="AA335" s="18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9"/>
      <c r="AP335" s="14"/>
      <c r="AQ335" s="14"/>
      <c r="AR335" s="14"/>
      <c r="AS335" s="14"/>
      <c r="AT335" s="14"/>
      <c r="AU335" s="14"/>
      <c r="AV335" s="19"/>
      <c r="AW335" s="20"/>
      <c r="AX335" s="21">
        <v>37</v>
      </c>
    </row>
    <row r="336" spans="1:50" ht="13" x14ac:dyDescent="0.35">
      <c r="A336" s="14"/>
      <c r="B336" s="14"/>
      <c r="C336" s="14"/>
      <c r="D336" s="14"/>
      <c r="E336" s="15">
        <v>516.03890000000001</v>
      </c>
      <c r="F336" s="14" t="s">
        <v>19</v>
      </c>
      <c r="G336" s="30">
        <v>1</v>
      </c>
      <c r="H336" s="14" t="s">
        <v>20</v>
      </c>
      <c r="I336" s="16" t="s">
        <v>38</v>
      </c>
      <c r="J336" s="14">
        <v>0.05</v>
      </c>
      <c r="K336" s="14">
        <v>20</v>
      </c>
      <c r="L336" s="14">
        <v>24</v>
      </c>
      <c r="M336" s="14" t="s">
        <v>26</v>
      </c>
      <c r="N336" s="14"/>
      <c r="O336" s="14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7"/>
      <c r="AA336" s="18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9"/>
      <c r="AP336" s="14"/>
      <c r="AQ336" s="14"/>
      <c r="AR336" s="14"/>
      <c r="AS336" s="14"/>
      <c r="AT336" s="14"/>
      <c r="AU336" s="14"/>
      <c r="AV336" s="19"/>
      <c r="AW336" s="20"/>
      <c r="AX336" s="21">
        <v>45.7</v>
      </c>
    </row>
    <row r="337" spans="1:50" ht="13" x14ac:dyDescent="0.35">
      <c r="A337" s="14"/>
      <c r="B337" s="14"/>
      <c r="C337" s="14"/>
      <c r="D337" s="14"/>
      <c r="E337" s="15">
        <v>516.03890000000001</v>
      </c>
      <c r="F337" s="14" t="s">
        <v>19</v>
      </c>
      <c r="G337" s="30">
        <v>1</v>
      </c>
      <c r="H337" s="14" t="s">
        <v>20</v>
      </c>
      <c r="I337" s="16" t="s">
        <v>38</v>
      </c>
      <c r="J337" s="14">
        <v>0.1</v>
      </c>
      <c r="K337" s="14">
        <v>20</v>
      </c>
      <c r="L337" s="14">
        <v>24</v>
      </c>
      <c r="M337" s="14" t="s">
        <v>26</v>
      </c>
      <c r="N337" s="14"/>
      <c r="O337" s="14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7"/>
      <c r="AA337" s="18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9"/>
      <c r="AP337" s="14"/>
      <c r="AQ337" s="14"/>
      <c r="AR337" s="14"/>
      <c r="AS337" s="14"/>
      <c r="AT337" s="14"/>
      <c r="AU337" s="14"/>
      <c r="AV337" s="19"/>
      <c r="AW337" s="20"/>
      <c r="AX337" s="21">
        <v>72.8</v>
      </c>
    </row>
    <row r="338" spans="1:50" ht="13" x14ac:dyDescent="0.35">
      <c r="A338" s="14"/>
      <c r="B338" s="14"/>
      <c r="C338" s="14"/>
      <c r="D338" s="14"/>
      <c r="E338" s="15">
        <v>516.03890000000001</v>
      </c>
      <c r="F338" s="14" t="s">
        <v>19</v>
      </c>
      <c r="G338" s="30">
        <v>1</v>
      </c>
      <c r="H338" s="14" t="s">
        <v>20</v>
      </c>
      <c r="I338" s="16" t="s">
        <v>38</v>
      </c>
      <c r="J338" s="14">
        <v>0.5</v>
      </c>
      <c r="K338" s="14">
        <v>20</v>
      </c>
      <c r="L338" s="14">
        <v>24</v>
      </c>
      <c r="M338" s="14" t="s">
        <v>26</v>
      </c>
      <c r="N338" s="14"/>
      <c r="O338" s="14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7"/>
      <c r="AA338" s="18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9"/>
      <c r="AP338" s="14"/>
      <c r="AQ338" s="14"/>
      <c r="AR338" s="14"/>
      <c r="AS338" s="14"/>
      <c r="AT338" s="14"/>
      <c r="AU338" s="14"/>
      <c r="AV338" s="19"/>
      <c r="AW338" s="20"/>
      <c r="AX338" s="21">
        <v>92.1</v>
      </c>
    </row>
    <row r="339" spans="1:50" ht="13" x14ac:dyDescent="0.35">
      <c r="A339" s="14"/>
      <c r="B339" s="14"/>
      <c r="C339" s="14"/>
      <c r="D339" s="14"/>
      <c r="E339" s="15">
        <v>516.03890000000001</v>
      </c>
      <c r="F339" s="14" t="s">
        <v>19</v>
      </c>
      <c r="G339" s="30">
        <v>1</v>
      </c>
      <c r="H339" s="14" t="s">
        <v>20</v>
      </c>
      <c r="I339" s="16" t="s">
        <v>38</v>
      </c>
      <c r="J339" s="14">
        <v>1</v>
      </c>
      <c r="K339" s="14">
        <v>20</v>
      </c>
      <c r="L339" s="14">
        <v>24</v>
      </c>
      <c r="M339" s="14" t="s">
        <v>26</v>
      </c>
      <c r="N339" s="14"/>
      <c r="O339" s="14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7"/>
      <c r="AA339" s="18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9"/>
      <c r="AP339" s="14"/>
      <c r="AQ339" s="14"/>
      <c r="AR339" s="14"/>
      <c r="AS339" s="14"/>
      <c r="AT339" s="14"/>
      <c r="AU339" s="14"/>
      <c r="AV339" s="19"/>
      <c r="AW339" s="20"/>
      <c r="AX339" s="21">
        <v>93.4</v>
      </c>
    </row>
    <row r="340" spans="1:50" ht="13" x14ac:dyDescent="0.35">
      <c r="A340" s="14"/>
      <c r="B340" s="14"/>
      <c r="C340" s="14"/>
      <c r="D340" s="14"/>
      <c r="E340" s="15">
        <v>516.03890000000001</v>
      </c>
      <c r="F340" s="14" t="s">
        <v>19</v>
      </c>
      <c r="G340" s="30">
        <v>1</v>
      </c>
      <c r="H340" s="14" t="s">
        <v>20</v>
      </c>
      <c r="I340" s="16" t="s">
        <v>38</v>
      </c>
      <c r="J340" s="14">
        <v>5</v>
      </c>
      <c r="K340" s="14">
        <v>20</v>
      </c>
      <c r="L340" s="14">
        <v>24</v>
      </c>
      <c r="M340" s="14" t="s">
        <v>26</v>
      </c>
      <c r="N340" s="14"/>
      <c r="O340" s="14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7"/>
      <c r="AA340" s="18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9"/>
      <c r="AP340" s="14"/>
      <c r="AQ340" s="14"/>
      <c r="AR340" s="14"/>
      <c r="AS340" s="14"/>
      <c r="AT340" s="14"/>
      <c r="AU340" s="14"/>
      <c r="AV340" s="19"/>
      <c r="AW340" s="20"/>
      <c r="AX340" s="21">
        <v>96.6</v>
      </c>
    </row>
    <row r="341" spans="1:50" ht="13" x14ac:dyDescent="0.35">
      <c r="A341" s="14"/>
      <c r="B341" s="14"/>
      <c r="C341" s="14"/>
      <c r="D341" s="14"/>
      <c r="E341" s="15">
        <v>516.03890000000001</v>
      </c>
      <c r="F341" s="14" t="s">
        <v>19</v>
      </c>
      <c r="G341" s="30">
        <v>1</v>
      </c>
      <c r="H341" s="14" t="s">
        <v>20</v>
      </c>
      <c r="I341" s="16" t="s">
        <v>38</v>
      </c>
      <c r="J341" s="14">
        <v>0.01</v>
      </c>
      <c r="K341" s="14">
        <v>20</v>
      </c>
      <c r="L341" s="14">
        <v>24</v>
      </c>
      <c r="M341" s="14" t="s">
        <v>34</v>
      </c>
      <c r="N341" s="14"/>
      <c r="O341" s="14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7"/>
      <c r="AA341" s="18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9"/>
      <c r="AP341" s="14"/>
      <c r="AQ341" s="14"/>
      <c r="AR341" s="14"/>
      <c r="AS341" s="14"/>
      <c r="AT341" s="14"/>
      <c r="AU341" s="14"/>
      <c r="AV341" s="19"/>
      <c r="AW341" s="20"/>
      <c r="AX341" s="21">
        <v>40</v>
      </c>
    </row>
    <row r="342" spans="1:50" ht="13" x14ac:dyDescent="0.35">
      <c r="A342" s="14"/>
      <c r="B342" s="14"/>
      <c r="C342" s="14"/>
      <c r="D342" s="14"/>
      <c r="E342" s="15">
        <v>516.03890000000001</v>
      </c>
      <c r="F342" s="14" t="s">
        <v>19</v>
      </c>
      <c r="G342" s="30">
        <v>1</v>
      </c>
      <c r="H342" s="14" t="s">
        <v>20</v>
      </c>
      <c r="I342" s="16" t="s">
        <v>38</v>
      </c>
      <c r="J342" s="14">
        <v>0.05</v>
      </c>
      <c r="K342" s="14">
        <v>20</v>
      </c>
      <c r="L342" s="14">
        <v>24</v>
      </c>
      <c r="M342" s="14" t="s">
        <v>34</v>
      </c>
      <c r="N342" s="14"/>
      <c r="O342" s="14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7"/>
      <c r="AA342" s="18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9"/>
      <c r="AP342" s="14"/>
      <c r="AQ342" s="14"/>
      <c r="AR342" s="14"/>
      <c r="AS342" s="14"/>
      <c r="AT342" s="14"/>
      <c r="AU342" s="14"/>
      <c r="AV342" s="19"/>
      <c r="AW342" s="20"/>
      <c r="AX342" s="21">
        <v>50</v>
      </c>
    </row>
    <row r="343" spans="1:50" ht="13" x14ac:dyDescent="0.35">
      <c r="A343" s="14"/>
      <c r="B343" s="14"/>
      <c r="C343" s="14"/>
      <c r="D343" s="14"/>
      <c r="E343" s="15">
        <v>516.03890000000001</v>
      </c>
      <c r="F343" s="14" t="s">
        <v>19</v>
      </c>
      <c r="G343" s="30">
        <v>1</v>
      </c>
      <c r="H343" s="14" t="s">
        <v>20</v>
      </c>
      <c r="I343" s="16" t="s">
        <v>38</v>
      </c>
      <c r="J343" s="14">
        <v>0.1</v>
      </c>
      <c r="K343" s="14">
        <v>20</v>
      </c>
      <c r="L343" s="14">
        <v>24</v>
      </c>
      <c r="M343" s="14" t="s">
        <v>34</v>
      </c>
      <c r="N343" s="14"/>
      <c r="O343" s="14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7"/>
      <c r="AA343" s="18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9"/>
      <c r="AP343" s="14"/>
      <c r="AQ343" s="14"/>
      <c r="AR343" s="14"/>
      <c r="AS343" s="14"/>
      <c r="AT343" s="14"/>
      <c r="AU343" s="14"/>
      <c r="AV343" s="19"/>
      <c r="AW343" s="20"/>
      <c r="AX343" s="21">
        <v>73</v>
      </c>
    </row>
    <row r="344" spans="1:50" ht="13" x14ac:dyDescent="0.35">
      <c r="A344" s="14"/>
      <c r="B344" s="14"/>
      <c r="C344" s="14"/>
      <c r="D344" s="14"/>
      <c r="E344" s="15">
        <v>516.03890000000001</v>
      </c>
      <c r="F344" s="14" t="s">
        <v>19</v>
      </c>
      <c r="G344" s="30">
        <v>1</v>
      </c>
      <c r="H344" s="14" t="s">
        <v>20</v>
      </c>
      <c r="I344" s="16" t="s">
        <v>38</v>
      </c>
      <c r="J344" s="14">
        <v>0.5</v>
      </c>
      <c r="K344" s="14">
        <v>20</v>
      </c>
      <c r="L344" s="14">
        <v>24</v>
      </c>
      <c r="M344" s="14" t="s">
        <v>34</v>
      </c>
      <c r="N344" s="14"/>
      <c r="O344" s="14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7"/>
      <c r="AA344" s="18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9"/>
      <c r="AP344" s="14"/>
      <c r="AQ344" s="14"/>
      <c r="AR344" s="14"/>
      <c r="AS344" s="14"/>
      <c r="AT344" s="14"/>
      <c r="AU344" s="14"/>
      <c r="AV344" s="19"/>
      <c r="AW344" s="20"/>
      <c r="AX344" s="21">
        <v>92</v>
      </c>
    </row>
    <row r="345" spans="1:50" ht="13" x14ac:dyDescent="0.35">
      <c r="A345" s="14"/>
      <c r="B345" s="14"/>
      <c r="C345" s="14"/>
      <c r="D345" s="14"/>
      <c r="E345" s="15">
        <v>516.03890000000001</v>
      </c>
      <c r="F345" s="14" t="s">
        <v>19</v>
      </c>
      <c r="G345" s="30">
        <v>1</v>
      </c>
      <c r="H345" s="14" t="s">
        <v>20</v>
      </c>
      <c r="I345" s="16" t="s">
        <v>38</v>
      </c>
      <c r="J345" s="14">
        <v>1</v>
      </c>
      <c r="K345" s="14">
        <v>20</v>
      </c>
      <c r="L345" s="14">
        <v>24</v>
      </c>
      <c r="M345" s="14" t="s">
        <v>34</v>
      </c>
      <c r="N345" s="14"/>
      <c r="O345" s="14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7"/>
      <c r="AA345" s="18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9"/>
      <c r="AP345" s="14"/>
      <c r="AQ345" s="14"/>
      <c r="AR345" s="14"/>
      <c r="AS345" s="14"/>
      <c r="AT345" s="14"/>
      <c r="AU345" s="14"/>
      <c r="AV345" s="19"/>
      <c r="AW345" s="20"/>
      <c r="AX345" s="21">
        <v>94</v>
      </c>
    </row>
    <row r="346" spans="1:50" ht="13" x14ac:dyDescent="0.35">
      <c r="A346" s="14"/>
      <c r="B346" s="14"/>
      <c r="C346" s="14"/>
      <c r="D346" s="14"/>
      <c r="E346" s="15">
        <v>516.03890000000001</v>
      </c>
      <c r="F346" s="14" t="s">
        <v>19</v>
      </c>
      <c r="G346" s="30">
        <v>1</v>
      </c>
      <c r="H346" s="14" t="s">
        <v>20</v>
      </c>
      <c r="I346" s="16" t="s">
        <v>38</v>
      </c>
      <c r="J346" s="14">
        <v>5</v>
      </c>
      <c r="K346" s="14">
        <v>20</v>
      </c>
      <c r="L346" s="14">
        <v>24</v>
      </c>
      <c r="M346" s="14" t="s">
        <v>34</v>
      </c>
      <c r="N346" s="14"/>
      <c r="O346" s="14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7"/>
      <c r="AA346" s="18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9"/>
      <c r="AP346" s="14"/>
      <c r="AQ346" s="14"/>
      <c r="AR346" s="14"/>
      <c r="AS346" s="14"/>
      <c r="AT346" s="14"/>
      <c r="AU346" s="14"/>
      <c r="AV346" s="19"/>
      <c r="AW346" s="20"/>
      <c r="AX346" s="21">
        <v>97</v>
      </c>
    </row>
    <row r="347" spans="1:50" ht="13" x14ac:dyDescent="0.35">
      <c r="A347" s="14"/>
      <c r="B347" s="14"/>
      <c r="C347" s="14"/>
      <c r="D347" s="14"/>
      <c r="E347" s="15">
        <v>516.03890000000001</v>
      </c>
      <c r="F347" s="14" t="s">
        <v>19</v>
      </c>
      <c r="G347" s="30">
        <v>1</v>
      </c>
      <c r="H347" s="14" t="s">
        <v>20</v>
      </c>
      <c r="I347" s="16" t="s">
        <v>38</v>
      </c>
      <c r="J347" s="14">
        <v>0.01</v>
      </c>
      <c r="K347" s="14">
        <v>45</v>
      </c>
      <c r="L347" s="14">
        <v>24</v>
      </c>
      <c r="M347" s="14" t="s">
        <v>34</v>
      </c>
      <c r="N347" s="14"/>
      <c r="O347" s="14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7"/>
      <c r="AA347" s="18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9"/>
      <c r="AP347" s="14"/>
      <c r="AQ347" s="14"/>
      <c r="AR347" s="14"/>
      <c r="AS347" s="14"/>
      <c r="AT347" s="14"/>
      <c r="AU347" s="14"/>
      <c r="AV347" s="19"/>
      <c r="AW347" s="20"/>
      <c r="AX347" s="21">
        <v>30</v>
      </c>
    </row>
    <row r="348" spans="1:50" ht="13" x14ac:dyDescent="0.35">
      <c r="A348" s="14"/>
      <c r="B348" s="14"/>
      <c r="C348" s="14"/>
      <c r="D348" s="14"/>
      <c r="E348" s="15">
        <v>516.03890000000001</v>
      </c>
      <c r="F348" s="14" t="s">
        <v>19</v>
      </c>
      <c r="G348" s="30">
        <v>1</v>
      </c>
      <c r="H348" s="14" t="s">
        <v>20</v>
      </c>
      <c r="I348" s="16" t="s">
        <v>38</v>
      </c>
      <c r="J348" s="14">
        <v>0.05</v>
      </c>
      <c r="K348" s="14">
        <v>45</v>
      </c>
      <c r="L348" s="14">
        <v>24</v>
      </c>
      <c r="M348" s="14" t="s">
        <v>34</v>
      </c>
      <c r="N348" s="14"/>
      <c r="O348" s="14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7"/>
      <c r="AA348" s="18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9"/>
      <c r="AP348" s="14"/>
      <c r="AQ348" s="14"/>
      <c r="AR348" s="14"/>
      <c r="AS348" s="14"/>
      <c r="AT348" s="14"/>
      <c r="AU348" s="14"/>
      <c r="AV348" s="19"/>
      <c r="AW348" s="20"/>
      <c r="AX348" s="21">
        <v>39.200000000000003</v>
      </c>
    </row>
    <row r="349" spans="1:50" ht="13" x14ac:dyDescent="0.35">
      <c r="A349" s="14"/>
      <c r="B349" s="14"/>
      <c r="C349" s="14"/>
      <c r="D349" s="14"/>
      <c r="E349" s="15">
        <v>516.03890000000001</v>
      </c>
      <c r="F349" s="14" t="s">
        <v>19</v>
      </c>
      <c r="G349" s="30">
        <v>1</v>
      </c>
      <c r="H349" s="14" t="s">
        <v>20</v>
      </c>
      <c r="I349" s="16" t="s">
        <v>38</v>
      </c>
      <c r="J349" s="14">
        <v>0.1</v>
      </c>
      <c r="K349" s="14">
        <v>45</v>
      </c>
      <c r="L349" s="14">
        <v>24</v>
      </c>
      <c r="M349" s="14" t="s">
        <v>34</v>
      </c>
      <c r="N349" s="14"/>
      <c r="O349" s="14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7"/>
      <c r="AA349" s="18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9"/>
      <c r="AP349" s="14"/>
      <c r="AQ349" s="14"/>
      <c r="AR349" s="14"/>
      <c r="AS349" s="14"/>
      <c r="AT349" s="14"/>
      <c r="AU349" s="14"/>
      <c r="AV349" s="19"/>
      <c r="AW349" s="20"/>
      <c r="AX349" s="21">
        <v>50</v>
      </c>
    </row>
    <row r="350" spans="1:50" ht="13" x14ac:dyDescent="0.35">
      <c r="A350" s="14"/>
      <c r="B350" s="14"/>
      <c r="C350" s="14"/>
      <c r="D350" s="14"/>
      <c r="E350" s="15">
        <v>516.03890000000001</v>
      </c>
      <c r="F350" s="14" t="s">
        <v>19</v>
      </c>
      <c r="G350" s="30">
        <v>1</v>
      </c>
      <c r="H350" s="14" t="s">
        <v>20</v>
      </c>
      <c r="I350" s="16" t="s">
        <v>38</v>
      </c>
      <c r="J350" s="14">
        <v>0.5</v>
      </c>
      <c r="K350" s="14">
        <v>45</v>
      </c>
      <c r="L350" s="14">
        <v>24</v>
      </c>
      <c r="M350" s="14" t="s">
        <v>34</v>
      </c>
      <c r="N350" s="14"/>
      <c r="O350" s="14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7"/>
      <c r="AA350" s="18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9"/>
      <c r="AP350" s="14"/>
      <c r="AQ350" s="14"/>
      <c r="AR350" s="14"/>
      <c r="AS350" s="14"/>
      <c r="AT350" s="14"/>
      <c r="AU350" s="14"/>
      <c r="AV350" s="19"/>
      <c r="AW350" s="20"/>
      <c r="AX350" s="21">
        <v>84</v>
      </c>
    </row>
    <row r="351" spans="1:50" ht="13" x14ac:dyDescent="0.35">
      <c r="A351" s="14"/>
      <c r="B351" s="14"/>
      <c r="C351" s="14"/>
      <c r="D351" s="14"/>
      <c r="E351" s="15">
        <v>516.03890000000001</v>
      </c>
      <c r="F351" s="14" t="s">
        <v>19</v>
      </c>
      <c r="G351" s="30">
        <v>1</v>
      </c>
      <c r="H351" s="14" t="s">
        <v>20</v>
      </c>
      <c r="I351" s="16" t="s">
        <v>38</v>
      </c>
      <c r="J351" s="14">
        <v>1</v>
      </c>
      <c r="K351" s="14">
        <v>45</v>
      </c>
      <c r="L351" s="14">
        <v>24</v>
      </c>
      <c r="M351" s="14" t="s">
        <v>34</v>
      </c>
      <c r="N351" s="14"/>
      <c r="O351" s="14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7"/>
      <c r="AA351" s="18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9"/>
      <c r="AP351" s="14"/>
      <c r="AQ351" s="14"/>
      <c r="AR351" s="14"/>
      <c r="AS351" s="14"/>
      <c r="AT351" s="14"/>
      <c r="AU351" s="14"/>
      <c r="AV351" s="19"/>
      <c r="AW351" s="20"/>
      <c r="AX351" s="21">
        <v>92</v>
      </c>
    </row>
    <row r="352" spans="1:50" ht="13" x14ac:dyDescent="0.35">
      <c r="A352" s="14"/>
      <c r="B352" s="14"/>
      <c r="C352" s="14"/>
      <c r="D352" s="14"/>
      <c r="E352" s="15">
        <v>516.03890000000001</v>
      </c>
      <c r="F352" s="14" t="s">
        <v>19</v>
      </c>
      <c r="G352" s="30">
        <v>1</v>
      </c>
      <c r="H352" s="14" t="s">
        <v>20</v>
      </c>
      <c r="I352" s="16" t="s">
        <v>38</v>
      </c>
      <c r="J352" s="14">
        <v>5</v>
      </c>
      <c r="K352" s="14">
        <v>45</v>
      </c>
      <c r="L352" s="14">
        <v>24</v>
      </c>
      <c r="M352" s="14" t="s">
        <v>34</v>
      </c>
      <c r="N352" s="14"/>
      <c r="O352" s="14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7"/>
      <c r="AA352" s="18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9"/>
      <c r="AP352" s="14"/>
      <c r="AQ352" s="14"/>
      <c r="AR352" s="14"/>
      <c r="AS352" s="14"/>
      <c r="AT352" s="14"/>
      <c r="AU352" s="14"/>
      <c r="AV352" s="19"/>
      <c r="AW352" s="20"/>
      <c r="AX352" s="21">
        <v>94.5</v>
      </c>
    </row>
    <row r="353" spans="1:50" ht="13" x14ac:dyDescent="0.35">
      <c r="A353" s="14"/>
      <c r="B353" s="14"/>
      <c r="C353" s="14"/>
      <c r="D353" s="14"/>
      <c r="E353" s="15">
        <v>516.03890000000001</v>
      </c>
      <c r="F353" s="14" t="s">
        <v>19</v>
      </c>
      <c r="G353" s="30">
        <v>1</v>
      </c>
      <c r="H353" s="14" t="s">
        <v>20</v>
      </c>
      <c r="I353" s="16" t="s">
        <v>38</v>
      </c>
      <c r="J353" s="14">
        <v>0.01</v>
      </c>
      <c r="K353" s="14">
        <v>70</v>
      </c>
      <c r="L353" s="14">
        <v>24</v>
      </c>
      <c r="M353" s="14" t="s">
        <v>34</v>
      </c>
      <c r="N353" s="14"/>
      <c r="O353" s="14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7"/>
      <c r="AA353" s="18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9"/>
      <c r="AP353" s="14"/>
      <c r="AQ353" s="14"/>
      <c r="AR353" s="14"/>
      <c r="AS353" s="14"/>
      <c r="AT353" s="14"/>
      <c r="AU353" s="14"/>
      <c r="AV353" s="19"/>
      <c r="AW353" s="20"/>
      <c r="AX353" s="21">
        <v>26.5</v>
      </c>
    </row>
    <row r="354" spans="1:50" ht="13" x14ac:dyDescent="0.35">
      <c r="A354" s="14"/>
      <c r="B354" s="14"/>
      <c r="C354" s="14"/>
      <c r="D354" s="14"/>
      <c r="E354" s="15">
        <v>516.03890000000001</v>
      </c>
      <c r="F354" s="14" t="s">
        <v>19</v>
      </c>
      <c r="G354" s="30">
        <v>1</v>
      </c>
      <c r="H354" s="14" t="s">
        <v>20</v>
      </c>
      <c r="I354" s="16" t="s">
        <v>38</v>
      </c>
      <c r="J354" s="14">
        <v>0.05</v>
      </c>
      <c r="K354" s="14">
        <v>70</v>
      </c>
      <c r="L354" s="14">
        <v>24</v>
      </c>
      <c r="M354" s="14" t="s">
        <v>34</v>
      </c>
      <c r="N354" s="14"/>
      <c r="O354" s="14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7"/>
      <c r="AA354" s="18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9"/>
      <c r="AP354" s="14"/>
      <c r="AQ354" s="14"/>
      <c r="AR354" s="14"/>
      <c r="AS354" s="14"/>
      <c r="AT354" s="14"/>
      <c r="AU354" s="14"/>
      <c r="AV354" s="19"/>
      <c r="AW354" s="20"/>
      <c r="AX354" s="21">
        <v>28.5</v>
      </c>
    </row>
    <row r="355" spans="1:50" ht="13" x14ac:dyDescent="0.35">
      <c r="A355" s="14"/>
      <c r="B355" s="14"/>
      <c r="C355" s="14"/>
      <c r="D355" s="14"/>
      <c r="E355" s="15">
        <v>516.03890000000001</v>
      </c>
      <c r="F355" s="14" t="s">
        <v>19</v>
      </c>
      <c r="G355" s="30">
        <v>1</v>
      </c>
      <c r="H355" s="14" t="s">
        <v>20</v>
      </c>
      <c r="I355" s="16" t="s">
        <v>38</v>
      </c>
      <c r="J355" s="14">
        <v>0.1</v>
      </c>
      <c r="K355" s="14">
        <v>70</v>
      </c>
      <c r="L355" s="14">
        <v>24</v>
      </c>
      <c r="M355" s="14" t="s">
        <v>34</v>
      </c>
      <c r="N355" s="14"/>
      <c r="O355" s="14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7"/>
      <c r="AA355" s="18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9"/>
      <c r="AP355" s="14"/>
      <c r="AQ355" s="14"/>
      <c r="AR355" s="14"/>
      <c r="AS355" s="14"/>
      <c r="AT355" s="14"/>
      <c r="AU355" s="14"/>
      <c r="AV355" s="19"/>
      <c r="AW355" s="20"/>
      <c r="AX355" s="21">
        <v>30</v>
      </c>
    </row>
    <row r="356" spans="1:50" ht="13" x14ac:dyDescent="0.35">
      <c r="A356" s="14"/>
      <c r="B356" s="14"/>
      <c r="C356" s="14"/>
      <c r="D356" s="14"/>
      <c r="E356" s="15">
        <v>516.03890000000001</v>
      </c>
      <c r="F356" s="14" t="s">
        <v>19</v>
      </c>
      <c r="G356" s="30">
        <v>1</v>
      </c>
      <c r="H356" s="14" t="s">
        <v>20</v>
      </c>
      <c r="I356" s="16" t="s">
        <v>38</v>
      </c>
      <c r="J356" s="14">
        <v>0.5</v>
      </c>
      <c r="K356" s="14">
        <v>70</v>
      </c>
      <c r="L356" s="14">
        <v>24</v>
      </c>
      <c r="M356" s="14" t="s">
        <v>34</v>
      </c>
      <c r="N356" s="14"/>
      <c r="O356" s="14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7"/>
      <c r="AA356" s="18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9"/>
      <c r="AP356" s="14"/>
      <c r="AQ356" s="14"/>
      <c r="AR356" s="14"/>
      <c r="AS356" s="14"/>
      <c r="AT356" s="14"/>
      <c r="AU356" s="14"/>
      <c r="AV356" s="19"/>
      <c r="AW356" s="20"/>
      <c r="AX356" s="21">
        <v>79</v>
      </c>
    </row>
    <row r="357" spans="1:50" ht="13" x14ac:dyDescent="0.35">
      <c r="A357" s="14"/>
      <c r="B357" s="14"/>
      <c r="C357" s="14"/>
      <c r="D357" s="14"/>
      <c r="E357" s="15">
        <v>516.03890000000001</v>
      </c>
      <c r="F357" s="14" t="s">
        <v>19</v>
      </c>
      <c r="G357" s="30">
        <v>1</v>
      </c>
      <c r="H357" s="14" t="s">
        <v>20</v>
      </c>
      <c r="I357" s="16" t="s">
        <v>38</v>
      </c>
      <c r="J357" s="14">
        <v>1</v>
      </c>
      <c r="K357" s="14">
        <v>70</v>
      </c>
      <c r="L357" s="14">
        <v>24</v>
      </c>
      <c r="M357" s="14" t="s">
        <v>34</v>
      </c>
      <c r="N357" s="14"/>
      <c r="O357" s="14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7"/>
      <c r="AA357" s="18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9"/>
      <c r="AP357" s="14"/>
      <c r="AQ357" s="14"/>
      <c r="AR357" s="14"/>
      <c r="AS357" s="14"/>
      <c r="AT357" s="14"/>
      <c r="AU357" s="14"/>
      <c r="AV357" s="19"/>
      <c r="AW357" s="20"/>
      <c r="AX357" s="21">
        <v>90</v>
      </c>
    </row>
    <row r="358" spans="1:50" ht="13" x14ac:dyDescent="0.35">
      <c r="A358" s="14"/>
      <c r="B358" s="14"/>
      <c r="C358" s="14"/>
      <c r="D358" s="14"/>
      <c r="E358" s="15">
        <v>516.03890000000001</v>
      </c>
      <c r="F358" s="14" t="s">
        <v>19</v>
      </c>
      <c r="G358" s="30">
        <v>1</v>
      </c>
      <c r="H358" s="14" t="s">
        <v>20</v>
      </c>
      <c r="I358" s="16" t="s">
        <v>38</v>
      </c>
      <c r="J358" s="14">
        <v>5</v>
      </c>
      <c r="K358" s="14">
        <v>70</v>
      </c>
      <c r="L358" s="14">
        <v>24</v>
      </c>
      <c r="M358" s="14" t="s">
        <v>34</v>
      </c>
      <c r="N358" s="14"/>
      <c r="O358" s="14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7"/>
      <c r="AA358" s="18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9"/>
      <c r="AP358" s="14"/>
      <c r="AQ358" s="14"/>
      <c r="AR358" s="14"/>
      <c r="AS358" s="14"/>
      <c r="AT358" s="14"/>
      <c r="AU358" s="14"/>
      <c r="AV358" s="19"/>
      <c r="AW358" s="20"/>
      <c r="AX358" s="21">
        <v>91</v>
      </c>
    </row>
    <row r="359" spans="1:50" ht="15" x14ac:dyDescent="0.35">
      <c r="A359" s="14">
        <f>COUNTA($B$2:B359)</f>
        <v>31</v>
      </c>
      <c r="B359" s="14" t="s">
        <v>133</v>
      </c>
      <c r="C359" s="14" t="s">
        <v>18</v>
      </c>
      <c r="D359" s="14" t="s">
        <v>134</v>
      </c>
      <c r="E359" s="15">
        <v>518.01099999999997</v>
      </c>
      <c r="F359" s="14" t="s">
        <v>19</v>
      </c>
      <c r="G359" s="30">
        <v>1</v>
      </c>
      <c r="H359" s="14" t="s">
        <v>20</v>
      </c>
      <c r="I359" s="16" t="s">
        <v>38</v>
      </c>
      <c r="J359" s="14">
        <v>0.01</v>
      </c>
      <c r="K359" s="14">
        <v>20</v>
      </c>
      <c r="L359" s="14">
        <v>24</v>
      </c>
      <c r="M359" s="14" t="s">
        <v>25</v>
      </c>
      <c r="N359" s="14" t="s">
        <v>22</v>
      </c>
      <c r="O359" s="14" t="s">
        <v>23</v>
      </c>
      <c r="P359" s="15">
        <v>-0.392677</v>
      </c>
      <c r="Q359" s="15">
        <f t="shared" si="0"/>
        <v>-10.685289598918901</v>
      </c>
      <c r="R359" s="15">
        <v>-0.24039199999999999</v>
      </c>
      <c r="S359" s="15">
        <f t="shared" si="1"/>
        <v>-6.5414020613973127</v>
      </c>
      <c r="T359" s="15">
        <f t="shared" si="25"/>
        <v>0.152285</v>
      </c>
      <c r="U359" s="15">
        <f t="shared" si="2"/>
        <v>4.1438875375215884</v>
      </c>
      <c r="V359" s="15">
        <f t="shared" si="3"/>
        <v>10.685289598918901</v>
      </c>
      <c r="W359" s="15">
        <f t="shared" si="4"/>
        <v>6.5414020613973127</v>
      </c>
      <c r="X359" s="15">
        <f t="shared" si="5"/>
        <v>8.6133458301581065</v>
      </c>
      <c r="Y359" s="15">
        <f t="shared" si="6"/>
        <v>2.0719437687607942</v>
      </c>
      <c r="Z359" s="17">
        <v>14.0917621</v>
      </c>
      <c r="AA359" s="18">
        <f t="shared" ref="AA359:AA389" si="33">Z359/0.393456</f>
        <v>35.815344282461069</v>
      </c>
      <c r="AB359" s="15">
        <f t="shared" si="7"/>
        <v>-0.28994898911226741</v>
      </c>
      <c r="AC359" s="15">
        <v>-1241.5681171276501</v>
      </c>
      <c r="AD359" s="15">
        <f t="shared" si="8"/>
        <v>-33784.802492362433</v>
      </c>
      <c r="AE359" s="15"/>
      <c r="AF359" s="15">
        <f t="shared" si="22"/>
        <v>17.903412126448309</v>
      </c>
      <c r="AG359" s="15">
        <f t="shared" si="23"/>
        <v>22.469078012622468</v>
      </c>
      <c r="AH359" s="15">
        <f t="shared" si="24"/>
        <v>13.85573218246436</v>
      </c>
      <c r="AI359" s="15"/>
      <c r="AJ359" s="15"/>
      <c r="AK359" s="15"/>
      <c r="AL359" s="15"/>
      <c r="AM359" s="15"/>
      <c r="AN359" s="15"/>
      <c r="AO359" s="19"/>
      <c r="AP359" s="14"/>
      <c r="AQ359" s="14"/>
      <c r="AR359" s="14"/>
      <c r="AS359" s="14"/>
      <c r="AT359" s="14"/>
      <c r="AU359" s="14"/>
      <c r="AV359" s="19"/>
      <c r="AW359" s="20"/>
      <c r="AX359" s="21">
        <v>49.62</v>
      </c>
    </row>
    <row r="360" spans="1:50" ht="13" x14ac:dyDescent="0.35">
      <c r="A360" s="14"/>
      <c r="B360" s="14"/>
      <c r="C360" s="14"/>
      <c r="D360" s="14"/>
      <c r="E360" s="15">
        <v>518.01099999999997</v>
      </c>
      <c r="F360" s="14" t="s">
        <v>19</v>
      </c>
      <c r="G360" s="30">
        <v>1</v>
      </c>
      <c r="H360" s="14" t="s">
        <v>20</v>
      </c>
      <c r="I360" s="16" t="s">
        <v>38</v>
      </c>
      <c r="J360" s="14">
        <v>0.05</v>
      </c>
      <c r="K360" s="14">
        <v>20</v>
      </c>
      <c r="L360" s="14">
        <v>24</v>
      </c>
      <c r="M360" s="14" t="s">
        <v>25</v>
      </c>
      <c r="N360" s="14"/>
      <c r="O360" s="14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7"/>
      <c r="AA360" s="18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9"/>
      <c r="AP360" s="14"/>
      <c r="AQ360" s="14"/>
      <c r="AR360" s="14"/>
      <c r="AS360" s="14"/>
      <c r="AT360" s="14"/>
      <c r="AU360" s="14"/>
      <c r="AV360" s="19"/>
      <c r="AW360" s="20"/>
      <c r="AX360" s="21">
        <v>59.85</v>
      </c>
    </row>
    <row r="361" spans="1:50" ht="13" x14ac:dyDescent="0.35">
      <c r="A361" s="14"/>
      <c r="B361" s="14"/>
      <c r="C361" s="14"/>
      <c r="D361" s="14"/>
      <c r="E361" s="15">
        <v>518.01099999999997</v>
      </c>
      <c r="F361" s="14" t="s">
        <v>19</v>
      </c>
      <c r="G361" s="30">
        <v>1</v>
      </c>
      <c r="H361" s="14" t="s">
        <v>20</v>
      </c>
      <c r="I361" s="16" t="s">
        <v>38</v>
      </c>
      <c r="J361" s="14">
        <v>0.1</v>
      </c>
      <c r="K361" s="14">
        <v>20</v>
      </c>
      <c r="L361" s="14">
        <v>24</v>
      </c>
      <c r="M361" s="14" t="s">
        <v>25</v>
      </c>
      <c r="N361" s="14"/>
      <c r="O361" s="14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7"/>
      <c r="AA361" s="18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9"/>
      <c r="AP361" s="14"/>
      <c r="AQ361" s="14"/>
      <c r="AR361" s="14"/>
      <c r="AS361" s="14"/>
      <c r="AT361" s="14"/>
      <c r="AU361" s="14"/>
      <c r="AV361" s="19"/>
      <c r="AW361" s="20"/>
      <c r="AX361" s="21">
        <v>76.2</v>
      </c>
    </row>
    <row r="362" spans="1:50" ht="13" x14ac:dyDescent="0.35">
      <c r="A362" s="14"/>
      <c r="B362" s="14"/>
      <c r="C362" s="14"/>
      <c r="D362" s="14"/>
      <c r="E362" s="15">
        <v>518.01099999999997</v>
      </c>
      <c r="F362" s="14" t="s">
        <v>19</v>
      </c>
      <c r="G362" s="30">
        <v>1</v>
      </c>
      <c r="H362" s="14" t="s">
        <v>20</v>
      </c>
      <c r="I362" s="16" t="s">
        <v>38</v>
      </c>
      <c r="J362" s="14">
        <v>0.5</v>
      </c>
      <c r="K362" s="14">
        <v>20</v>
      </c>
      <c r="L362" s="14">
        <v>24</v>
      </c>
      <c r="M362" s="14" t="s">
        <v>25</v>
      </c>
      <c r="N362" s="14"/>
      <c r="O362" s="14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7"/>
      <c r="AA362" s="18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9"/>
      <c r="AP362" s="14"/>
      <c r="AQ362" s="14"/>
      <c r="AR362" s="14"/>
      <c r="AS362" s="14"/>
      <c r="AT362" s="14"/>
      <c r="AU362" s="14"/>
      <c r="AV362" s="19"/>
      <c r="AW362" s="20"/>
      <c r="AX362" s="21">
        <v>93.92</v>
      </c>
    </row>
    <row r="363" spans="1:50" ht="13" x14ac:dyDescent="0.35">
      <c r="A363" s="14"/>
      <c r="B363" s="14"/>
      <c r="C363" s="14"/>
      <c r="D363" s="14"/>
      <c r="E363" s="15">
        <v>518.01099999999997</v>
      </c>
      <c r="F363" s="14" t="s">
        <v>19</v>
      </c>
      <c r="G363" s="30">
        <v>1</v>
      </c>
      <c r="H363" s="14" t="s">
        <v>20</v>
      </c>
      <c r="I363" s="16" t="s">
        <v>38</v>
      </c>
      <c r="J363" s="14">
        <v>1</v>
      </c>
      <c r="K363" s="14">
        <v>20</v>
      </c>
      <c r="L363" s="14">
        <v>24</v>
      </c>
      <c r="M363" s="14" t="s">
        <v>25</v>
      </c>
      <c r="N363" s="14"/>
      <c r="O363" s="14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7"/>
      <c r="AA363" s="18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9"/>
      <c r="AP363" s="14"/>
      <c r="AQ363" s="14"/>
      <c r="AR363" s="14"/>
      <c r="AS363" s="14"/>
      <c r="AT363" s="14"/>
      <c r="AU363" s="14"/>
      <c r="AV363" s="19"/>
      <c r="AW363" s="20"/>
      <c r="AX363" s="21">
        <v>95.33</v>
      </c>
    </row>
    <row r="364" spans="1:50" ht="13" x14ac:dyDescent="0.35">
      <c r="A364" s="14"/>
      <c r="B364" s="14"/>
      <c r="C364" s="14"/>
      <c r="D364" s="14"/>
      <c r="E364" s="15">
        <v>518.01099999999997</v>
      </c>
      <c r="F364" s="14" t="s">
        <v>19</v>
      </c>
      <c r="G364" s="30">
        <v>1</v>
      </c>
      <c r="H364" s="14" t="s">
        <v>20</v>
      </c>
      <c r="I364" s="16" t="s">
        <v>38</v>
      </c>
      <c r="J364" s="14">
        <v>5</v>
      </c>
      <c r="K364" s="14">
        <v>20</v>
      </c>
      <c r="L364" s="14">
        <v>24</v>
      </c>
      <c r="M364" s="14" t="s">
        <v>25</v>
      </c>
      <c r="N364" s="14"/>
      <c r="O364" s="14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7"/>
      <c r="AA364" s="18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9"/>
      <c r="AP364" s="14"/>
      <c r="AQ364" s="14"/>
      <c r="AR364" s="14"/>
      <c r="AS364" s="14"/>
      <c r="AT364" s="14"/>
      <c r="AU364" s="14"/>
      <c r="AV364" s="19"/>
      <c r="AW364" s="20"/>
      <c r="AX364" s="21">
        <v>96.24</v>
      </c>
    </row>
    <row r="365" spans="1:50" ht="13" x14ac:dyDescent="0.35">
      <c r="A365" s="14"/>
      <c r="B365" s="14"/>
      <c r="C365" s="14"/>
      <c r="D365" s="14"/>
      <c r="E365" s="15">
        <v>518.01099999999997</v>
      </c>
      <c r="F365" s="14" t="s">
        <v>19</v>
      </c>
      <c r="G365" s="30">
        <v>1</v>
      </c>
      <c r="H365" s="14" t="s">
        <v>20</v>
      </c>
      <c r="I365" s="16" t="s">
        <v>38</v>
      </c>
      <c r="J365" s="14">
        <v>0.01</v>
      </c>
      <c r="K365" s="14">
        <v>20</v>
      </c>
      <c r="L365" s="14">
        <v>24</v>
      </c>
      <c r="M365" s="14" t="s">
        <v>26</v>
      </c>
      <c r="N365" s="14"/>
      <c r="O365" s="14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7"/>
      <c r="AA365" s="18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9"/>
      <c r="AP365" s="14"/>
      <c r="AQ365" s="14"/>
      <c r="AR365" s="14"/>
      <c r="AS365" s="14"/>
      <c r="AT365" s="14"/>
      <c r="AU365" s="14"/>
      <c r="AV365" s="19"/>
      <c r="AW365" s="20"/>
      <c r="AX365" s="21">
        <v>48.9</v>
      </c>
    </row>
    <row r="366" spans="1:50" ht="13" x14ac:dyDescent="0.35">
      <c r="A366" s="14"/>
      <c r="B366" s="14"/>
      <c r="C366" s="14"/>
      <c r="D366" s="14"/>
      <c r="E366" s="15">
        <v>518.01099999999997</v>
      </c>
      <c r="F366" s="14" t="s">
        <v>19</v>
      </c>
      <c r="G366" s="30">
        <v>1</v>
      </c>
      <c r="H366" s="14" t="s">
        <v>20</v>
      </c>
      <c r="I366" s="16" t="s">
        <v>38</v>
      </c>
      <c r="J366" s="14">
        <v>0.05</v>
      </c>
      <c r="K366" s="14">
        <v>20</v>
      </c>
      <c r="L366" s="14">
        <v>24</v>
      </c>
      <c r="M366" s="14" t="s">
        <v>26</v>
      </c>
      <c r="N366" s="14"/>
      <c r="O366" s="14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7"/>
      <c r="AA366" s="18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9"/>
      <c r="AP366" s="14"/>
      <c r="AQ366" s="14"/>
      <c r="AR366" s="14"/>
      <c r="AS366" s="14"/>
      <c r="AT366" s="14"/>
      <c r="AU366" s="14"/>
      <c r="AV366" s="19"/>
      <c r="AW366" s="20"/>
      <c r="AX366" s="21">
        <v>57.4</v>
      </c>
    </row>
    <row r="367" spans="1:50" ht="13" x14ac:dyDescent="0.35">
      <c r="A367" s="14"/>
      <c r="B367" s="14"/>
      <c r="C367" s="14"/>
      <c r="D367" s="14"/>
      <c r="E367" s="15">
        <v>518.01099999999997</v>
      </c>
      <c r="F367" s="14" t="s">
        <v>19</v>
      </c>
      <c r="G367" s="30">
        <v>1</v>
      </c>
      <c r="H367" s="14" t="s">
        <v>20</v>
      </c>
      <c r="I367" s="16" t="s">
        <v>38</v>
      </c>
      <c r="J367" s="14">
        <v>0.1</v>
      </c>
      <c r="K367" s="14">
        <v>20</v>
      </c>
      <c r="L367" s="14">
        <v>24</v>
      </c>
      <c r="M367" s="14" t="s">
        <v>26</v>
      </c>
      <c r="N367" s="14"/>
      <c r="O367" s="14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7"/>
      <c r="AA367" s="18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9"/>
      <c r="AP367" s="14"/>
      <c r="AQ367" s="14"/>
      <c r="AR367" s="14"/>
      <c r="AS367" s="14"/>
      <c r="AT367" s="14"/>
      <c r="AU367" s="14"/>
      <c r="AV367" s="19"/>
      <c r="AW367" s="20"/>
      <c r="AX367" s="21">
        <v>81.2</v>
      </c>
    </row>
    <row r="368" spans="1:50" ht="13" x14ac:dyDescent="0.35">
      <c r="A368" s="14"/>
      <c r="B368" s="14"/>
      <c r="C368" s="14"/>
      <c r="D368" s="14"/>
      <c r="E368" s="15">
        <v>518.01099999999997</v>
      </c>
      <c r="F368" s="14" t="s">
        <v>19</v>
      </c>
      <c r="G368" s="30">
        <v>1</v>
      </c>
      <c r="H368" s="14" t="s">
        <v>20</v>
      </c>
      <c r="I368" s="16" t="s">
        <v>38</v>
      </c>
      <c r="J368" s="14">
        <v>0.5</v>
      </c>
      <c r="K368" s="14">
        <v>20</v>
      </c>
      <c r="L368" s="14">
        <v>24</v>
      </c>
      <c r="M368" s="14" t="s">
        <v>26</v>
      </c>
      <c r="N368" s="14"/>
      <c r="O368" s="14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7"/>
      <c r="AA368" s="18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9"/>
      <c r="AP368" s="14"/>
      <c r="AQ368" s="14"/>
      <c r="AR368" s="14"/>
      <c r="AS368" s="14"/>
      <c r="AT368" s="14"/>
      <c r="AU368" s="14"/>
      <c r="AV368" s="19"/>
      <c r="AW368" s="20"/>
      <c r="AX368" s="21">
        <v>93.3</v>
      </c>
    </row>
    <row r="369" spans="1:50" ht="13" x14ac:dyDescent="0.35">
      <c r="A369" s="14"/>
      <c r="B369" s="14"/>
      <c r="C369" s="14"/>
      <c r="D369" s="14"/>
      <c r="E369" s="15">
        <v>518.01099999999997</v>
      </c>
      <c r="F369" s="14" t="s">
        <v>19</v>
      </c>
      <c r="G369" s="30">
        <v>1</v>
      </c>
      <c r="H369" s="14" t="s">
        <v>20</v>
      </c>
      <c r="I369" s="16" t="s">
        <v>38</v>
      </c>
      <c r="J369" s="14">
        <v>1</v>
      </c>
      <c r="K369" s="14">
        <v>20</v>
      </c>
      <c r="L369" s="14">
        <v>24</v>
      </c>
      <c r="M369" s="14" t="s">
        <v>26</v>
      </c>
      <c r="N369" s="14"/>
      <c r="O369" s="14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7"/>
      <c r="AA369" s="18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9"/>
      <c r="AP369" s="14"/>
      <c r="AQ369" s="14"/>
      <c r="AR369" s="14"/>
      <c r="AS369" s="14"/>
      <c r="AT369" s="14"/>
      <c r="AU369" s="14"/>
      <c r="AV369" s="19"/>
      <c r="AW369" s="20"/>
      <c r="AX369" s="21">
        <v>95.8</v>
      </c>
    </row>
    <row r="370" spans="1:50" ht="13" x14ac:dyDescent="0.35">
      <c r="A370" s="14"/>
      <c r="B370" s="14"/>
      <c r="C370" s="14"/>
      <c r="D370" s="14"/>
      <c r="E370" s="15">
        <v>518.01099999999997</v>
      </c>
      <c r="F370" s="14" t="s">
        <v>19</v>
      </c>
      <c r="G370" s="30">
        <v>1</v>
      </c>
      <c r="H370" s="14" t="s">
        <v>20</v>
      </c>
      <c r="I370" s="16" t="s">
        <v>38</v>
      </c>
      <c r="J370" s="14">
        <v>5</v>
      </c>
      <c r="K370" s="14">
        <v>20</v>
      </c>
      <c r="L370" s="14">
        <v>24</v>
      </c>
      <c r="M370" s="14" t="s">
        <v>26</v>
      </c>
      <c r="N370" s="14"/>
      <c r="O370" s="14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7"/>
      <c r="AA370" s="18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9"/>
      <c r="AP370" s="14"/>
      <c r="AQ370" s="14"/>
      <c r="AR370" s="14"/>
      <c r="AS370" s="14"/>
      <c r="AT370" s="14"/>
      <c r="AU370" s="14"/>
      <c r="AV370" s="19"/>
      <c r="AW370" s="20"/>
      <c r="AX370" s="21">
        <v>97</v>
      </c>
    </row>
    <row r="371" spans="1:50" ht="13" x14ac:dyDescent="0.35">
      <c r="A371" s="14"/>
      <c r="B371" s="14"/>
      <c r="C371" s="14"/>
      <c r="D371" s="14"/>
      <c r="E371" s="15">
        <v>518.01099999999997</v>
      </c>
      <c r="F371" s="14" t="s">
        <v>19</v>
      </c>
      <c r="G371" s="30">
        <v>1</v>
      </c>
      <c r="H371" s="14" t="s">
        <v>20</v>
      </c>
      <c r="I371" s="16" t="s">
        <v>38</v>
      </c>
      <c r="J371" s="14">
        <v>0.01</v>
      </c>
      <c r="K371" s="14">
        <v>20</v>
      </c>
      <c r="L371" s="14">
        <v>24</v>
      </c>
      <c r="M371" s="14" t="s">
        <v>34</v>
      </c>
      <c r="N371" s="14"/>
      <c r="O371" s="14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7"/>
      <c r="AA371" s="18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9"/>
      <c r="AP371" s="14"/>
      <c r="AQ371" s="14"/>
      <c r="AR371" s="14"/>
      <c r="AS371" s="14"/>
      <c r="AT371" s="14"/>
      <c r="AU371" s="14"/>
      <c r="AV371" s="19"/>
      <c r="AW371" s="20"/>
      <c r="AX371" s="21">
        <v>50</v>
      </c>
    </row>
    <row r="372" spans="1:50" ht="13" x14ac:dyDescent="0.35">
      <c r="A372" s="14"/>
      <c r="B372" s="14"/>
      <c r="C372" s="14"/>
      <c r="D372" s="14"/>
      <c r="E372" s="15">
        <v>518.01099999999997</v>
      </c>
      <c r="F372" s="14" t="s">
        <v>19</v>
      </c>
      <c r="G372" s="30">
        <v>1</v>
      </c>
      <c r="H372" s="14" t="s">
        <v>20</v>
      </c>
      <c r="I372" s="16" t="s">
        <v>38</v>
      </c>
      <c r="J372" s="14">
        <v>0.05</v>
      </c>
      <c r="K372" s="14">
        <v>20</v>
      </c>
      <c r="L372" s="14">
        <v>24</v>
      </c>
      <c r="M372" s="14" t="s">
        <v>34</v>
      </c>
      <c r="N372" s="14"/>
      <c r="O372" s="14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7"/>
      <c r="AA372" s="18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9"/>
      <c r="AP372" s="14"/>
      <c r="AQ372" s="14"/>
      <c r="AR372" s="14"/>
      <c r="AS372" s="14"/>
      <c r="AT372" s="14"/>
      <c r="AU372" s="14"/>
      <c r="AV372" s="19"/>
      <c r="AW372" s="20"/>
      <c r="AX372" s="21">
        <v>55.9</v>
      </c>
    </row>
    <row r="373" spans="1:50" ht="13" x14ac:dyDescent="0.35">
      <c r="A373" s="14"/>
      <c r="B373" s="14"/>
      <c r="C373" s="14"/>
      <c r="D373" s="14"/>
      <c r="E373" s="15">
        <v>518.01099999999997</v>
      </c>
      <c r="F373" s="14" t="s">
        <v>19</v>
      </c>
      <c r="G373" s="30">
        <v>1</v>
      </c>
      <c r="H373" s="14" t="s">
        <v>20</v>
      </c>
      <c r="I373" s="16" t="s">
        <v>38</v>
      </c>
      <c r="J373" s="14">
        <v>0.1</v>
      </c>
      <c r="K373" s="14">
        <v>20</v>
      </c>
      <c r="L373" s="14">
        <v>24</v>
      </c>
      <c r="M373" s="14" t="s">
        <v>34</v>
      </c>
      <c r="N373" s="14"/>
      <c r="O373" s="14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7"/>
      <c r="AA373" s="18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9"/>
      <c r="AP373" s="14"/>
      <c r="AQ373" s="14"/>
      <c r="AR373" s="14"/>
      <c r="AS373" s="14"/>
      <c r="AT373" s="14"/>
      <c r="AU373" s="14"/>
      <c r="AV373" s="19"/>
      <c r="AW373" s="20"/>
      <c r="AX373" s="21">
        <v>80</v>
      </c>
    </row>
    <row r="374" spans="1:50" ht="13" x14ac:dyDescent="0.35">
      <c r="A374" s="14"/>
      <c r="B374" s="14"/>
      <c r="C374" s="14"/>
      <c r="D374" s="14"/>
      <c r="E374" s="15">
        <v>518.01099999999997</v>
      </c>
      <c r="F374" s="14" t="s">
        <v>19</v>
      </c>
      <c r="G374" s="30">
        <v>1</v>
      </c>
      <c r="H374" s="14" t="s">
        <v>20</v>
      </c>
      <c r="I374" s="16" t="s">
        <v>38</v>
      </c>
      <c r="J374" s="14">
        <v>0.5</v>
      </c>
      <c r="K374" s="14">
        <v>20</v>
      </c>
      <c r="L374" s="14">
        <v>24</v>
      </c>
      <c r="M374" s="14" t="s">
        <v>34</v>
      </c>
      <c r="N374" s="14"/>
      <c r="O374" s="14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7"/>
      <c r="AA374" s="18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9"/>
      <c r="AP374" s="14"/>
      <c r="AQ374" s="14"/>
      <c r="AR374" s="14"/>
      <c r="AS374" s="14"/>
      <c r="AT374" s="14"/>
      <c r="AU374" s="14"/>
      <c r="AV374" s="19"/>
      <c r="AW374" s="20"/>
      <c r="AX374" s="21">
        <v>94.4</v>
      </c>
    </row>
    <row r="375" spans="1:50" ht="13" x14ac:dyDescent="0.35">
      <c r="A375" s="14"/>
      <c r="B375" s="14"/>
      <c r="C375" s="14"/>
      <c r="D375" s="14"/>
      <c r="E375" s="15">
        <v>518.01099999999997</v>
      </c>
      <c r="F375" s="14" t="s">
        <v>19</v>
      </c>
      <c r="G375" s="30">
        <v>1</v>
      </c>
      <c r="H375" s="14" t="s">
        <v>20</v>
      </c>
      <c r="I375" s="16" t="s">
        <v>38</v>
      </c>
      <c r="J375" s="14">
        <v>1</v>
      </c>
      <c r="K375" s="14">
        <v>20</v>
      </c>
      <c r="L375" s="14">
        <v>24</v>
      </c>
      <c r="M375" s="14" t="s">
        <v>34</v>
      </c>
      <c r="N375" s="14"/>
      <c r="O375" s="14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7"/>
      <c r="AA375" s="18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9"/>
      <c r="AP375" s="14"/>
      <c r="AQ375" s="14"/>
      <c r="AR375" s="14"/>
      <c r="AS375" s="14"/>
      <c r="AT375" s="14"/>
      <c r="AU375" s="14"/>
      <c r="AV375" s="19"/>
      <c r="AW375" s="20"/>
      <c r="AX375" s="21">
        <v>96</v>
      </c>
    </row>
    <row r="376" spans="1:50" ht="13" x14ac:dyDescent="0.35">
      <c r="A376" s="14"/>
      <c r="B376" s="14"/>
      <c r="C376" s="14"/>
      <c r="D376" s="14"/>
      <c r="E376" s="15">
        <v>518.01099999999997</v>
      </c>
      <c r="F376" s="14" t="s">
        <v>19</v>
      </c>
      <c r="G376" s="30">
        <v>1</v>
      </c>
      <c r="H376" s="14" t="s">
        <v>20</v>
      </c>
      <c r="I376" s="16" t="s">
        <v>38</v>
      </c>
      <c r="J376" s="14">
        <v>5</v>
      </c>
      <c r="K376" s="14">
        <v>20</v>
      </c>
      <c r="L376" s="14">
        <v>24</v>
      </c>
      <c r="M376" s="14" t="s">
        <v>34</v>
      </c>
      <c r="N376" s="14"/>
      <c r="O376" s="14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7"/>
      <c r="AA376" s="18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9"/>
      <c r="AP376" s="14"/>
      <c r="AQ376" s="14"/>
      <c r="AR376" s="14"/>
      <c r="AS376" s="14"/>
      <c r="AT376" s="14"/>
      <c r="AU376" s="14"/>
      <c r="AV376" s="19"/>
      <c r="AW376" s="20"/>
      <c r="AX376" s="21">
        <v>98</v>
      </c>
    </row>
    <row r="377" spans="1:50" ht="13" x14ac:dyDescent="0.35">
      <c r="A377" s="14"/>
      <c r="B377" s="14"/>
      <c r="C377" s="14"/>
      <c r="D377" s="14"/>
      <c r="E377" s="15">
        <v>518.01099999999997</v>
      </c>
      <c r="F377" s="14" t="s">
        <v>19</v>
      </c>
      <c r="G377" s="30">
        <v>1</v>
      </c>
      <c r="H377" s="14" t="s">
        <v>20</v>
      </c>
      <c r="I377" s="16" t="s">
        <v>38</v>
      </c>
      <c r="J377" s="14">
        <v>0.01</v>
      </c>
      <c r="K377" s="14">
        <v>45</v>
      </c>
      <c r="L377" s="14">
        <v>24</v>
      </c>
      <c r="M377" s="14" t="s">
        <v>34</v>
      </c>
      <c r="N377" s="14"/>
      <c r="O377" s="14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7"/>
      <c r="AA377" s="18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9"/>
      <c r="AP377" s="14"/>
      <c r="AQ377" s="14"/>
      <c r="AR377" s="14"/>
      <c r="AS377" s="14"/>
      <c r="AT377" s="14"/>
      <c r="AU377" s="14"/>
      <c r="AV377" s="19"/>
      <c r="AW377" s="20"/>
      <c r="AX377" s="21">
        <v>33</v>
      </c>
    </row>
    <row r="378" spans="1:50" ht="13" x14ac:dyDescent="0.35">
      <c r="A378" s="14"/>
      <c r="B378" s="14"/>
      <c r="C378" s="14"/>
      <c r="D378" s="14"/>
      <c r="E378" s="15">
        <v>518.01099999999997</v>
      </c>
      <c r="F378" s="14" t="s">
        <v>19</v>
      </c>
      <c r="G378" s="30">
        <v>1</v>
      </c>
      <c r="H378" s="14" t="s">
        <v>20</v>
      </c>
      <c r="I378" s="16" t="s">
        <v>38</v>
      </c>
      <c r="J378" s="14">
        <v>0.05</v>
      </c>
      <c r="K378" s="14">
        <v>45</v>
      </c>
      <c r="L378" s="14">
        <v>24</v>
      </c>
      <c r="M378" s="14" t="s">
        <v>34</v>
      </c>
      <c r="N378" s="14"/>
      <c r="O378" s="14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7"/>
      <c r="AA378" s="18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9"/>
      <c r="AP378" s="14"/>
      <c r="AQ378" s="14"/>
      <c r="AR378" s="14"/>
      <c r="AS378" s="14"/>
      <c r="AT378" s="14"/>
      <c r="AU378" s="14"/>
      <c r="AV378" s="19"/>
      <c r="AW378" s="20"/>
      <c r="AX378" s="21">
        <v>44</v>
      </c>
    </row>
    <row r="379" spans="1:50" ht="13" x14ac:dyDescent="0.35">
      <c r="A379" s="14"/>
      <c r="B379" s="14"/>
      <c r="C379" s="14"/>
      <c r="D379" s="14"/>
      <c r="E379" s="15">
        <v>518.01099999999997</v>
      </c>
      <c r="F379" s="14" t="s">
        <v>19</v>
      </c>
      <c r="G379" s="30">
        <v>1</v>
      </c>
      <c r="H379" s="14" t="s">
        <v>20</v>
      </c>
      <c r="I379" s="16" t="s">
        <v>38</v>
      </c>
      <c r="J379" s="14">
        <v>0.1</v>
      </c>
      <c r="K379" s="14">
        <v>45</v>
      </c>
      <c r="L379" s="14">
        <v>24</v>
      </c>
      <c r="M379" s="14" t="s">
        <v>34</v>
      </c>
      <c r="N379" s="14"/>
      <c r="O379" s="14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7"/>
      <c r="AA379" s="18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9"/>
      <c r="AP379" s="14"/>
      <c r="AQ379" s="14"/>
      <c r="AR379" s="14"/>
      <c r="AS379" s="14"/>
      <c r="AT379" s="14"/>
      <c r="AU379" s="14"/>
      <c r="AV379" s="19"/>
      <c r="AW379" s="20"/>
      <c r="AX379" s="21">
        <v>60</v>
      </c>
    </row>
    <row r="380" spans="1:50" ht="13" x14ac:dyDescent="0.35">
      <c r="A380" s="14"/>
      <c r="B380" s="14"/>
      <c r="C380" s="14"/>
      <c r="D380" s="14"/>
      <c r="E380" s="15">
        <v>518.01099999999997</v>
      </c>
      <c r="F380" s="14" t="s">
        <v>19</v>
      </c>
      <c r="G380" s="30">
        <v>1</v>
      </c>
      <c r="H380" s="14" t="s">
        <v>20</v>
      </c>
      <c r="I380" s="16" t="s">
        <v>38</v>
      </c>
      <c r="J380" s="14">
        <v>0.5</v>
      </c>
      <c r="K380" s="14">
        <v>45</v>
      </c>
      <c r="L380" s="14">
        <v>24</v>
      </c>
      <c r="M380" s="14" t="s">
        <v>34</v>
      </c>
      <c r="N380" s="14"/>
      <c r="O380" s="14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7"/>
      <c r="AA380" s="18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9"/>
      <c r="AP380" s="14"/>
      <c r="AQ380" s="14"/>
      <c r="AR380" s="14"/>
      <c r="AS380" s="14"/>
      <c r="AT380" s="14"/>
      <c r="AU380" s="14"/>
      <c r="AV380" s="19"/>
      <c r="AW380" s="20"/>
      <c r="AX380" s="21">
        <v>85</v>
      </c>
    </row>
    <row r="381" spans="1:50" ht="13" x14ac:dyDescent="0.35">
      <c r="A381" s="14"/>
      <c r="B381" s="14"/>
      <c r="C381" s="14"/>
      <c r="D381" s="14"/>
      <c r="E381" s="15">
        <v>518.01099999999997</v>
      </c>
      <c r="F381" s="14" t="s">
        <v>19</v>
      </c>
      <c r="G381" s="30">
        <v>1</v>
      </c>
      <c r="H381" s="14" t="s">
        <v>20</v>
      </c>
      <c r="I381" s="16" t="s">
        <v>38</v>
      </c>
      <c r="J381" s="14">
        <v>1</v>
      </c>
      <c r="K381" s="14">
        <v>45</v>
      </c>
      <c r="L381" s="14">
        <v>24</v>
      </c>
      <c r="M381" s="14" t="s">
        <v>34</v>
      </c>
      <c r="N381" s="14"/>
      <c r="O381" s="14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7"/>
      <c r="AA381" s="18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9"/>
      <c r="AP381" s="14"/>
      <c r="AQ381" s="14"/>
      <c r="AR381" s="14"/>
      <c r="AS381" s="14"/>
      <c r="AT381" s="14"/>
      <c r="AU381" s="14"/>
      <c r="AV381" s="19"/>
      <c r="AW381" s="20"/>
      <c r="AX381" s="21">
        <v>94</v>
      </c>
    </row>
    <row r="382" spans="1:50" ht="13" x14ac:dyDescent="0.35">
      <c r="A382" s="14"/>
      <c r="B382" s="14"/>
      <c r="C382" s="14"/>
      <c r="D382" s="14"/>
      <c r="E382" s="15">
        <v>518.01099999999997</v>
      </c>
      <c r="F382" s="14" t="s">
        <v>19</v>
      </c>
      <c r="G382" s="30">
        <v>1</v>
      </c>
      <c r="H382" s="14" t="s">
        <v>20</v>
      </c>
      <c r="I382" s="16" t="s">
        <v>38</v>
      </c>
      <c r="J382" s="14">
        <v>5</v>
      </c>
      <c r="K382" s="14">
        <v>45</v>
      </c>
      <c r="L382" s="14">
        <v>24</v>
      </c>
      <c r="M382" s="14" t="s">
        <v>34</v>
      </c>
      <c r="N382" s="14"/>
      <c r="O382" s="14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7"/>
      <c r="AA382" s="18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9"/>
      <c r="AP382" s="14"/>
      <c r="AQ382" s="14"/>
      <c r="AR382" s="14"/>
      <c r="AS382" s="14"/>
      <c r="AT382" s="14"/>
      <c r="AU382" s="14"/>
      <c r="AV382" s="19"/>
      <c r="AW382" s="20"/>
      <c r="AX382" s="21">
        <v>96</v>
      </c>
    </row>
    <row r="383" spans="1:50" ht="13" x14ac:dyDescent="0.35">
      <c r="A383" s="14"/>
      <c r="B383" s="14"/>
      <c r="C383" s="14"/>
      <c r="D383" s="14"/>
      <c r="E383" s="15">
        <v>518.01099999999997</v>
      </c>
      <c r="F383" s="14" t="s">
        <v>19</v>
      </c>
      <c r="G383" s="30">
        <v>1</v>
      </c>
      <c r="H383" s="14" t="s">
        <v>20</v>
      </c>
      <c r="I383" s="16" t="s">
        <v>38</v>
      </c>
      <c r="J383" s="14">
        <v>0.01</v>
      </c>
      <c r="K383" s="14">
        <v>70</v>
      </c>
      <c r="L383" s="14">
        <v>24</v>
      </c>
      <c r="M383" s="14" t="s">
        <v>34</v>
      </c>
      <c r="N383" s="14"/>
      <c r="O383" s="14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7"/>
      <c r="AA383" s="18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9"/>
      <c r="AP383" s="14"/>
      <c r="AQ383" s="14"/>
      <c r="AR383" s="14"/>
      <c r="AS383" s="14"/>
      <c r="AT383" s="14"/>
      <c r="AU383" s="14"/>
      <c r="AV383" s="19"/>
      <c r="AW383" s="20"/>
      <c r="AX383" s="21">
        <v>27.5</v>
      </c>
    </row>
    <row r="384" spans="1:50" ht="13" x14ac:dyDescent="0.35">
      <c r="A384" s="14"/>
      <c r="B384" s="14"/>
      <c r="C384" s="14"/>
      <c r="D384" s="14"/>
      <c r="E384" s="15">
        <v>518.01099999999997</v>
      </c>
      <c r="F384" s="14" t="s">
        <v>19</v>
      </c>
      <c r="G384" s="30">
        <v>1</v>
      </c>
      <c r="H384" s="14" t="s">
        <v>20</v>
      </c>
      <c r="I384" s="16" t="s">
        <v>38</v>
      </c>
      <c r="J384" s="14">
        <v>0.05</v>
      </c>
      <c r="K384" s="14">
        <v>70</v>
      </c>
      <c r="L384" s="14">
        <v>24</v>
      </c>
      <c r="M384" s="14" t="s">
        <v>34</v>
      </c>
      <c r="N384" s="14"/>
      <c r="O384" s="14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7"/>
      <c r="AA384" s="18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9"/>
      <c r="AP384" s="14"/>
      <c r="AQ384" s="14"/>
      <c r="AR384" s="14"/>
      <c r="AS384" s="14"/>
      <c r="AT384" s="14"/>
      <c r="AU384" s="14"/>
      <c r="AV384" s="19"/>
      <c r="AW384" s="20"/>
      <c r="AX384" s="21">
        <v>30</v>
      </c>
    </row>
    <row r="385" spans="1:50" ht="13" x14ac:dyDescent="0.35">
      <c r="A385" s="14"/>
      <c r="B385" s="14"/>
      <c r="C385" s="14"/>
      <c r="D385" s="14"/>
      <c r="E385" s="15">
        <v>518.01099999999997</v>
      </c>
      <c r="F385" s="14" t="s">
        <v>19</v>
      </c>
      <c r="G385" s="30">
        <v>1</v>
      </c>
      <c r="H385" s="14" t="s">
        <v>20</v>
      </c>
      <c r="I385" s="16" t="s">
        <v>38</v>
      </c>
      <c r="J385" s="14">
        <v>0.1</v>
      </c>
      <c r="K385" s="14">
        <v>70</v>
      </c>
      <c r="L385" s="14">
        <v>24</v>
      </c>
      <c r="M385" s="14" t="s">
        <v>34</v>
      </c>
      <c r="N385" s="14"/>
      <c r="O385" s="14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7"/>
      <c r="AA385" s="18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9"/>
      <c r="AP385" s="14"/>
      <c r="AQ385" s="14"/>
      <c r="AR385" s="14"/>
      <c r="AS385" s="14"/>
      <c r="AT385" s="14"/>
      <c r="AU385" s="14"/>
      <c r="AV385" s="19"/>
      <c r="AW385" s="20"/>
      <c r="AX385" s="21">
        <v>31</v>
      </c>
    </row>
    <row r="386" spans="1:50" ht="13" x14ac:dyDescent="0.35">
      <c r="A386" s="14"/>
      <c r="B386" s="14"/>
      <c r="C386" s="14"/>
      <c r="D386" s="14"/>
      <c r="E386" s="15">
        <v>518.01099999999997</v>
      </c>
      <c r="F386" s="14" t="s">
        <v>19</v>
      </c>
      <c r="G386" s="30">
        <v>1</v>
      </c>
      <c r="H386" s="14" t="s">
        <v>20</v>
      </c>
      <c r="I386" s="16" t="s">
        <v>38</v>
      </c>
      <c r="J386" s="14">
        <v>0.5</v>
      </c>
      <c r="K386" s="14">
        <v>70</v>
      </c>
      <c r="L386" s="14">
        <v>24</v>
      </c>
      <c r="M386" s="14" t="s">
        <v>34</v>
      </c>
      <c r="N386" s="14"/>
      <c r="O386" s="14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7"/>
      <c r="AA386" s="18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9"/>
      <c r="AP386" s="14"/>
      <c r="AQ386" s="14"/>
      <c r="AR386" s="14"/>
      <c r="AS386" s="14"/>
      <c r="AT386" s="14"/>
      <c r="AU386" s="14"/>
      <c r="AV386" s="19"/>
      <c r="AW386" s="20"/>
      <c r="AX386" s="21">
        <v>80.599999999999994</v>
      </c>
    </row>
    <row r="387" spans="1:50" ht="13" x14ac:dyDescent="0.35">
      <c r="A387" s="14"/>
      <c r="B387" s="14"/>
      <c r="C387" s="14"/>
      <c r="D387" s="14"/>
      <c r="E387" s="15">
        <v>518.01099999999997</v>
      </c>
      <c r="F387" s="14" t="s">
        <v>19</v>
      </c>
      <c r="G387" s="30">
        <v>1</v>
      </c>
      <c r="H387" s="14" t="s">
        <v>20</v>
      </c>
      <c r="I387" s="16" t="s">
        <v>38</v>
      </c>
      <c r="J387" s="14">
        <v>1</v>
      </c>
      <c r="K387" s="14">
        <v>70</v>
      </c>
      <c r="L387" s="14">
        <v>24</v>
      </c>
      <c r="M387" s="14" t="s">
        <v>34</v>
      </c>
      <c r="N387" s="14"/>
      <c r="O387" s="14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7"/>
      <c r="AA387" s="18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9"/>
      <c r="AP387" s="14"/>
      <c r="AQ387" s="14"/>
      <c r="AR387" s="14"/>
      <c r="AS387" s="14"/>
      <c r="AT387" s="14"/>
      <c r="AU387" s="14"/>
      <c r="AV387" s="19"/>
      <c r="AW387" s="20"/>
      <c r="AX387" s="21">
        <v>91</v>
      </c>
    </row>
    <row r="388" spans="1:50" ht="13" x14ac:dyDescent="0.35">
      <c r="A388" s="14"/>
      <c r="B388" s="14"/>
      <c r="C388" s="14"/>
      <c r="D388" s="14"/>
      <c r="E388" s="15">
        <v>518.01099999999997</v>
      </c>
      <c r="F388" s="14" t="s">
        <v>19</v>
      </c>
      <c r="G388" s="30">
        <v>1</v>
      </c>
      <c r="H388" s="14" t="s">
        <v>20</v>
      </c>
      <c r="I388" s="16" t="s">
        <v>38</v>
      </c>
      <c r="J388" s="14">
        <v>5</v>
      </c>
      <c r="K388" s="14">
        <v>70</v>
      </c>
      <c r="L388" s="14">
        <v>24</v>
      </c>
      <c r="M388" s="14" t="s">
        <v>34</v>
      </c>
      <c r="N388" s="14"/>
      <c r="O388" s="14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7"/>
      <c r="AA388" s="18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9"/>
      <c r="AP388" s="14"/>
      <c r="AQ388" s="14"/>
      <c r="AR388" s="14"/>
      <c r="AS388" s="14"/>
      <c r="AT388" s="14"/>
      <c r="AU388" s="14"/>
      <c r="AV388" s="19"/>
      <c r="AW388" s="20"/>
      <c r="AX388" s="21">
        <v>92.8</v>
      </c>
    </row>
    <row r="389" spans="1:50" ht="15" x14ac:dyDescent="0.35">
      <c r="A389" s="14">
        <f>COUNTA($B$2:B389)</f>
        <v>32</v>
      </c>
      <c r="B389" s="14" t="s">
        <v>135</v>
      </c>
      <c r="C389" s="14" t="s">
        <v>18</v>
      </c>
      <c r="D389" s="14" t="s">
        <v>136</v>
      </c>
      <c r="E389" s="15">
        <v>595.11599999999999</v>
      </c>
      <c r="F389" s="14" t="s">
        <v>19</v>
      </c>
      <c r="G389" s="30">
        <v>1</v>
      </c>
      <c r="H389" s="14" t="s">
        <v>20</v>
      </c>
      <c r="I389" s="16" t="s">
        <v>38</v>
      </c>
      <c r="J389" s="14">
        <v>0.01</v>
      </c>
      <c r="K389" s="14">
        <v>20</v>
      </c>
      <c r="L389" s="14">
        <v>24</v>
      </c>
      <c r="M389" s="14" t="s">
        <v>25</v>
      </c>
      <c r="N389" s="14" t="s">
        <v>22</v>
      </c>
      <c r="O389" s="14" t="s">
        <v>23</v>
      </c>
      <c r="P389" s="15">
        <v>-0.391654</v>
      </c>
      <c r="Q389" s="15">
        <f t="shared" si="0"/>
        <v>-10.657452340154844</v>
      </c>
      <c r="R389" s="15">
        <v>-0.23125200000000001</v>
      </c>
      <c r="S389" s="15">
        <f t="shared" si="1"/>
        <v>-6.2926898960957578</v>
      </c>
      <c r="T389" s="15">
        <f t="shared" si="25"/>
        <v>0.16040199999999999</v>
      </c>
      <c r="U389" s="15">
        <f t="shared" si="2"/>
        <v>4.3647624440590862</v>
      </c>
      <c r="V389" s="15">
        <f t="shared" si="3"/>
        <v>10.657452340154844</v>
      </c>
      <c r="W389" s="15">
        <f t="shared" si="4"/>
        <v>6.2926898960957578</v>
      </c>
      <c r="X389" s="15">
        <f t="shared" si="5"/>
        <v>8.4750711181253013</v>
      </c>
      <c r="Y389" s="15">
        <f t="shared" si="6"/>
        <v>2.1823812220295431</v>
      </c>
      <c r="Z389" s="17">
        <v>10.183115600000001</v>
      </c>
      <c r="AA389" s="18">
        <f t="shared" si="33"/>
        <v>25.881205522345578</v>
      </c>
      <c r="AB389" s="15">
        <f t="shared" si="7"/>
        <v>-0.29042199587755441</v>
      </c>
      <c r="AC389" s="15">
        <v>-1397.4366832671101</v>
      </c>
      <c r="AD389" s="15">
        <f t="shared" si="8"/>
        <v>-38026.203869495228</v>
      </c>
      <c r="AE389" s="15"/>
      <c r="AF389" s="15">
        <f t="shared" si="22"/>
        <v>16.456068658454878</v>
      </c>
      <c r="AG389" s="15">
        <f t="shared" si="23"/>
        <v>20.96640187027122</v>
      </c>
      <c r="AH389" s="15">
        <f t="shared" si="24"/>
        <v>12.49133075214592</v>
      </c>
      <c r="AI389" s="15"/>
      <c r="AJ389" s="15"/>
      <c r="AK389" s="15"/>
      <c r="AL389" s="15"/>
      <c r="AM389" s="15"/>
      <c r="AN389" s="15"/>
      <c r="AO389" s="19"/>
      <c r="AP389" s="14"/>
      <c r="AQ389" s="14"/>
      <c r="AR389" s="14"/>
      <c r="AS389" s="14"/>
      <c r="AT389" s="14"/>
      <c r="AU389" s="14"/>
      <c r="AV389" s="19"/>
      <c r="AW389" s="20"/>
      <c r="AX389" s="21">
        <v>55.01</v>
      </c>
    </row>
    <row r="390" spans="1:50" ht="13" x14ac:dyDescent="0.35">
      <c r="A390" s="14"/>
      <c r="B390" s="14"/>
      <c r="C390" s="14"/>
      <c r="D390" s="14"/>
      <c r="E390" s="15">
        <v>595.11599999999999</v>
      </c>
      <c r="F390" s="14" t="s">
        <v>19</v>
      </c>
      <c r="G390" s="30">
        <v>1</v>
      </c>
      <c r="H390" s="14" t="s">
        <v>20</v>
      </c>
      <c r="I390" s="16" t="s">
        <v>38</v>
      </c>
      <c r="J390" s="14">
        <v>0.05</v>
      </c>
      <c r="K390" s="14">
        <v>20</v>
      </c>
      <c r="L390" s="14">
        <v>24</v>
      </c>
      <c r="M390" s="14" t="s">
        <v>25</v>
      </c>
      <c r="N390" s="14"/>
      <c r="O390" s="14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7"/>
      <c r="AA390" s="18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9"/>
      <c r="AP390" s="14"/>
      <c r="AQ390" s="14"/>
      <c r="AR390" s="14"/>
      <c r="AS390" s="14"/>
      <c r="AT390" s="14"/>
      <c r="AU390" s="14"/>
      <c r="AV390" s="19"/>
      <c r="AW390" s="20"/>
      <c r="AX390" s="21">
        <v>77.53</v>
      </c>
    </row>
    <row r="391" spans="1:50" ht="13" x14ac:dyDescent="0.35">
      <c r="A391" s="14"/>
      <c r="B391" s="14"/>
      <c r="C391" s="14"/>
      <c r="D391" s="14"/>
      <c r="E391" s="15">
        <v>595.11599999999999</v>
      </c>
      <c r="F391" s="14" t="s">
        <v>19</v>
      </c>
      <c r="G391" s="30">
        <v>1</v>
      </c>
      <c r="H391" s="14" t="s">
        <v>20</v>
      </c>
      <c r="I391" s="16" t="s">
        <v>38</v>
      </c>
      <c r="J391" s="14">
        <v>0.1</v>
      </c>
      <c r="K391" s="14">
        <v>20</v>
      </c>
      <c r="L391" s="14">
        <v>24</v>
      </c>
      <c r="M391" s="14" t="s">
        <v>25</v>
      </c>
      <c r="N391" s="14"/>
      <c r="O391" s="14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7"/>
      <c r="AA391" s="18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9"/>
      <c r="AP391" s="14"/>
      <c r="AQ391" s="14"/>
      <c r="AR391" s="14"/>
      <c r="AS391" s="14"/>
      <c r="AT391" s="14"/>
      <c r="AU391" s="14"/>
      <c r="AV391" s="19"/>
      <c r="AW391" s="20"/>
      <c r="AX391" s="21">
        <v>82.28</v>
      </c>
    </row>
    <row r="392" spans="1:50" ht="13" x14ac:dyDescent="0.35">
      <c r="A392" s="14"/>
      <c r="B392" s="14"/>
      <c r="C392" s="14"/>
      <c r="D392" s="14"/>
      <c r="E392" s="15">
        <v>595.11599999999999</v>
      </c>
      <c r="F392" s="14" t="s">
        <v>19</v>
      </c>
      <c r="G392" s="30">
        <v>1</v>
      </c>
      <c r="H392" s="14" t="s">
        <v>20</v>
      </c>
      <c r="I392" s="16" t="s">
        <v>38</v>
      </c>
      <c r="J392" s="14">
        <v>0.5</v>
      </c>
      <c r="K392" s="14">
        <v>20</v>
      </c>
      <c r="L392" s="14">
        <v>24</v>
      </c>
      <c r="M392" s="14" t="s">
        <v>25</v>
      </c>
      <c r="N392" s="14"/>
      <c r="O392" s="14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7"/>
      <c r="AA392" s="18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9"/>
      <c r="AP392" s="14"/>
      <c r="AQ392" s="14"/>
      <c r="AR392" s="14"/>
      <c r="AS392" s="14"/>
      <c r="AT392" s="14"/>
      <c r="AU392" s="14"/>
      <c r="AV392" s="19"/>
      <c r="AW392" s="20"/>
      <c r="AX392" s="21">
        <v>94.07</v>
      </c>
    </row>
    <row r="393" spans="1:50" ht="13" x14ac:dyDescent="0.35">
      <c r="A393" s="14"/>
      <c r="B393" s="14"/>
      <c r="C393" s="14"/>
      <c r="D393" s="14"/>
      <c r="E393" s="15">
        <v>595.11599999999999</v>
      </c>
      <c r="F393" s="14" t="s">
        <v>19</v>
      </c>
      <c r="G393" s="30">
        <v>1</v>
      </c>
      <c r="H393" s="14" t="s">
        <v>20</v>
      </c>
      <c r="I393" s="16" t="s">
        <v>38</v>
      </c>
      <c r="J393" s="14">
        <v>1</v>
      </c>
      <c r="K393" s="14">
        <v>20</v>
      </c>
      <c r="L393" s="14">
        <v>24</v>
      </c>
      <c r="M393" s="14" t="s">
        <v>25</v>
      </c>
      <c r="N393" s="14"/>
      <c r="O393" s="14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7"/>
      <c r="AA393" s="18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9"/>
      <c r="AP393" s="14"/>
      <c r="AQ393" s="14"/>
      <c r="AR393" s="14"/>
      <c r="AS393" s="14"/>
      <c r="AT393" s="14"/>
      <c r="AU393" s="14"/>
      <c r="AV393" s="19"/>
      <c r="AW393" s="20"/>
      <c r="AX393" s="21">
        <v>96.63</v>
      </c>
    </row>
    <row r="394" spans="1:50" ht="13" x14ac:dyDescent="0.35">
      <c r="A394" s="14"/>
      <c r="B394" s="14"/>
      <c r="C394" s="14"/>
      <c r="D394" s="14"/>
      <c r="E394" s="15">
        <v>595.11599999999999</v>
      </c>
      <c r="F394" s="14" t="s">
        <v>19</v>
      </c>
      <c r="G394" s="30">
        <v>1</v>
      </c>
      <c r="H394" s="14" t="s">
        <v>20</v>
      </c>
      <c r="I394" s="16" t="s">
        <v>38</v>
      </c>
      <c r="J394" s="14">
        <v>5</v>
      </c>
      <c r="K394" s="14">
        <v>20</v>
      </c>
      <c r="L394" s="14">
        <v>24</v>
      </c>
      <c r="M394" s="14" t="s">
        <v>25</v>
      </c>
      <c r="N394" s="14"/>
      <c r="O394" s="14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7"/>
      <c r="AA394" s="18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9"/>
      <c r="AP394" s="14"/>
      <c r="AQ394" s="14"/>
      <c r="AR394" s="14"/>
      <c r="AS394" s="14"/>
      <c r="AT394" s="14"/>
      <c r="AU394" s="14"/>
      <c r="AV394" s="19"/>
      <c r="AW394" s="20"/>
      <c r="AX394" s="21">
        <v>97.19</v>
      </c>
    </row>
    <row r="395" spans="1:50" ht="13" x14ac:dyDescent="0.35">
      <c r="A395" s="14"/>
      <c r="B395" s="14"/>
      <c r="C395" s="14"/>
      <c r="D395" s="14"/>
      <c r="E395" s="15">
        <v>595.11599999999999</v>
      </c>
      <c r="F395" s="14" t="s">
        <v>19</v>
      </c>
      <c r="G395" s="30">
        <v>1</v>
      </c>
      <c r="H395" s="14" t="s">
        <v>20</v>
      </c>
      <c r="I395" s="16" t="s">
        <v>38</v>
      </c>
      <c r="J395" s="14">
        <v>0.01</v>
      </c>
      <c r="K395" s="14">
        <v>20</v>
      </c>
      <c r="L395" s="14">
        <v>24</v>
      </c>
      <c r="M395" s="14" t="s">
        <v>26</v>
      </c>
      <c r="N395" s="14"/>
      <c r="O395" s="14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7"/>
      <c r="AA395" s="18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9"/>
      <c r="AP395" s="14"/>
      <c r="AQ395" s="14"/>
      <c r="AR395" s="14"/>
      <c r="AS395" s="14"/>
      <c r="AT395" s="14"/>
      <c r="AU395" s="14"/>
      <c r="AV395" s="19"/>
      <c r="AW395" s="20"/>
      <c r="AX395" s="21">
        <v>53.7</v>
      </c>
    </row>
    <row r="396" spans="1:50" ht="13" x14ac:dyDescent="0.35">
      <c r="A396" s="14"/>
      <c r="B396" s="14"/>
      <c r="C396" s="14"/>
      <c r="D396" s="14"/>
      <c r="E396" s="15">
        <v>595.11599999999999</v>
      </c>
      <c r="F396" s="14" t="s">
        <v>19</v>
      </c>
      <c r="G396" s="30">
        <v>1</v>
      </c>
      <c r="H396" s="14" t="s">
        <v>20</v>
      </c>
      <c r="I396" s="16" t="s">
        <v>38</v>
      </c>
      <c r="J396" s="14">
        <v>0.05</v>
      </c>
      <c r="K396" s="14">
        <v>20</v>
      </c>
      <c r="L396" s="14">
        <v>24</v>
      </c>
      <c r="M396" s="14" t="s">
        <v>26</v>
      </c>
      <c r="N396" s="14"/>
      <c r="O396" s="14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7"/>
      <c r="AA396" s="18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9"/>
      <c r="AP396" s="14"/>
      <c r="AQ396" s="14"/>
      <c r="AR396" s="14"/>
      <c r="AS396" s="14"/>
      <c r="AT396" s="14"/>
      <c r="AU396" s="14"/>
      <c r="AV396" s="19"/>
      <c r="AW396" s="20"/>
      <c r="AX396" s="21">
        <v>79.3</v>
      </c>
    </row>
    <row r="397" spans="1:50" ht="13" x14ac:dyDescent="0.35">
      <c r="A397" s="14"/>
      <c r="B397" s="14"/>
      <c r="C397" s="14"/>
      <c r="D397" s="14"/>
      <c r="E397" s="15">
        <v>595.11599999999999</v>
      </c>
      <c r="F397" s="14" t="s">
        <v>19</v>
      </c>
      <c r="G397" s="30">
        <v>1</v>
      </c>
      <c r="H397" s="14" t="s">
        <v>20</v>
      </c>
      <c r="I397" s="16" t="s">
        <v>38</v>
      </c>
      <c r="J397" s="14">
        <v>0.1</v>
      </c>
      <c r="K397" s="14">
        <v>20</v>
      </c>
      <c r="L397" s="14">
        <v>24</v>
      </c>
      <c r="M397" s="14" t="s">
        <v>26</v>
      </c>
      <c r="N397" s="14"/>
      <c r="O397" s="14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7"/>
      <c r="AA397" s="18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9"/>
      <c r="AP397" s="14"/>
      <c r="AQ397" s="14"/>
      <c r="AR397" s="14"/>
      <c r="AS397" s="14"/>
      <c r="AT397" s="14"/>
      <c r="AU397" s="14"/>
      <c r="AV397" s="19"/>
      <c r="AW397" s="20"/>
      <c r="AX397" s="21">
        <v>85.4</v>
      </c>
    </row>
    <row r="398" spans="1:50" ht="13" x14ac:dyDescent="0.35">
      <c r="A398" s="14"/>
      <c r="B398" s="14"/>
      <c r="C398" s="14"/>
      <c r="D398" s="14"/>
      <c r="E398" s="15">
        <v>595.11599999999999</v>
      </c>
      <c r="F398" s="14" t="s">
        <v>19</v>
      </c>
      <c r="G398" s="30">
        <v>1</v>
      </c>
      <c r="H398" s="14" t="s">
        <v>20</v>
      </c>
      <c r="I398" s="16" t="s">
        <v>38</v>
      </c>
      <c r="J398" s="14">
        <v>0.5</v>
      </c>
      <c r="K398" s="14">
        <v>20</v>
      </c>
      <c r="L398" s="14">
        <v>24</v>
      </c>
      <c r="M398" s="14" t="s">
        <v>26</v>
      </c>
      <c r="N398" s="14"/>
      <c r="O398" s="14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7"/>
      <c r="AA398" s="18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9"/>
      <c r="AP398" s="14"/>
      <c r="AQ398" s="14"/>
      <c r="AR398" s="14"/>
      <c r="AS398" s="14"/>
      <c r="AT398" s="14"/>
      <c r="AU398" s="14"/>
      <c r="AV398" s="19"/>
      <c r="AW398" s="20"/>
      <c r="AX398" s="21">
        <v>96.1</v>
      </c>
    </row>
    <row r="399" spans="1:50" ht="13" x14ac:dyDescent="0.35">
      <c r="A399" s="14"/>
      <c r="B399" s="14"/>
      <c r="C399" s="14"/>
      <c r="D399" s="14"/>
      <c r="E399" s="15">
        <v>595.11599999999999</v>
      </c>
      <c r="F399" s="14" t="s">
        <v>19</v>
      </c>
      <c r="G399" s="30">
        <v>1</v>
      </c>
      <c r="H399" s="14" t="s">
        <v>20</v>
      </c>
      <c r="I399" s="16" t="s">
        <v>38</v>
      </c>
      <c r="J399" s="14">
        <v>1</v>
      </c>
      <c r="K399" s="14">
        <v>20</v>
      </c>
      <c r="L399" s="14">
        <v>24</v>
      </c>
      <c r="M399" s="14" t="s">
        <v>26</v>
      </c>
      <c r="N399" s="14"/>
      <c r="O399" s="14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7"/>
      <c r="AA399" s="18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9"/>
      <c r="AP399" s="14"/>
      <c r="AQ399" s="14"/>
      <c r="AR399" s="14"/>
      <c r="AS399" s="14"/>
      <c r="AT399" s="14"/>
      <c r="AU399" s="14"/>
      <c r="AV399" s="19"/>
      <c r="AW399" s="20"/>
      <c r="AX399" s="21">
        <v>97.6</v>
      </c>
    </row>
    <row r="400" spans="1:50" ht="13" x14ac:dyDescent="0.35">
      <c r="A400" s="14"/>
      <c r="B400" s="14"/>
      <c r="C400" s="14"/>
      <c r="D400" s="14"/>
      <c r="E400" s="15">
        <v>595.11599999999999</v>
      </c>
      <c r="F400" s="14" t="s">
        <v>19</v>
      </c>
      <c r="G400" s="30">
        <v>1</v>
      </c>
      <c r="H400" s="14" t="s">
        <v>20</v>
      </c>
      <c r="I400" s="16" t="s">
        <v>38</v>
      </c>
      <c r="J400" s="14">
        <v>5</v>
      </c>
      <c r="K400" s="14">
        <v>20</v>
      </c>
      <c r="L400" s="14">
        <v>24</v>
      </c>
      <c r="M400" s="14" t="s">
        <v>26</v>
      </c>
      <c r="N400" s="14"/>
      <c r="O400" s="14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7"/>
      <c r="AA400" s="18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9"/>
      <c r="AP400" s="14"/>
      <c r="AQ400" s="14"/>
      <c r="AR400" s="14"/>
      <c r="AS400" s="14"/>
      <c r="AT400" s="14"/>
      <c r="AU400" s="14"/>
      <c r="AV400" s="19"/>
      <c r="AW400" s="20"/>
      <c r="AX400" s="21">
        <v>97.7</v>
      </c>
    </row>
    <row r="401" spans="1:50" ht="13" x14ac:dyDescent="0.35">
      <c r="A401" s="14"/>
      <c r="B401" s="14"/>
      <c r="C401" s="14"/>
      <c r="D401" s="14"/>
      <c r="E401" s="15">
        <v>595.11599999999999</v>
      </c>
      <c r="F401" s="14" t="s">
        <v>19</v>
      </c>
      <c r="G401" s="30">
        <v>1</v>
      </c>
      <c r="H401" s="14" t="s">
        <v>20</v>
      </c>
      <c r="I401" s="16" t="s">
        <v>38</v>
      </c>
      <c r="J401" s="14">
        <v>0.01</v>
      </c>
      <c r="K401" s="14">
        <v>20</v>
      </c>
      <c r="L401" s="14">
        <v>24</v>
      </c>
      <c r="M401" s="14" t="s">
        <v>34</v>
      </c>
      <c r="N401" s="14"/>
      <c r="O401" s="14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7"/>
      <c r="AA401" s="18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9"/>
      <c r="AP401" s="14"/>
      <c r="AQ401" s="14"/>
      <c r="AR401" s="14"/>
      <c r="AS401" s="14"/>
      <c r="AT401" s="14"/>
      <c r="AU401" s="14"/>
      <c r="AV401" s="19"/>
      <c r="AW401" s="20"/>
      <c r="AX401" s="21">
        <v>55</v>
      </c>
    </row>
    <row r="402" spans="1:50" ht="13" x14ac:dyDescent="0.35">
      <c r="A402" s="14"/>
      <c r="B402" s="14"/>
      <c r="C402" s="14"/>
      <c r="D402" s="14"/>
      <c r="E402" s="15">
        <v>595.11599999999999</v>
      </c>
      <c r="F402" s="14" t="s">
        <v>19</v>
      </c>
      <c r="G402" s="30">
        <v>1</v>
      </c>
      <c r="H402" s="14" t="s">
        <v>20</v>
      </c>
      <c r="I402" s="16" t="s">
        <v>38</v>
      </c>
      <c r="J402" s="14">
        <v>0.05</v>
      </c>
      <c r="K402" s="14">
        <v>20</v>
      </c>
      <c r="L402" s="14">
        <v>24</v>
      </c>
      <c r="M402" s="14" t="s">
        <v>34</v>
      </c>
      <c r="N402" s="14"/>
      <c r="O402" s="14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7"/>
      <c r="AA402" s="18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9"/>
      <c r="AP402" s="14"/>
      <c r="AQ402" s="14"/>
      <c r="AR402" s="14"/>
      <c r="AS402" s="14"/>
      <c r="AT402" s="14"/>
      <c r="AU402" s="14"/>
      <c r="AV402" s="19"/>
      <c r="AW402" s="20"/>
      <c r="AX402" s="21">
        <v>79</v>
      </c>
    </row>
    <row r="403" spans="1:50" ht="13" x14ac:dyDescent="0.35">
      <c r="A403" s="14"/>
      <c r="B403" s="14"/>
      <c r="C403" s="14"/>
      <c r="D403" s="14"/>
      <c r="E403" s="15">
        <v>595.11599999999999</v>
      </c>
      <c r="F403" s="14" t="s">
        <v>19</v>
      </c>
      <c r="G403" s="30">
        <v>1</v>
      </c>
      <c r="H403" s="14" t="s">
        <v>20</v>
      </c>
      <c r="I403" s="16" t="s">
        <v>38</v>
      </c>
      <c r="J403" s="14">
        <v>0.1</v>
      </c>
      <c r="K403" s="14">
        <v>20</v>
      </c>
      <c r="L403" s="14">
        <v>24</v>
      </c>
      <c r="M403" s="14" t="s">
        <v>34</v>
      </c>
      <c r="N403" s="14"/>
      <c r="O403" s="14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7"/>
      <c r="AA403" s="18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9"/>
      <c r="AP403" s="14"/>
      <c r="AQ403" s="14"/>
      <c r="AR403" s="14"/>
      <c r="AS403" s="14"/>
      <c r="AT403" s="14"/>
      <c r="AU403" s="14"/>
      <c r="AV403" s="19"/>
      <c r="AW403" s="20"/>
      <c r="AX403" s="21">
        <v>85.5</v>
      </c>
    </row>
    <row r="404" spans="1:50" ht="13" x14ac:dyDescent="0.35">
      <c r="A404" s="14"/>
      <c r="B404" s="14"/>
      <c r="C404" s="14"/>
      <c r="D404" s="14"/>
      <c r="E404" s="15">
        <v>595.11599999999999</v>
      </c>
      <c r="F404" s="14" t="s">
        <v>19</v>
      </c>
      <c r="G404" s="30">
        <v>1</v>
      </c>
      <c r="H404" s="14" t="s">
        <v>20</v>
      </c>
      <c r="I404" s="16" t="s">
        <v>38</v>
      </c>
      <c r="J404" s="14">
        <v>0.5</v>
      </c>
      <c r="K404" s="14">
        <v>20</v>
      </c>
      <c r="L404" s="14">
        <v>24</v>
      </c>
      <c r="M404" s="14" t="s">
        <v>34</v>
      </c>
      <c r="N404" s="14"/>
      <c r="O404" s="14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7"/>
      <c r="AA404" s="18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9"/>
      <c r="AP404" s="14"/>
      <c r="AQ404" s="14"/>
      <c r="AR404" s="14"/>
      <c r="AS404" s="14"/>
      <c r="AT404" s="14"/>
      <c r="AU404" s="14"/>
      <c r="AV404" s="19"/>
      <c r="AW404" s="20"/>
      <c r="AX404" s="21">
        <v>95.5</v>
      </c>
    </row>
    <row r="405" spans="1:50" ht="13" x14ac:dyDescent="0.35">
      <c r="A405" s="14"/>
      <c r="B405" s="14"/>
      <c r="C405" s="14"/>
      <c r="D405" s="14"/>
      <c r="E405" s="15">
        <v>595.11599999999999</v>
      </c>
      <c r="F405" s="14" t="s">
        <v>19</v>
      </c>
      <c r="G405" s="30">
        <v>1</v>
      </c>
      <c r="H405" s="14" t="s">
        <v>20</v>
      </c>
      <c r="I405" s="16" t="s">
        <v>38</v>
      </c>
      <c r="J405" s="14">
        <v>1</v>
      </c>
      <c r="K405" s="14">
        <v>20</v>
      </c>
      <c r="L405" s="14">
        <v>24</v>
      </c>
      <c r="M405" s="14" t="s">
        <v>34</v>
      </c>
      <c r="N405" s="14"/>
      <c r="O405" s="14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7"/>
      <c r="AA405" s="18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9"/>
      <c r="AP405" s="14"/>
      <c r="AQ405" s="14"/>
      <c r="AR405" s="14"/>
      <c r="AS405" s="14"/>
      <c r="AT405" s="14"/>
      <c r="AU405" s="14"/>
      <c r="AV405" s="19"/>
      <c r="AW405" s="20"/>
      <c r="AX405" s="21">
        <v>98.5</v>
      </c>
    </row>
    <row r="406" spans="1:50" ht="13" x14ac:dyDescent="0.35">
      <c r="A406" s="14"/>
      <c r="B406" s="14"/>
      <c r="C406" s="14"/>
      <c r="D406" s="14"/>
      <c r="E406" s="15">
        <v>595.11599999999999</v>
      </c>
      <c r="F406" s="14" t="s">
        <v>19</v>
      </c>
      <c r="G406" s="30">
        <v>1</v>
      </c>
      <c r="H406" s="14" t="s">
        <v>20</v>
      </c>
      <c r="I406" s="16" t="s">
        <v>38</v>
      </c>
      <c r="J406" s="14">
        <v>5</v>
      </c>
      <c r="K406" s="14">
        <v>20</v>
      </c>
      <c r="L406" s="14">
        <v>24</v>
      </c>
      <c r="M406" s="14" t="s">
        <v>34</v>
      </c>
      <c r="N406" s="14"/>
      <c r="O406" s="14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7"/>
      <c r="AA406" s="18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9"/>
      <c r="AP406" s="14"/>
      <c r="AQ406" s="14"/>
      <c r="AR406" s="14"/>
      <c r="AS406" s="14"/>
      <c r="AT406" s="14"/>
      <c r="AU406" s="14"/>
      <c r="AV406" s="19"/>
      <c r="AW406" s="20"/>
      <c r="AX406" s="21">
        <v>99.5</v>
      </c>
    </row>
    <row r="407" spans="1:50" ht="13" x14ac:dyDescent="0.35">
      <c r="A407" s="14"/>
      <c r="B407" s="14"/>
      <c r="C407" s="14"/>
      <c r="D407" s="14"/>
      <c r="E407" s="15">
        <v>595.11599999999999</v>
      </c>
      <c r="F407" s="14" t="s">
        <v>19</v>
      </c>
      <c r="G407" s="30">
        <v>1</v>
      </c>
      <c r="H407" s="14" t="s">
        <v>20</v>
      </c>
      <c r="I407" s="16" t="s">
        <v>38</v>
      </c>
      <c r="J407" s="14">
        <v>0.01</v>
      </c>
      <c r="K407" s="14">
        <v>45</v>
      </c>
      <c r="L407" s="14">
        <v>24</v>
      </c>
      <c r="M407" s="14" t="s">
        <v>34</v>
      </c>
      <c r="N407" s="14"/>
      <c r="O407" s="14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7"/>
      <c r="AA407" s="18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9"/>
      <c r="AP407" s="14"/>
      <c r="AQ407" s="14"/>
      <c r="AR407" s="14"/>
      <c r="AS407" s="14"/>
      <c r="AT407" s="14"/>
      <c r="AU407" s="14"/>
      <c r="AV407" s="19"/>
      <c r="AW407" s="20"/>
      <c r="AX407" s="21">
        <v>35</v>
      </c>
    </row>
    <row r="408" spans="1:50" ht="13" x14ac:dyDescent="0.35">
      <c r="A408" s="14"/>
      <c r="B408" s="14"/>
      <c r="C408" s="14"/>
      <c r="D408" s="14"/>
      <c r="E408" s="15">
        <v>595.11599999999999</v>
      </c>
      <c r="F408" s="14" t="s">
        <v>19</v>
      </c>
      <c r="G408" s="30">
        <v>1</v>
      </c>
      <c r="H408" s="14" t="s">
        <v>20</v>
      </c>
      <c r="I408" s="16" t="s">
        <v>38</v>
      </c>
      <c r="J408" s="14">
        <v>0.05</v>
      </c>
      <c r="K408" s="14">
        <v>45</v>
      </c>
      <c r="L408" s="14">
        <v>24</v>
      </c>
      <c r="M408" s="14" t="s">
        <v>34</v>
      </c>
      <c r="N408" s="14"/>
      <c r="O408" s="14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7"/>
      <c r="AA408" s="18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9"/>
      <c r="AP408" s="14"/>
      <c r="AQ408" s="14"/>
      <c r="AR408" s="14"/>
      <c r="AS408" s="14"/>
      <c r="AT408" s="14"/>
      <c r="AU408" s="14"/>
      <c r="AV408" s="19"/>
      <c r="AW408" s="20"/>
      <c r="AX408" s="21">
        <v>49</v>
      </c>
    </row>
    <row r="409" spans="1:50" ht="13" x14ac:dyDescent="0.35">
      <c r="A409" s="14"/>
      <c r="B409" s="14"/>
      <c r="C409" s="14"/>
      <c r="D409" s="14"/>
      <c r="E409" s="15">
        <v>595.11599999999999</v>
      </c>
      <c r="F409" s="14" t="s">
        <v>19</v>
      </c>
      <c r="G409" s="30">
        <v>1</v>
      </c>
      <c r="H409" s="14" t="s">
        <v>20</v>
      </c>
      <c r="I409" s="16" t="s">
        <v>38</v>
      </c>
      <c r="J409" s="14">
        <v>0.1</v>
      </c>
      <c r="K409" s="14">
        <v>45</v>
      </c>
      <c r="L409" s="14">
        <v>24</v>
      </c>
      <c r="M409" s="14" t="s">
        <v>34</v>
      </c>
      <c r="N409" s="14"/>
      <c r="O409" s="14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7"/>
      <c r="AA409" s="18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9"/>
      <c r="AP409" s="14"/>
      <c r="AQ409" s="14"/>
      <c r="AR409" s="14"/>
      <c r="AS409" s="14"/>
      <c r="AT409" s="14"/>
      <c r="AU409" s="14"/>
      <c r="AV409" s="19"/>
      <c r="AW409" s="20"/>
      <c r="AX409" s="21">
        <v>62.5</v>
      </c>
    </row>
    <row r="410" spans="1:50" ht="13" x14ac:dyDescent="0.35">
      <c r="A410" s="14"/>
      <c r="B410" s="14"/>
      <c r="C410" s="14"/>
      <c r="D410" s="14"/>
      <c r="E410" s="15">
        <v>595.11599999999999</v>
      </c>
      <c r="F410" s="14" t="s">
        <v>19</v>
      </c>
      <c r="G410" s="30">
        <v>1</v>
      </c>
      <c r="H410" s="14" t="s">
        <v>20</v>
      </c>
      <c r="I410" s="16" t="s">
        <v>38</v>
      </c>
      <c r="J410" s="14">
        <v>0.5</v>
      </c>
      <c r="K410" s="14">
        <v>45</v>
      </c>
      <c r="L410" s="14">
        <v>24</v>
      </c>
      <c r="M410" s="14" t="s">
        <v>34</v>
      </c>
      <c r="N410" s="14"/>
      <c r="O410" s="14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7"/>
      <c r="AA410" s="18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9"/>
      <c r="AP410" s="14"/>
      <c r="AQ410" s="14"/>
      <c r="AR410" s="14"/>
      <c r="AS410" s="14"/>
      <c r="AT410" s="14"/>
      <c r="AU410" s="14"/>
      <c r="AV410" s="19"/>
      <c r="AW410" s="20"/>
      <c r="AX410" s="21">
        <v>86.2</v>
      </c>
    </row>
    <row r="411" spans="1:50" ht="13" x14ac:dyDescent="0.35">
      <c r="A411" s="14"/>
      <c r="B411" s="14"/>
      <c r="C411" s="14"/>
      <c r="D411" s="14"/>
      <c r="E411" s="15">
        <v>595.11599999999999</v>
      </c>
      <c r="F411" s="14" t="s">
        <v>19</v>
      </c>
      <c r="G411" s="30">
        <v>1</v>
      </c>
      <c r="H411" s="14" t="s">
        <v>20</v>
      </c>
      <c r="I411" s="16" t="s">
        <v>38</v>
      </c>
      <c r="J411" s="14">
        <v>1</v>
      </c>
      <c r="K411" s="14">
        <v>45</v>
      </c>
      <c r="L411" s="14">
        <v>24</v>
      </c>
      <c r="M411" s="14" t="s">
        <v>34</v>
      </c>
      <c r="N411" s="14"/>
      <c r="O411" s="14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7"/>
      <c r="AA411" s="18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9"/>
      <c r="AP411" s="14"/>
      <c r="AQ411" s="14"/>
      <c r="AR411" s="14"/>
      <c r="AS411" s="14"/>
      <c r="AT411" s="14"/>
      <c r="AU411" s="14"/>
      <c r="AV411" s="19"/>
      <c r="AW411" s="20"/>
      <c r="AX411" s="21">
        <v>96.5</v>
      </c>
    </row>
    <row r="412" spans="1:50" ht="13" x14ac:dyDescent="0.35">
      <c r="A412" s="14"/>
      <c r="B412" s="14"/>
      <c r="C412" s="14"/>
      <c r="D412" s="14"/>
      <c r="E412" s="15">
        <v>595.11599999999999</v>
      </c>
      <c r="F412" s="14" t="s">
        <v>19</v>
      </c>
      <c r="G412" s="30">
        <v>1</v>
      </c>
      <c r="H412" s="14" t="s">
        <v>20</v>
      </c>
      <c r="I412" s="16" t="s">
        <v>38</v>
      </c>
      <c r="J412" s="14">
        <v>5</v>
      </c>
      <c r="K412" s="14">
        <v>45</v>
      </c>
      <c r="L412" s="14">
        <v>24</v>
      </c>
      <c r="M412" s="14" t="s">
        <v>34</v>
      </c>
      <c r="N412" s="14"/>
      <c r="O412" s="14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7"/>
      <c r="AA412" s="18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9"/>
      <c r="AP412" s="14"/>
      <c r="AQ412" s="14"/>
      <c r="AR412" s="14"/>
      <c r="AS412" s="14"/>
      <c r="AT412" s="14"/>
      <c r="AU412" s="14"/>
      <c r="AV412" s="19"/>
      <c r="AW412" s="20"/>
      <c r="AX412" s="21">
        <v>97.5</v>
      </c>
    </row>
    <row r="413" spans="1:50" ht="13" x14ac:dyDescent="0.35">
      <c r="A413" s="14"/>
      <c r="B413" s="14"/>
      <c r="C413" s="14"/>
      <c r="D413" s="14"/>
      <c r="E413" s="15">
        <v>595.11599999999999</v>
      </c>
      <c r="F413" s="14" t="s">
        <v>19</v>
      </c>
      <c r="G413" s="30">
        <v>1</v>
      </c>
      <c r="H413" s="14" t="s">
        <v>20</v>
      </c>
      <c r="I413" s="16" t="s">
        <v>38</v>
      </c>
      <c r="J413" s="14">
        <v>0.01</v>
      </c>
      <c r="K413" s="14">
        <v>70</v>
      </c>
      <c r="L413" s="14">
        <v>24</v>
      </c>
      <c r="M413" s="14" t="s">
        <v>34</v>
      </c>
      <c r="N413" s="14"/>
      <c r="O413" s="14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7"/>
      <c r="AA413" s="18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9"/>
      <c r="AP413" s="14"/>
      <c r="AQ413" s="14"/>
      <c r="AR413" s="14"/>
      <c r="AS413" s="14"/>
      <c r="AT413" s="14"/>
      <c r="AU413" s="14"/>
      <c r="AV413" s="19"/>
      <c r="AW413" s="20"/>
      <c r="AX413" s="21">
        <v>28.5</v>
      </c>
    </row>
    <row r="414" spans="1:50" ht="13" x14ac:dyDescent="0.35">
      <c r="A414" s="14"/>
      <c r="B414" s="14"/>
      <c r="C414" s="14"/>
      <c r="D414" s="14"/>
      <c r="E414" s="15">
        <v>595.11599999999999</v>
      </c>
      <c r="F414" s="14" t="s">
        <v>19</v>
      </c>
      <c r="G414" s="30">
        <v>1</v>
      </c>
      <c r="H414" s="14" t="s">
        <v>20</v>
      </c>
      <c r="I414" s="16" t="s">
        <v>38</v>
      </c>
      <c r="J414" s="14">
        <v>0.05</v>
      </c>
      <c r="K414" s="14">
        <v>70</v>
      </c>
      <c r="L414" s="14">
        <v>24</v>
      </c>
      <c r="M414" s="14" t="s">
        <v>34</v>
      </c>
      <c r="N414" s="14"/>
      <c r="O414" s="14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7"/>
      <c r="AA414" s="18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9"/>
      <c r="AP414" s="14"/>
      <c r="AQ414" s="14"/>
      <c r="AR414" s="14"/>
      <c r="AS414" s="14"/>
      <c r="AT414" s="14"/>
      <c r="AU414" s="14"/>
      <c r="AV414" s="19"/>
      <c r="AW414" s="20"/>
      <c r="AX414" s="21">
        <v>32</v>
      </c>
    </row>
    <row r="415" spans="1:50" ht="13" x14ac:dyDescent="0.35">
      <c r="A415" s="14"/>
      <c r="B415" s="14"/>
      <c r="C415" s="14"/>
      <c r="D415" s="14"/>
      <c r="E415" s="15">
        <v>595.11599999999999</v>
      </c>
      <c r="F415" s="14" t="s">
        <v>19</v>
      </c>
      <c r="G415" s="30">
        <v>1</v>
      </c>
      <c r="H415" s="14" t="s">
        <v>20</v>
      </c>
      <c r="I415" s="16" t="s">
        <v>38</v>
      </c>
      <c r="J415" s="14">
        <v>0.1</v>
      </c>
      <c r="K415" s="14">
        <v>70</v>
      </c>
      <c r="L415" s="14">
        <v>24</v>
      </c>
      <c r="M415" s="14" t="s">
        <v>34</v>
      </c>
      <c r="N415" s="14"/>
      <c r="O415" s="14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7"/>
      <c r="AA415" s="18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9"/>
      <c r="AP415" s="14"/>
      <c r="AQ415" s="14"/>
      <c r="AR415" s="14"/>
      <c r="AS415" s="14"/>
      <c r="AT415" s="14"/>
      <c r="AU415" s="14"/>
      <c r="AV415" s="19"/>
      <c r="AW415" s="20"/>
      <c r="AX415" s="21">
        <v>35</v>
      </c>
    </row>
    <row r="416" spans="1:50" ht="13" x14ac:dyDescent="0.35">
      <c r="A416" s="14"/>
      <c r="B416" s="14"/>
      <c r="C416" s="14"/>
      <c r="D416" s="14"/>
      <c r="E416" s="15">
        <v>595.11599999999999</v>
      </c>
      <c r="F416" s="14" t="s">
        <v>19</v>
      </c>
      <c r="G416" s="30">
        <v>1</v>
      </c>
      <c r="H416" s="14" t="s">
        <v>20</v>
      </c>
      <c r="I416" s="16" t="s">
        <v>38</v>
      </c>
      <c r="J416" s="14">
        <v>0.5</v>
      </c>
      <c r="K416" s="14">
        <v>70</v>
      </c>
      <c r="L416" s="14">
        <v>24</v>
      </c>
      <c r="M416" s="14" t="s">
        <v>34</v>
      </c>
      <c r="N416" s="14"/>
      <c r="O416" s="14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7"/>
      <c r="AA416" s="18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9"/>
      <c r="AP416" s="14"/>
      <c r="AQ416" s="14"/>
      <c r="AR416" s="14"/>
      <c r="AS416" s="14"/>
      <c r="AT416" s="14"/>
      <c r="AU416" s="14"/>
      <c r="AV416" s="19"/>
      <c r="AW416" s="20"/>
      <c r="AX416" s="21">
        <v>82</v>
      </c>
    </row>
    <row r="417" spans="1:50" ht="13" x14ac:dyDescent="0.35">
      <c r="A417" s="14"/>
      <c r="B417" s="14"/>
      <c r="C417" s="14"/>
      <c r="D417" s="14"/>
      <c r="E417" s="15">
        <v>595.11599999999999</v>
      </c>
      <c r="F417" s="14" t="s">
        <v>19</v>
      </c>
      <c r="G417" s="30">
        <v>1</v>
      </c>
      <c r="H417" s="14" t="s">
        <v>20</v>
      </c>
      <c r="I417" s="16" t="s">
        <v>38</v>
      </c>
      <c r="J417" s="14">
        <v>1</v>
      </c>
      <c r="K417" s="14">
        <v>70</v>
      </c>
      <c r="L417" s="14">
        <v>24</v>
      </c>
      <c r="M417" s="14" t="s">
        <v>34</v>
      </c>
      <c r="N417" s="14"/>
      <c r="O417" s="14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7"/>
      <c r="AA417" s="18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9"/>
      <c r="AP417" s="14"/>
      <c r="AQ417" s="14"/>
      <c r="AR417" s="14"/>
      <c r="AS417" s="14"/>
      <c r="AT417" s="14"/>
      <c r="AU417" s="14"/>
      <c r="AV417" s="19"/>
      <c r="AW417" s="20"/>
      <c r="AX417" s="21">
        <v>95</v>
      </c>
    </row>
    <row r="418" spans="1:50" ht="13" x14ac:dyDescent="0.35">
      <c r="A418" s="14"/>
      <c r="B418" s="14"/>
      <c r="C418" s="14"/>
      <c r="D418" s="14"/>
      <c r="E418" s="15">
        <v>595.11599999999999</v>
      </c>
      <c r="F418" s="14" t="s">
        <v>19</v>
      </c>
      <c r="G418" s="30">
        <v>1</v>
      </c>
      <c r="H418" s="14" t="s">
        <v>20</v>
      </c>
      <c r="I418" s="16" t="s">
        <v>38</v>
      </c>
      <c r="J418" s="14">
        <v>5</v>
      </c>
      <c r="K418" s="14">
        <v>70</v>
      </c>
      <c r="L418" s="14">
        <v>24</v>
      </c>
      <c r="M418" s="14" t="s">
        <v>34</v>
      </c>
      <c r="N418" s="14"/>
      <c r="O418" s="14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7"/>
      <c r="AA418" s="18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9"/>
      <c r="AP418" s="14"/>
      <c r="AQ418" s="14"/>
      <c r="AR418" s="14"/>
      <c r="AS418" s="14"/>
      <c r="AT418" s="14"/>
      <c r="AU418" s="14"/>
      <c r="AV418" s="19"/>
      <c r="AW418" s="20"/>
      <c r="AX418" s="21">
        <v>96</v>
      </c>
    </row>
  </sheetData>
  <phoneticPr fontId="6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Sitthikiat Boonchoo</cp:lastModifiedBy>
  <dcterms:created xsi:type="dcterms:W3CDTF">2015-06-05T18:17:20Z</dcterms:created>
  <dcterms:modified xsi:type="dcterms:W3CDTF">2023-10-18T10:48:32Z</dcterms:modified>
</cp:coreProperties>
</file>