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6" windowWidth="11100" windowHeight="6096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 s="1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E15" s="1"/>
  <c r="BK14" i="7" s="1"/>
  <c r="BL14" s="1"/>
  <c r="BM14" s="1"/>
  <c r="BN14" s="1"/>
  <c r="AD16" i="1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 s="1"/>
  <c r="BL26" s="1"/>
  <c r="BM26" s="1"/>
  <c r="BN26" s="1"/>
  <c r="AC27" i="1"/>
  <c r="AD28"/>
  <c r="AE28" s="1"/>
  <c r="AC28"/>
  <c r="AD29"/>
  <c r="AC29"/>
  <c r="AE29" s="1"/>
  <c r="AD30"/>
  <c r="AE30" s="1"/>
  <c r="AC30"/>
  <c r="AD31"/>
  <c r="AE31" s="1"/>
  <c r="AC31"/>
  <c r="AD32"/>
  <c r="AC32"/>
  <c r="AE32" s="1"/>
  <c r="AD33"/>
  <c r="AH33" s="1"/>
  <c r="AC33"/>
  <c r="AE33"/>
  <c r="BK32" i="7" s="1"/>
  <c r="BL32" s="1"/>
  <c r="BM32" s="1"/>
  <c r="BN32" s="1"/>
  <c r="AD34" i="1"/>
  <c r="AE34"/>
  <c r="AF34" s="1"/>
  <c r="BJ33" i="7" s="1"/>
  <c r="AC34" i="1"/>
  <c r="AD35"/>
  <c r="AE35" s="1"/>
  <c r="AC35"/>
  <c r="AD36"/>
  <c r="AC36"/>
  <c r="AE36" s="1"/>
  <c r="AD37"/>
  <c r="AE37" s="1"/>
  <c r="AC37"/>
  <c r="AD38"/>
  <c r="AC38"/>
  <c r="AH38" s="1"/>
  <c r="AD39"/>
  <c r="AC39"/>
  <c r="AE39" s="1"/>
  <c r="AD40"/>
  <c r="AE40" s="1"/>
  <c r="AC40"/>
  <c r="AD41"/>
  <c r="AC41"/>
  <c r="AE41" s="1"/>
  <c r="AD42"/>
  <c r="AE42" s="1"/>
  <c r="AC42"/>
  <c r="AD3"/>
  <c r="AC3"/>
  <c r="AF33"/>
  <c r="BJ32" i="7" s="1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39"/>
  <c r="AH37"/>
  <c r="AH27"/>
  <c r="AH28"/>
  <c r="AH30"/>
  <c r="AH32"/>
  <c r="AH35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 s="1"/>
  <c r="R3"/>
  <c r="R7" s="1"/>
  <c r="S3"/>
  <c r="T3"/>
  <c r="T7" s="1"/>
  <c r="U3"/>
  <c r="U7"/>
  <c r="U11" s="1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U10" i="5"/>
  <c r="AH34" i="1"/>
  <c r="AH42"/>
  <c r="Q11" i="5" l="1"/>
  <c r="Q10"/>
  <c r="AF42" i="1"/>
  <c r="BJ41" i="7" s="1"/>
  <c r="BK41"/>
  <c r="BL41" s="1"/>
  <c r="BM41" s="1"/>
  <c r="BN41" s="1"/>
  <c r="BK36"/>
  <c r="BL36" s="1"/>
  <c r="BM36" s="1"/>
  <c r="BN36" s="1"/>
  <c r="AF37" i="1"/>
  <c r="BJ36" i="7" s="1"/>
  <c r="AF31" i="1"/>
  <c r="BJ30" i="7" s="1"/>
  <c r="BK30"/>
  <c r="BL30" s="1"/>
  <c r="BM30" s="1"/>
  <c r="BN30" s="1"/>
  <c r="AF30" i="1"/>
  <c r="BJ29" i="7" s="1"/>
  <c r="BK29"/>
  <c r="BL29" s="1"/>
  <c r="BM29" s="1"/>
  <c r="BN29" s="1"/>
  <c r="R11" i="5"/>
  <c r="R10"/>
  <c r="AF41" i="1"/>
  <c r="BJ40" i="7" s="1"/>
  <c r="BK40"/>
  <c r="BL40" s="1"/>
  <c r="BM40" s="1"/>
  <c r="BN40" s="1"/>
  <c r="BK38"/>
  <c r="BL38" s="1"/>
  <c r="BM38" s="1"/>
  <c r="BN38" s="1"/>
  <c r="AF39" i="1"/>
  <c r="BJ38" i="7" s="1"/>
  <c r="BK35"/>
  <c r="BL35" s="1"/>
  <c r="BM35" s="1"/>
  <c r="BN35" s="1"/>
  <c r="AF36" i="1"/>
  <c r="BJ35" i="7" s="1"/>
  <c r="BK31"/>
  <c r="BL31" s="1"/>
  <c r="BM31" s="1"/>
  <c r="BN31" s="1"/>
  <c r="AF32" i="1"/>
  <c r="BJ31" i="7" s="1"/>
  <c r="BK28"/>
  <c r="BL28" s="1"/>
  <c r="BM28" s="1"/>
  <c r="BN28" s="1"/>
  <c r="AF29" i="1"/>
  <c r="BJ28" i="7" s="1"/>
  <c r="BK39"/>
  <c r="BL39" s="1"/>
  <c r="BM39" s="1"/>
  <c r="BN39" s="1"/>
  <c r="AF40" i="1"/>
  <c r="BJ39" i="7" s="1"/>
  <c r="AF35" i="1"/>
  <c r="BJ34" i="7" s="1"/>
  <c r="BK34"/>
  <c r="BL34" s="1"/>
  <c r="BM34" s="1"/>
  <c r="BN34" s="1"/>
  <c r="BK27"/>
  <c r="BL27" s="1"/>
  <c r="BM27" s="1"/>
  <c r="BN27" s="1"/>
  <c r="AF28" i="1"/>
  <c r="BJ27" i="7" s="1"/>
  <c r="AE38" i="1"/>
  <c r="BK33" i="7"/>
  <c r="BL33" s="1"/>
  <c r="BM33" s="1"/>
  <c r="BN33" s="1"/>
  <c r="AF27" i="1"/>
  <c r="BJ26" i="7" s="1"/>
  <c r="S7" i="5"/>
  <c r="S11" s="1"/>
  <c r="AH36" i="1"/>
  <c r="AH31"/>
  <c r="AH29"/>
  <c r="AH40"/>
  <c r="AB43"/>
  <c r="AE25"/>
  <c r="BK24" i="7" s="1"/>
  <c r="BL24" s="1"/>
  <c r="BM24" s="1"/>
  <c r="BN24" s="1"/>
  <c r="AH23" i="1"/>
  <c r="AE19"/>
  <c r="BK18" i="7" s="1"/>
  <c r="BL18" s="1"/>
  <c r="BM18" s="1"/>
  <c r="BN18" s="1"/>
  <c r="AH17" i="1"/>
  <c r="AH15"/>
  <c r="T10" i="5"/>
  <c r="T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38" i="1" l="1"/>
  <c r="BJ37" i="7" s="1"/>
  <c r="BK37"/>
  <c r="BL37" s="1"/>
  <c r="BM37" s="1"/>
  <c r="BN37" s="1"/>
  <c r="AF5" i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<sst xmlns="http://schemas.openxmlformats.org/spreadsheetml/2006/main" count="468" uniqueCount="300">
  <si>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</si>
  <si>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</si>
  <si>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</si>
  <si>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</si>
  <si>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</si>
  <si>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</si>
  <si>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</si>
  <si>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</si>
  <si>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</si>
  <si>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</si>
  <si>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</si>
  <si>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</si>
  <si>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</si>
  <si>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</si>
  <si>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</si>
  <si>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</si>
  <si>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</si>
  <si>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</si>
  <si>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</si>
  <si>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</si>
  <si>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</si>
  <si>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</si>
  <si>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</si>
  <si>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</si>
  <si>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</si>
  <si>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</si>
  <si>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</si>
  <si>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</si>
  <si>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</si>
  <si>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</si>
  <si>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</si>
  <si>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</si>
  <si>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</si>
  <si>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</si>
  <si>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</si>
  <si>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</si>
  <si>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</si>
  <si>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</si>
  <si>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</si>
  <si>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</si>
  <si>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</si>
  <si>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</si>
  <si>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</si>
  <si>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</si>
  <si>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</si>
  <si>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</si>
  <si>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</si>
  <si>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</si>
  <si>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</si>
  <si>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</si>
  <si>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</si>
  <si>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</si>
  <si>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</si>
  <si>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</si>
  <si>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</si>
  <si>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</si>
  <si>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</si>
  <si>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</si>
  <si>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</si>
  <si>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</si>
  <si>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</si>
  <si>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</si>
  <si>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</si>
  <si>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</si>
  <si>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</si>
  <si>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</si>
  <si>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</si>
  <si>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</si>
  <si>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</si>
  <si>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</si>
  <si>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</si>
  <si>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</si>
  <si>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</si>
  <si>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</si>
  <si>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</si>
  <si>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</si>
  <si>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</si>
  <si>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</si>
  <si>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</si>
  <si>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</si>
  <si>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</si>
  <si>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</si>
  <si>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</si>
  <si>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</si>
  <si>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</si>
  <si>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</si>
  <si>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</si>
  <si>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</si>
  <si>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</si>
  <si>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</si>
  <si>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</si>
  <si>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</si>
  <si>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</si>
  <si>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</si>
  <si>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</si>
  <si>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</si>
  <si>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</si>
  <si>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</si>
  <si>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</si>
  <si>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</si>
  <si>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</si>
  <si>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</si>
  <si>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</si>
  <si>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</si>
  <si>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</si>
  <si>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</si>
  <si>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</si>
  <si>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</si>
  <si>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</si>
  <si>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</si>
  <si>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</si>
  <si>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</si>
  <si>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</si>
  <si>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</si>
  <si>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</si>
  <si>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</si>
  <si>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</si>
  <si>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</si>
  <si>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</si>
  <si>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</si>
  <si>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</si>
  <si>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</si>
  <si>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</si>
  <si>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</si>
  <si>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</si>
  <si>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</si>
  <si>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</si>
  <si>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</si>
  <si>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</si>
  <si>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</si>
  <si>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</si>
  <si>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</si>
  <si>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</si>
  <si>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</si>
  <si>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</si>
  <si>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</si>
  <si>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</si>
  <si>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</si>
  <si>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</si>
  <si>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</si>
  <si>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</si>
  <si>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</si>
  <si>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</si>
  <si>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</si>
  <si>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</si>
  <si>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</si>
  <si>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</si>
  <si>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</si>
  <si>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</si>
  <si>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</si>
  <si>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</si>
  <si>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</si>
  <si>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Алексић</t>
  </si>
  <si>
    <t>Ненад</t>
  </si>
  <si>
    <t xml:space="preserve">Амбруш </t>
  </si>
  <si>
    <t>Алекса</t>
  </si>
  <si>
    <t xml:space="preserve">Божидаревић </t>
  </si>
  <si>
    <t>Урош</t>
  </si>
  <si>
    <t xml:space="preserve">Виторовић </t>
  </si>
  <si>
    <t>Ивана</t>
  </si>
  <si>
    <t>Воркапић</t>
  </si>
  <si>
    <t>Милена</t>
  </si>
  <si>
    <t>Dewara</t>
  </si>
  <si>
    <t>David</t>
  </si>
  <si>
    <t>Милица</t>
  </si>
  <si>
    <t>Дракула</t>
  </si>
  <si>
    <t xml:space="preserve">Јевтић </t>
  </si>
  <si>
    <t>Никола</t>
  </si>
  <si>
    <t>Јоксић</t>
  </si>
  <si>
    <t>Милош</t>
  </si>
  <si>
    <t>Камберов</t>
  </si>
  <si>
    <t>Елвира</t>
  </si>
  <si>
    <t xml:space="preserve">Ковачевић </t>
  </si>
  <si>
    <t>Јасмина</t>
  </si>
  <si>
    <t>Митровић</t>
  </si>
  <si>
    <t>Сандра</t>
  </si>
  <si>
    <t>Александра</t>
  </si>
  <si>
    <t xml:space="preserve">Николовски </t>
  </si>
  <si>
    <t>Павловић</t>
  </si>
  <si>
    <t>Ирина</t>
  </si>
  <si>
    <t>Паштар</t>
  </si>
  <si>
    <t>Марко</t>
  </si>
  <si>
    <t>Петровић</t>
  </si>
  <si>
    <t>Армандо</t>
  </si>
  <si>
    <t>Полак</t>
  </si>
  <si>
    <t>Александар</t>
  </si>
  <si>
    <t>Радибратовић</t>
  </si>
  <si>
    <t>Тања</t>
  </si>
  <si>
    <t>Радивојевић</t>
  </si>
  <si>
    <t>Кристина</t>
  </si>
  <si>
    <t xml:space="preserve">Ристовски </t>
  </si>
  <si>
    <t>Јован</t>
  </si>
  <si>
    <t>Селимовић</t>
  </si>
  <si>
    <t>Сунита</t>
  </si>
  <si>
    <t>Стефановић</t>
  </si>
  <si>
    <t>Тодоровић</t>
  </si>
  <si>
    <t>Стефан</t>
  </si>
  <si>
    <t>Ћирић</t>
  </si>
  <si>
    <t>Илија</t>
  </si>
  <si>
    <t>Цветков</t>
  </si>
  <si>
    <t>Ирена</t>
  </si>
  <si>
    <t>Српски језик и књижевност</t>
  </si>
  <si>
    <t xml:space="preserve">Eнглески  језик </t>
  </si>
  <si>
    <t>Физичко васпитање</t>
  </si>
  <si>
    <t>Математика</t>
  </si>
  <si>
    <t>Рачунарство и информатика</t>
  </si>
  <si>
    <t>Историја</t>
  </si>
  <si>
    <t>Хемија</t>
  </si>
  <si>
    <t>Основи трговине</t>
  </si>
  <si>
    <t>Техника продаје и услуге купцима</t>
  </si>
  <si>
    <t>Пословна комуникација</t>
  </si>
  <si>
    <t>Познавање робе</t>
  </si>
  <si>
    <t>Практична настава</t>
  </si>
  <si>
    <t>Трговачка школа</t>
  </si>
  <si>
    <t>Београду</t>
  </si>
  <si>
    <t>Трговац</t>
  </si>
  <si>
    <t>Виолета</t>
  </si>
  <si>
    <t>13.2.</t>
  </si>
  <si>
    <t>2002.</t>
  </si>
  <si>
    <t>Земун</t>
  </si>
  <si>
    <t>први</t>
  </si>
  <si>
    <t>Оливер</t>
  </si>
  <si>
    <t>15.8.</t>
  </si>
  <si>
    <t>2001.</t>
  </si>
  <si>
    <t>Београд</t>
  </si>
  <si>
    <t>Савски Венац</t>
  </si>
  <si>
    <t>Дејан</t>
  </si>
  <si>
    <t>30.12.</t>
  </si>
  <si>
    <t>2000.</t>
  </si>
  <si>
    <t>Предраг</t>
  </si>
  <si>
    <t>13.4.</t>
  </si>
  <si>
    <t>0111016</t>
  </si>
  <si>
    <t>0211016</t>
  </si>
  <si>
    <t>0311016</t>
  </si>
  <si>
    <t>Стево</t>
  </si>
  <si>
    <t>Saker</t>
  </si>
  <si>
    <t>6.12.</t>
  </si>
  <si>
    <t>6.7.</t>
  </si>
  <si>
    <t>Срећко</t>
  </si>
  <si>
    <t>29.6.</t>
  </si>
  <si>
    <t>19.3.</t>
  </si>
  <si>
    <t>Радивоје</t>
  </si>
  <si>
    <t>Шермина</t>
  </si>
  <si>
    <t>5.12.</t>
  </si>
  <si>
    <t>Радмила</t>
  </si>
  <si>
    <t>15.5.</t>
  </si>
  <si>
    <t>други</t>
  </si>
  <si>
    <t>10.12.</t>
  </si>
  <si>
    <t>Бранислав</t>
  </si>
  <si>
    <t>11.9.</t>
  </si>
  <si>
    <t>21.9.</t>
  </si>
  <si>
    <t>Јовица</t>
  </si>
  <si>
    <t>14.9.</t>
  </si>
  <si>
    <t>Бојан</t>
  </si>
  <si>
    <t>3.2.</t>
  </si>
  <si>
    <t>Essen</t>
  </si>
  <si>
    <t>Панчево</t>
  </si>
  <si>
    <t>Иван</t>
  </si>
  <si>
    <t>7.12.</t>
  </si>
  <si>
    <t>Бранко</t>
  </si>
  <si>
    <t>1.10.</t>
  </si>
  <si>
    <t>Душан</t>
  </si>
  <si>
    <t>27.9.</t>
  </si>
  <si>
    <t>29.10.</t>
  </si>
  <si>
    <t>Звездара</t>
  </si>
  <si>
    <t>Bergheim</t>
  </si>
  <si>
    <t>12.4.</t>
  </si>
  <si>
    <t>Саша</t>
  </si>
  <si>
    <t>Осман</t>
  </si>
  <si>
    <t>3.10.</t>
  </si>
  <si>
    <t>Република Србија</t>
  </si>
  <si>
    <t>Василије</t>
  </si>
  <si>
    <t>27.1.</t>
  </si>
  <si>
    <t>7.10.</t>
  </si>
  <si>
    <t>Драган</t>
  </si>
  <si>
    <t>7.11.</t>
  </si>
  <si>
    <t>Прокупље</t>
  </si>
  <si>
    <t>Немачка</t>
  </si>
  <si>
    <t>0411016</t>
  </si>
  <si>
    <t>0511016</t>
  </si>
  <si>
    <t>0711016</t>
  </si>
  <si>
    <t>0811016</t>
  </si>
  <si>
    <t>0911016</t>
  </si>
  <si>
    <t>1011016</t>
  </si>
  <si>
    <t>1111016</t>
  </si>
  <si>
    <t>1211016</t>
  </si>
  <si>
    <t>1611016</t>
  </si>
  <si>
    <t>1711016</t>
  </si>
  <si>
    <t>1811016</t>
  </si>
  <si>
    <t>1911016</t>
  </si>
  <si>
    <t>2011016</t>
  </si>
  <si>
    <t>2211016</t>
  </si>
  <si>
    <t>2311016</t>
  </si>
  <si>
    <t>2411016</t>
  </si>
  <si>
    <t>2511016</t>
  </si>
  <si>
    <t>2611016</t>
  </si>
  <si>
    <t>2711016</t>
  </si>
  <si>
    <t>2811016</t>
  </si>
  <si>
    <t>3111016</t>
  </si>
  <si>
    <t>3211016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</si>
</sst>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3" fillId="0" borderId="13" xfId="0" applyFont="1" applyBorder="1" applyProtection="1">
      <protection locked="0"/>
    </xf>
    <xf numFmtId="0" fontId="3" fillId="0" borderId="14" xfId="0" applyFont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center" textRotation="90"/>
      <protection locked="0"/>
    </xf>
    <xf numFmtId="0" fontId="3" fillId="0" borderId="8" xfId="0" applyFont="1" applyBorder="1" applyAlignment="1" applyProtection="1">
      <alignment horizontal="center" textRotation="90"/>
      <protection locked="0"/>
    </xf>
    <xf numFmtId="0" fontId="3" fillId="0" borderId="9" xfId="0" applyFont="1" applyBorder="1" applyAlignment="1" applyProtection="1">
      <alignment horizontal="center" textRotation="90"/>
      <protection locked="0"/>
    </xf>
    <xf numFmtId="0" fontId="3" fillId="0" borderId="4" xfId="0" applyFont="1" applyBorder="1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AF3" sqref="AF3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73" t="s">
        <v>7</v>
      </c>
      <c r="B1" s="175" t="s">
        <v>131</v>
      </c>
      <c r="C1" s="175" t="s">
        <v>132</v>
      </c>
      <c r="D1" s="177" t="s">
        <v>0</v>
      </c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9"/>
      <c r="Z1" s="180" t="s">
        <v>1</v>
      </c>
      <c r="AA1" s="181"/>
      <c r="AB1" s="182"/>
      <c r="AC1" s="169" t="s">
        <v>3</v>
      </c>
      <c r="AD1" s="171" t="s">
        <v>2</v>
      </c>
      <c r="AE1" s="167" t="s">
        <v>4</v>
      </c>
      <c r="AF1" s="165" t="s">
        <v>42</v>
      </c>
      <c r="AH1" s="1"/>
      <c r="AJ1" s="1"/>
    </row>
    <row r="2" spans="1:36" ht="132.75" customHeight="1" thickBot="1">
      <c r="A2" s="174"/>
      <c r="B2" s="176"/>
      <c r="C2" s="176"/>
      <c r="D2" s="161" t="s">
        <v>201</v>
      </c>
      <c r="E2" s="162" t="s">
        <v>202</v>
      </c>
      <c r="F2" s="162" t="s">
        <v>203</v>
      </c>
      <c r="G2" s="162" t="s">
        <v>204</v>
      </c>
      <c r="H2" s="162" t="s">
        <v>205</v>
      </c>
      <c r="I2" s="162" t="s">
        <v>206</v>
      </c>
      <c r="J2" s="18" t="s">
        <v>207</v>
      </c>
      <c r="K2" s="162" t="s">
        <v>208</v>
      </c>
      <c r="L2" s="163" t="s">
        <v>209</v>
      </c>
      <c r="M2" s="163" t="s">
        <v>210</v>
      </c>
      <c r="N2" s="163" t="s">
        <v>211</v>
      </c>
      <c r="O2" s="163" t="s">
        <v>212</v>
      </c>
      <c r="P2" s="19"/>
      <c r="Q2" s="19"/>
      <c r="R2" s="19"/>
      <c r="S2" s="19"/>
      <c r="T2" s="19"/>
      <c r="U2" s="19"/>
      <c r="V2" s="19"/>
      <c r="W2" s="18" t="s">
        <v>8</v>
      </c>
      <c r="X2" s="18" t="s">
        <v>9</v>
      </c>
      <c r="Y2" s="20" t="s">
        <v>44</v>
      </c>
      <c r="Z2" s="36" t="s">
        <v>5</v>
      </c>
      <c r="AA2" s="37" t="s">
        <v>6</v>
      </c>
      <c r="AB2" s="2" t="s">
        <v>43</v>
      </c>
      <c r="AC2" s="170"/>
      <c r="AD2" s="172"/>
      <c r="AE2" s="168"/>
      <c r="AF2" s="166"/>
      <c r="AH2" s="1"/>
      <c r="AJ2" s="1"/>
    </row>
    <row r="3" spans="1:36" ht="13.8" thickTop="1">
      <c r="A3" s="110">
        <v>1</v>
      </c>
      <c r="B3" s="21" t="s">
        <v>152</v>
      </c>
      <c r="C3" s="22" t="s">
        <v>153</v>
      </c>
      <c r="D3" s="23"/>
      <c r="E3" s="16"/>
      <c r="F3" s="16"/>
      <c r="G3" s="16"/>
      <c r="H3" s="16"/>
      <c r="I3" s="16"/>
      <c r="J3" s="16"/>
      <c r="K3" s="16"/>
      <c r="L3" s="29"/>
      <c r="M3" s="24"/>
      <c r="N3" s="24"/>
      <c r="O3" s="24"/>
      <c r="P3" s="24"/>
      <c r="Q3" s="24"/>
      <c r="R3" s="24"/>
      <c r="S3" s="24"/>
      <c r="T3" s="24"/>
      <c r="U3" s="24"/>
      <c r="V3" s="24"/>
      <c r="W3" s="25"/>
      <c r="X3" s="25"/>
      <c r="Y3" s="17"/>
      <c r="Z3" s="38"/>
      <c r="AA3" s="21"/>
      <c r="AB3" s="42">
        <f>SUM(Z3:AA3)</f>
        <v>0</v>
      </c>
      <c r="AC3" s="43" t="str">
        <f>IF(SUMIF(D3:V3,1)=0," ",SUMIF(D3:V3,1))</f>
        <v xml:space="preserve"> </v>
      </c>
      <c r="AD3" s="44" t="str">
        <f>IF(COUNTIF(D3:V3,0)=0," ",COUNTIF(D3:V3,0))</f>
        <v xml:space="preserve"> </v>
      </c>
      <c r="AE3" s="45" t="str">
        <f>IF(AD3=" ",IF(AC3=" ",IF(Y3=0," ",AVERAGE(D3:V3,Y3)),1),0)</f>
        <v xml:space="preserve"> </v>
      </c>
      <c r="AF3" s="44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>
      <c r="A4" s="116">
        <v>2</v>
      </c>
      <c r="B4" s="159" t="s">
        <v>154</v>
      </c>
      <c r="C4" s="160" t="s">
        <v>155</v>
      </c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5"/>
      <c r="X4" s="15"/>
      <c r="Y4" s="30"/>
      <c r="Z4" s="39"/>
      <c r="AA4" s="26"/>
      <c r="AB4" s="46">
        <f t="shared" ref="AB4:AB42" si="0">SUM(Z4:AA4)</f>
        <v>0</v>
      </c>
      <c r="AC4" s="47" t="str">
        <f t="shared" ref="AC4:AC42" si="1">IF(SUMIF(D4:V4,1)=0," ",SUMIF(D4:V4,1))</f>
        <v xml:space="preserve"> </v>
      </c>
      <c r="AD4" s="48" t="str">
        <f t="shared" ref="AD4:AD42" si="2">IF(COUNTIF(D4:V4,0)=0," ",COUNTIF(D4:V4,0))</f>
        <v xml:space="preserve"> </v>
      </c>
      <c r="AE4" s="49" t="str">
        <f t="shared" ref="AE4:AE42" si="3">IF(AD4=" ",IF(AC4=" ",IF(Y4=0," ",AVERAGE(D4:V4,Y4)),1),0)</f>
        <v xml:space="preserve"> </v>
      </c>
      <c r="AF4" s="48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>
      <c r="A5" s="116">
        <v>3</v>
      </c>
      <c r="B5" s="159" t="s">
        <v>156</v>
      </c>
      <c r="C5" s="160" t="s">
        <v>157</v>
      </c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5"/>
      <c r="X5" s="15"/>
      <c r="Y5" s="30"/>
      <c r="Z5" s="39"/>
      <c r="AA5" s="26"/>
      <c r="AB5" s="46">
        <f t="shared" si="0"/>
        <v>0</v>
      </c>
      <c r="AC5" s="47" t="str">
        <f t="shared" si="1"/>
        <v xml:space="preserve"> </v>
      </c>
      <c r="AD5" s="48" t="str">
        <f t="shared" si="2"/>
        <v xml:space="preserve"> </v>
      </c>
      <c r="AE5" s="49" t="str">
        <f t="shared" si="3"/>
        <v xml:space="preserve"> </v>
      </c>
      <c r="AF5" s="48" t="str">
        <f t="shared" si="4"/>
        <v xml:space="preserve"> </v>
      </c>
      <c r="AH5" t="str">
        <f t="shared" si="5"/>
        <v xml:space="preserve"> </v>
      </c>
    </row>
    <row r="6" spans="1:36">
      <c r="A6" s="116">
        <v>4</v>
      </c>
      <c r="B6" s="159" t="s">
        <v>158</v>
      </c>
      <c r="C6" s="160" t="s">
        <v>159</v>
      </c>
      <c r="D6" s="28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15"/>
      <c r="X6" s="15"/>
      <c r="Y6" s="30"/>
      <c r="Z6" s="39"/>
      <c r="AA6" s="26"/>
      <c r="AB6" s="46">
        <f t="shared" si="0"/>
        <v>0</v>
      </c>
      <c r="AC6" s="47" t="str">
        <f t="shared" si="1"/>
        <v xml:space="preserve"> </v>
      </c>
      <c r="AD6" s="48" t="str">
        <f t="shared" si="2"/>
        <v xml:space="preserve"> </v>
      </c>
      <c r="AE6" s="49" t="str">
        <f t="shared" si="3"/>
        <v xml:space="preserve"> </v>
      </c>
      <c r="AF6" s="48" t="str">
        <f t="shared" si="4"/>
        <v xml:space="preserve"> </v>
      </c>
      <c r="AH6" t="str">
        <f t="shared" si="5"/>
        <v xml:space="preserve"> </v>
      </c>
    </row>
    <row r="7" spans="1:36">
      <c r="A7" s="116">
        <v>5</v>
      </c>
      <c r="B7" s="159" t="s">
        <v>160</v>
      </c>
      <c r="C7" s="160" t="s">
        <v>161</v>
      </c>
      <c r="D7" s="28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15"/>
      <c r="X7" s="15"/>
      <c r="Y7" s="30"/>
      <c r="Z7" s="39"/>
      <c r="AA7" s="26"/>
      <c r="AB7" s="48">
        <f t="shared" si="0"/>
        <v>0</v>
      </c>
      <c r="AC7" s="47" t="str">
        <f t="shared" si="1"/>
        <v xml:space="preserve"> </v>
      </c>
      <c r="AD7" s="48" t="str">
        <f t="shared" si="2"/>
        <v xml:space="preserve"> </v>
      </c>
      <c r="AE7" s="49" t="str">
        <f>IF(AD7=" ",IF(AC7=" ",IF(Y7=0," ",AVERAGE(D7:V7,Y7)),1),0)</f>
        <v xml:space="preserve"> </v>
      </c>
      <c r="AF7" s="48" t="str">
        <f t="shared" si="4"/>
        <v xml:space="preserve"> </v>
      </c>
      <c r="AH7" t="str">
        <f t="shared" si="5"/>
        <v xml:space="preserve"> </v>
      </c>
    </row>
    <row r="8" spans="1:36">
      <c r="A8" s="116">
        <v>6</v>
      </c>
      <c r="B8" s="159" t="s">
        <v>162</v>
      </c>
      <c r="C8" s="160" t="s">
        <v>163</v>
      </c>
      <c r="D8" s="28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15"/>
      <c r="X8" s="15"/>
      <c r="Y8" s="30"/>
      <c r="Z8" s="39"/>
      <c r="AA8" s="26"/>
      <c r="AB8" s="50">
        <f t="shared" si="0"/>
        <v>0</v>
      </c>
      <c r="AC8" s="47" t="str">
        <f t="shared" si="1"/>
        <v xml:space="preserve"> </v>
      </c>
      <c r="AD8" s="48" t="str">
        <f t="shared" si="2"/>
        <v xml:space="preserve"> </v>
      </c>
      <c r="AE8" s="49" t="str">
        <f t="shared" si="3"/>
        <v xml:space="preserve"> </v>
      </c>
      <c r="AF8" s="48" t="str">
        <f t="shared" si="4"/>
        <v xml:space="preserve"> </v>
      </c>
      <c r="AH8" t="str">
        <f t="shared" si="5"/>
        <v xml:space="preserve"> </v>
      </c>
    </row>
    <row r="9" spans="1:36">
      <c r="A9" s="116">
        <v>7</v>
      </c>
      <c r="B9" s="159" t="s">
        <v>165</v>
      </c>
      <c r="C9" s="27" t="s">
        <v>164</v>
      </c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15"/>
      <c r="X9" s="15"/>
      <c r="Y9" s="30"/>
      <c r="Z9" s="39"/>
      <c r="AA9" s="26"/>
      <c r="AB9" s="46">
        <f t="shared" si="0"/>
        <v>0</v>
      </c>
      <c r="AC9" s="47" t="str">
        <f t="shared" si="1"/>
        <v xml:space="preserve"> </v>
      </c>
      <c r="AD9" s="48" t="str">
        <f t="shared" si="2"/>
        <v xml:space="preserve"> </v>
      </c>
      <c r="AE9" s="49" t="str">
        <f t="shared" si="3"/>
        <v xml:space="preserve"> </v>
      </c>
      <c r="AF9" s="48" t="str">
        <f t="shared" si="4"/>
        <v xml:space="preserve"> </v>
      </c>
      <c r="AH9" t="str">
        <f t="shared" si="5"/>
        <v xml:space="preserve"> </v>
      </c>
    </row>
    <row r="10" spans="1:36">
      <c r="A10" s="116">
        <v>8</v>
      </c>
      <c r="B10" s="159" t="s">
        <v>166</v>
      </c>
      <c r="C10" s="160" t="s">
        <v>167</v>
      </c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15"/>
      <c r="X10" s="15"/>
      <c r="Y10" s="30"/>
      <c r="Z10" s="39"/>
      <c r="AA10" s="26"/>
      <c r="AB10" s="46">
        <f t="shared" si="0"/>
        <v>0</v>
      </c>
      <c r="AC10" s="47" t="str">
        <f t="shared" si="1"/>
        <v xml:space="preserve"> </v>
      </c>
      <c r="AD10" s="48" t="str">
        <f t="shared" si="2"/>
        <v xml:space="preserve"> </v>
      </c>
      <c r="AE10" s="49" t="str">
        <f t="shared" si="3"/>
        <v xml:space="preserve"> </v>
      </c>
      <c r="AF10" s="48" t="str">
        <f t="shared" si="4"/>
        <v xml:space="preserve"> </v>
      </c>
      <c r="AH10" t="str">
        <f t="shared" si="5"/>
        <v xml:space="preserve"> </v>
      </c>
    </row>
    <row r="11" spans="1:36">
      <c r="A11" s="116">
        <v>9</v>
      </c>
      <c r="B11" s="159" t="s">
        <v>168</v>
      </c>
      <c r="C11" s="160" t="s">
        <v>169</v>
      </c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15"/>
      <c r="X11" s="15"/>
      <c r="Y11" s="30"/>
      <c r="Z11" s="39"/>
      <c r="AA11" s="26"/>
      <c r="AB11" s="46">
        <f t="shared" si="0"/>
        <v>0</v>
      </c>
      <c r="AC11" s="47" t="str">
        <f t="shared" si="1"/>
        <v xml:space="preserve"> </v>
      </c>
      <c r="AD11" s="48" t="str">
        <f t="shared" si="2"/>
        <v xml:space="preserve"> </v>
      </c>
      <c r="AE11" s="49" t="str">
        <f t="shared" si="3"/>
        <v xml:space="preserve"> </v>
      </c>
      <c r="AF11" s="48" t="str">
        <f t="shared" si="4"/>
        <v xml:space="preserve"> </v>
      </c>
      <c r="AH11" t="str">
        <f t="shared" si="5"/>
        <v xml:space="preserve"> </v>
      </c>
    </row>
    <row r="12" spans="1:36">
      <c r="A12" s="116">
        <v>10</v>
      </c>
      <c r="B12" s="159" t="s">
        <v>170</v>
      </c>
      <c r="C12" s="160" t="s">
        <v>171</v>
      </c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15"/>
      <c r="X12" s="15"/>
      <c r="Y12" s="30"/>
      <c r="Z12" s="39"/>
      <c r="AA12" s="26"/>
      <c r="AB12" s="46">
        <f t="shared" si="0"/>
        <v>0</v>
      </c>
      <c r="AC12" s="47" t="str">
        <f t="shared" si="1"/>
        <v xml:space="preserve"> </v>
      </c>
      <c r="AD12" s="48" t="str">
        <f t="shared" si="2"/>
        <v xml:space="preserve"> </v>
      </c>
      <c r="AE12" s="49" t="str">
        <f t="shared" si="3"/>
        <v xml:space="preserve"> </v>
      </c>
      <c r="AF12" s="48" t="str">
        <f t="shared" si="4"/>
        <v xml:space="preserve"> </v>
      </c>
      <c r="AH12" t="str">
        <f t="shared" si="5"/>
        <v xml:space="preserve"> </v>
      </c>
    </row>
    <row r="13" spans="1:36">
      <c r="A13" s="116">
        <v>11</v>
      </c>
      <c r="B13" s="159" t="s">
        <v>172</v>
      </c>
      <c r="C13" s="160" t="s">
        <v>173</v>
      </c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15"/>
      <c r="X13" s="15"/>
      <c r="Y13" s="30"/>
      <c r="Z13" s="39"/>
      <c r="AA13" s="26"/>
      <c r="AB13" s="46">
        <f t="shared" si="0"/>
        <v>0</v>
      </c>
      <c r="AC13" s="47" t="str">
        <f t="shared" si="1"/>
        <v xml:space="preserve"> </v>
      </c>
      <c r="AD13" s="48" t="str">
        <f t="shared" si="2"/>
        <v xml:space="preserve"> </v>
      </c>
      <c r="AE13" s="49" t="str">
        <f t="shared" si="3"/>
        <v xml:space="preserve"> </v>
      </c>
      <c r="AF13" s="48" t="str">
        <f t="shared" si="4"/>
        <v xml:space="preserve"> </v>
      </c>
      <c r="AH13" t="str">
        <f t="shared" si="5"/>
        <v xml:space="preserve"> </v>
      </c>
    </row>
    <row r="14" spans="1:36">
      <c r="A14" s="116">
        <v>12</v>
      </c>
      <c r="B14" s="159" t="s">
        <v>174</v>
      </c>
      <c r="C14" s="160" t="s">
        <v>175</v>
      </c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15"/>
      <c r="X14" s="15"/>
      <c r="Y14" s="30"/>
      <c r="Z14" s="39"/>
      <c r="AA14" s="26"/>
      <c r="AB14" s="48">
        <f t="shared" si="0"/>
        <v>0</v>
      </c>
      <c r="AC14" s="47" t="str">
        <f t="shared" si="1"/>
        <v xml:space="preserve"> </v>
      </c>
      <c r="AD14" s="48" t="str">
        <f t="shared" si="2"/>
        <v xml:space="preserve"> </v>
      </c>
      <c r="AE14" s="51" t="str">
        <f t="shared" si="3"/>
        <v xml:space="preserve"> </v>
      </c>
      <c r="AF14" s="48" t="str">
        <f t="shared" si="4"/>
        <v xml:space="preserve"> </v>
      </c>
      <c r="AH14" t="str">
        <f t="shared" si="5"/>
        <v xml:space="preserve"> </v>
      </c>
    </row>
    <row r="15" spans="1:36">
      <c r="A15" s="116">
        <v>13</v>
      </c>
      <c r="B15" s="159" t="s">
        <v>177</v>
      </c>
      <c r="C15" s="27" t="s">
        <v>176</v>
      </c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15"/>
      <c r="X15" s="15"/>
      <c r="Y15" s="30"/>
      <c r="Z15" s="39"/>
      <c r="AA15" s="26"/>
      <c r="AB15" s="48">
        <f t="shared" si="0"/>
        <v>0</v>
      </c>
      <c r="AC15" s="47" t="str">
        <f t="shared" si="1"/>
        <v xml:space="preserve"> </v>
      </c>
      <c r="AD15" s="48" t="str">
        <f t="shared" si="2"/>
        <v xml:space="preserve"> </v>
      </c>
      <c r="AE15" s="52" t="str">
        <f t="shared" si="3"/>
        <v xml:space="preserve"> </v>
      </c>
      <c r="AF15" s="50" t="str">
        <f t="shared" si="4"/>
        <v xml:space="preserve"> </v>
      </c>
      <c r="AH15" t="str">
        <f t="shared" si="5"/>
        <v xml:space="preserve"> </v>
      </c>
    </row>
    <row r="16" spans="1:36">
      <c r="A16" s="116">
        <v>14</v>
      </c>
      <c r="B16" s="159" t="s">
        <v>178</v>
      </c>
      <c r="C16" s="160" t="s">
        <v>179</v>
      </c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15"/>
      <c r="X16" s="15"/>
      <c r="Y16" s="30"/>
      <c r="Z16" s="39"/>
      <c r="AA16" s="26"/>
      <c r="AB16" s="50">
        <f t="shared" si="0"/>
        <v>0</v>
      </c>
      <c r="AC16" s="47" t="str">
        <f t="shared" si="1"/>
        <v xml:space="preserve"> </v>
      </c>
      <c r="AD16" s="48" t="str">
        <f t="shared" si="2"/>
        <v xml:space="preserve"> </v>
      </c>
      <c r="AE16" s="49" t="str">
        <f t="shared" si="3"/>
        <v xml:space="preserve"> </v>
      </c>
      <c r="AF16" s="46" t="str">
        <f t="shared" si="4"/>
        <v xml:space="preserve"> </v>
      </c>
      <c r="AH16" t="str">
        <f t="shared" si="5"/>
        <v xml:space="preserve"> </v>
      </c>
    </row>
    <row r="17" spans="1:34">
      <c r="A17" s="116">
        <v>15</v>
      </c>
      <c r="B17" s="159" t="s">
        <v>180</v>
      </c>
      <c r="C17" s="160" t="s">
        <v>181</v>
      </c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15"/>
      <c r="X17" s="15"/>
      <c r="Y17" s="30"/>
      <c r="Z17" s="39"/>
      <c r="AA17" s="26"/>
      <c r="AB17" s="46">
        <f t="shared" si="0"/>
        <v>0</v>
      </c>
      <c r="AC17" s="47" t="str">
        <f t="shared" si="1"/>
        <v xml:space="preserve"> </v>
      </c>
      <c r="AD17" s="48" t="str">
        <f t="shared" si="2"/>
        <v xml:space="preserve"> </v>
      </c>
      <c r="AE17" s="49" t="str">
        <f t="shared" si="3"/>
        <v xml:space="preserve"> </v>
      </c>
      <c r="AF17" s="46" t="str">
        <f t="shared" si="4"/>
        <v xml:space="preserve"> </v>
      </c>
      <c r="AH17" t="str">
        <f t="shared" si="5"/>
        <v xml:space="preserve"> </v>
      </c>
    </row>
    <row r="18" spans="1:34">
      <c r="A18" s="116">
        <v>16</v>
      </c>
      <c r="B18" s="159" t="s">
        <v>182</v>
      </c>
      <c r="C18" s="160" t="s">
        <v>183</v>
      </c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15"/>
      <c r="X18" s="15"/>
      <c r="Y18" s="30"/>
      <c r="Z18" s="39"/>
      <c r="AA18" s="26"/>
      <c r="AB18" s="46">
        <f t="shared" si="0"/>
        <v>0</v>
      </c>
      <c r="AC18" s="47" t="str">
        <f t="shared" si="1"/>
        <v xml:space="preserve"> </v>
      </c>
      <c r="AD18" s="48" t="str">
        <f t="shared" si="2"/>
        <v xml:space="preserve"> </v>
      </c>
      <c r="AE18" s="49" t="str">
        <f t="shared" si="3"/>
        <v xml:space="preserve"> </v>
      </c>
      <c r="AF18" s="46" t="str">
        <f t="shared" si="4"/>
        <v xml:space="preserve"> </v>
      </c>
      <c r="AH18" t="str">
        <f t="shared" si="5"/>
        <v xml:space="preserve"> </v>
      </c>
    </row>
    <row r="19" spans="1:34">
      <c r="A19" s="116">
        <v>17</v>
      </c>
      <c r="B19" s="159" t="s">
        <v>184</v>
      </c>
      <c r="C19" s="160" t="s">
        <v>185</v>
      </c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15"/>
      <c r="X19" s="15"/>
      <c r="Y19" s="30"/>
      <c r="Z19" s="39"/>
      <c r="AA19" s="26"/>
      <c r="AB19" s="46">
        <f t="shared" si="0"/>
        <v>0</v>
      </c>
      <c r="AC19" s="47" t="str">
        <f t="shared" si="1"/>
        <v xml:space="preserve"> </v>
      </c>
      <c r="AD19" s="48" t="str">
        <f t="shared" si="2"/>
        <v xml:space="preserve"> </v>
      </c>
      <c r="AE19" s="51" t="str">
        <f t="shared" si="3"/>
        <v xml:space="preserve"> </v>
      </c>
      <c r="AF19" s="46" t="str">
        <f t="shared" si="4"/>
        <v xml:space="preserve"> </v>
      </c>
      <c r="AH19" t="str">
        <f t="shared" si="5"/>
        <v xml:space="preserve"> </v>
      </c>
    </row>
    <row r="20" spans="1:34">
      <c r="A20" s="116">
        <v>18</v>
      </c>
      <c r="B20" s="159" t="s">
        <v>186</v>
      </c>
      <c r="C20" s="160" t="s">
        <v>187</v>
      </c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15"/>
      <c r="X20" s="15"/>
      <c r="Y20" s="30"/>
      <c r="Z20" s="39"/>
      <c r="AA20" s="26"/>
      <c r="AB20" s="48">
        <f t="shared" si="0"/>
        <v>0</v>
      </c>
      <c r="AC20" s="47" t="str">
        <f t="shared" si="1"/>
        <v xml:space="preserve"> </v>
      </c>
      <c r="AD20" s="48" t="str">
        <f t="shared" si="2"/>
        <v xml:space="preserve"> </v>
      </c>
      <c r="AE20" s="52" t="str">
        <f t="shared" si="3"/>
        <v xml:space="preserve"> </v>
      </c>
      <c r="AF20" s="46" t="str">
        <f t="shared" si="4"/>
        <v xml:space="preserve"> </v>
      </c>
      <c r="AH20" t="str">
        <f t="shared" si="5"/>
        <v xml:space="preserve"> </v>
      </c>
    </row>
    <row r="21" spans="1:34">
      <c r="A21" s="116">
        <v>19</v>
      </c>
      <c r="B21" s="159" t="s">
        <v>188</v>
      </c>
      <c r="C21" s="160" t="s">
        <v>189</v>
      </c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15"/>
      <c r="X21" s="15"/>
      <c r="Y21" s="30"/>
      <c r="Z21" s="39"/>
      <c r="AA21" s="26"/>
      <c r="AB21" s="50">
        <f t="shared" si="0"/>
        <v>0</v>
      </c>
      <c r="AC21" s="47" t="str">
        <f t="shared" si="1"/>
        <v xml:space="preserve"> </v>
      </c>
      <c r="AD21" s="48" t="str">
        <f t="shared" si="2"/>
        <v xml:space="preserve"> </v>
      </c>
      <c r="AE21" s="49" t="str">
        <f t="shared" si="3"/>
        <v xml:space="preserve"> </v>
      </c>
      <c r="AF21" s="48" t="str">
        <f t="shared" si="4"/>
        <v xml:space="preserve"> </v>
      </c>
      <c r="AH21" t="str">
        <f t="shared" si="5"/>
        <v xml:space="preserve"> </v>
      </c>
    </row>
    <row r="22" spans="1:34">
      <c r="A22" s="116">
        <v>20</v>
      </c>
      <c r="B22" s="159" t="s">
        <v>190</v>
      </c>
      <c r="C22" s="160" t="s">
        <v>191</v>
      </c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15"/>
      <c r="X22" s="15"/>
      <c r="Y22" s="30"/>
      <c r="Z22" s="39"/>
      <c r="AA22" s="26"/>
      <c r="AB22" s="46">
        <f t="shared" si="0"/>
        <v>0</v>
      </c>
      <c r="AC22" s="47" t="str">
        <f t="shared" si="1"/>
        <v xml:space="preserve"> </v>
      </c>
      <c r="AD22" s="48" t="str">
        <f t="shared" si="2"/>
        <v xml:space="preserve"> </v>
      </c>
      <c r="AE22" s="49" t="str">
        <f t="shared" si="3"/>
        <v xml:space="preserve"> </v>
      </c>
      <c r="AF22" s="50" t="str">
        <f t="shared" si="4"/>
        <v xml:space="preserve"> </v>
      </c>
      <c r="AH22" t="str">
        <f t="shared" si="5"/>
        <v xml:space="preserve"> </v>
      </c>
    </row>
    <row r="23" spans="1:34">
      <c r="A23" s="116">
        <v>21</v>
      </c>
      <c r="B23" s="159" t="s">
        <v>192</v>
      </c>
      <c r="C23" s="160" t="s">
        <v>193</v>
      </c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15"/>
      <c r="X23" s="15"/>
      <c r="Y23" s="30"/>
      <c r="Z23" s="39"/>
      <c r="AA23" s="26"/>
      <c r="AB23" s="48">
        <f t="shared" si="0"/>
        <v>0</v>
      </c>
      <c r="AC23" s="47" t="str">
        <f t="shared" si="1"/>
        <v xml:space="preserve"> </v>
      </c>
      <c r="AD23" s="48" t="str">
        <f t="shared" si="2"/>
        <v xml:space="preserve"> </v>
      </c>
      <c r="AE23" s="51" t="str">
        <f t="shared" si="3"/>
        <v xml:space="preserve"> </v>
      </c>
      <c r="AF23" s="46" t="str">
        <f t="shared" si="4"/>
        <v xml:space="preserve"> </v>
      </c>
      <c r="AH23" t="str">
        <f t="shared" si="5"/>
        <v xml:space="preserve"> </v>
      </c>
    </row>
    <row r="24" spans="1:34">
      <c r="A24" s="116">
        <v>22</v>
      </c>
      <c r="B24" s="159" t="s">
        <v>194</v>
      </c>
      <c r="C24" s="160" t="s">
        <v>185</v>
      </c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15"/>
      <c r="X24" s="15"/>
      <c r="Y24" s="30"/>
      <c r="Z24" s="39"/>
      <c r="AA24" s="26"/>
      <c r="AB24" s="50">
        <f t="shared" si="0"/>
        <v>0</v>
      </c>
      <c r="AC24" s="47" t="str">
        <f t="shared" si="1"/>
        <v xml:space="preserve"> </v>
      </c>
      <c r="AD24" s="48" t="str">
        <f t="shared" si="2"/>
        <v xml:space="preserve"> </v>
      </c>
      <c r="AE24" s="52" t="str">
        <f t="shared" si="3"/>
        <v xml:space="preserve"> </v>
      </c>
      <c r="AF24" s="48" t="str">
        <f t="shared" si="4"/>
        <v xml:space="preserve"> </v>
      </c>
      <c r="AH24" t="str">
        <f t="shared" si="5"/>
        <v xml:space="preserve"> </v>
      </c>
    </row>
    <row r="25" spans="1:34">
      <c r="A25" s="116">
        <v>23</v>
      </c>
      <c r="B25" s="159" t="s">
        <v>195</v>
      </c>
      <c r="C25" s="160" t="s">
        <v>196</v>
      </c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15"/>
      <c r="X25" s="15"/>
      <c r="Y25" s="30"/>
      <c r="Z25" s="39"/>
      <c r="AA25" s="26"/>
      <c r="AB25" s="46">
        <f t="shared" si="0"/>
        <v>0</v>
      </c>
      <c r="AC25" s="47" t="str">
        <f t="shared" si="1"/>
        <v xml:space="preserve"> </v>
      </c>
      <c r="AD25" s="48" t="str">
        <f t="shared" si="2"/>
        <v xml:space="preserve"> </v>
      </c>
      <c r="AE25" s="49" t="str">
        <f t="shared" si="3"/>
        <v xml:space="preserve"> </v>
      </c>
      <c r="AF25" s="48" t="str">
        <f t="shared" si="4"/>
        <v xml:space="preserve"> </v>
      </c>
      <c r="AH25" t="str">
        <f t="shared" si="5"/>
        <v xml:space="preserve"> </v>
      </c>
    </row>
    <row r="26" spans="1:34" ht="13.8" thickBot="1">
      <c r="A26" s="116">
        <v>24</v>
      </c>
      <c r="B26" s="159" t="s">
        <v>197</v>
      </c>
      <c r="C26" s="160" t="s">
        <v>198</v>
      </c>
      <c r="D26" s="28"/>
      <c r="E26" s="29"/>
      <c r="F26" s="29"/>
      <c r="G26" s="29"/>
      <c r="H26" s="33"/>
      <c r="I26" s="29"/>
      <c r="J26" s="29"/>
      <c r="K26" s="29"/>
      <c r="L26" s="33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5"/>
      <c r="X26" s="15"/>
      <c r="Y26" s="30"/>
      <c r="Z26" s="39"/>
      <c r="AA26" s="26"/>
      <c r="AB26" s="46">
        <f t="shared" si="0"/>
        <v>0</v>
      </c>
      <c r="AC26" s="47" t="str">
        <f t="shared" si="1"/>
        <v xml:space="preserve"> </v>
      </c>
      <c r="AD26" s="48" t="str">
        <f t="shared" si="2"/>
        <v xml:space="preserve"> </v>
      </c>
      <c r="AE26" s="49" t="str">
        <f t="shared" si="3"/>
        <v xml:space="preserve"> </v>
      </c>
      <c r="AF26" s="50" t="str">
        <f t="shared" si="4"/>
        <v xml:space="preserve"> </v>
      </c>
      <c r="AH26" t="str">
        <f t="shared" si="5"/>
        <v xml:space="preserve"> </v>
      </c>
    </row>
    <row r="27" spans="1:34" ht="13.8" thickTop="1">
      <c r="A27" s="116">
        <v>25</v>
      </c>
      <c r="B27" s="159" t="s">
        <v>199</v>
      </c>
      <c r="C27" s="160" t="s">
        <v>200</v>
      </c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15"/>
      <c r="X27" s="15"/>
      <c r="Y27" s="30"/>
      <c r="Z27" s="39"/>
      <c r="AA27" s="26"/>
      <c r="AB27" s="48">
        <f t="shared" si="0"/>
        <v>0</v>
      </c>
      <c r="AC27" s="47" t="str">
        <f t="shared" si="1"/>
        <v xml:space="preserve"> </v>
      </c>
      <c r="AD27" s="48" t="str">
        <f t="shared" si="2"/>
        <v xml:space="preserve"> </v>
      </c>
      <c r="AE27" s="51" t="str">
        <f t="shared" si="3"/>
        <v xml:space="preserve"> </v>
      </c>
      <c r="AF27" s="48" t="str">
        <f t="shared" si="4"/>
        <v xml:space="preserve"> </v>
      </c>
      <c r="AH27" t="str">
        <f t="shared" si="5"/>
        <v xml:space="preserve"> </v>
      </c>
    </row>
    <row r="28" spans="1:34">
      <c r="A28" s="116">
        <v>26</v>
      </c>
      <c r="B28" s="26"/>
      <c r="C28" s="27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5"/>
      <c r="X28" s="15"/>
      <c r="Y28" s="30"/>
      <c r="Z28" s="39"/>
      <c r="AA28" s="26"/>
      <c r="AB28" s="50">
        <f t="shared" si="0"/>
        <v>0</v>
      </c>
      <c r="AC28" s="47" t="str">
        <f t="shared" si="1"/>
        <v xml:space="preserve"> </v>
      </c>
      <c r="AD28" s="48" t="str">
        <f t="shared" si="2"/>
        <v xml:space="preserve"> </v>
      </c>
      <c r="AE28" s="52" t="str">
        <f t="shared" si="3"/>
        <v xml:space="preserve"> </v>
      </c>
      <c r="AF28" s="50" t="str">
        <f t="shared" si="4"/>
        <v xml:space="preserve"> </v>
      </c>
      <c r="AH28" t="str">
        <f t="shared" si="5"/>
        <v xml:space="preserve"> </v>
      </c>
    </row>
    <row r="29" spans="1:34">
      <c r="A29" s="116">
        <v>27</v>
      </c>
      <c r="B29" s="26"/>
      <c r="C29" s="27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15"/>
      <c r="X29" s="15"/>
      <c r="Y29" s="30"/>
      <c r="Z29" s="39"/>
      <c r="AA29" s="26"/>
      <c r="AB29" s="46">
        <f t="shared" si="0"/>
        <v>0</v>
      </c>
      <c r="AC29" s="47" t="str">
        <f t="shared" si="1"/>
        <v xml:space="preserve"> </v>
      </c>
      <c r="AD29" s="48" t="str">
        <f t="shared" si="2"/>
        <v xml:space="preserve"> </v>
      </c>
      <c r="AE29" s="52" t="str">
        <f t="shared" si="3"/>
        <v xml:space="preserve"> </v>
      </c>
      <c r="AF29" s="46" t="str">
        <f t="shared" si="4"/>
        <v xml:space="preserve"> </v>
      </c>
      <c r="AH29" t="str">
        <f t="shared" si="5"/>
        <v xml:space="preserve"> </v>
      </c>
    </row>
    <row r="30" spans="1:34">
      <c r="A30" s="116">
        <v>28</v>
      </c>
      <c r="B30" s="26"/>
      <c r="C30" s="27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15"/>
      <c r="X30" s="15"/>
      <c r="Y30" s="30"/>
      <c r="Z30" s="39"/>
      <c r="AA30" s="26"/>
      <c r="AB30" s="46">
        <f t="shared" si="0"/>
        <v>0</v>
      </c>
      <c r="AC30" s="47" t="str">
        <f t="shared" si="1"/>
        <v xml:space="preserve"> </v>
      </c>
      <c r="AD30" s="48" t="str">
        <f t="shared" si="2"/>
        <v xml:space="preserve"> </v>
      </c>
      <c r="AE30" s="52" t="str">
        <f t="shared" si="3"/>
        <v xml:space="preserve"> </v>
      </c>
      <c r="AF30" s="46" t="str">
        <f t="shared" si="4"/>
        <v xml:space="preserve"> </v>
      </c>
      <c r="AH30" t="str">
        <f t="shared" si="5"/>
        <v xml:space="preserve"> </v>
      </c>
    </row>
    <row r="31" spans="1:34">
      <c r="A31" s="116">
        <v>29</v>
      </c>
      <c r="B31" s="26"/>
      <c r="C31" s="27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15"/>
      <c r="X31" s="15"/>
      <c r="Y31" s="30"/>
      <c r="Z31" s="39"/>
      <c r="AA31" s="26"/>
      <c r="AB31" s="46">
        <f t="shared" si="0"/>
        <v>0</v>
      </c>
      <c r="AC31" s="47" t="str">
        <f t="shared" si="1"/>
        <v xml:space="preserve"> </v>
      </c>
      <c r="AD31" s="48" t="str">
        <f t="shared" si="2"/>
        <v xml:space="preserve"> </v>
      </c>
      <c r="AE31" s="52" t="str">
        <f t="shared" si="3"/>
        <v xml:space="preserve"> </v>
      </c>
      <c r="AF31" s="46" t="str">
        <f t="shared" si="4"/>
        <v xml:space="preserve"> </v>
      </c>
      <c r="AH31" t="str">
        <f t="shared" si="5"/>
        <v xml:space="preserve"> </v>
      </c>
    </row>
    <row r="32" spans="1:34">
      <c r="A32" s="116">
        <v>30</v>
      </c>
      <c r="B32" s="26"/>
      <c r="C32" s="27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15"/>
      <c r="X32" s="15"/>
      <c r="Y32" s="30"/>
      <c r="Z32" s="39"/>
      <c r="AA32" s="26"/>
      <c r="AB32" s="46">
        <f t="shared" si="0"/>
        <v>0</v>
      </c>
      <c r="AC32" s="47" t="str">
        <f t="shared" si="1"/>
        <v xml:space="preserve"> </v>
      </c>
      <c r="AD32" s="48" t="str">
        <f t="shared" si="2"/>
        <v xml:space="preserve"> </v>
      </c>
      <c r="AE32" s="52" t="str">
        <f t="shared" si="3"/>
        <v xml:space="preserve"> </v>
      </c>
      <c r="AF32" s="46" t="str">
        <f t="shared" si="4"/>
        <v xml:space="preserve"> </v>
      </c>
      <c r="AH32" t="str">
        <f t="shared" si="5"/>
        <v xml:space="preserve"> </v>
      </c>
    </row>
    <row r="33" spans="1:34">
      <c r="A33" s="116">
        <v>31</v>
      </c>
      <c r="B33" s="26"/>
      <c r="C33" s="27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15"/>
      <c r="X33" s="15"/>
      <c r="Y33" s="30"/>
      <c r="Z33" s="39"/>
      <c r="AA33" s="26"/>
      <c r="AB33" s="46">
        <f t="shared" si="0"/>
        <v>0</v>
      </c>
      <c r="AC33" s="47" t="str">
        <f t="shared" si="1"/>
        <v xml:space="preserve"> </v>
      </c>
      <c r="AD33" s="48" t="str">
        <f t="shared" si="2"/>
        <v xml:space="preserve"> </v>
      </c>
      <c r="AE33" s="52" t="str">
        <f t="shared" si="3"/>
        <v xml:space="preserve"> </v>
      </c>
      <c r="AF33" s="46" t="str">
        <f t="shared" si="4"/>
        <v xml:space="preserve"> </v>
      </c>
      <c r="AH33" t="str">
        <f t="shared" si="5"/>
        <v xml:space="preserve"> </v>
      </c>
    </row>
    <row r="34" spans="1:34">
      <c r="A34" s="116">
        <v>32</v>
      </c>
      <c r="B34" s="26"/>
      <c r="C34" s="27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15"/>
      <c r="X34" s="15"/>
      <c r="Y34" s="30"/>
      <c r="Z34" s="39"/>
      <c r="AA34" s="26"/>
      <c r="AB34" s="46">
        <f t="shared" si="0"/>
        <v>0</v>
      </c>
      <c r="AC34" s="47" t="str">
        <f t="shared" si="1"/>
        <v xml:space="preserve"> </v>
      </c>
      <c r="AD34" s="48" t="str">
        <f t="shared" si="2"/>
        <v xml:space="preserve"> </v>
      </c>
      <c r="AE34" s="52" t="str">
        <f t="shared" si="3"/>
        <v xml:space="preserve"> </v>
      </c>
      <c r="AF34" s="46" t="str">
        <f t="shared" si="4"/>
        <v xml:space="preserve"> </v>
      </c>
      <c r="AH34" t="str">
        <f t="shared" si="5"/>
        <v xml:space="preserve"> </v>
      </c>
    </row>
    <row r="35" spans="1:34">
      <c r="A35" s="116">
        <v>33</v>
      </c>
      <c r="B35" s="26"/>
      <c r="C35" s="27"/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15"/>
      <c r="X35" s="15"/>
      <c r="Y35" s="30"/>
      <c r="Z35" s="39"/>
      <c r="AA35" s="26"/>
      <c r="AB35" s="46">
        <f t="shared" si="0"/>
        <v>0</v>
      </c>
      <c r="AC35" s="47" t="str">
        <f t="shared" si="1"/>
        <v xml:space="preserve"> </v>
      </c>
      <c r="AD35" s="48" t="str">
        <f t="shared" si="2"/>
        <v xml:space="preserve"> </v>
      </c>
      <c r="AE35" s="52" t="str">
        <f t="shared" si="3"/>
        <v xml:space="preserve"> </v>
      </c>
      <c r="AF35" s="46" t="str">
        <f t="shared" si="4"/>
        <v xml:space="preserve"> </v>
      </c>
      <c r="AH35" t="str">
        <f t="shared" si="5"/>
        <v xml:space="preserve"> </v>
      </c>
    </row>
    <row r="36" spans="1:34">
      <c r="A36" s="116">
        <v>34</v>
      </c>
      <c r="B36" s="26"/>
      <c r="C36" s="27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15"/>
      <c r="X36" s="15"/>
      <c r="Y36" s="30"/>
      <c r="Z36" s="39"/>
      <c r="AA36" s="26"/>
      <c r="AB36" s="46">
        <f t="shared" si="0"/>
        <v>0</v>
      </c>
      <c r="AC36" s="47" t="str">
        <f t="shared" si="1"/>
        <v xml:space="preserve"> </v>
      </c>
      <c r="AD36" s="48" t="str">
        <f t="shared" si="2"/>
        <v xml:space="preserve"> </v>
      </c>
      <c r="AE36" s="52" t="str">
        <f t="shared" si="3"/>
        <v xml:space="preserve"> </v>
      </c>
      <c r="AF36" s="46" t="str">
        <f t="shared" si="4"/>
        <v xml:space="preserve"> </v>
      </c>
      <c r="AH36" t="str">
        <f t="shared" si="5"/>
        <v xml:space="preserve"> </v>
      </c>
    </row>
    <row r="37" spans="1:34">
      <c r="A37" s="116">
        <v>35</v>
      </c>
      <c r="B37" s="26"/>
      <c r="C37" s="27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15"/>
      <c r="X37" s="15"/>
      <c r="Y37" s="30"/>
      <c r="Z37" s="39"/>
      <c r="AA37" s="26"/>
      <c r="AB37" s="46">
        <f t="shared" si="0"/>
        <v>0</v>
      </c>
      <c r="AC37" s="47" t="str">
        <f t="shared" si="1"/>
        <v xml:space="preserve"> </v>
      </c>
      <c r="AD37" s="48" t="str">
        <f t="shared" si="2"/>
        <v xml:space="preserve"> </v>
      </c>
      <c r="AE37" s="49" t="str">
        <f t="shared" si="3"/>
        <v xml:space="preserve"> </v>
      </c>
      <c r="AF37" s="48" t="str">
        <f t="shared" si="4"/>
        <v xml:space="preserve"> </v>
      </c>
      <c r="AH37" t="str">
        <f t="shared" si="5"/>
        <v xml:space="preserve"> </v>
      </c>
    </row>
    <row r="38" spans="1:34">
      <c r="A38" s="116">
        <v>36</v>
      </c>
      <c r="B38" s="26"/>
      <c r="C38" s="27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15"/>
      <c r="X38" s="15"/>
      <c r="Y38" s="30"/>
      <c r="Z38" s="39"/>
      <c r="AA38" s="26"/>
      <c r="AB38" s="46">
        <f t="shared" si="0"/>
        <v>0</v>
      </c>
      <c r="AC38" s="47" t="str">
        <f t="shared" si="1"/>
        <v xml:space="preserve"> </v>
      </c>
      <c r="AD38" s="48" t="str">
        <f t="shared" si="2"/>
        <v xml:space="preserve"> </v>
      </c>
      <c r="AE38" s="52" t="str">
        <f t="shared" si="3"/>
        <v xml:space="preserve"> </v>
      </c>
      <c r="AF38" s="46" t="str">
        <f t="shared" si="4"/>
        <v xml:space="preserve"> </v>
      </c>
      <c r="AH38" t="str">
        <f t="shared" si="5"/>
        <v xml:space="preserve"> </v>
      </c>
    </row>
    <row r="39" spans="1:34">
      <c r="A39" s="116">
        <v>37</v>
      </c>
      <c r="B39" s="26"/>
      <c r="C39" s="27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"/>
      <c r="X39" s="15"/>
      <c r="Y39" s="30"/>
      <c r="Z39" s="39"/>
      <c r="AA39" s="26"/>
      <c r="AB39" s="46">
        <f t="shared" si="0"/>
        <v>0</v>
      </c>
      <c r="AC39" s="47" t="str">
        <f t="shared" si="1"/>
        <v xml:space="preserve"> </v>
      </c>
      <c r="AD39" s="48" t="str">
        <f t="shared" si="2"/>
        <v xml:space="preserve"> </v>
      </c>
      <c r="AE39" s="49" t="str">
        <f t="shared" si="3"/>
        <v xml:space="preserve"> </v>
      </c>
      <c r="AF39" s="48" t="str">
        <f t="shared" si="4"/>
        <v xml:space="preserve"> </v>
      </c>
      <c r="AH39" t="str">
        <f t="shared" si="5"/>
        <v xml:space="preserve"> </v>
      </c>
    </row>
    <row r="40" spans="1:34">
      <c r="A40" s="116">
        <v>38</v>
      </c>
      <c r="B40" s="26"/>
      <c r="C40" s="27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15"/>
      <c r="X40" s="15"/>
      <c r="Y40" s="30"/>
      <c r="Z40" s="39"/>
      <c r="AA40" s="26"/>
      <c r="AB40" s="48">
        <f t="shared" si="0"/>
        <v>0</v>
      </c>
      <c r="AC40" s="47" t="str">
        <f t="shared" si="1"/>
        <v xml:space="preserve"> </v>
      </c>
      <c r="AD40" s="48" t="str">
        <f t="shared" si="2"/>
        <v xml:space="preserve"> </v>
      </c>
      <c r="AE40" s="51" t="str">
        <f t="shared" si="3"/>
        <v xml:space="preserve"> </v>
      </c>
      <c r="AF40" s="50" t="str">
        <f t="shared" si="4"/>
        <v xml:space="preserve"> </v>
      </c>
      <c r="AH40" t="str">
        <f t="shared" si="5"/>
        <v xml:space="preserve"> </v>
      </c>
    </row>
    <row r="41" spans="1:34">
      <c r="A41" s="116">
        <v>39</v>
      </c>
      <c r="B41" s="26"/>
      <c r="C41" s="27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15"/>
      <c r="X41" s="15"/>
      <c r="Y41" s="30"/>
      <c r="Z41" s="39"/>
      <c r="AA41" s="26"/>
      <c r="AB41" s="48">
        <f t="shared" si="0"/>
        <v>0</v>
      </c>
      <c r="AC41" s="47" t="str">
        <f t="shared" si="1"/>
        <v xml:space="preserve"> </v>
      </c>
      <c r="AD41" s="48" t="str">
        <f t="shared" si="2"/>
        <v xml:space="preserve"> </v>
      </c>
      <c r="AE41" s="52" t="str">
        <f t="shared" si="3"/>
        <v xml:space="preserve"> </v>
      </c>
      <c r="AF41" s="48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6">
        <v>40</v>
      </c>
      <c r="B42" s="34"/>
      <c r="C42" s="31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4"/>
      <c r="X42" s="34"/>
      <c r="Y42" s="35"/>
      <c r="Z42" s="40"/>
      <c r="AA42" s="41"/>
      <c r="AB42" s="50">
        <f t="shared" si="0"/>
        <v>0</v>
      </c>
      <c r="AC42" s="53" t="str">
        <f t="shared" si="1"/>
        <v xml:space="preserve"> </v>
      </c>
      <c r="AD42" s="54" t="str">
        <f t="shared" si="2"/>
        <v xml:space="preserve"> </v>
      </c>
      <c r="AE42" s="55" t="str">
        <f t="shared" si="3"/>
        <v xml:space="preserve"> </v>
      </c>
      <c r="AF42" s="50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6">
        <f>SUM(Z3:Z42)</f>
        <v>0</v>
      </c>
      <c r="AA43" s="56">
        <f>SUM(AA3:AA42)</f>
        <v>0</v>
      </c>
      <c r="AB43" s="56">
        <f>SUM(AB3:AB42)</f>
        <v>0</v>
      </c>
      <c r="AC43" s="56">
        <f>SUM(AC3:AC42)</f>
        <v>0</v>
      </c>
      <c r="AD43" s="56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7"/>
      <c r="B1" s="57"/>
      <c r="C1" s="57"/>
      <c r="D1" s="57"/>
      <c r="E1" s="57"/>
      <c r="F1" s="57"/>
      <c r="G1" s="57"/>
      <c r="H1" s="57"/>
      <c r="I1" s="58"/>
      <c r="J1" s="57"/>
      <c r="K1" s="58"/>
      <c r="L1" s="58"/>
      <c r="M1" s="58"/>
      <c r="N1" s="58"/>
      <c r="O1" s="57"/>
      <c r="P1" s="57"/>
      <c r="Q1" s="57"/>
      <c r="R1" s="57"/>
      <c r="S1" s="57"/>
      <c r="T1" s="57"/>
      <c r="U1" s="57"/>
      <c r="V1" s="57"/>
    </row>
    <row r="2" spans="1:22" ht="134.25" customHeight="1" thickTop="1" thickBot="1">
      <c r="A2" s="183" t="s">
        <v>25</v>
      </c>
      <c r="B2" s="184"/>
      <c r="C2" s="59" t="str">
        <f>'оцене ученика'!D2</f>
        <v>Српски језик и књижевност</v>
      </c>
      <c r="D2" s="60" t="str">
        <f>'оцене ученика'!E2</f>
        <v xml:space="preserve">Eнглески  језик </v>
      </c>
      <c r="E2" s="60" t="str">
        <f>'оцене ученика'!F2</f>
        <v>Физичко васпитање</v>
      </c>
      <c r="F2" s="60" t="str">
        <f>'оцене ученика'!G2</f>
        <v>Математика</v>
      </c>
      <c r="G2" s="60" t="str">
        <f>'оцене ученика'!H2</f>
        <v>Рачунарство и информатика</v>
      </c>
      <c r="H2" s="61" t="str">
        <f>'оцене ученика'!I2</f>
        <v>Историја</v>
      </c>
      <c r="I2" s="62" t="str">
        <f>'оцене ученика'!J2</f>
        <v>Хемија</v>
      </c>
      <c r="J2" s="61" t="str">
        <f>'оцене ученика'!K2</f>
        <v>Основи трговине</v>
      </c>
      <c r="K2" s="62" t="str">
        <f>'оцене ученика'!L2</f>
        <v>Техника продаје и услуге купцима</v>
      </c>
      <c r="L2" s="63" t="str">
        <f>'оцене ученика'!M2</f>
        <v>Пословна комуникација</v>
      </c>
      <c r="M2" s="63" t="str">
        <f>'оцене ученика'!N2</f>
        <v>Познавање робе</v>
      </c>
      <c r="N2" s="63" t="str">
        <f>'оцене ученика'!O2</f>
        <v>Практична настава</v>
      </c>
      <c r="O2" s="60">
        <f>'оцене ученика'!P2</f>
        <v>0</v>
      </c>
      <c r="P2" s="60">
        <f>'оцене ученика'!Q2</f>
        <v>0</v>
      </c>
      <c r="Q2" s="60">
        <f>'оцене ученика'!R2</f>
        <v>0</v>
      </c>
      <c r="R2" s="60">
        <f>'оцене ученика'!S2</f>
        <v>0</v>
      </c>
      <c r="S2" s="60">
        <f>'оцене ученика'!T2</f>
        <v>0</v>
      </c>
      <c r="T2" s="60">
        <f>'оцене ученика'!U2</f>
        <v>0</v>
      </c>
      <c r="U2" s="64">
        <f>'оцене ученика'!V2</f>
        <v>0</v>
      </c>
      <c r="V2" s="57"/>
    </row>
    <row r="3" spans="1:22" s="5" customFormat="1" ht="13.8" thickTop="1">
      <c r="A3" s="65" t="s">
        <v>15</v>
      </c>
      <c r="B3" s="66">
        <v>5</v>
      </c>
      <c r="C3" s="67">
        <f>COUNTIF('оцене ученика'!D$3:D$42,$B3)</f>
        <v>0</v>
      </c>
      <c r="D3" s="68">
        <f>COUNTIF('оцене ученика'!E$3:E$42,$B3)</f>
        <v>0</v>
      </c>
      <c r="E3" s="68">
        <f>COUNTIF('оцене ученика'!F$3:F$42,$B3)</f>
        <v>0</v>
      </c>
      <c r="F3" s="68">
        <f>COUNTIF('оцене ученика'!G$3:G$42,$B3)</f>
        <v>0</v>
      </c>
      <c r="G3" s="68">
        <f>COUNTIF('оцене ученика'!H$3:H$42,$B3)</f>
        <v>0</v>
      </c>
      <c r="H3" s="68">
        <f>COUNTIF('оцене ученика'!I$3:I$42,$B3)</f>
        <v>0</v>
      </c>
      <c r="I3" s="68">
        <f>COUNTIF('оцене ученика'!J$3:J$42,$B3)</f>
        <v>0</v>
      </c>
      <c r="J3" s="68">
        <f>COUNTIF('оцене ученика'!K$3:K$42,$B3)</f>
        <v>0</v>
      </c>
      <c r="K3" s="68">
        <f>COUNTIF('оцене ученика'!L$3:L$42,$B3)</f>
        <v>0</v>
      </c>
      <c r="L3" s="68">
        <f>COUNTIF('оцене ученика'!M$3:M$42,$B3)</f>
        <v>0</v>
      </c>
      <c r="M3" s="68">
        <f>COUNTIF('оцене ученика'!N$3:N$42,$B3)</f>
        <v>0</v>
      </c>
      <c r="N3" s="68">
        <f>COUNTIF('оцене ученика'!O$3:O$42,$B3)</f>
        <v>0</v>
      </c>
      <c r="O3" s="68">
        <f>COUNTIF('оцене ученика'!P$3:P$42,$B3)</f>
        <v>0</v>
      </c>
      <c r="P3" s="68">
        <f>COUNTIF('оцене ученика'!Q$3:Q$42,$B3)</f>
        <v>0</v>
      </c>
      <c r="Q3" s="68">
        <f>COUNTIF('оцене ученика'!R$3:R$42,$B3)</f>
        <v>0</v>
      </c>
      <c r="R3" s="68">
        <f>COUNTIF('оцене ученика'!S$3:S$42,$B3)</f>
        <v>0</v>
      </c>
      <c r="S3" s="68">
        <f>COUNTIF('оцене ученика'!T$3:T$42,$B3)</f>
        <v>0</v>
      </c>
      <c r="T3" s="68">
        <f>COUNTIF('оцене ученика'!U$3:U$42,$B3)</f>
        <v>0</v>
      </c>
      <c r="U3" s="66">
        <f>COUNTIF('оцене ученика'!V$3:V$42,$B3)</f>
        <v>0</v>
      </c>
      <c r="V3" s="69"/>
    </row>
    <row r="4" spans="1:22" s="5" customFormat="1">
      <c r="A4" s="70" t="s">
        <v>16</v>
      </c>
      <c r="B4" s="71">
        <v>4</v>
      </c>
      <c r="C4" s="72">
        <f>COUNTIF('оцене ученика'!D$3:D$42,$B4)</f>
        <v>0</v>
      </c>
      <c r="D4" s="73">
        <f>COUNTIF('оцене ученика'!E$3:E$42,$B4)</f>
        <v>0</v>
      </c>
      <c r="E4" s="73">
        <f>COUNTIF('оцене ученика'!F$3:F$42,$B4)</f>
        <v>0</v>
      </c>
      <c r="F4" s="73">
        <f>COUNTIF('оцене ученика'!G$3:G$42,$B4)</f>
        <v>0</v>
      </c>
      <c r="G4" s="73">
        <f>COUNTIF('оцене ученика'!H$3:H$42,$B4)</f>
        <v>0</v>
      </c>
      <c r="H4" s="73">
        <f>COUNTIF('оцене ученика'!I$3:I$42,$B4)</f>
        <v>0</v>
      </c>
      <c r="I4" s="73">
        <f>COUNTIF('оцене ученика'!J$3:J$42,$B4)</f>
        <v>0</v>
      </c>
      <c r="J4" s="73">
        <f>COUNTIF('оцене ученика'!K$3:K$42,$B4)</f>
        <v>0</v>
      </c>
      <c r="K4" s="73">
        <f>COUNTIF('оцене ученика'!L$3:L$42,$B4)</f>
        <v>0</v>
      </c>
      <c r="L4" s="73">
        <f>COUNTIF('оцене ученика'!M$3:M$42,$B4)</f>
        <v>0</v>
      </c>
      <c r="M4" s="73">
        <f>COUNTIF('оцене ученика'!N$3:N$42,$B4)</f>
        <v>0</v>
      </c>
      <c r="N4" s="73">
        <f>COUNTIF('оцене ученика'!O$3:O$42,$B4)</f>
        <v>0</v>
      </c>
      <c r="O4" s="73">
        <f>COUNTIF('оцене ученика'!P$3:P$42,$B4)</f>
        <v>0</v>
      </c>
      <c r="P4" s="73">
        <f>COUNTIF('оцене ученика'!Q$3:Q$42,$B4)</f>
        <v>0</v>
      </c>
      <c r="Q4" s="73">
        <f>COUNTIF('оцене ученика'!R$3:R$42,$B4)</f>
        <v>0</v>
      </c>
      <c r="R4" s="73">
        <f>COUNTIF('оцене ученика'!S$3:S$42,$B4)</f>
        <v>0</v>
      </c>
      <c r="S4" s="73">
        <f>COUNTIF('оцене ученика'!T$3:T$42,$B4)</f>
        <v>0</v>
      </c>
      <c r="T4" s="73">
        <f>COUNTIF('оцене ученика'!U$3:U$42,$B4)</f>
        <v>0</v>
      </c>
      <c r="U4" s="71">
        <f>COUNTIF('оцене ученика'!V$3:V$42,$B4)</f>
        <v>0</v>
      </c>
      <c r="V4" s="69"/>
    </row>
    <row r="5" spans="1:22" s="5" customFormat="1">
      <c r="A5" s="74" t="s">
        <v>14</v>
      </c>
      <c r="B5" s="71">
        <v>3</v>
      </c>
      <c r="C5" s="72">
        <f>COUNTIF('оцене ученика'!D$3:D$42,$B5)</f>
        <v>0</v>
      </c>
      <c r="D5" s="73">
        <f>COUNTIF('оцене ученика'!E$3:E$42,$B5)</f>
        <v>0</v>
      </c>
      <c r="E5" s="73">
        <f>COUNTIF('оцене ученика'!F$3:F$42,$B5)</f>
        <v>0</v>
      </c>
      <c r="F5" s="73">
        <f>COUNTIF('оцене ученика'!G$3:G$42,$B5)</f>
        <v>0</v>
      </c>
      <c r="G5" s="73">
        <f>COUNTIF('оцене ученика'!H$3:H$42,$B5)</f>
        <v>0</v>
      </c>
      <c r="H5" s="73">
        <f>COUNTIF('оцене ученика'!I$3:I$42,$B5)</f>
        <v>0</v>
      </c>
      <c r="I5" s="73">
        <f>COUNTIF('оцене ученика'!J$3:J$42,$B5)</f>
        <v>0</v>
      </c>
      <c r="J5" s="73">
        <f>COUNTIF('оцене ученика'!K$3:K$42,$B5)</f>
        <v>0</v>
      </c>
      <c r="K5" s="73">
        <f>COUNTIF('оцене ученика'!L$3:L$42,$B5)</f>
        <v>0</v>
      </c>
      <c r="L5" s="73">
        <f>COUNTIF('оцене ученика'!M$3:M$42,$B5)</f>
        <v>0</v>
      </c>
      <c r="M5" s="73">
        <f>COUNTIF('оцене ученика'!N$3:N$42,$B5)</f>
        <v>0</v>
      </c>
      <c r="N5" s="73">
        <f>COUNTIF('оцене ученика'!O$3:O$42,$B5)</f>
        <v>0</v>
      </c>
      <c r="O5" s="73">
        <f>COUNTIF('оцене ученика'!P$3:P$42,$B5)</f>
        <v>0</v>
      </c>
      <c r="P5" s="73">
        <f>COUNTIF('оцене ученика'!Q$3:Q$42,$B5)</f>
        <v>0</v>
      </c>
      <c r="Q5" s="73">
        <f>COUNTIF('оцене ученика'!R$3:R$42,$B5)</f>
        <v>0</v>
      </c>
      <c r="R5" s="73">
        <f>COUNTIF('оцене ученика'!S$3:S$42,$B5)</f>
        <v>0</v>
      </c>
      <c r="S5" s="73">
        <f>COUNTIF('оцене ученика'!T$3:T$42,$B5)</f>
        <v>0</v>
      </c>
      <c r="T5" s="73">
        <f>COUNTIF('оцене ученика'!U$3:U$42,$B5)</f>
        <v>0</v>
      </c>
      <c r="U5" s="71">
        <f>COUNTIF('оцене ученика'!V$3:V$42,$B5)</f>
        <v>0</v>
      </c>
      <c r="V5" s="69"/>
    </row>
    <row r="6" spans="1:22" s="5" customFormat="1" ht="13.8" thickBot="1">
      <c r="A6" s="75" t="s">
        <v>17</v>
      </c>
      <c r="B6" s="76">
        <v>2</v>
      </c>
      <c r="C6" s="72">
        <f>COUNTIF('оцене ученика'!D$3:D$42,$B6)</f>
        <v>0</v>
      </c>
      <c r="D6" s="73">
        <f>COUNTIF('оцене ученика'!E$3:E$42,$B6)</f>
        <v>0</v>
      </c>
      <c r="E6" s="77">
        <f>COUNTIF('оцене ученика'!F$3:F$42,$B6)</f>
        <v>0</v>
      </c>
      <c r="F6" s="73">
        <f>COUNTIF('оцене ученика'!G$3:G$42,$B6)</f>
        <v>0</v>
      </c>
      <c r="G6" s="73">
        <f>COUNTIF('оцене ученика'!H$3:H$42,$B6)</f>
        <v>0</v>
      </c>
      <c r="H6" s="73">
        <f>COUNTIF('оцене ученика'!I$3:I$42,$B6)</f>
        <v>0</v>
      </c>
      <c r="I6" s="73">
        <f>COUNTIF('оцене ученика'!J$3:J$42,$B6)</f>
        <v>0</v>
      </c>
      <c r="J6" s="73">
        <f>COUNTIF('оцене ученика'!K$3:K$42,$B6)</f>
        <v>0</v>
      </c>
      <c r="K6" s="73">
        <f>COUNTIF('оцене ученика'!L$3:L$42,$B6)</f>
        <v>0</v>
      </c>
      <c r="L6" s="73">
        <f>COUNTIF('оцене ученика'!M$3:M$42,$B6)</f>
        <v>0</v>
      </c>
      <c r="M6" s="73">
        <f>COUNTIF('оцене ученика'!N$3:N$42,$B6)</f>
        <v>0</v>
      </c>
      <c r="N6" s="73">
        <f>COUNTIF('оцене ученика'!O$3:O$42,$B6)</f>
        <v>0</v>
      </c>
      <c r="O6" s="73">
        <f>COUNTIF('оцене ученика'!P$3:P$42,$B6)</f>
        <v>0</v>
      </c>
      <c r="P6" s="73">
        <f>COUNTIF('оцене ученика'!Q$3:Q$42,$B6)</f>
        <v>0</v>
      </c>
      <c r="Q6" s="73">
        <f>COUNTIF('оцене ученика'!R$3:R$42,$B6)</f>
        <v>0</v>
      </c>
      <c r="R6" s="73">
        <f>COUNTIF('оцене ученика'!S$3:S$42,$B6)</f>
        <v>0</v>
      </c>
      <c r="S6" s="73">
        <f>COUNTIF('оцене ученика'!T$3:T$42,$B6)</f>
        <v>0</v>
      </c>
      <c r="T6" s="73">
        <f>COUNTIF('оцене ученика'!U$3:U$42,$B6)</f>
        <v>0</v>
      </c>
      <c r="U6" s="71">
        <f>COUNTIF('оцене ученика'!V$3:V$42,$B6)</f>
        <v>0</v>
      </c>
      <c r="V6" s="69"/>
    </row>
    <row r="7" spans="1:22" s="6" customFormat="1" ht="14.4" thickTop="1" thickBot="1">
      <c r="A7" s="185" t="s">
        <v>39</v>
      </c>
      <c r="B7" s="186"/>
      <c r="C7" s="78">
        <f>SUM(C3:C6)</f>
        <v>0</v>
      </c>
      <c r="D7" s="79">
        <f t="shared" ref="D7:U7" si="0">SUM(D3:D6)</f>
        <v>0</v>
      </c>
      <c r="E7" s="80">
        <f t="shared" si="0"/>
        <v>0</v>
      </c>
      <c r="F7" s="79">
        <f t="shared" si="0"/>
        <v>0</v>
      </c>
      <c r="G7" s="79">
        <f t="shared" si="0"/>
        <v>0</v>
      </c>
      <c r="H7" s="79">
        <f t="shared" si="0"/>
        <v>0</v>
      </c>
      <c r="I7" s="79">
        <f t="shared" si="0"/>
        <v>0</v>
      </c>
      <c r="J7" s="79">
        <f t="shared" si="0"/>
        <v>0</v>
      </c>
      <c r="K7" s="79">
        <f t="shared" si="0"/>
        <v>0</v>
      </c>
      <c r="L7" s="79">
        <f t="shared" si="0"/>
        <v>0</v>
      </c>
      <c r="M7" s="79">
        <f t="shared" si="0"/>
        <v>0</v>
      </c>
      <c r="N7" s="79">
        <f t="shared" si="0"/>
        <v>0</v>
      </c>
      <c r="O7" s="79">
        <f t="shared" si="0"/>
        <v>0</v>
      </c>
      <c r="P7" s="79">
        <f t="shared" si="0"/>
        <v>0</v>
      </c>
      <c r="Q7" s="79">
        <f t="shared" si="0"/>
        <v>0</v>
      </c>
      <c r="R7" s="79">
        <f t="shared" si="0"/>
        <v>0</v>
      </c>
      <c r="S7" s="79">
        <f t="shared" si="0"/>
        <v>0</v>
      </c>
      <c r="T7" s="79">
        <f t="shared" si="0"/>
        <v>0</v>
      </c>
      <c r="U7" s="81">
        <f t="shared" si="0"/>
        <v>0</v>
      </c>
      <c r="V7" s="82"/>
    </row>
    <row r="8" spans="1:22" s="6" customFormat="1" ht="13.8" thickTop="1">
      <c r="A8" s="83" t="s">
        <v>18</v>
      </c>
      <c r="B8" s="84">
        <v>1</v>
      </c>
      <c r="C8" s="85">
        <f>COUNTIF('оцене ученика'!D$3:D$42,$B8)</f>
        <v>0</v>
      </c>
      <c r="D8" s="86">
        <f>COUNTIF('оцене ученика'!E$3:E$42,$B8)</f>
        <v>0</v>
      </c>
      <c r="E8" s="86">
        <f>COUNTIF('оцене ученика'!F$3:F$42,$B8)</f>
        <v>0</v>
      </c>
      <c r="F8" s="86">
        <f>COUNTIF('оцене ученика'!G$3:G$42,$B8)</f>
        <v>0</v>
      </c>
      <c r="G8" s="86">
        <f>COUNTIF('оцене ученика'!H$3:H$42,$B8)</f>
        <v>0</v>
      </c>
      <c r="H8" s="86">
        <f>COUNTIF('оцене ученика'!I$3:I$42,$B8)</f>
        <v>0</v>
      </c>
      <c r="I8" s="86">
        <f>COUNTIF('оцене ученика'!J$3:J$42,$B8)</f>
        <v>0</v>
      </c>
      <c r="J8" s="86">
        <f>COUNTIF('оцене ученика'!K$3:K$42,$B8)</f>
        <v>0</v>
      </c>
      <c r="K8" s="86">
        <f>COUNTIF('оцене ученика'!L$3:L$42,$B8)</f>
        <v>0</v>
      </c>
      <c r="L8" s="86">
        <f>COUNTIF('оцене ученика'!M$3:M$42,$B8)</f>
        <v>0</v>
      </c>
      <c r="M8" s="86">
        <f>COUNTIF('оцене ученика'!N$3:N$42,$B8)</f>
        <v>0</v>
      </c>
      <c r="N8" s="86">
        <f>COUNTIF('оцене ученика'!O$3:O$42,$B8)</f>
        <v>0</v>
      </c>
      <c r="O8" s="86">
        <f>COUNTIF('оцене ученика'!P$3:P$42,$B8)</f>
        <v>0</v>
      </c>
      <c r="P8" s="86">
        <f>COUNTIF('оцене ученика'!Q$3:Q$42,$B8)</f>
        <v>0</v>
      </c>
      <c r="Q8" s="86">
        <f>COUNTIF('оцене ученика'!R$3:R$42,$B8)</f>
        <v>0</v>
      </c>
      <c r="R8" s="86">
        <f>COUNTIF('оцене ученика'!S$3:S$42,$B8)</f>
        <v>0</v>
      </c>
      <c r="S8" s="86">
        <f>COUNTIF('оцене ученика'!T$3:T$42,$B8)</f>
        <v>0</v>
      </c>
      <c r="T8" s="86">
        <f>COUNTIF('оцене ученика'!U$3:U$42,$B8)</f>
        <v>0</v>
      </c>
      <c r="U8" s="84">
        <f>COUNTIF('оцене ученика'!V$3:V$42,$B8)</f>
        <v>0</v>
      </c>
      <c r="V8" s="82"/>
    </row>
    <row r="9" spans="1:22" s="6" customFormat="1" ht="13.8" thickBot="1">
      <c r="A9" s="87" t="s">
        <v>19</v>
      </c>
      <c r="B9" s="88">
        <v>0</v>
      </c>
      <c r="C9" s="89">
        <f>COUNTIF('оцене ученика'!D$3:D$42,$B9)</f>
        <v>0</v>
      </c>
      <c r="D9" s="90">
        <f>COUNTIF('оцене ученика'!E$3:E$42,$B9)</f>
        <v>0</v>
      </c>
      <c r="E9" s="90">
        <f>COUNTIF('оцене ученика'!F$3:F$42,$B9)</f>
        <v>0</v>
      </c>
      <c r="F9" s="90">
        <f>COUNTIF('оцене ученика'!G$3:G$42,$B9)</f>
        <v>0</v>
      </c>
      <c r="G9" s="90">
        <f>COUNTIF('оцене ученика'!H$3:H$42,$B9)</f>
        <v>0</v>
      </c>
      <c r="H9" s="90">
        <f>COUNTIF('оцене ученика'!I$3:I$42,$B9)</f>
        <v>0</v>
      </c>
      <c r="I9" s="90">
        <f>COUNTIF('оцене ученика'!J$3:J$42,$B9)</f>
        <v>0</v>
      </c>
      <c r="J9" s="90">
        <f>COUNTIF('оцене ученика'!K$3:K$42,$B9)</f>
        <v>0</v>
      </c>
      <c r="K9" s="90">
        <f>COUNTIF('оцене ученика'!L$3:L$42,$B9)</f>
        <v>0</v>
      </c>
      <c r="L9" s="90">
        <f>COUNTIF('оцене ученика'!M$3:M$42,$B9)</f>
        <v>0</v>
      </c>
      <c r="M9" s="90">
        <f>COUNTIF('оцене ученика'!N$3:N$42,$B9)</f>
        <v>0</v>
      </c>
      <c r="N9" s="90">
        <f>COUNTIF('оцене ученика'!O$3:O$42,$B9)</f>
        <v>0</v>
      </c>
      <c r="O9" s="90">
        <f>COUNTIF('оцене ученика'!P$3:P$42,$B9)</f>
        <v>0</v>
      </c>
      <c r="P9" s="90">
        <f>COUNTIF('оцене ученика'!Q$3:Q$42,$B9)</f>
        <v>0</v>
      </c>
      <c r="Q9" s="90">
        <f>COUNTIF('оцене ученика'!R$3:R$42,$B9)</f>
        <v>0</v>
      </c>
      <c r="R9" s="90">
        <f>COUNTIF('оцене ученика'!S$3:S$42,$B9)</f>
        <v>0</v>
      </c>
      <c r="S9" s="90">
        <f>COUNTIF('оцене ученика'!T$3:T$42,$B9)</f>
        <v>0</v>
      </c>
      <c r="T9" s="90">
        <f>COUNTIF('оцене ученика'!U$3:U$42,$B9)</f>
        <v>0</v>
      </c>
      <c r="U9" s="91">
        <f>COUNTIF('оцене ученика'!V$3:V$42,$B9)</f>
        <v>0</v>
      </c>
      <c r="V9" s="82"/>
    </row>
    <row r="10" spans="1:22" s="6" customFormat="1" ht="14.4" thickTop="1" thickBot="1">
      <c r="A10" s="187" t="s">
        <v>40</v>
      </c>
      <c r="B10" s="188"/>
      <c r="C10" s="92">
        <f>SUM(C7:C9)</f>
        <v>0</v>
      </c>
      <c r="D10" s="93">
        <f t="shared" ref="D10:U10" si="1">SUM(D7:D9)</f>
        <v>0</v>
      </c>
      <c r="E10" s="80">
        <f t="shared" si="1"/>
        <v>0</v>
      </c>
      <c r="F10" s="80">
        <f t="shared" si="1"/>
        <v>0</v>
      </c>
      <c r="G10" s="80">
        <f t="shared" si="1"/>
        <v>0</v>
      </c>
      <c r="H10" s="80">
        <f t="shared" si="1"/>
        <v>0</v>
      </c>
      <c r="I10" s="80">
        <f t="shared" si="1"/>
        <v>0</v>
      </c>
      <c r="J10" s="80">
        <f t="shared" si="1"/>
        <v>0</v>
      </c>
      <c r="K10" s="80">
        <f t="shared" si="1"/>
        <v>0</v>
      </c>
      <c r="L10" s="80">
        <f t="shared" si="1"/>
        <v>0</v>
      </c>
      <c r="M10" s="80">
        <f t="shared" si="1"/>
        <v>0</v>
      </c>
      <c r="N10" s="80">
        <f t="shared" si="1"/>
        <v>0</v>
      </c>
      <c r="O10" s="80">
        <f t="shared" si="1"/>
        <v>0</v>
      </c>
      <c r="P10" s="80">
        <f t="shared" si="1"/>
        <v>0</v>
      </c>
      <c r="Q10" s="80">
        <f t="shared" si="1"/>
        <v>0</v>
      </c>
      <c r="R10" s="80">
        <f t="shared" si="1"/>
        <v>0</v>
      </c>
      <c r="S10" s="80">
        <f t="shared" si="1"/>
        <v>0</v>
      </c>
      <c r="T10" s="80">
        <f t="shared" si="1"/>
        <v>0</v>
      </c>
      <c r="U10" s="94">
        <f t="shared" si="1"/>
        <v>0</v>
      </c>
      <c r="V10" s="82"/>
    </row>
    <row r="11" spans="1:22" s="6" customFormat="1" ht="14.4" thickTop="1" thickBot="1">
      <c r="A11" s="185" t="s">
        <v>41</v>
      </c>
      <c r="B11" s="186"/>
      <c r="C11" s="95" t="e">
        <f>SUM('оцене ученика'!D3:D42)/SUM(C7:C8)</f>
        <v>#DIV/0!</v>
      </c>
      <c r="D11" s="96" t="e">
        <f>SUM('оцене ученика'!E3:E42)/SUM(D7:D8)</f>
        <v>#DIV/0!</v>
      </c>
      <c r="E11" s="96" t="e">
        <f>SUM('оцене ученика'!F3:F42)/SUM(E7:E8)</f>
        <v>#DIV/0!</v>
      </c>
      <c r="F11" s="96" t="e">
        <f>SUM('оцене ученика'!G3:G42)/SUM(F7:F8)</f>
        <v>#DIV/0!</v>
      </c>
      <c r="G11" s="96" t="e">
        <f>SUM('оцене ученика'!H3:H42)/SUM(G7:G8)</f>
        <v>#DIV/0!</v>
      </c>
      <c r="H11" s="96" t="e">
        <f>SUM('оцене ученика'!I3:I42)/SUM(H7:H8)</f>
        <v>#DIV/0!</v>
      </c>
      <c r="I11" s="96" t="e">
        <f>SUM('оцене ученика'!J3:J42)/SUM(I7:I8)</f>
        <v>#DIV/0!</v>
      </c>
      <c r="J11" s="96" t="e">
        <f>SUM('оцене ученика'!K3:K42)/SUM(J7:J8)</f>
        <v>#DIV/0!</v>
      </c>
      <c r="K11" s="96" t="e">
        <f>SUM('оцене ученика'!L3:L42)/SUM(K7:K8)</f>
        <v>#DIV/0!</v>
      </c>
      <c r="L11" s="96" t="e">
        <f>SUM('оцене ученика'!M3:M42)/SUM(L7:L8)</f>
        <v>#DIV/0!</v>
      </c>
      <c r="M11" s="96" t="e">
        <f>SUM('оцене ученика'!N3:N42)/SUM(M7:M8)</f>
        <v>#DIV/0!</v>
      </c>
      <c r="N11" s="96" t="e">
        <f>SUM('оцене ученика'!O3:O42)/SUM(N7:N8)</f>
        <v>#DIV/0!</v>
      </c>
      <c r="O11" s="96" t="e">
        <f>SUM('оцене ученика'!P3:P42)/SUM(O7:O8)</f>
        <v>#DIV/0!</v>
      </c>
      <c r="P11" s="96" t="e">
        <f>SUM('оцене ученика'!Q3:Q42)/SUM(P7:P8)</f>
        <v>#DIV/0!</v>
      </c>
      <c r="Q11" s="96" t="e">
        <f>SUM('оцене ученика'!R3:R42)/SUM(Q7:Q8)</f>
        <v>#DIV/0!</v>
      </c>
      <c r="R11" s="96" t="e">
        <f>SUM('оцене ученика'!S3:S42)/SUM(R7:R8)</f>
        <v>#DIV/0!</v>
      </c>
      <c r="S11" s="96" t="e">
        <f>SUM('оцене ученика'!T3:T42)/SUM(S7:S8)</f>
        <v>#DIV/0!</v>
      </c>
      <c r="T11" s="96" t="e">
        <f>SUM('оцене ученика'!U3:U42)/SUM(T7:T8)</f>
        <v>#DIV/0!</v>
      </c>
      <c r="U11" s="97" t="e">
        <f>SUM('оцене ученика'!V3:V42)/SUM(U7:U8)</f>
        <v>#DIV/0!</v>
      </c>
      <c r="V11" s="82"/>
    </row>
    <row r="12" spans="1:22" s="5" customFormat="1" ht="13.8" thickTop="1">
      <c r="A12" s="69"/>
      <c r="B12" s="69"/>
      <c r="C12" s="57"/>
      <c r="D12" s="57"/>
      <c r="E12" s="57"/>
      <c r="F12" s="57"/>
      <c r="G12" s="57"/>
      <c r="H12" s="57"/>
      <c r="I12" s="57"/>
      <c r="J12" s="57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</row>
    <row r="13" spans="1:22" s="5" customFormat="1">
      <c r="A13" s="69"/>
      <c r="B13" s="69"/>
      <c r="C13" s="57"/>
      <c r="D13" s="57"/>
      <c r="E13" s="57"/>
      <c r="F13" s="57"/>
      <c r="G13" s="57"/>
      <c r="H13" s="57"/>
      <c r="I13" s="57"/>
      <c r="J13" s="57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1:22" s="5" customFormat="1">
      <c r="A14" s="69"/>
      <c r="B14" s="69"/>
      <c r="C14" s="57"/>
      <c r="D14" s="57"/>
      <c r="E14" s="57"/>
      <c r="F14" s="57"/>
      <c r="G14" s="57"/>
      <c r="H14" s="57"/>
      <c r="I14" s="57"/>
      <c r="J14" s="57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workbookViewId="0">
      <selection activeCell="H33" sqref="H33"/>
    </sheetView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 ht="13.8" thickBot="1">
      <c r="B2" s="189" t="s">
        <v>46</v>
      </c>
      <c r="C2" s="189"/>
      <c r="D2" s="189"/>
      <c r="E2" s="57"/>
      <c r="F2" s="57" t="s">
        <v>56</v>
      </c>
      <c r="G2" s="57"/>
      <c r="H2" s="57"/>
      <c r="I2" s="57"/>
      <c r="J2" s="57"/>
      <c r="K2" s="57"/>
      <c r="L2" s="57"/>
      <c r="M2" s="57"/>
    </row>
    <row r="3" spans="2:13" ht="14.4" thickTop="1" thickBot="1">
      <c r="B3" s="98" t="s">
        <v>45</v>
      </c>
      <c r="C3" s="99" t="s">
        <v>20</v>
      </c>
      <c r="D3" s="100" t="s">
        <v>21</v>
      </c>
      <c r="E3" s="57"/>
      <c r="F3" s="101" t="s">
        <v>26</v>
      </c>
      <c r="G3" s="102"/>
      <c r="H3" s="103" t="s">
        <v>20</v>
      </c>
      <c r="I3" s="194" t="s">
        <v>54</v>
      </c>
      <c r="J3" s="195"/>
      <c r="K3" s="196"/>
      <c r="L3" s="57"/>
      <c r="M3" s="57"/>
    </row>
    <row r="4" spans="2:13" ht="14.4" thickTop="1" thickBot="1">
      <c r="B4" s="104" t="s">
        <v>40</v>
      </c>
      <c r="C4" s="105">
        <f>C9+C13+C14</f>
        <v>0</v>
      </c>
      <c r="D4" s="106"/>
      <c r="E4" s="57"/>
      <c r="F4" s="107" t="s">
        <v>27</v>
      </c>
      <c r="G4" s="108">
        <v>5</v>
      </c>
      <c r="H4" s="109">
        <f>COUNTIF('оцене ученика'!$Y$3:Y$42,G4)</f>
        <v>0</v>
      </c>
      <c r="I4" s="197"/>
      <c r="J4" s="198"/>
      <c r="K4" s="199"/>
      <c r="L4" s="57"/>
      <c r="M4" s="57"/>
    </row>
    <row r="5" spans="2:13" ht="13.8" thickTop="1">
      <c r="B5" s="110" t="s">
        <v>15</v>
      </c>
      <c r="C5" s="111">
        <f>COUNTIF('оцене ученика'!$AF$3:$AF$42,B5)</f>
        <v>0</v>
      </c>
      <c r="D5" s="112" t="e">
        <f>C5*100/COUNT('оцене ученика'!$AE$3:$AE$42)</f>
        <v>#DIV/0!</v>
      </c>
      <c r="E5" s="57"/>
      <c r="F5" s="113" t="s">
        <v>28</v>
      </c>
      <c r="G5" s="114">
        <v>4</v>
      </c>
      <c r="H5" s="115">
        <f>COUNTIF('оцене ученика'!$Y$3:Y$42,G5)</f>
        <v>0</v>
      </c>
      <c r="I5" s="200" t="s">
        <v>50</v>
      </c>
      <c r="J5" s="201"/>
      <c r="K5" s="202"/>
      <c r="L5" s="57"/>
      <c r="M5" s="57"/>
    </row>
    <row r="6" spans="2:13">
      <c r="B6" s="116" t="s">
        <v>16</v>
      </c>
      <c r="C6" s="117">
        <f>COUNTIF('оцене ученика'!$AF$3:$AF$42,B6)</f>
        <v>0</v>
      </c>
      <c r="D6" s="118" t="e">
        <f>C6*100/COUNT('оцене ученика'!$AE$3:$AE$42)</f>
        <v>#DIV/0!</v>
      </c>
      <c r="E6" s="57"/>
      <c r="F6" s="113" t="s">
        <v>29</v>
      </c>
      <c r="G6" s="114">
        <v>3</v>
      </c>
      <c r="H6" s="115">
        <f>COUNTIF('оцене ученика'!$Y$3:Y$42,G6)</f>
        <v>0</v>
      </c>
      <c r="I6" s="200" t="s">
        <v>51</v>
      </c>
      <c r="J6" s="201"/>
      <c r="K6" s="202"/>
      <c r="L6" s="57"/>
      <c r="M6" s="57"/>
    </row>
    <row r="7" spans="2:13">
      <c r="B7" s="116" t="s">
        <v>14</v>
      </c>
      <c r="C7" s="117">
        <f>COUNTIF('оцене ученика'!$AF$3:$AF$42,B7)</f>
        <v>0</v>
      </c>
      <c r="D7" s="118" t="e">
        <f>C7*100/COUNT('оцене ученика'!$AE$3:$AE$42)</f>
        <v>#DIV/0!</v>
      </c>
      <c r="E7" s="57"/>
      <c r="F7" s="113" t="s">
        <v>30</v>
      </c>
      <c r="G7" s="114">
        <v>2</v>
      </c>
      <c r="H7" s="115">
        <f>COUNTIF('оцене ученика'!$Y$3:Y$42,G7)</f>
        <v>0</v>
      </c>
      <c r="I7" s="200" t="s">
        <v>52</v>
      </c>
      <c r="J7" s="201"/>
      <c r="K7" s="202"/>
      <c r="L7" s="57"/>
      <c r="M7" s="57"/>
    </row>
    <row r="8" spans="2:13" ht="13.8" thickBot="1">
      <c r="B8" s="116" t="s">
        <v>17</v>
      </c>
      <c r="C8" s="117">
        <f>COUNTIF('оцене ученика'!$AF$3:$AF$42,B8)</f>
        <v>0</v>
      </c>
      <c r="D8" s="118" t="e">
        <f>C8*100/COUNT('оцене ученика'!$AE$3:$AE$42)</f>
        <v>#DIV/0!</v>
      </c>
      <c r="E8" s="57"/>
      <c r="F8" s="119" t="s">
        <v>31</v>
      </c>
      <c r="G8" s="120">
        <v>1</v>
      </c>
      <c r="H8" s="115">
        <f>COUNTIF('оцене ученика'!$Y$3:Y$42,G8)</f>
        <v>0</v>
      </c>
      <c r="I8" s="203" t="s">
        <v>53</v>
      </c>
      <c r="J8" s="204"/>
      <c r="K8" s="205"/>
      <c r="L8" s="57"/>
      <c r="M8" s="57"/>
    </row>
    <row r="9" spans="2:13" ht="14.4" thickTop="1" thickBot="1">
      <c r="B9" s="122" t="s">
        <v>48</v>
      </c>
      <c r="C9" s="123">
        <f>SUM(C5:C8)</f>
        <v>0</v>
      </c>
      <c r="D9" s="124" t="e">
        <f>SUM(D5:D8)</f>
        <v>#DIV/0!</v>
      </c>
      <c r="E9" s="57"/>
      <c r="F9" s="192"/>
      <c r="G9" s="193"/>
      <c r="H9" s="125">
        <f>SUM(H5:H8)</f>
        <v>0</v>
      </c>
      <c r="I9" s="206" t="s">
        <v>55</v>
      </c>
      <c r="J9" s="207"/>
      <c r="K9" s="208"/>
      <c r="L9" s="57"/>
      <c r="M9" s="57"/>
    </row>
    <row r="10" spans="2:13" ht="13.8" thickTop="1">
      <c r="B10" s="126" t="s">
        <v>32</v>
      </c>
      <c r="C10" s="127">
        <f>COUNTIF('оцене ученика'!$AH$3:$AH$42,1)</f>
        <v>0</v>
      </c>
      <c r="D10" s="128" t="e">
        <f>C10*100/COUNT('оцене ученика'!$AE$3:$AE$42)</f>
        <v>#DIV/0!</v>
      </c>
      <c r="E10" s="57"/>
      <c r="F10" s="121"/>
      <c r="G10" s="121"/>
      <c r="H10" s="109"/>
      <c r="I10" s="129"/>
      <c r="J10" s="57"/>
      <c r="K10" s="57"/>
      <c r="L10" s="57"/>
      <c r="M10" s="57"/>
    </row>
    <row r="11" spans="2:13">
      <c r="B11" s="130" t="s">
        <v>33</v>
      </c>
      <c r="C11" s="131">
        <f>COUNTIF('оцене ученика'!$AH$3:$AH$42,2)</f>
        <v>0</v>
      </c>
      <c r="D11" s="132" t="e">
        <f>C11*100/COUNT('оцене ученика'!$AE$3:$AE$42)</f>
        <v>#DIV/0!</v>
      </c>
      <c r="E11" s="133"/>
      <c r="F11" s="129"/>
      <c r="G11" s="129"/>
      <c r="H11" s="129"/>
      <c r="I11" s="57"/>
      <c r="J11" s="57"/>
      <c r="K11" s="57"/>
      <c r="L11" s="57"/>
      <c r="M11" s="57"/>
    </row>
    <row r="12" spans="2:13" ht="12.75" customHeight="1" thickBot="1">
      <c r="B12" s="134" t="s">
        <v>37</v>
      </c>
      <c r="C12" s="131">
        <f>COUNTIF('оцене ученика'!$AH$3:$AH$42,"&gt;2")</f>
        <v>0</v>
      </c>
      <c r="D12" s="135" t="e">
        <f>C12*100/COUNT('оцене ученика'!$AE$3:$AE$42)</f>
        <v>#DIV/0!</v>
      </c>
      <c r="E12" s="57"/>
      <c r="F12" s="57"/>
      <c r="G12" s="57"/>
      <c r="H12" s="57"/>
      <c r="I12" s="57"/>
      <c r="J12" s="57"/>
      <c r="K12" s="57"/>
      <c r="L12" s="57"/>
      <c r="M12" s="57"/>
    </row>
    <row r="13" spans="2:13" ht="12.75" customHeight="1" thickTop="1">
      <c r="B13" s="136" t="s">
        <v>49</v>
      </c>
      <c r="C13" s="123">
        <f>SUM(C10:C12)</f>
        <v>0</v>
      </c>
      <c r="D13" s="137" t="e">
        <f>SUM(D10:D12)</f>
        <v>#DIV/0!</v>
      </c>
      <c r="E13" s="57"/>
      <c r="F13" s="57"/>
      <c r="G13" s="57"/>
      <c r="H13" s="57"/>
      <c r="I13" s="57"/>
      <c r="J13" s="57"/>
      <c r="K13" s="57"/>
      <c r="L13" s="57"/>
      <c r="M13" s="57"/>
    </row>
    <row r="14" spans="2:13" ht="13.8" thickBot="1">
      <c r="B14" s="138" t="s">
        <v>47</v>
      </c>
      <c r="C14" s="139">
        <f>COUNTIF('оцене ученика'!$AD$3:$AD$42,"&gt;0")</f>
        <v>0</v>
      </c>
      <c r="D14" s="140" t="e">
        <f>C14*100/COUNT('оцене ученика'!$AE$3:$AE$42)</f>
        <v>#DIV/0!</v>
      </c>
      <c r="E14" s="57"/>
      <c r="F14" s="57"/>
      <c r="G14" s="57"/>
      <c r="H14" s="57"/>
      <c r="I14" s="57"/>
      <c r="J14" s="57"/>
      <c r="K14" s="57"/>
      <c r="L14" s="57"/>
      <c r="M14" s="57"/>
    </row>
    <row r="15" spans="2:13" ht="14.4" thickTop="1" thickBot="1">
      <c r="B15" s="109"/>
      <c r="C15" s="57"/>
      <c r="D15" s="141"/>
      <c r="E15" s="129"/>
      <c r="F15" s="57"/>
      <c r="G15" s="57"/>
      <c r="H15" s="57"/>
      <c r="I15" s="57"/>
      <c r="J15" s="57"/>
      <c r="K15" s="57"/>
      <c r="L15" s="57"/>
      <c r="M15" s="57"/>
    </row>
    <row r="16" spans="2:13" ht="13.8" thickTop="1">
      <c r="B16" s="142" t="s">
        <v>34</v>
      </c>
      <c r="C16" s="111">
        <f>COUNTIF('оцене ученика'!AD3:AD42,1)</f>
        <v>0</v>
      </c>
      <c r="D16" s="143" t="e">
        <f>C16*100/COUNT('оцене ученика'!$AE$3:$AE$42)</f>
        <v>#DIV/0!</v>
      </c>
      <c r="E16" s="57"/>
      <c r="F16" s="57"/>
      <c r="G16" s="57"/>
      <c r="H16" s="57"/>
      <c r="I16" s="57"/>
      <c r="J16" s="57"/>
      <c r="K16" s="57"/>
      <c r="L16" s="57"/>
      <c r="M16" s="57"/>
    </row>
    <row r="17" spans="2:13">
      <c r="B17" s="144" t="s">
        <v>35</v>
      </c>
      <c r="C17" s="117">
        <f>COUNTIF('оцене ученика'!AD3:AD42,2)</f>
        <v>0</v>
      </c>
      <c r="D17" s="145" t="e">
        <f>C17*100/COUNT('оцене ученика'!$AE$3:$AE$42)</f>
        <v>#DIV/0!</v>
      </c>
      <c r="E17" s="57"/>
      <c r="F17" s="57"/>
      <c r="G17" s="57"/>
      <c r="H17" s="57"/>
      <c r="I17" s="57"/>
      <c r="J17" s="57"/>
      <c r="K17" s="57"/>
      <c r="L17" s="57"/>
      <c r="M17" s="57"/>
    </row>
    <row r="18" spans="2:13" ht="13.8" thickBot="1">
      <c r="B18" s="146" t="s">
        <v>36</v>
      </c>
      <c r="C18" s="147">
        <f>COUNTIF('оцене ученика'!AD3:AD42,"&gt;2")</f>
        <v>0</v>
      </c>
      <c r="D18" s="148" t="e">
        <f>C18*100/COUNT('оцене ученика'!$AE$3:$AE$42)</f>
        <v>#DIV/0!</v>
      </c>
      <c r="E18" s="57"/>
      <c r="F18" s="57"/>
      <c r="G18" s="57"/>
      <c r="H18" s="57"/>
      <c r="I18" s="57"/>
      <c r="J18" s="57"/>
      <c r="K18" s="57"/>
      <c r="L18" s="57"/>
      <c r="M18" s="57"/>
    </row>
    <row r="19" spans="2:13" ht="13.8" thickTop="1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2:13" ht="13.8" thickBot="1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2:13" ht="14.4" thickTop="1" thickBot="1">
      <c r="B21" s="98" t="s">
        <v>22</v>
      </c>
      <c r="C21" s="99" t="s">
        <v>20</v>
      </c>
      <c r="D21" s="149" t="s">
        <v>24</v>
      </c>
      <c r="E21" s="57"/>
      <c r="F21" s="57"/>
      <c r="G21" s="57"/>
      <c r="H21" s="57"/>
      <c r="I21" s="57"/>
      <c r="J21" s="57"/>
      <c r="K21" s="57"/>
      <c r="L21" s="57"/>
      <c r="M21" s="57"/>
    </row>
    <row r="22" spans="2:13" ht="13.8" thickTop="1">
      <c r="B22" s="110" t="s">
        <v>5</v>
      </c>
      <c r="C22" s="111">
        <f>'оцене ученика'!Z43</f>
        <v>0</v>
      </c>
      <c r="D22" s="112" t="e">
        <f>C22/COUNT('оцене ученика'!$AE$3:$AE$42)</f>
        <v>#DIV/0!</v>
      </c>
      <c r="E22" s="57"/>
      <c r="F22" s="57"/>
      <c r="G22" s="57"/>
      <c r="H22" s="57"/>
      <c r="I22" s="57"/>
      <c r="J22" s="57"/>
      <c r="K22" s="57"/>
      <c r="L22" s="57"/>
      <c r="M22" s="57"/>
    </row>
    <row r="23" spans="2:13" ht="13.8" thickBot="1">
      <c r="B23" s="150" t="s">
        <v>6</v>
      </c>
      <c r="C23" s="147">
        <f>'оцене ученика'!AA43</f>
        <v>0</v>
      </c>
      <c r="D23" s="151" t="e">
        <f>C23/COUNT('оцене ученика'!$AE$3:$AE$42)</f>
        <v>#DIV/0!</v>
      </c>
      <c r="E23" s="57"/>
      <c r="F23" s="57"/>
      <c r="G23" s="57"/>
      <c r="H23" s="57"/>
      <c r="I23" s="57"/>
      <c r="J23" s="57"/>
      <c r="K23" s="57"/>
      <c r="L23" s="57"/>
      <c r="M23" s="57"/>
    </row>
    <row r="24" spans="2:13" ht="14.4" thickTop="1" thickBot="1">
      <c r="B24" s="152" t="s">
        <v>23</v>
      </c>
      <c r="C24" s="153">
        <f>SUM(C22:C23)</f>
        <v>0</v>
      </c>
      <c r="D24" s="154" t="e">
        <f>C24/COUNT('оцене ученика'!$AE$3:$AE$42)</f>
        <v>#DIV/0!</v>
      </c>
      <c r="E24" s="57"/>
      <c r="F24" s="57"/>
      <c r="G24" s="57"/>
      <c r="H24" s="57"/>
      <c r="I24" s="57"/>
      <c r="J24" s="57"/>
      <c r="K24" s="57"/>
      <c r="L24" s="57"/>
      <c r="M24" s="57"/>
    </row>
    <row r="25" spans="2:13" ht="14.4" thickTop="1" thickBo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spans="2:13" ht="14.4" thickTop="1" thickBot="1">
      <c r="B26" s="190" t="s">
        <v>38</v>
      </c>
      <c r="C26" s="191"/>
      <c r="D26" s="154" t="e">
        <f>SUM('оцене ученика'!Y3:Y42,'оцене ученика'!D3:V42)/(SUM('страна 136'!C7:U8)+COUNT('оцене ученика'!Y3:Y42))</f>
        <v>#DIV/0!</v>
      </c>
      <c r="E26" s="57"/>
      <c r="F26" s="57"/>
      <c r="G26" s="57"/>
      <c r="H26" s="57"/>
      <c r="I26" s="57"/>
      <c r="J26" s="57"/>
      <c r="K26" s="57"/>
      <c r="L26" s="57"/>
      <c r="M26" s="57"/>
    </row>
    <row r="27" spans="2:13" ht="13.8" thickTop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</row>
    <row r="28" spans="2:13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2:13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2:13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2:13"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3" sqref="B3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64" t="s">
        <v>213</v>
      </c>
      <c r="C1" s="13"/>
      <c r="D1" s="13"/>
    </row>
    <row r="2" spans="1:4">
      <c r="A2" s="13" t="s">
        <v>71</v>
      </c>
      <c r="B2" s="164" t="s">
        <v>214</v>
      </c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>
      <c r="A6" s="13" t="s">
        <v>68</v>
      </c>
      <c r="B6" s="164" t="s">
        <v>215</v>
      </c>
      <c r="C6" s="13"/>
      <c r="D6" s="13"/>
    </row>
    <row r="7" spans="1:4">
      <c r="A7" s="13" t="s">
        <v>69</v>
      </c>
      <c r="B7" s="15"/>
      <c r="C7" s="13"/>
      <c r="D7" s="13"/>
    </row>
    <row r="8" spans="1:4">
      <c r="A8" s="13" t="s">
        <v>70</v>
      </c>
      <c r="B8" s="15">
        <v>3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tabSelected="1" zoomScale="150" zoomScaleNormal="150" workbookViewId="0">
      <pane xSplit="3" ySplit="1" topLeftCell="F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style="158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  <col min="68" max="85" width="5.6640625" hidden="1" customWidth="1"/>
  </cols>
  <sheetData>
    <row r="1" spans="1:85" ht="39.6">
      <c r="A1" s="12" t="s">
        <v>75</v>
      </c>
      <c r="B1" s="12" t="s">
        <v>133</v>
      </c>
      <c r="C1" s="12" t="s">
        <v>132</v>
      </c>
      <c r="D1" s="156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5">
        <f>'оцене ученика'!A3</f>
        <v>1</v>
      </c>
      <c r="B2" s="155" t="str">
        <f>'оцене ученика'!B3</f>
        <v>Алексић</v>
      </c>
      <c r="C2" s="155" t="str">
        <f>'оцене ученика'!C3</f>
        <v>Ненад</v>
      </c>
      <c r="D2" s="157" t="s">
        <v>231</v>
      </c>
      <c r="E2" s="15" t="s">
        <v>216</v>
      </c>
      <c r="F2" s="15" t="s">
        <v>217</v>
      </c>
      <c r="G2" s="15" t="s">
        <v>218</v>
      </c>
      <c r="H2" s="15" t="s">
        <v>224</v>
      </c>
      <c r="I2" s="15" t="s">
        <v>219</v>
      </c>
      <c r="J2" s="15" t="s">
        <v>270</v>
      </c>
      <c r="K2" s="15" t="s">
        <v>220</v>
      </c>
      <c r="L2" s="15" t="s">
        <v>220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2016</v>
      </c>
      <c r="T2" t="str">
        <f>'подаци о школи за сведочанство'!$B$6</f>
        <v>Трговац</v>
      </c>
      <c r="U2">
        <f>'подаци о школи за сведочанство'!$B$7</f>
        <v>0</v>
      </c>
      <c r="V2">
        <f>'подаци о школи за сведочанство'!$B$8</f>
        <v>3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 xml:space="preserve">Eнглески  језик 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Рачунарство и информатика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Историја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Хемија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Основи трговине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Техника продаје и услуге купцима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Пословна комуникација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Познавање робе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2017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5">
        <f>'оцене ученика'!A4</f>
        <v>2</v>
      </c>
      <c r="B3" s="155" t="str">
        <f>'оцене ученика'!B4</f>
        <v xml:space="preserve">Амбруш </v>
      </c>
      <c r="C3" s="155" t="str">
        <f>'оцене ученика'!C4</f>
        <v>Алекса</v>
      </c>
      <c r="D3" s="157" t="s">
        <v>232</v>
      </c>
      <c r="E3" s="15" t="s">
        <v>221</v>
      </c>
      <c r="F3" s="15" t="s">
        <v>222</v>
      </c>
      <c r="G3" s="15" t="s">
        <v>223</v>
      </c>
      <c r="H3" s="15" t="s">
        <v>224</v>
      </c>
      <c r="I3" s="15" t="s">
        <v>225</v>
      </c>
      <c r="J3" s="15" t="s">
        <v>270</v>
      </c>
      <c r="K3" s="15" t="s">
        <v>220</v>
      </c>
      <c r="L3" s="15" t="s">
        <v>220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2016</v>
      </c>
      <c r="T3" t="str">
        <f>'подаци о школи за сведочанство'!$B$6</f>
        <v>Трговац</v>
      </c>
      <c r="U3">
        <f>'подаци о школи за сведочанство'!$B$7</f>
        <v>0</v>
      </c>
      <c r="V3">
        <f>'подаци о школи за сведочанство'!$B$8</f>
        <v>3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 xml:space="preserve">Eнглески  језик 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Рачунарство и информатика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Историја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Хемија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Основи трговине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Техника продаје и услуге купцима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Пословна комуникација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Познавање робе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2017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5">
        <f>'оцене ученика'!A5</f>
        <v>3</v>
      </c>
      <c r="B4" s="155" t="str">
        <f>'оцене ученика'!B5</f>
        <v xml:space="preserve">Божидаревић </v>
      </c>
      <c r="C4" s="155" t="str">
        <f>'оцене ученика'!C5</f>
        <v>Урош</v>
      </c>
      <c r="D4" s="157" t="s">
        <v>233</v>
      </c>
      <c r="E4" s="15" t="s">
        <v>226</v>
      </c>
      <c r="F4" s="15" t="s">
        <v>227</v>
      </c>
      <c r="G4" s="15" t="s">
        <v>228</v>
      </c>
      <c r="H4" s="15" t="s">
        <v>224</v>
      </c>
      <c r="I4" s="15" t="s">
        <v>225</v>
      </c>
      <c r="J4" s="15" t="s">
        <v>270</v>
      </c>
      <c r="K4" s="15" t="s">
        <v>220</v>
      </c>
      <c r="L4" s="15" t="s">
        <v>220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2016</v>
      </c>
      <c r="T4" t="str">
        <f>'подаци о школи за сведочанство'!$B$6</f>
        <v>Трговац</v>
      </c>
      <c r="U4">
        <f>'подаци о школи за сведочанство'!$B$7</f>
        <v>0</v>
      </c>
      <c r="V4">
        <f>'подаци о школи за сведочанство'!$B$8</f>
        <v>3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 xml:space="preserve">Eнглески  језик 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Рачунарство и информатика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Историја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Хемија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Основи трговине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Техника продаје и услуге купцима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Пословна комуникација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Познавање робе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2017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5">
        <f>'оцене ученика'!A6</f>
        <v>4</v>
      </c>
      <c r="B5" s="155" t="str">
        <f>'оцене ученика'!B6</f>
        <v xml:space="preserve">Виторовић </v>
      </c>
      <c r="C5" s="155" t="str">
        <f>'оцене ученика'!C6</f>
        <v>Ивана</v>
      </c>
      <c r="D5" s="157" t="s">
        <v>278</v>
      </c>
      <c r="E5" s="15" t="s">
        <v>229</v>
      </c>
      <c r="F5" s="15" t="s">
        <v>230</v>
      </c>
      <c r="G5" s="15" t="s">
        <v>223</v>
      </c>
      <c r="H5" s="15" t="s">
        <v>224</v>
      </c>
      <c r="I5" s="15" t="s">
        <v>225</v>
      </c>
      <c r="J5" s="15" t="s">
        <v>270</v>
      </c>
      <c r="K5" s="15" t="s">
        <v>220</v>
      </c>
      <c r="L5" s="15" t="s">
        <v>220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2016</v>
      </c>
      <c r="T5" t="str">
        <f>'подаци о школи за сведочанство'!$B$6</f>
        <v>Трговац</v>
      </c>
      <c r="U5">
        <f>'подаци о школи за сведочанство'!$B$7</f>
        <v>0</v>
      </c>
      <c r="V5">
        <f>'подаци о школи за сведочанство'!$B$8</f>
        <v>3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 xml:space="preserve">Eнглески  језик 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Рачунарство и информатика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Историја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Хемија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Основи трговине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Техника продаје и услуге купцима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Пословна комуникација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Познавање робе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2017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5">
        <f>'оцене ученика'!A7</f>
        <v>5</v>
      </c>
      <c r="B6" s="155" t="str">
        <f>'оцене ученика'!B7</f>
        <v>Воркапић</v>
      </c>
      <c r="C6" s="155" t="str">
        <f>'оцене ученика'!C7</f>
        <v>Милена</v>
      </c>
      <c r="D6" s="157" t="s">
        <v>279</v>
      </c>
      <c r="E6" s="15" t="s">
        <v>234</v>
      </c>
      <c r="F6" s="15" t="s">
        <v>217</v>
      </c>
      <c r="G6" s="15" t="s">
        <v>218</v>
      </c>
      <c r="H6" s="15" t="s">
        <v>224</v>
      </c>
      <c r="I6" s="15" t="s">
        <v>219</v>
      </c>
      <c r="J6" s="15" t="s">
        <v>270</v>
      </c>
      <c r="K6" s="15" t="s">
        <v>220</v>
      </c>
      <c r="L6" s="15" t="s">
        <v>220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2016</v>
      </c>
      <c r="T6" t="str">
        <f>'подаци о школи за сведочанство'!$B$6</f>
        <v>Трговац</v>
      </c>
      <c r="U6">
        <f>'подаци о школи за сведочанство'!$B$7</f>
        <v>0</v>
      </c>
      <c r="V6">
        <f>'подаци о школи за сведочанство'!$B$8</f>
        <v>3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 xml:space="preserve">Eнглески  језик 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Рачунарство и информатика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Историја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Хемија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Основи трговине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Техника продаје и услуге купцима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Пословна комуникација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Познавање робе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2017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5">
        <f>'оцене ученика'!A8</f>
        <v>6</v>
      </c>
      <c r="B7" s="155" t="str">
        <f>'оцене ученика'!B8</f>
        <v>Dewara</v>
      </c>
      <c r="C7" s="155" t="str">
        <f>'оцене ученика'!C8</f>
        <v>David</v>
      </c>
      <c r="D7" s="157" t="s">
        <v>280</v>
      </c>
      <c r="E7" s="15" t="s">
        <v>235</v>
      </c>
      <c r="F7" s="15" t="s">
        <v>236</v>
      </c>
      <c r="G7" s="15" t="s">
        <v>223</v>
      </c>
      <c r="H7" s="15" t="s">
        <v>224</v>
      </c>
      <c r="I7" s="15" t="s">
        <v>225</v>
      </c>
      <c r="J7" s="15" t="s">
        <v>270</v>
      </c>
      <c r="K7" s="15" t="s">
        <v>220</v>
      </c>
      <c r="L7" s="15" t="s">
        <v>220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2016</v>
      </c>
      <c r="T7" t="str">
        <f>'подаци о школи за сведочанство'!$B$6</f>
        <v>Трговац</v>
      </c>
      <c r="U7">
        <f>'подаци о школи за сведочанство'!$B$7</f>
        <v>0</v>
      </c>
      <c r="V7">
        <f>'подаци о школи за сведочанство'!$B$8</f>
        <v>3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 xml:space="preserve">Eнглески  језик 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Рачунарство и информатика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Историја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Хемија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Основи трговине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Техника продаје и услуге купцима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Пословна комуникација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Познавање робе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2017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5">
        <f>'оцене ученика'!A9</f>
        <v>7</v>
      </c>
      <c r="B8" s="155" t="str">
        <f>'оцене ученика'!B9</f>
        <v>Дракула</v>
      </c>
      <c r="C8" s="155" t="str">
        <f>'оцене ученика'!C9</f>
        <v>Милица</v>
      </c>
      <c r="D8" s="157" t="s">
        <v>281</v>
      </c>
      <c r="E8" s="15" t="s">
        <v>153</v>
      </c>
      <c r="F8" s="15" t="s">
        <v>237</v>
      </c>
      <c r="G8" s="15" t="s">
        <v>223</v>
      </c>
      <c r="H8" s="15" t="s">
        <v>224</v>
      </c>
      <c r="I8" s="15" t="s">
        <v>225</v>
      </c>
      <c r="J8" s="15" t="s">
        <v>270</v>
      </c>
      <c r="K8" s="15" t="s">
        <v>220</v>
      </c>
      <c r="L8" s="15" t="s">
        <v>220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2016</v>
      </c>
      <c r="T8" t="str">
        <f>'подаци о школи за сведочанство'!$B$6</f>
        <v>Трговац</v>
      </c>
      <c r="U8">
        <f>'подаци о школи за сведочанство'!$B$7</f>
        <v>0</v>
      </c>
      <c r="V8">
        <f>'подаци о школи за сведочанство'!$B$8</f>
        <v>3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 xml:space="preserve">Eнглески  језик 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Рачунарство и информатика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Историја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Хемија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Основи трговине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Техника продаје и услуге купцима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Пословна комуникација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Познавање робе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2017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5">
        <f>'оцене ученика'!A10</f>
        <v>8</v>
      </c>
      <c r="B9" s="155" t="str">
        <f>'оцене ученика'!B10</f>
        <v xml:space="preserve">Јевтић </v>
      </c>
      <c r="C9" s="155" t="str">
        <f>'оцене ученика'!C10</f>
        <v>Никола</v>
      </c>
      <c r="D9" s="157" t="s">
        <v>282</v>
      </c>
      <c r="E9" s="15" t="s">
        <v>238</v>
      </c>
      <c r="F9" s="15" t="s">
        <v>239</v>
      </c>
      <c r="G9" s="15" t="s">
        <v>223</v>
      </c>
      <c r="H9" s="15" t="s">
        <v>224</v>
      </c>
      <c r="I9" s="15" t="s">
        <v>225</v>
      </c>
      <c r="J9" s="15" t="s">
        <v>270</v>
      </c>
      <c r="K9" s="15" t="s">
        <v>220</v>
      </c>
      <c r="L9" s="15" t="s">
        <v>220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2016</v>
      </c>
      <c r="T9" t="str">
        <f>'подаци о школи за сведочанство'!$B$6</f>
        <v>Трговац</v>
      </c>
      <c r="U9">
        <f>'подаци о школи за сведочанство'!$B$7</f>
        <v>0</v>
      </c>
      <c r="V9">
        <f>'подаци о школи за сведочанство'!$B$8</f>
        <v>3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 xml:space="preserve">Eнглески  језик 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Рачунарство и информатика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Историја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Хемија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Основи трговине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Техника продаје и услуге купцима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Пословна комуникација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Познавање робе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2017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5">
        <f>'оцене ученика'!A11</f>
        <v>9</v>
      </c>
      <c r="B10" s="155" t="str">
        <f>'оцене ученика'!B11</f>
        <v>Јоксић</v>
      </c>
      <c r="C10" s="155" t="str">
        <f>'оцене ученика'!C11</f>
        <v>Милош</v>
      </c>
      <c r="D10" s="157" t="s">
        <v>283</v>
      </c>
      <c r="E10" s="15" t="s">
        <v>241</v>
      </c>
      <c r="F10" s="15" t="s">
        <v>240</v>
      </c>
      <c r="G10" s="15" t="s">
        <v>223</v>
      </c>
      <c r="H10" s="15" t="s">
        <v>224</v>
      </c>
      <c r="I10" s="15" t="s">
        <v>225</v>
      </c>
      <c r="J10" s="15" t="s">
        <v>270</v>
      </c>
      <c r="K10" s="15" t="s">
        <v>220</v>
      </c>
      <c r="L10" s="15" t="s">
        <v>220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2016</v>
      </c>
      <c r="T10" t="str">
        <f>'подаци о школи за сведочанство'!$B$6</f>
        <v>Трговац</v>
      </c>
      <c r="U10">
        <f>'подаци о школи за сведочанство'!$B$7</f>
        <v>0</v>
      </c>
      <c r="V10">
        <f>'подаци о школи за сведочанство'!$B$8</f>
        <v>3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 xml:space="preserve">Eнглески  језик 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Рачунарство и информатика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Историја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Хемија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Основи трговине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Техника продаје и услуге купцима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Пословна комуникација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Познавање робе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2017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5">
        <f>'оцене ученика'!A12</f>
        <v>10</v>
      </c>
      <c r="B11" s="155" t="str">
        <f>'оцене ученика'!B12</f>
        <v>Камберов</v>
      </c>
      <c r="C11" s="155" t="str">
        <f>'оцене ученика'!C12</f>
        <v>Елвира</v>
      </c>
      <c r="D11" s="157" t="s">
        <v>284</v>
      </c>
      <c r="E11" s="15" t="s">
        <v>242</v>
      </c>
      <c r="F11" s="15" t="s">
        <v>243</v>
      </c>
      <c r="G11" s="15" t="s">
        <v>223</v>
      </c>
      <c r="H11" s="15" t="s">
        <v>224</v>
      </c>
      <c r="I11" s="15" t="s">
        <v>219</v>
      </c>
      <c r="J11" s="15" t="s">
        <v>270</v>
      </c>
      <c r="K11" s="15" t="s">
        <v>220</v>
      </c>
      <c r="L11" s="15" t="s">
        <v>220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2016</v>
      </c>
      <c r="T11" t="str">
        <f>'подаци о школи за сведочанство'!$B$6</f>
        <v>Трговац</v>
      </c>
      <c r="U11">
        <f>'подаци о школи за сведочанство'!$B$7</f>
        <v>0</v>
      </c>
      <c r="V11">
        <f>'подаци о школи за сведочанство'!$B$8</f>
        <v>3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 xml:space="preserve">Eнглески  језик 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Рачунарство и информатика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Историја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Хемија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Основи трговине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Техника продаје и услуге купцима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Пословна комуникација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Познавање робе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2017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5">
        <f>'оцене ученика'!A13</f>
        <v>11</v>
      </c>
      <c r="B12" s="155" t="str">
        <f>'оцене ученика'!B13</f>
        <v xml:space="preserve">Ковачевић </v>
      </c>
      <c r="C12" s="155" t="str">
        <f>'оцене ученика'!C13</f>
        <v>Јасмина</v>
      </c>
      <c r="D12" s="157" t="s">
        <v>285</v>
      </c>
      <c r="E12" s="15" t="s">
        <v>244</v>
      </c>
      <c r="F12" s="15" t="s">
        <v>245</v>
      </c>
      <c r="G12" s="15" t="s">
        <v>228</v>
      </c>
      <c r="H12" s="15" t="s">
        <v>224</v>
      </c>
      <c r="I12" s="15" t="s">
        <v>225</v>
      </c>
      <c r="J12" s="15" t="s">
        <v>270</v>
      </c>
      <c r="K12" s="15" t="s">
        <v>220</v>
      </c>
      <c r="L12" s="15" t="s">
        <v>246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2016</v>
      </c>
      <c r="T12" t="str">
        <f>'подаци о школи за сведочанство'!$B$6</f>
        <v>Трговац</v>
      </c>
      <c r="U12">
        <f>'подаци о школи за сведочанство'!$B$7</f>
        <v>0</v>
      </c>
      <c r="V12">
        <f>'подаци о школи за сведочанство'!$B$8</f>
        <v>3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 xml:space="preserve">Eнглески  језик 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Рачунарство и информатика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Историја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Хемија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Основи трговине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Техника продаје и услуге купцима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Пословна комуникација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Познавање робе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2017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5">
        <f>'оцене ученика'!A14</f>
        <v>12</v>
      </c>
      <c r="B13" s="155" t="str">
        <f>'оцене ученика'!B14</f>
        <v>Митровић</v>
      </c>
      <c r="C13" s="155" t="str">
        <f>'оцене ученика'!C14</f>
        <v>Сандра</v>
      </c>
      <c r="D13" s="157" t="s">
        <v>286</v>
      </c>
      <c r="E13" s="15" t="s">
        <v>248</v>
      </c>
      <c r="F13" s="15" t="s">
        <v>247</v>
      </c>
      <c r="G13" s="15" t="s">
        <v>223</v>
      </c>
      <c r="H13" s="15" t="s">
        <v>224</v>
      </c>
      <c r="I13" s="15" t="s">
        <v>225</v>
      </c>
      <c r="J13" s="15" t="s">
        <v>270</v>
      </c>
      <c r="K13" s="15" t="s">
        <v>220</v>
      </c>
      <c r="L13" s="15" t="s">
        <v>220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2016</v>
      </c>
      <c r="T13" t="str">
        <f>'подаци о школи за сведочанство'!$B$6</f>
        <v>Трговац</v>
      </c>
      <c r="U13">
        <f>'подаци о школи за сведочанство'!$B$7</f>
        <v>0</v>
      </c>
      <c r="V13">
        <f>'подаци о школи за сведочанство'!$B$8</f>
        <v>3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 xml:space="preserve">Eнглески  језик 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Рачунарство и информатика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Историја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Хемија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Основи трговине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Техника продаје и услуге купцима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Пословна комуникација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Познавање робе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2017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5">
        <f>'оцене ученика'!A15</f>
        <v>13</v>
      </c>
      <c r="B14" s="155" t="str">
        <f>'оцене ученика'!B15</f>
        <v xml:space="preserve">Николовски </v>
      </c>
      <c r="C14" s="155" t="str">
        <f>'оцене ученика'!C15</f>
        <v>Александра</v>
      </c>
      <c r="D14" s="157" t="s">
        <v>287</v>
      </c>
      <c r="E14" s="15" t="s">
        <v>185</v>
      </c>
      <c r="F14" s="15" t="s">
        <v>249</v>
      </c>
      <c r="G14" s="15" t="s">
        <v>223</v>
      </c>
      <c r="H14" s="15" t="s">
        <v>224</v>
      </c>
      <c r="I14" s="15" t="s">
        <v>225</v>
      </c>
      <c r="J14" s="15" t="s">
        <v>270</v>
      </c>
      <c r="K14" s="15" t="s">
        <v>220</v>
      </c>
      <c r="L14" s="15" t="s">
        <v>220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2016</v>
      </c>
      <c r="T14" t="str">
        <f>'подаци о школи за сведочанство'!$B$6</f>
        <v>Трговац</v>
      </c>
      <c r="U14">
        <f>'подаци о школи за сведочанство'!$B$7</f>
        <v>0</v>
      </c>
      <c r="V14">
        <f>'подаци о школи за сведочанство'!$B$8</f>
        <v>3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 xml:space="preserve">Eнглески  језик 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Рачунарство и информатика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Историја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Хемија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Основи трговине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Техника продаје и услуге купцима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Пословна комуникација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Познавање робе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2017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5">
        <f>'оцене ученика'!A16</f>
        <v>14</v>
      </c>
      <c r="B15" s="155" t="str">
        <f>'оцене ученика'!B16</f>
        <v>Павловић</v>
      </c>
      <c r="C15" s="155" t="str">
        <f>'оцене ученика'!C16</f>
        <v>Ирина</v>
      </c>
      <c r="D15" s="157" t="s">
        <v>288</v>
      </c>
      <c r="E15" s="15" t="s">
        <v>226</v>
      </c>
      <c r="F15" s="15" t="s">
        <v>250</v>
      </c>
      <c r="G15" s="15" t="s">
        <v>223</v>
      </c>
      <c r="H15" s="15" t="s">
        <v>224</v>
      </c>
      <c r="I15" s="15" t="s">
        <v>225</v>
      </c>
      <c r="J15" s="15" t="s">
        <v>270</v>
      </c>
      <c r="K15" s="15" t="s">
        <v>220</v>
      </c>
      <c r="L15" s="15" t="s">
        <v>220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2016</v>
      </c>
      <c r="T15" t="str">
        <f>'подаци о школи за сведочанство'!$B$6</f>
        <v>Трговац</v>
      </c>
      <c r="U15">
        <f>'подаци о школи за сведочанство'!$B$7</f>
        <v>0</v>
      </c>
      <c r="V15">
        <f>'подаци о школи за сведочанство'!$B$8</f>
        <v>3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 xml:space="preserve">Eнглески  језик 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Рачунарство и информатика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Историја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Хемија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Основи трговине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Техника продаје и услуге купцима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Пословна комуникација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Познавање робе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2017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5">
        <f>'оцене ученика'!A17</f>
        <v>15</v>
      </c>
      <c r="B16" s="155" t="str">
        <f>'оцене ученика'!B17</f>
        <v>Паштар</v>
      </c>
      <c r="C16" s="155" t="str">
        <f>'оцене ученика'!C17</f>
        <v>Марко</v>
      </c>
      <c r="D16" s="157" t="s">
        <v>289</v>
      </c>
      <c r="E16" s="15" t="s">
        <v>251</v>
      </c>
      <c r="F16" s="15" t="s">
        <v>252</v>
      </c>
      <c r="G16" s="15" t="s">
        <v>223</v>
      </c>
      <c r="H16" s="15" t="s">
        <v>224</v>
      </c>
      <c r="I16" s="15" t="s">
        <v>225</v>
      </c>
      <c r="J16" s="15" t="s">
        <v>270</v>
      </c>
      <c r="K16" s="15" t="s">
        <v>220</v>
      </c>
      <c r="L16" s="15" t="s">
        <v>220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2016</v>
      </c>
      <c r="T16" t="str">
        <f>'подаци о школи за сведочанство'!$B$6</f>
        <v>Трговац</v>
      </c>
      <c r="U16">
        <f>'подаци о школи за сведочанство'!$B$7</f>
        <v>0</v>
      </c>
      <c r="V16">
        <f>'подаци о школи за сведочанство'!$B$8</f>
        <v>3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 xml:space="preserve">Eнглески  језик 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Рачунарство и информатика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Историја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Хемија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Основи трговине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Техника продаје и услуге купцима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Пословна комуникација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Познавање робе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2017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5">
        <f>'оцене ученика'!A18</f>
        <v>16</v>
      </c>
      <c r="B17" s="155" t="str">
        <f>'оцене ученика'!B18</f>
        <v>Петровић</v>
      </c>
      <c r="C17" s="155" t="str">
        <f>'оцене ученика'!C18</f>
        <v>Армандо</v>
      </c>
      <c r="D17" s="157" t="s">
        <v>290</v>
      </c>
      <c r="E17" s="15" t="s">
        <v>253</v>
      </c>
      <c r="F17" s="15" t="s">
        <v>254</v>
      </c>
      <c r="G17" s="15" t="s">
        <v>218</v>
      </c>
      <c r="H17" s="15" t="s">
        <v>255</v>
      </c>
      <c r="I17" s="15" t="s">
        <v>255</v>
      </c>
      <c r="J17" s="15" t="s">
        <v>277</v>
      </c>
      <c r="K17" s="15" t="s">
        <v>220</v>
      </c>
      <c r="L17" s="15" t="s">
        <v>220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2016</v>
      </c>
      <c r="T17" t="str">
        <f>'подаци о школи за сведочанство'!$B$6</f>
        <v>Трговац</v>
      </c>
      <c r="U17">
        <f>'подаци о школи за сведочанство'!$B$7</f>
        <v>0</v>
      </c>
      <c r="V17">
        <f>'подаци о школи за сведочанство'!$B$8</f>
        <v>3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 xml:space="preserve">Eнглески  језик 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Рачунарство и информатика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Историја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Хемија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Основи трговине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Техника продаје и услуге купцима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Пословна комуникација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Познавање робе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2017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5">
        <f>'оцене ученика'!A19</f>
        <v>17</v>
      </c>
      <c r="B18" s="155" t="str">
        <f>'оцене ученика'!B19</f>
        <v>Полак</v>
      </c>
      <c r="C18" s="155" t="str">
        <f>'оцене ученика'!C19</f>
        <v>Александар</v>
      </c>
      <c r="D18" s="157" t="s">
        <v>291</v>
      </c>
      <c r="E18" s="15" t="s">
        <v>257</v>
      </c>
      <c r="F18" s="15" t="s">
        <v>258</v>
      </c>
      <c r="G18" s="15" t="s">
        <v>223</v>
      </c>
      <c r="H18" s="15" t="s">
        <v>256</v>
      </c>
      <c r="I18" s="15" t="s">
        <v>256</v>
      </c>
      <c r="J18" s="15" t="s">
        <v>270</v>
      </c>
      <c r="K18" s="15" t="s">
        <v>220</v>
      </c>
      <c r="L18" s="15" t="s">
        <v>220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2016</v>
      </c>
      <c r="T18" t="str">
        <f>'подаци о школи за сведочанство'!$B$6</f>
        <v>Трговац</v>
      </c>
      <c r="U18">
        <f>'подаци о школи за сведочанство'!$B$7</f>
        <v>0</v>
      </c>
      <c r="V18">
        <f>'подаци о школи за сведочанство'!$B$8</f>
        <v>3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 xml:space="preserve">Eнглески  језик 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Рачунарство и информатика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Историја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Хемија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Основи трговине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Техника продаје и услуге купцима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Пословна комуникација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Познавање робе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2017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5">
        <f>'оцене ученика'!A20</f>
        <v>18</v>
      </c>
      <c r="B19" s="155" t="str">
        <f>'оцене ученика'!B20</f>
        <v>Радибратовић</v>
      </c>
      <c r="C19" s="155" t="str">
        <f>'оцене ученика'!C20</f>
        <v>Тања</v>
      </c>
      <c r="D19" s="157" t="s">
        <v>292</v>
      </c>
      <c r="E19" s="15" t="s">
        <v>259</v>
      </c>
      <c r="F19" s="15" t="s">
        <v>260</v>
      </c>
      <c r="G19" s="15" t="s">
        <v>228</v>
      </c>
      <c r="H19" s="15" t="s">
        <v>224</v>
      </c>
      <c r="I19" s="15" t="s">
        <v>225</v>
      </c>
      <c r="J19" s="15" t="s">
        <v>270</v>
      </c>
      <c r="K19" s="15" t="s">
        <v>220</v>
      </c>
      <c r="L19" s="15" t="s">
        <v>220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2016</v>
      </c>
      <c r="T19" t="str">
        <f>'подаци о школи за сведочанство'!$B$6</f>
        <v>Трговац</v>
      </c>
      <c r="U19">
        <f>'подаци о школи за сведочанство'!$B$7</f>
        <v>0</v>
      </c>
      <c r="V19">
        <f>'подаци о школи за сведочанство'!$B$8</f>
        <v>3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 xml:space="preserve">Eнглески  језик 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Рачунарство и информатика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Историја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Хемија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Основи трговине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Техника продаје и услуге купцима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Пословна комуникација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Познавање робе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2017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5">
        <f>'оцене ученика'!A21</f>
        <v>19</v>
      </c>
      <c r="B20" s="155" t="str">
        <f>'оцене ученика'!B21</f>
        <v>Радивојевић</v>
      </c>
      <c r="C20" s="155" t="str">
        <f>'оцене ученика'!C21</f>
        <v>Кристина</v>
      </c>
      <c r="D20" s="157" t="s">
        <v>293</v>
      </c>
      <c r="E20" s="15" t="s">
        <v>261</v>
      </c>
      <c r="F20" s="15" t="s">
        <v>262</v>
      </c>
      <c r="G20" s="15" t="s">
        <v>223</v>
      </c>
      <c r="H20" s="15" t="s">
        <v>224</v>
      </c>
      <c r="I20" s="15" t="s">
        <v>225</v>
      </c>
      <c r="J20" s="15" t="s">
        <v>270</v>
      </c>
      <c r="K20" s="15" t="s">
        <v>220</v>
      </c>
      <c r="L20" s="15" t="s">
        <v>220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2016</v>
      </c>
      <c r="T20" t="str">
        <f>'подаци о школи за сведочанство'!$B$6</f>
        <v>Трговац</v>
      </c>
      <c r="U20">
        <f>'подаци о школи за сведочанство'!$B$7</f>
        <v>0</v>
      </c>
      <c r="V20">
        <f>'подаци о школи за сведочанство'!$B$8</f>
        <v>3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 xml:space="preserve">Eнглески  језик 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Рачунарство и информатика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Историја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Хемија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Основи трговине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Техника продаје и услуге купцима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Пословна комуникација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Познавање робе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2017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5">
        <f>'оцене ученика'!A22</f>
        <v>20</v>
      </c>
      <c r="B21" s="155" t="str">
        <f>'оцене ученика'!B22</f>
        <v xml:space="preserve">Ристовски </v>
      </c>
      <c r="C21" s="155" t="str">
        <f>'оцене ученика'!C22</f>
        <v>Јован</v>
      </c>
      <c r="D21" s="157" t="s">
        <v>294</v>
      </c>
      <c r="E21" s="15" t="s">
        <v>253</v>
      </c>
      <c r="F21" s="15" t="s">
        <v>263</v>
      </c>
      <c r="G21" s="15" t="s">
        <v>223</v>
      </c>
      <c r="H21" s="15" t="s">
        <v>224</v>
      </c>
      <c r="I21" s="15" t="s">
        <v>225</v>
      </c>
      <c r="J21" s="15" t="s">
        <v>270</v>
      </c>
      <c r="K21" s="15" t="s">
        <v>220</v>
      </c>
      <c r="L21" s="15" t="s">
        <v>220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2016</v>
      </c>
      <c r="T21" t="str">
        <f>'подаци о школи за сведочанство'!$B$6</f>
        <v>Трговац</v>
      </c>
      <c r="U21">
        <f>'подаци о школи за сведочанство'!$B$7</f>
        <v>0</v>
      </c>
      <c r="V21">
        <f>'подаци о школи за сведочанство'!$B$8</f>
        <v>3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 xml:space="preserve">Eнглески  језик 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Рачунарство и информатика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Историја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Хемија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Основи трговине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Техника продаје и услуге купцима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Пословна комуникација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Познавање робе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2017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5">
        <f>'оцене ученика'!A23</f>
        <v>21</v>
      </c>
      <c r="B22" s="155" t="str">
        <f>'оцене ученика'!B23</f>
        <v>Селимовић</v>
      </c>
      <c r="C22" s="155" t="str">
        <f>'оцене ученика'!C23</f>
        <v>Сунита</v>
      </c>
      <c r="D22" s="157" t="s">
        <v>295</v>
      </c>
      <c r="E22" s="15" t="s">
        <v>268</v>
      </c>
      <c r="F22" s="15" t="s">
        <v>266</v>
      </c>
      <c r="G22" s="15" t="s">
        <v>228</v>
      </c>
      <c r="H22" s="15" t="s">
        <v>265</v>
      </c>
      <c r="I22" s="15" t="s">
        <v>265</v>
      </c>
      <c r="J22" s="15" t="s">
        <v>277</v>
      </c>
      <c r="K22" s="15" t="s">
        <v>220</v>
      </c>
      <c r="L22" s="15" t="s">
        <v>220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2016</v>
      </c>
      <c r="T22" t="str">
        <f>'подаци о школи за сведочанство'!$B$6</f>
        <v>Трговац</v>
      </c>
      <c r="U22">
        <f>'подаци о школи за сведочанство'!$B$7</f>
        <v>0</v>
      </c>
      <c r="V22">
        <f>'подаци о школи за сведочанство'!$B$8</f>
        <v>3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 xml:space="preserve">Eнглески  језик 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Рачунарство и информатика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Историја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Хемија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Основи трговине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Техника продаје и услуге купцима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Пословна комуникација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Познавање робе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2017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5">
        <f>'оцене ученика'!A24</f>
        <v>22</v>
      </c>
      <c r="B23" s="155" t="str">
        <f>'оцене ученика'!B24</f>
        <v>Стефановић</v>
      </c>
      <c r="C23" s="155" t="str">
        <f>'оцене ученика'!C24</f>
        <v>Александар</v>
      </c>
      <c r="D23" s="157" t="s">
        <v>296</v>
      </c>
      <c r="E23" s="15" t="s">
        <v>267</v>
      </c>
      <c r="F23" s="15" t="s">
        <v>269</v>
      </c>
      <c r="G23" s="15" t="s">
        <v>223</v>
      </c>
      <c r="H23" s="15" t="s">
        <v>224</v>
      </c>
      <c r="I23" s="15" t="s">
        <v>225</v>
      </c>
      <c r="J23" s="15" t="s">
        <v>270</v>
      </c>
      <c r="K23" s="15" t="s">
        <v>220</v>
      </c>
      <c r="L23" s="15" t="s">
        <v>220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2016</v>
      </c>
      <c r="T23" t="str">
        <f>'подаци о школи за сведочанство'!$B$6</f>
        <v>Трговац</v>
      </c>
      <c r="U23">
        <f>'подаци о школи за сведочанство'!$B$7</f>
        <v>0</v>
      </c>
      <c r="V23">
        <f>'подаци о школи за сведочанство'!$B$8</f>
        <v>3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 xml:space="preserve">Eнглески  језик 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Рачунарство и информатика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Историја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Хемија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Основи трговине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Техника продаје и услуге купцима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Пословна комуникација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Познавање робе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5">
        <f>'оцене ученика'!A25</f>
        <v>23</v>
      </c>
      <c r="B24" s="155" t="str">
        <f>'оцене ученика'!B25</f>
        <v>Тодоровић</v>
      </c>
      <c r="C24" s="155" t="str">
        <f>'оцене ученика'!C25</f>
        <v>Стефан</v>
      </c>
      <c r="D24" s="157" t="s">
        <v>297</v>
      </c>
      <c r="E24" s="15" t="s">
        <v>271</v>
      </c>
      <c r="F24" s="15" t="s">
        <v>272</v>
      </c>
      <c r="G24" s="15" t="s">
        <v>228</v>
      </c>
      <c r="H24" s="15" t="s">
        <v>224</v>
      </c>
      <c r="I24" s="15" t="s">
        <v>264</v>
      </c>
      <c r="J24" s="15" t="s">
        <v>270</v>
      </c>
      <c r="K24" s="15" t="s">
        <v>220</v>
      </c>
      <c r="L24" s="15" t="s">
        <v>220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2016</v>
      </c>
      <c r="T24" t="str">
        <f>'подаци о школи за сведочанство'!$B$6</f>
        <v>Трговац</v>
      </c>
      <c r="U24">
        <f>'подаци о школи за сведочанство'!$B$7</f>
        <v>0</v>
      </c>
      <c r="V24">
        <f>'подаци о школи за сведочанство'!$B$8</f>
        <v>3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 xml:space="preserve">Eнглески  језик 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Рачунарство и информатика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Историја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Хемија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Основи трговине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Техника продаје и услуге купцима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Пословна комуникација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Познавање робе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5">
        <f>'оцене ученика'!A26</f>
        <v>24</v>
      </c>
      <c r="B25" s="155" t="str">
        <f>'оцене ученика'!B26</f>
        <v>Ћирић</v>
      </c>
      <c r="C25" s="155" t="str">
        <f>'оцене ученика'!C26</f>
        <v>Илија</v>
      </c>
      <c r="D25" s="157" t="s">
        <v>298</v>
      </c>
      <c r="E25" s="15" t="s">
        <v>226</v>
      </c>
      <c r="F25" s="15" t="s">
        <v>273</v>
      </c>
      <c r="G25" s="15" t="s">
        <v>223</v>
      </c>
      <c r="H25" s="15" t="s">
        <v>224</v>
      </c>
      <c r="I25" s="15" t="s">
        <v>225</v>
      </c>
      <c r="J25" s="15" t="s">
        <v>270</v>
      </c>
      <c r="K25" s="15" t="s">
        <v>220</v>
      </c>
      <c r="L25" s="15" t="s">
        <v>220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2016</v>
      </c>
      <c r="T25" t="str">
        <f>'подаци о школи за сведочанство'!$B$6</f>
        <v>Трговац</v>
      </c>
      <c r="U25">
        <f>'подаци о школи за сведочанство'!$B$7</f>
        <v>0</v>
      </c>
      <c r="V25">
        <f>'подаци о школи за сведочанство'!$B$8</f>
        <v>3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 xml:space="preserve">Eнглески  језик 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Рачунарство и информатика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Историја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Хемија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Основи трговине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Техника продаје и услуге купцима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Пословна комуникација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Познавање робе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5">
        <f>'оцене ученика'!A27</f>
        <v>25</v>
      </c>
      <c r="B26" s="155" t="str">
        <f>'оцене ученика'!B27</f>
        <v>Цветков</v>
      </c>
      <c r="C26" s="155" t="str">
        <f>'оцене ученика'!C27</f>
        <v>Ирена</v>
      </c>
      <c r="D26" s="157" t="s">
        <v>299</v>
      </c>
      <c r="E26" s="15" t="s">
        <v>274</v>
      </c>
      <c r="F26" s="15" t="s">
        <v>275</v>
      </c>
      <c r="G26" s="15" t="s">
        <v>228</v>
      </c>
      <c r="H26" s="15" t="s">
        <v>276</v>
      </c>
      <c r="I26" s="15" t="s">
        <v>276</v>
      </c>
      <c r="J26" s="15" t="s">
        <v>270</v>
      </c>
      <c r="K26" s="15" t="s">
        <v>220</v>
      </c>
      <c r="L26" s="15" t="s">
        <v>220</v>
      </c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2016</v>
      </c>
      <c r="T26" t="str">
        <f>'подаци о школи за сведочанство'!$B$6</f>
        <v>Трговац</v>
      </c>
      <c r="U26">
        <f>'подаци о школи за сведочанство'!$B$7</f>
        <v>0</v>
      </c>
      <c r="V26">
        <f>'подаци о школи за сведочанство'!$B$8</f>
        <v>3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 xml:space="preserve">Eнглески  језик 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Рачунарство и информатика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Историја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Хемија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Основи трговине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Техника продаје и услуге купцима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Пословна комуникација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Познавање робе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5">
        <f>'оцене ученика'!A28</f>
        <v>26</v>
      </c>
      <c r="B27" s="155">
        <f>'оцене ученика'!B28</f>
        <v>0</v>
      </c>
      <c r="C27" s="155">
        <f>'оцене ученика'!C28</f>
        <v>0</v>
      </c>
      <c r="D27" s="15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2016</v>
      </c>
      <c r="T27" t="str">
        <f>'подаци о школи за сведочанство'!$B$6</f>
        <v>Трговац</v>
      </c>
      <c r="U27">
        <f>'подаци о школи за сведочанство'!$B$7</f>
        <v>0</v>
      </c>
      <c r="V27">
        <f>'подаци о школи за сведочанство'!$B$8</f>
        <v>3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 xml:space="preserve">Eнглески  језик 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Рачунарство и информатика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Историја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Хемија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Основи трговине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Техника продаје и услуге купцима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Пословна комуникација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Познавање робе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5">
        <f>'оцене ученика'!A29</f>
        <v>27</v>
      </c>
      <c r="B28" s="155">
        <f>'оцене ученика'!B29</f>
        <v>0</v>
      </c>
      <c r="C28" s="155">
        <f>'оцене ученика'!C29</f>
        <v>0</v>
      </c>
      <c r="D28" s="15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2016</v>
      </c>
      <c r="T28" t="str">
        <f>'подаци о школи за сведочанство'!$B$6</f>
        <v>Трговац</v>
      </c>
      <c r="U28">
        <f>'подаци о школи за сведочанство'!$B$7</f>
        <v>0</v>
      </c>
      <c r="V28">
        <f>'подаци о школи за сведочанство'!$B$8</f>
        <v>3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 xml:space="preserve">Eнглески  језик 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Рачунарство и информатика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Историја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Хемија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Основи трговине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Техника продаје и услуге купцима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Пословна комуникација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Познавање робе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5">
        <f>'оцене ученика'!A30</f>
        <v>28</v>
      </c>
      <c r="B29" s="155">
        <f>'оцене ученика'!B30</f>
        <v>0</v>
      </c>
      <c r="C29" s="155">
        <f>'оцене ученика'!C30</f>
        <v>0</v>
      </c>
      <c r="D29" s="15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2016</v>
      </c>
      <c r="T29" t="str">
        <f>'подаци о школи за сведочанство'!$B$6</f>
        <v>Трговац</v>
      </c>
      <c r="U29">
        <f>'подаци о школи за сведочанство'!$B$7</f>
        <v>0</v>
      </c>
      <c r="V29">
        <f>'подаци о школи за сведочанство'!$B$8</f>
        <v>3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 xml:space="preserve">Eнглески  језик 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Рачунарство и информатика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Историја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Хемија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Основи трговине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Техника продаје и услуге купцима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Пословна комуникација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Познавање робе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5">
        <f>'оцене ученика'!A31</f>
        <v>29</v>
      </c>
      <c r="B30" s="155">
        <f>'оцене ученика'!B31</f>
        <v>0</v>
      </c>
      <c r="C30" s="155">
        <f>'оцене ученика'!C31</f>
        <v>0</v>
      </c>
      <c r="D30" s="15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2016</v>
      </c>
      <c r="T30" t="str">
        <f>'подаци о школи за сведочанство'!$B$6</f>
        <v>Трговац</v>
      </c>
      <c r="U30">
        <f>'подаци о школи за сведочанство'!$B$7</f>
        <v>0</v>
      </c>
      <c r="V30">
        <f>'подаци о школи за сведочанство'!$B$8</f>
        <v>3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 xml:space="preserve">Eнглески  језик 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Рачунарство и информатика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Историја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Хемија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Основи трговине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Техника продаје и услуге купцима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Пословна комуникација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Познавање робе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5">
        <f>'оцене ученика'!A32</f>
        <v>30</v>
      </c>
      <c r="B31" s="155">
        <f>'оцене ученика'!B32</f>
        <v>0</v>
      </c>
      <c r="C31" s="155">
        <f>'оцене ученика'!C32</f>
        <v>0</v>
      </c>
      <c r="D31" s="15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2016</v>
      </c>
      <c r="T31" t="str">
        <f>'подаци о школи за сведочанство'!$B$6</f>
        <v>Трговац</v>
      </c>
      <c r="U31">
        <f>'подаци о школи за сведочанство'!$B$7</f>
        <v>0</v>
      </c>
      <c r="V31">
        <f>'подаци о школи за сведочанство'!$B$8</f>
        <v>3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 xml:space="preserve">Eнглески  језик 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Рачунарство и информатика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Историја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Хемија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Основи трговине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Техника продаје и услуге купцима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Пословна комуникација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Познавање робе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5">
        <f>'оцене ученика'!A33</f>
        <v>31</v>
      </c>
      <c r="B32" s="155">
        <f>'оцене ученика'!B33</f>
        <v>0</v>
      </c>
      <c r="C32" s="155">
        <f>'оцене ученика'!C33</f>
        <v>0</v>
      </c>
      <c r="D32" s="15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2016</v>
      </c>
      <c r="T32" t="str">
        <f>'подаци о школи за сведочанство'!$B$6</f>
        <v>Трговац</v>
      </c>
      <c r="U32">
        <f>'подаци о школи за сведочанство'!$B$7</f>
        <v>0</v>
      </c>
      <c r="V32">
        <f>'подаци о школи за сведочанство'!$B$8</f>
        <v>3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 xml:space="preserve">Eнглески  језик 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Рачунарство и информатика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Историја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Хемија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Основи трговине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Техника продаје и услуге купцима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Пословна комуникација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Познавање робе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5">
        <f>'оцене ученика'!A34</f>
        <v>32</v>
      </c>
      <c r="B33" s="155">
        <f>'оцене ученика'!B34</f>
        <v>0</v>
      </c>
      <c r="C33" s="155">
        <f>'оцене ученика'!C34</f>
        <v>0</v>
      </c>
      <c r="D33" s="15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2016</v>
      </c>
      <c r="T33" t="str">
        <f>'подаци о школи за сведочанство'!$B$6</f>
        <v>Трговац</v>
      </c>
      <c r="U33">
        <f>'подаци о школи за сведочанство'!$B$7</f>
        <v>0</v>
      </c>
      <c r="V33">
        <f>'подаци о школи за сведочанство'!$B$8</f>
        <v>3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 xml:space="preserve">Eнглески  језик 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Рачунарство и информатика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Историја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Хемија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Основи трговине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Техника продаје и услуге купцима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Пословна комуникација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Познавање робе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5">
        <f>'оцене ученика'!A35</f>
        <v>33</v>
      </c>
      <c r="B34" s="155">
        <f>'оцене ученика'!B35</f>
        <v>0</v>
      </c>
      <c r="C34" s="155">
        <f>'оцене ученика'!C35</f>
        <v>0</v>
      </c>
      <c r="D34" s="15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2016</v>
      </c>
      <c r="T34" t="str">
        <f>'подаци о школи за сведочанство'!$B$6</f>
        <v>Трговац</v>
      </c>
      <c r="U34">
        <f>'подаци о школи за сведочанство'!$B$7</f>
        <v>0</v>
      </c>
      <c r="V34">
        <f>'подаци о школи за сведочанство'!$B$8</f>
        <v>3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 xml:space="preserve">Eнглески  језик 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Рачунарство и информатика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Историја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Хемија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Основи трговине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Техника продаје и услуге купцима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Пословна комуникација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Познавање робе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5">
        <f>'оцене ученика'!A36</f>
        <v>34</v>
      </c>
      <c r="B35" s="155">
        <f>'оцене ученика'!B36</f>
        <v>0</v>
      </c>
      <c r="C35" s="155">
        <f>'оцене ученика'!C36</f>
        <v>0</v>
      </c>
      <c r="D35" s="15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2016</v>
      </c>
      <c r="T35" t="str">
        <f>'подаци о школи за сведочанство'!$B$6</f>
        <v>Трговац</v>
      </c>
      <c r="U35">
        <f>'подаци о школи за сведочанство'!$B$7</f>
        <v>0</v>
      </c>
      <c r="V35">
        <f>'подаци о школи за сведочанство'!$B$8</f>
        <v>3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 xml:space="preserve">Eнглески  језик 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Рачунарство и информатика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Историја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Хемија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Основи трговине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Техника продаје и услуге купцима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Пословна комуникација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Познавање робе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5">
        <f>'оцене ученика'!A37</f>
        <v>35</v>
      </c>
      <c r="B36" s="155">
        <f>'оцене ученика'!B37</f>
        <v>0</v>
      </c>
      <c r="C36" s="155">
        <f>'оцене ученика'!C37</f>
        <v>0</v>
      </c>
      <c r="D36" s="15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2016</v>
      </c>
      <c r="T36" t="str">
        <f>'подаци о школи за сведочанство'!$B$6</f>
        <v>Трговац</v>
      </c>
      <c r="U36">
        <f>'подаци о школи за сведочанство'!$B$7</f>
        <v>0</v>
      </c>
      <c r="V36">
        <f>'подаци о школи за сведочанство'!$B$8</f>
        <v>3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 xml:space="preserve">Eнглески  језик 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Рачунарство и информатика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Историја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Хемија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Основи трговине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Техника продаје и услуге купцима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Пословна комуникација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Познавање робе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5">
        <f>'оцене ученика'!A38</f>
        <v>36</v>
      </c>
      <c r="B37" s="155">
        <f>'оцене ученика'!B38</f>
        <v>0</v>
      </c>
      <c r="C37" s="155">
        <f>'оцене ученика'!C38</f>
        <v>0</v>
      </c>
      <c r="D37" s="15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2016</v>
      </c>
      <c r="T37" t="str">
        <f>'подаци о школи за сведочанство'!$B$6</f>
        <v>Трговац</v>
      </c>
      <c r="U37">
        <f>'подаци о школи за сведочанство'!$B$7</f>
        <v>0</v>
      </c>
      <c r="V37">
        <f>'подаци о школи за сведочанство'!$B$8</f>
        <v>3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 xml:space="preserve">Eнглески  језик 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Рачунарство и информатика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Историја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Хемија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Основи трговине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Техника продаје и услуге купцима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Пословна комуникација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Познавање робе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5">
        <f>'оцене ученика'!A39</f>
        <v>37</v>
      </c>
      <c r="B38" s="155">
        <f>'оцене ученика'!B39</f>
        <v>0</v>
      </c>
      <c r="C38" s="155">
        <f>'оцене ученика'!C39</f>
        <v>0</v>
      </c>
      <c r="D38" s="15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2016</v>
      </c>
      <c r="T38" t="str">
        <f>'подаци о школи за сведочанство'!$B$6</f>
        <v>Трговац</v>
      </c>
      <c r="U38">
        <f>'подаци о школи за сведочанство'!$B$7</f>
        <v>0</v>
      </c>
      <c r="V38">
        <f>'подаци о школи за сведочанство'!$B$8</f>
        <v>3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 xml:space="preserve">Eнглески  језик 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Рачунарство и информатика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Историја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Хемија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Основи трговине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Техника продаје и услуге купцима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Пословна комуникација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Познавање робе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5">
        <f>'оцене ученика'!A40</f>
        <v>38</v>
      </c>
      <c r="B39" s="155">
        <f>'оцене ученика'!B40</f>
        <v>0</v>
      </c>
      <c r="C39" s="155">
        <f>'оцене ученика'!C40</f>
        <v>0</v>
      </c>
      <c r="D39" s="15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2016</v>
      </c>
      <c r="T39" t="str">
        <f>'подаци о школи за сведочанство'!$B$6</f>
        <v>Трговац</v>
      </c>
      <c r="U39">
        <f>'подаци о школи за сведочанство'!$B$7</f>
        <v>0</v>
      </c>
      <c r="V39">
        <f>'подаци о школи за сведочанство'!$B$8</f>
        <v>3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 xml:space="preserve">Eнглески  језик 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Рачунарство и информатика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Историја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Хемија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Основи трговине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Техника продаје и услуге купцима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Пословна комуникација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Познавање робе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5">
        <f>'оцене ученика'!A41</f>
        <v>39</v>
      </c>
      <c r="B40" s="155">
        <f>'оцене ученика'!B41</f>
        <v>0</v>
      </c>
      <c r="C40" s="155">
        <f>'оцене ученика'!C41</f>
        <v>0</v>
      </c>
      <c r="D40" s="15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2016</v>
      </c>
      <c r="T40" t="str">
        <f>'подаци о школи за сведочанство'!$B$6</f>
        <v>Трговац</v>
      </c>
      <c r="U40">
        <f>'подаци о школи за сведочанство'!$B$7</f>
        <v>0</v>
      </c>
      <c r="V40">
        <f>'подаци о школи за сведочанство'!$B$8</f>
        <v>3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 xml:space="preserve">Eнглески  језик 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Рачунарство и информатика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Историја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Хемија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Основи трговине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Техника продаје и услуге купцима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Пословна комуникација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Познавање робе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5">
        <f>'оцене ученика'!A42</f>
        <v>40</v>
      </c>
      <c r="B41" s="155">
        <f>'оцене ученика'!B42</f>
        <v>0</v>
      </c>
      <c r="C41" s="155">
        <f>'оцене ученика'!C42</f>
        <v>0</v>
      </c>
      <c r="D41" s="15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2016</v>
      </c>
      <c r="T41" t="str">
        <f>'подаци о школи за сведочанство'!$B$6</f>
        <v>Трговац</v>
      </c>
      <c r="U41">
        <f>'подаци о школи за сведочанство'!$B$7</f>
        <v>0</v>
      </c>
      <c r="V41">
        <f>'подаци о школи за сведочанство'!$B$8</f>
        <v>3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 xml:space="preserve">Eнглески  језик 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Рачунарство и информатика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Историја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Хемија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Основи трговине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Техника продаје и услуге купцима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Пословна комуникација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Познавање робе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2012-12-26T18:23:46Z</cp:lastPrinted>
  <dcterms:created xsi:type="dcterms:W3CDTF">2006-01-07T12:28:18Z</dcterms:created>
  <dcterms:modified xsi:type="dcterms:W3CDTF">2017-05-31T08:39:18Z</dcterms:modified>
</cp:coreProperties>
</file>