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5621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6" i="7" s="1"/>
  <c r="BO10" i="7"/>
  <c r="BO14" i="7"/>
  <c r="BO18" i="7"/>
  <c r="BO22" i="7"/>
  <c r="BO26" i="7"/>
  <c r="BO30" i="7"/>
  <c r="BO34" i="7"/>
  <c r="BO38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E15" i="1" s="1"/>
  <c r="BK14" i="7" s="1"/>
  <c r="BL14" i="7" s="1"/>
  <c r="BM14" i="7" s="1"/>
  <c r="BN14" i="7" s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H27" i="1" s="1"/>
  <c r="AE27" i="1"/>
  <c r="BK26" i="7" s="1"/>
  <c r="BL26" i="7" s="1"/>
  <c r="BM26" i="7" s="1"/>
  <c r="BN26" i="7" s="1"/>
  <c r="AC27" i="1"/>
  <c r="AD28" i="1"/>
  <c r="AC28" i="1"/>
  <c r="AH28" i="1" s="1"/>
  <c r="AE28" i="1"/>
  <c r="BK27" i="7" s="1"/>
  <c r="BL27" i="7" s="1"/>
  <c r="BM27" i="7" s="1"/>
  <c r="BN27" i="7" s="1"/>
  <c r="AD29" i="1"/>
  <c r="AC29" i="1"/>
  <c r="AE29" i="1"/>
  <c r="BK28" i="7"/>
  <c r="BL28" i="7" s="1"/>
  <c r="BM28" i="7" s="1"/>
  <c r="BN28" i="7" s="1"/>
  <c r="AD30" i="1"/>
  <c r="AE30" i="1" s="1"/>
  <c r="AC30" i="1"/>
  <c r="AD31" i="1"/>
  <c r="AE31" i="1" s="1"/>
  <c r="AC31" i="1"/>
  <c r="AD32" i="1"/>
  <c r="AE32" i="1" s="1"/>
  <c r="AC32" i="1"/>
  <c r="AD33" i="1"/>
  <c r="AC33" i="1"/>
  <c r="AE33" i="1"/>
  <c r="BK32" i="7" s="1"/>
  <c r="BL32" i="7" s="1"/>
  <c r="BM32" i="7" s="1"/>
  <c r="BN32" i="7" s="1"/>
  <c r="AD34" i="1"/>
  <c r="AE34" i="1"/>
  <c r="AF34" i="1"/>
  <c r="BJ33" i="7"/>
  <c r="AC34" i="1"/>
  <c r="AD35" i="1"/>
  <c r="AC35" i="1"/>
  <c r="AE35" i="1" s="1"/>
  <c r="AD36" i="1"/>
  <c r="AC36" i="1"/>
  <c r="AE36" i="1"/>
  <c r="AD37" i="1"/>
  <c r="AE37" i="1" s="1"/>
  <c r="AC37" i="1"/>
  <c r="AD38" i="1"/>
  <c r="AE38" i="1"/>
  <c r="AF38" i="1" s="1"/>
  <c r="BJ37" i="7" s="1"/>
  <c r="AC38" i="1"/>
  <c r="AD39" i="1"/>
  <c r="AH39" i="1" s="1"/>
  <c r="AE39" i="1"/>
  <c r="BK38" i="7" s="1"/>
  <c r="BL38" i="7" s="1"/>
  <c r="BM38" i="7" s="1"/>
  <c r="BN38" i="7" s="1"/>
  <c r="AC39" i="1"/>
  <c r="AD40" i="1"/>
  <c r="AC40" i="1"/>
  <c r="AH40" i="1" s="1"/>
  <c r="AE40" i="1"/>
  <c r="BK39" i="7" s="1"/>
  <c r="BL39" i="7" s="1"/>
  <c r="BM39" i="7" s="1"/>
  <c r="BN39" i="7" s="1"/>
  <c r="AD41" i="1"/>
  <c r="AC41" i="1"/>
  <c r="AE41" i="1"/>
  <c r="BK40" i="7"/>
  <c r="BL40" i="7" s="1"/>
  <c r="BM40" i="7" s="1"/>
  <c r="BN40" i="7" s="1"/>
  <c r="AD42" i="1"/>
  <c r="AE42" i="1" s="1"/>
  <c r="AC42" i="1"/>
  <c r="AD3" i="1"/>
  <c r="AC3" i="1"/>
  <c r="AF29" i="1"/>
  <c r="BJ28" i="7"/>
  <c r="AF41" i="1"/>
  <c r="BJ40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/>
  <c r="BG10" i="7"/>
  <c r="BH10" i="7"/>
  <c r="BG11" i="7"/>
  <c r="BH11" i="7"/>
  <c r="BG12" i="7"/>
  <c r="BH12" i="7"/>
  <c r="BG13" i="7"/>
  <c r="BH13" i="7"/>
  <c r="BG14" i="7"/>
  <c r="BH14" i="7"/>
  <c r="BG15" i="7"/>
  <c r="BH15" i="7"/>
  <c r="BG16" i="7"/>
  <c r="BH16" i="7"/>
  <c r="BG17" i="7"/>
  <c r="BH17" i="7"/>
  <c r="BG18" i="7"/>
  <c r="BH18" i="7"/>
  <c r="BG19" i="7"/>
  <c r="BH19" i="7"/>
  <c r="BG20" i="7"/>
  <c r="BH20" i="7"/>
  <c r="BG21" i="7"/>
  <c r="BH21" i="7"/>
  <c r="BG22" i="7"/>
  <c r="BH22" i="7"/>
  <c r="BG23" i="7"/>
  <c r="BH23" i="7"/>
  <c r="BG24" i="7"/>
  <c r="BH24" i="7"/>
  <c r="BG25" i="7"/>
  <c r="BH25" i="7"/>
  <c r="BG26" i="7"/>
  <c r="BH26" i="7"/>
  <c r="BG27" i="7"/>
  <c r="BH27" i="7"/>
  <c r="BG28" i="7"/>
  <c r="BH28" i="7"/>
  <c r="BG29" i="7"/>
  <c r="BH29" i="7"/>
  <c r="BG30" i="7"/>
  <c r="BH30" i="7"/>
  <c r="BG31" i="7"/>
  <c r="BH31" i="7"/>
  <c r="BG32" i="7"/>
  <c r="BH32" i="7"/>
  <c r="BG33" i="7"/>
  <c r="BH33" i="7"/>
  <c r="BG34" i="7"/>
  <c r="BH34" i="7"/>
  <c r="BG35" i="7"/>
  <c r="BH35" i="7"/>
  <c r="BG36" i="7"/>
  <c r="BH36" i="7"/>
  <c r="BG37" i="7"/>
  <c r="BH37" i="7"/>
  <c r="BG38" i="7"/>
  <c r="BH38" i="7"/>
  <c r="BG39" i="7"/>
  <c r="BH39" i="7"/>
  <c r="BG40" i="7"/>
  <c r="BH40" i="7"/>
  <c r="BG41" i="7"/>
  <c r="BH41" i="7"/>
  <c r="BG3" i="7"/>
  <c r="BH3" i="7" s="1"/>
  <c r="BG4" i="7"/>
  <c r="BH4" i="7" s="1"/>
  <c r="BG5" i="7"/>
  <c r="BH5" i="7" s="1"/>
  <c r="BG6" i="7"/>
  <c r="BH6" i="7" s="1"/>
  <c r="BG7" i="7"/>
  <c r="BH7" i="7"/>
  <c r="BG8" i="7"/>
  <c r="BH8" i="7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38" i="1"/>
  <c r="AH37" i="1"/>
  <c r="AH29" i="1"/>
  <c r="AH30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R7" i="5" s="1"/>
  <c r="S3" i="5"/>
  <c r="T3" i="5"/>
  <c r="U3" i="5"/>
  <c r="U7" i="5" s="1"/>
  <c r="U10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AH34" i="1"/>
  <c r="BK35" i="7"/>
  <c r="BL35" i="7" s="1"/>
  <c r="BM35" i="7" s="1"/>
  <c r="BN35" i="7" s="1"/>
  <c r="AF36" i="1"/>
  <c r="BJ35" i="7"/>
  <c r="BK33" i="7"/>
  <c r="BL33" i="7" s="1"/>
  <c r="BM33" i="7" s="1"/>
  <c r="BN33" i="7" s="1"/>
  <c r="Q7" i="5" l="1"/>
  <c r="O7" i="5"/>
  <c r="BK31" i="7"/>
  <c r="BL31" i="7" s="1"/>
  <c r="BM31" i="7" s="1"/>
  <c r="BN31" i="7" s="1"/>
  <c r="AF32" i="1"/>
  <c r="BJ31" i="7" s="1"/>
  <c r="AF30" i="1"/>
  <c r="BJ29" i="7" s="1"/>
  <c r="BK29" i="7"/>
  <c r="BL29" i="7" s="1"/>
  <c r="BM29" i="7" s="1"/>
  <c r="BN29" i="7" s="1"/>
  <c r="BK34" i="7"/>
  <c r="BL34" i="7" s="1"/>
  <c r="BM34" i="7" s="1"/>
  <c r="BN34" i="7" s="1"/>
  <c r="AF35" i="1"/>
  <c r="BJ34" i="7" s="1"/>
  <c r="Q11" i="5"/>
  <c r="Q10" i="5"/>
  <c r="BK36" i="7"/>
  <c r="BL36" i="7" s="1"/>
  <c r="BM36" i="7" s="1"/>
  <c r="BN36" i="7" s="1"/>
  <c r="AF37" i="1"/>
  <c r="BJ36" i="7" s="1"/>
  <c r="R11" i="5"/>
  <c r="R10" i="5"/>
  <c r="BK41" i="7"/>
  <c r="BL41" i="7" s="1"/>
  <c r="BM41" i="7" s="1"/>
  <c r="BN41" i="7" s="1"/>
  <c r="AF42" i="1"/>
  <c r="BJ41" i="7" s="1"/>
  <c r="BK30" i="7"/>
  <c r="BL30" i="7" s="1"/>
  <c r="BM30" i="7" s="1"/>
  <c r="BN30" i="7" s="1"/>
  <c r="AF31" i="1"/>
  <c r="BJ30" i="7" s="1"/>
  <c r="U11" i="5"/>
  <c r="BK37" i="7"/>
  <c r="BL37" i="7" s="1"/>
  <c r="BM37" i="7" s="1"/>
  <c r="BN37" i="7" s="1"/>
  <c r="BO37" i="7"/>
  <c r="BO29" i="7"/>
  <c r="BO25" i="7"/>
  <c r="BO17" i="7"/>
  <c r="BO9" i="7"/>
  <c r="AH42" i="1"/>
  <c r="AF40" i="1"/>
  <c r="BJ39" i="7" s="1"/>
  <c r="T7" i="5"/>
  <c r="AH32" i="1"/>
  <c r="AF33" i="1"/>
  <c r="BJ32" i="7" s="1"/>
  <c r="BO40" i="7"/>
  <c r="BO36" i="7"/>
  <c r="BO32" i="7"/>
  <c r="BO28" i="7"/>
  <c r="BO24" i="7"/>
  <c r="BO20" i="7"/>
  <c r="BO16" i="7"/>
  <c r="BO12" i="7"/>
  <c r="BO8" i="7"/>
  <c r="BO4" i="7"/>
  <c r="AF39" i="1"/>
  <c r="BJ38" i="7" s="1"/>
  <c r="BO41" i="7"/>
  <c r="BO33" i="7"/>
  <c r="BO21" i="7"/>
  <c r="BO13" i="7"/>
  <c r="BO5" i="7"/>
  <c r="AF28" i="1"/>
  <c r="BJ27" i="7" s="1"/>
  <c r="AF27" i="1"/>
  <c r="BJ26" i="7" s="1"/>
  <c r="S7" i="5"/>
  <c r="P7" i="5"/>
  <c r="P11" i="5" s="1"/>
  <c r="AH31" i="1"/>
  <c r="BO39" i="7"/>
  <c r="BO35" i="7"/>
  <c r="BO31" i="7"/>
  <c r="BO27" i="7"/>
  <c r="BO23" i="7"/>
  <c r="BO19" i="7"/>
  <c r="BO15" i="7"/>
  <c r="BO11" i="7"/>
  <c r="BO7" i="7"/>
  <c r="BO3" i="7"/>
  <c r="AB43" i="1"/>
  <c r="AE25" i="1"/>
  <c r="BK24" i="7" s="1"/>
  <c r="BL24" i="7" s="1"/>
  <c r="BM24" i="7" s="1"/>
  <c r="BN24" i="7" s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P10" i="5" l="1"/>
  <c r="J11" i="5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<sst xmlns="http://schemas.openxmlformats.org/spreadsheetml/2006/main" count="368" uniqueCount="273">
  <si>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</si>
  <si>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</si>
  <si>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</si>
  <si>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</si>
  <si>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</si>
  <si>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</si>
  <si>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</si>
  <si>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</si>
  <si>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</si>
  <si>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</si>
  <si>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</si>
  <si>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</si>
  <si>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</si>
  <si>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</si>
  <si>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</si>
  <si>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</si>
  <si>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</si>
  <si>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</si>
  <si>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</si>
  <si>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</si>
  <si>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</si>
  <si>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</si>
  <si>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</si>
  <si>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</si>
  <si>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</si>
  <si>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</si>
  <si>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</si>
  <si>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</si>
  <si>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</si>
  <si>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</si>
  <si>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</si>
  <si>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</si>
  <si>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</si>
  <si>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</si>
  <si>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</si>
  <si>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</si>
  <si>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</si>
  <si>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</si>
  <si>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</si>
  <si>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</si>
  <si>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</si>
  <si>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</si>
  <si>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</si>
  <si>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</si>
  <si>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</si>
  <si>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</si>
  <si>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</si>
  <si>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</si>
  <si>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</si>
  <si>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</si>
  <si>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</si>
  <si>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</si>
  <si>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</si>
  <si>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</si>
  <si>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</si>
  <si>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</si>
  <si>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</si>
  <si>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</si>
  <si>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</si>
  <si>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</si>
  <si>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</si>
  <si>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</si>
  <si>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</si>
  <si>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</si>
  <si>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</si>
  <si>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</si>
  <si>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</si>
  <si>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</si>
  <si>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</si>
  <si>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</si>
  <si>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</si>
  <si>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</si>
  <si>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</si>
  <si>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</si>
  <si>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</si>
  <si>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</si>
  <si>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</si>
  <si>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</si>
  <si>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</si>
  <si>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</si>
  <si>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</si>
  <si>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</si>
  <si>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</si>
  <si>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</si>
  <si>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</si>
  <si>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</si>
  <si>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</si>
  <si>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</si>
  <si>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</si>
  <si>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</si>
  <si>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</si>
  <si>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</si>
  <si>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</si>
  <si>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</si>
  <si>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</si>
  <si>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</si>
  <si>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</si>
  <si>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</si>
  <si>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</si>
  <si>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</si>
  <si>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</si>
  <si>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</si>
  <si>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</si>
  <si>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</si>
  <si>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</si>
  <si>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</si>
  <si>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</si>
  <si>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</si>
  <si>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</si>
  <si>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</si>
  <si>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</si>
  <si>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</si>
  <si>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</si>
  <si>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</si>
  <si>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</si>
  <si>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</si>
  <si>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</si>
  <si>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</si>
  <si>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</si>
  <si>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</si>
  <si>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</si>
  <si>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</si>
  <si>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</si>
  <si>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</si>
  <si>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</si>
  <si>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</si>
  <si>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</si>
  <si>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</si>
  <si>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</si>
  <si>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</si>
  <si>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</si>
  <si>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</si>
  <si>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</si>
  <si>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</si>
  <si>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</si>
  <si>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</si>
  <si>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</si>
  <si>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</si>
  <si>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</si>
  <si>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</si>
  <si>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</si>
  <si>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</si>
  <si>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</si>
  <si>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</si>
  <si>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</si>
  <si>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</si>
  <si>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</si>
  <si>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</si>
  <si>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</si>
  <si>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</si>
  <si>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</si>
  <si>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</si>
  <si>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Арсенијевић</t>
  </si>
  <si>
    <t>Српски језик и књижевност</t>
  </si>
  <si>
    <t xml:space="preserve">Eнглески  језик </t>
  </si>
  <si>
    <t>Физичко васпитање</t>
  </si>
  <si>
    <t>Математика</t>
  </si>
  <si>
    <t>Екологија и заштита животне средине</t>
  </si>
  <si>
    <t>Географија</t>
  </si>
  <si>
    <t>Социологија са правима грађана</t>
  </si>
  <si>
    <t>Комерцијално познавање робе</t>
  </si>
  <si>
    <t>Набавка и физичка дистрибуција</t>
  </si>
  <si>
    <t xml:space="preserve">Психологија потрошача </t>
  </si>
  <si>
    <t>Предузетништво</t>
  </si>
  <si>
    <t>Практична настава</t>
  </si>
  <si>
    <t>Музичка култура</t>
  </si>
  <si>
    <t>Невена</t>
  </si>
  <si>
    <t>Сенада</t>
  </si>
  <si>
    <t>Благојевић</t>
  </si>
  <si>
    <t>Александра</t>
  </si>
  <si>
    <t>Брахими</t>
  </si>
  <si>
    <t>Вуковић</t>
  </si>
  <si>
    <t>Кристијан</t>
  </si>
  <si>
    <t>Вучић</t>
  </si>
  <si>
    <t>Стефан</t>
  </si>
  <si>
    <t>Граховац</t>
  </si>
  <si>
    <t>Лука</t>
  </si>
  <si>
    <t>Ђекић</t>
  </si>
  <si>
    <t>Илић</t>
  </si>
  <si>
    <t>Никола</t>
  </si>
  <si>
    <t>Јевтић</t>
  </si>
  <si>
    <t>Ана</t>
  </si>
  <si>
    <t>Медић</t>
  </si>
  <si>
    <t>Катарина</t>
  </si>
  <si>
    <t>Николић</t>
  </si>
  <si>
    <t>Марија</t>
  </si>
  <si>
    <t>Ракић</t>
  </si>
  <si>
    <t>Жељана</t>
  </si>
  <si>
    <t>Рамадановић</t>
  </si>
  <si>
    <t>Ајша</t>
  </si>
  <si>
    <t>Ристић</t>
  </si>
  <si>
    <t>Младен</t>
  </si>
  <si>
    <t>Стоиљковић</t>
  </si>
  <si>
    <t>Тијана</t>
  </si>
  <si>
    <t>Тодоровић</t>
  </si>
  <si>
    <t>Цветковић</t>
  </si>
  <si>
    <t>Јелена</t>
  </si>
  <si>
    <t>Загорац</t>
  </si>
  <si>
    <t>Ивана</t>
  </si>
  <si>
    <t>Манојловић</t>
  </si>
  <si>
    <t>Слађана</t>
  </si>
  <si>
    <t>Трговачка школа</t>
  </si>
  <si>
    <t>Београду</t>
  </si>
  <si>
    <t>022-05-425/94-03</t>
  </si>
  <si>
    <t>22.04.1994.</t>
  </si>
  <si>
    <t>три</t>
  </si>
  <si>
    <t>трговац</t>
  </si>
  <si>
    <t>0211014</t>
  </si>
  <si>
    <t>0411014</t>
  </si>
  <si>
    <t>0511014</t>
  </si>
  <si>
    <t>0611014</t>
  </si>
  <si>
    <t>0711014</t>
  </si>
  <si>
    <t>0811014</t>
  </si>
  <si>
    <t>0911014</t>
  </si>
  <si>
    <t>1111014</t>
  </si>
  <si>
    <t>1211014</t>
  </si>
  <si>
    <t>1411014</t>
  </si>
  <si>
    <t>1611014</t>
  </si>
  <si>
    <t>1711014</t>
  </si>
  <si>
    <t>1811014</t>
  </si>
  <si>
    <t>2011014</t>
  </si>
  <si>
    <t>2211014</t>
  </si>
  <si>
    <t>2311014</t>
  </si>
  <si>
    <t>2411014</t>
  </si>
  <si>
    <t>3011014</t>
  </si>
  <si>
    <t>2511014</t>
  </si>
  <si>
    <t>Владан</t>
  </si>
  <si>
    <t>18.08.</t>
  </si>
  <si>
    <t>99.</t>
  </si>
  <si>
    <t>Савски венац</t>
  </si>
  <si>
    <t>Република Србија</t>
  </si>
  <si>
    <t>Драган</t>
  </si>
  <si>
    <t>08.04.</t>
  </si>
  <si>
    <t>Панчеву</t>
  </si>
  <si>
    <t>Панчево</t>
  </si>
  <si>
    <t>Бљерим</t>
  </si>
  <si>
    <t>11.07.</t>
  </si>
  <si>
    <t>Роберт</t>
  </si>
  <si>
    <t>05.09.</t>
  </si>
  <si>
    <t>Подгорици</t>
  </si>
  <si>
    <t>Подгорица</t>
  </si>
  <si>
    <t>Република Црна Гора</t>
  </si>
  <si>
    <t>10.09.</t>
  </si>
  <si>
    <t>Александар</t>
  </si>
  <si>
    <t>12.09.</t>
  </si>
  <si>
    <t>Јеленко</t>
  </si>
  <si>
    <t>27.12.</t>
  </si>
  <si>
    <t>98.</t>
  </si>
  <si>
    <t>Радојица</t>
  </si>
  <si>
    <t>19.12.</t>
  </si>
  <si>
    <t>Новица</t>
  </si>
  <si>
    <t>21.01.</t>
  </si>
  <si>
    <t>Хако</t>
  </si>
  <si>
    <t>12.11.</t>
  </si>
  <si>
    <t>Дејан</t>
  </si>
  <si>
    <t>24.06.</t>
  </si>
  <si>
    <t>Звездара</t>
  </si>
  <si>
    <t>Слађан</t>
  </si>
  <si>
    <t>22.07.</t>
  </si>
  <si>
    <t>Џемаил</t>
  </si>
  <si>
    <t>15.01.</t>
  </si>
  <si>
    <t>Милорад</t>
  </si>
  <si>
    <t>21.03.</t>
  </si>
  <si>
    <t>Зоран</t>
  </si>
  <si>
    <t>22.01.</t>
  </si>
  <si>
    <t>14.04.</t>
  </si>
  <si>
    <t>Бобан</t>
  </si>
  <si>
    <t>01.04.</t>
  </si>
  <si>
    <t>Жељко</t>
  </si>
  <si>
    <t>27.06.</t>
  </si>
  <si>
    <t>Братољуб</t>
  </si>
  <si>
    <t>28.10.</t>
  </si>
  <si>
    <t>Врачар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</si>
</sst>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  <xf numFmtId="0" fontId="0" fillId="0" borderId="0" xfId="0" applyProtection="1">
      <protection locked="0"/>
    </xf>
    <xf numFmtId="0" fontId="3" fillId="0" borderId="7" xfId="0" applyFont="1" applyBorder="1" applyAlignment="1" applyProtection="1">
      <alignment horizontal="center" textRotation="90"/>
      <protection locked="0"/>
    </xf>
    <xf numFmtId="0" fontId="3" fillId="0" borderId="8" xfId="0" applyFont="1" applyBorder="1" applyAlignment="1" applyProtection="1">
      <alignment horizontal="center" textRotation="90"/>
      <protection locked="0"/>
    </xf>
    <xf numFmtId="0" fontId="3" fillId="0" borderId="9" xfId="0" applyFont="1" applyBorder="1" applyAlignment="1" applyProtection="1">
      <alignment horizontal="center" textRotation="90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3" fillId="0" borderId="4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B21" sqref="B21:C21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6" t="s">
        <v>7</v>
      </c>
      <c r="B1" s="168" t="s">
        <v>131</v>
      </c>
      <c r="C1" s="168" t="s">
        <v>132</v>
      </c>
      <c r="D1" s="170" t="s">
        <v>0</v>
      </c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2"/>
      <c r="Z1" s="173" t="s">
        <v>1</v>
      </c>
      <c r="AA1" s="174"/>
      <c r="AB1" s="175"/>
      <c r="AC1" s="162" t="s">
        <v>3</v>
      </c>
      <c r="AD1" s="164" t="s">
        <v>2</v>
      </c>
      <c r="AE1" s="160" t="s">
        <v>4</v>
      </c>
      <c r="AF1" s="158" t="s">
        <v>42</v>
      </c>
      <c r="AH1" s="1"/>
      <c r="AJ1" s="1"/>
    </row>
    <row r="2" spans="1:36" ht="132.75" customHeight="1" thickBot="1" x14ac:dyDescent="0.25">
      <c r="A2" s="167"/>
      <c r="B2" s="169"/>
      <c r="C2" s="169"/>
      <c r="D2" s="203" t="s">
        <v>153</v>
      </c>
      <c r="E2" s="204" t="s">
        <v>154</v>
      </c>
      <c r="F2" s="204" t="s">
        <v>155</v>
      </c>
      <c r="G2" s="204" t="s">
        <v>156</v>
      </c>
      <c r="H2" s="204" t="s">
        <v>157</v>
      </c>
      <c r="I2" s="204" t="s">
        <v>158</v>
      </c>
      <c r="J2" s="204" t="s">
        <v>159</v>
      </c>
      <c r="K2" s="204" t="s">
        <v>160</v>
      </c>
      <c r="L2" s="205" t="s">
        <v>161</v>
      </c>
      <c r="M2" s="205" t="s">
        <v>162</v>
      </c>
      <c r="N2" s="205" t="s">
        <v>163</v>
      </c>
      <c r="O2" s="205" t="s">
        <v>164</v>
      </c>
      <c r="P2" s="205" t="s">
        <v>165</v>
      </c>
      <c r="Q2" s="19"/>
      <c r="R2" s="19"/>
      <c r="S2" s="19"/>
      <c r="T2" s="19"/>
      <c r="U2" s="19"/>
      <c r="V2" s="19"/>
      <c r="W2" s="18" t="s">
        <v>8</v>
      </c>
      <c r="X2" s="18" t="s">
        <v>9</v>
      </c>
      <c r="Y2" s="20" t="s">
        <v>44</v>
      </c>
      <c r="Z2" s="35" t="s">
        <v>5</v>
      </c>
      <c r="AA2" s="36" t="s">
        <v>6</v>
      </c>
      <c r="AB2" s="2" t="s">
        <v>43</v>
      </c>
      <c r="AC2" s="163"/>
      <c r="AD2" s="165"/>
      <c r="AE2" s="161"/>
      <c r="AF2" s="159"/>
      <c r="AH2" s="1"/>
      <c r="AJ2" s="1"/>
    </row>
    <row r="3" spans="1:36" ht="13.5" thickTop="1" x14ac:dyDescent="0.2">
      <c r="A3" s="109">
        <v>1</v>
      </c>
      <c r="B3" s="25" t="s">
        <v>152</v>
      </c>
      <c r="C3" s="206" t="s">
        <v>166</v>
      </c>
      <c r="D3" s="22"/>
      <c r="E3" s="16"/>
      <c r="F3" s="16"/>
      <c r="G3" s="16"/>
      <c r="H3" s="16"/>
      <c r="I3" s="16"/>
      <c r="J3" s="16"/>
      <c r="K3" s="16"/>
      <c r="L3" s="28"/>
      <c r="M3" s="23"/>
      <c r="N3" s="23"/>
      <c r="O3" s="23"/>
      <c r="P3" s="23"/>
      <c r="Q3" s="23"/>
      <c r="R3" s="23"/>
      <c r="S3" s="23"/>
      <c r="T3" s="23"/>
      <c r="U3" s="23"/>
      <c r="V3" s="23"/>
      <c r="W3" s="24"/>
      <c r="X3" s="24"/>
      <c r="Y3" s="17"/>
      <c r="Z3" s="37"/>
      <c r="AA3" s="21"/>
      <c r="AB3" s="41">
        <f>SUM(Z3:AA3)</f>
        <v>0</v>
      </c>
      <c r="AC3" s="42" t="str">
        <f>IF(SUMIF(D3:V3,1)=0," ",SUMIF(D3:V3,1))</f>
        <v xml:space="preserve"> </v>
      </c>
      <c r="AD3" s="43" t="str">
        <f>IF(COUNTIF(D3:V3,0)=0," ",COUNTIF(D3:V3,0))</f>
        <v xml:space="preserve"> </v>
      </c>
      <c r="AE3" s="44" t="str">
        <f>IF(AD3=" ",IF(AC3=" ",IF(Y3=0," ",AVERAGE(D3:V3,Y3)),1),0)</f>
        <v xml:space="preserve"> </v>
      </c>
      <c r="AF3" s="43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5">
        <v>2</v>
      </c>
      <c r="B4" s="25" t="s">
        <v>168</v>
      </c>
      <c r="C4" s="26" t="s">
        <v>169</v>
      </c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15"/>
      <c r="X4" s="15"/>
      <c r="Y4" s="29"/>
      <c r="Z4" s="38"/>
      <c r="AA4" s="25"/>
      <c r="AB4" s="45">
        <f t="shared" ref="AB4:AB42" si="0">SUM(Z4:AA4)</f>
        <v>0</v>
      </c>
      <c r="AC4" s="46" t="str">
        <f t="shared" ref="AC4:AC42" si="1">IF(SUMIF(D4:V4,1)=0," ",SUMIF(D4:V4,1))</f>
        <v xml:space="preserve"> </v>
      </c>
      <c r="AD4" s="47" t="str">
        <f t="shared" ref="AD4:AD42" si="2">IF(COUNTIF(D4:V4,0)=0," ",COUNTIF(D4:V4,0))</f>
        <v xml:space="preserve"> </v>
      </c>
      <c r="AE4" s="48" t="str">
        <f t="shared" ref="AE4:AE42" si="3">IF(AD4=" ",IF(AC4=" ",IF(Y4=0," ",AVERAGE(D4:V4,Y4)),1),0)</f>
        <v xml:space="preserve"> </v>
      </c>
      <c r="AF4" s="47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5">
        <v>3</v>
      </c>
      <c r="B5" s="25" t="s">
        <v>170</v>
      </c>
      <c r="C5" s="26" t="s">
        <v>167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5"/>
      <c r="X5" s="15"/>
      <c r="Y5" s="29"/>
      <c r="Z5" s="38"/>
      <c r="AA5" s="25"/>
      <c r="AB5" s="45">
        <f t="shared" si="0"/>
        <v>0</v>
      </c>
      <c r="AC5" s="46" t="str">
        <f t="shared" si="1"/>
        <v xml:space="preserve"> </v>
      </c>
      <c r="AD5" s="47" t="str">
        <f t="shared" si="2"/>
        <v xml:space="preserve"> </v>
      </c>
      <c r="AE5" s="48" t="str">
        <f t="shared" si="3"/>
        <v xml:space="preserve"> </v>
      </c>
      <c r="AF5" s="47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5">
        <v>4</v>
      </c>
      <c r="B6" s="25" t="s">
        <v>171</v>
      </c>
      <c r="C6" s="26" t="s">
        <v>172</v>
      </c>
      <c r="D6" s="27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5"/>
      <c r="X6" s="15"/>
      <c r="Y6" s="29"/>
      <c r="Z6" s="38"/>
      <c r="AA6" s="25"/>
      <c r="AB6" s="45">
        <f t="shared" si="0"/>
        <v>0</v>
      </c>
      <c r="AC6" s="46" t="str">
        <f t="shared" si="1"/>
        <v xml:space="preserve"> </v>
      </c>
      <c r="AD6" s="47" t="str">
        <f t="shared" si="2"/>
        <v xml:space="preserve"> </v>
      </c>
      <c r="AE6" s="48" t="str">
        <f t="shared" si="3"/>
        <v xml:space="preserve"> </v>
      </c>
      <c r="AF6" s="47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5">
        <v>5</v>
      </c>
      <c r="B7" s="25" t="s">
        <v>173</v>
      </c>
      <c r="C7" s="26" t="s">
        <v>174</v>
      </c>
      <c r="D7" s="27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15"/>
      <c r="X7" s="15"/>
      <c r="Y7" s="29"/>
      <c r="Z7" s="38"/>
      <c r="AA7" s="25"/>
      <c r="AB7" s="47">
        <f t="shared" si="0"/>
        <v>0</v>
      </c>
      <c r="AC7" s="46" t="str">
        <f t="shared" si="1"/>
        <v xml:space="preserve"> </v>
      </c>
      <c r="AD7" s="47" t="str">
        <f t="shared" si="2"/>
        <v xml:space="preserve"> </v>
      </c>
      <c r="AE7" s="48" t="str">
        <f>IF(AD7=" ",IF(AC7=" ",IF(Y7=0," ",AVERAGE(D7:V7,Y7)),1),0)</f>
        <v xml:space="preserve"> </v>
      </c>
      <c r="AF7" s="47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5">
        <v>6</v>
      </c>
      <c r="B8" s="25" t="s">
        <v>175</v>
      </c>
      <c r="C8" s="26" t="s">
        <v>176</v>
      </c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15"/>
      <c r="X8" s="15"/>
      <c r="Y8" s="29"/>
      <c r="Z8" s="38"/>
      <c r="AA8" s="25"/>
      <c r="AB8" s="49">
        <f t="shared" si="0"/>
        <v>0</v>
      </c>
      <c r="AC8" s="46" t="str">
        <f t="shared" si="1"/>
        <v xml:space="preserve"> </v>
      </c>
      <c r="AD8" s="47" t="str">
        <f t="shared" si="2"/>
        <v xml:space="preserve"> </v>
      </c>
      <c r="AE8" s="48" t="str">
        <f t="shared" si="3"/>
        <v xml:space="preserve"> </v>
      </c>
      <c r="AF8" s="47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5">
        <v>7</v>
      </c>
      <c r="B9" s="25" t="s">
        <v>177</v>
      </c>
      <c r="C9" s="26" t="s">
        <v>174</v>
      </c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15"/>
      <c r="X9" s="15"/>
      <c r="Y9" s="29"/>
      <c r="Z9" s="38"/>
      <c r="AA9" s="25"/>
      <c r="AB9" s="45">
        <f t="shared" si="0"/>
        <v>0</v>
      </c>
      <c r="AC9" s="46" t="str">
        <f t="shared" si="1"/>
        <v xml:space="preserve"> </v>
      </c>
      <c r="AD9" s="47" t="str">
        <f t="shared" si="2"/>
        <v xml:space="preserve"> </v>
      </c>
      <c r="AE9" s="48" t="str">
        <f t="shared" si="3"/>
        <v xml:space="preserve"> </v>
      </c>
      <c r="AF9" s="47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5">
        <v>8</v>
      </c>
      <c r="B10" s="25" t="s">
        <v>178</v>
      </c>
      <c r="C10" s="26" t="s">
        <v>179</v>
      </c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15"/>
      <c r="X10" s="15"/>
      <c r="Y10" s="29"/>
      <c r="Z10" s="38"/>
      <c r="AA10" s="25"/>
      <c r="AB10" s="45">
        <f t="shared" si="0"/>
        <v>0</v>
      </c>
      <c r="AC10" s="46" t="str">
        <f t="shared" si="1"/>
        <v xml:space="preserve"> </v>
      </c>
      <c r="AD10" s="47" t="str">
        <f t="shared" si="2"/>
        <v xml:space="preserve"> </v>
      </c>
      <c r="AE10" s="48" t="str">
        <f t="shared" si="3"/>
        <v xml:space="preserve"> </v>
      </c>
      <c r="AF10" s="47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5">
        <v>9</v>
      </c>
      <c r="B11" s="25" t="s">
        <v>180</v>
      </c>
      <c r="C11" s="26" t="s">
        <v>181</v>
      </c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15"/>
      <c r="X11" s="15"/>
      <c r="Y11" s="29"/>
      <c r="Z11" s="38"/>
      <c r="AA11" s="25"/>
      <c r="AB11" s="45">
        <f t="shared" si="0"/>
        <v>0</v>
      </c>
      <c r="AC11" s="46" t="str">
        <f t="shared" si="1"/>
        <v xml:space="preserve"> </v>
      </c>
      <c r="AD11" s="47" t="str">
        <f t="shared" si="2"/>
        <v xml:space="preserve"> </v>
      </c>
      <c r="AE11" s="48" t="str">
        <f t="shared" si="3"/>
        <v xml:space="preserve"> </v>
      </c>
      <c r="AF11" s="47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5">
        <v>10</v>
      </c>
      <c r="B12" s="25" t="s">
        <v>182</v>
      </c>
      <c r="C12" s="26" t="s">
        <v>183</v>
      </c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15"/>
      <c r="X12" s="15"/>
      <c r="Y12" s="29"/>
      <c r="Z12" s="38"/>
      <c r="AA12" s="25"/>
      <c r="AB12" s="45">
        <f t="shared" si="0"/>
        <v>0</v>
      </c>
      <c r="AC12" s="46" t="str">
        <f t="shared" si="1"/>
        <v xml:space="preserve"> </v>
      </c>
      <c r="AD12" s="47" t="str">
        <f t="shared" si="2"/>
        <v xml:space="preserve"> </v>
      </c>
      <c r="AE12" s="48" t="str">
        <f t="shared" si="3"/>
        <v xml:space="preserve"> </v>
      </c>
      <c r="AF12" s="47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5">
        <v>11</v>
      </c>
      <c r="B13" s="25" t="s">
        <v>184</v>
      </c>
      <c r="C13" s="26" t="s">
        <v>185</v>
      </c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15"/>
      <c r="X13" s="15"/>
      <c r="Y13" s="29"/>
      <c r="Z13" s="38"/>
      <c r="AA13" s="25"/>
      <c r="AB13" s="45">
        <f t="shared" si="0"/>
        <v>0</v>
      </c>
      <c r="AC13" s="46" t="str">
        <f t="shared" si="1"/>
        <v xml:space="preserve"> </v>
      </c>
      <c r="AD13" s="47" t="str">
        <f t="shared" si="2"/>
        <v xml:space="preserve"> </v>
      </c>
      <c r="AE13" s="48" t="str">
        <f t="shared" si="3"/>
        <v xml:space="preserve"> </v>
      </c>
      <c r="AF13" s="47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5">
        <v>12</v>
      </c>
      <c r="B14" s="25" t="s">
        <v>186</v>
      </c>
      <c r="C14" s="26" t="s">
        <v>187</v>
      </c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15"/>
      <c r="X14" s="15"/>
      <c r="Y14" s="29"/>
      <c r="Z14" s="38"/>
      <c r="AA14" s="25"/>
      <c r="AB14" s="47">
        <f t="shared" si="0"/>
        <v>0</v>
      </c>
      <c r="AC14" s="46" t="str">
        <f t="shared" si="1"/>
        <v xml:space="preserve"> </v>
      </c>
      <c r="AD14" s="47" t="str">
        <f t="shared" si="2"/>
        <v xml:space="preserve"> </v>
      </c>
      <c r="AE14" s="50" t="str">
        <f t="shared" si="3"/>
        <v xml:space="preserve"> </v>
      </c>
      <c r="AF14" s="47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5">
        <v>13</v>
      </c>
      <c r="B15" s="25" t="s">
        <v>188</v>
      </c>
      <c r="C15" s="26" t="s">
        <v>189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15"/>
      <c r="X15" s="15"/>
      <c r="Y15" s="29"/>
      <c r="Z15" s="38"/>
      <c r="AA15" s="25"/>
      <c r="AB15" s="47">
        <f t="shared" si="0"/>
        <v>0</v>
      </c>
      <c r="AC15" s="46" t="str">
        <f t="shared" si="1"/>
        <v xml:space="preserve"> </v>
      </c>
      <c r="AD15" s="47" t="str">
        <f t="shared" si="2"/>
        <v xml:space="preserve"> </v>
      </c>
      <c r="AE15" s="51" t="str">
        <f t="shared" si="3"/>
        <v xml:space="preserve"> </v>
      </c>
      <c r="AF15" s="49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5">
        <v>14</v>
      </c>
      <c r="B16" s="25" t="s">
        <v>190</v>
      </c>
      <c r="C16" s="26" t="s">
        <v>191</v>
      </c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15"/>
      <c r="X16" s="15"/>
      <c r="Y16" s="29"/>
      <c r="Z16" s="38"/>
      <c r="AA16" s="25"/>
      <c r="AB16" s="49">
        <f t="shared" si="0"/>
        <v>0</v>
      </c>
      <c r="AC16" s="46" t="str">
        <f t="shared" si="1"/>
        <v xml:space="preserve"> </v>
      </c>
      <c r="AD16" s="47" t="str">
        <f t="shared" si="2"/>
        <v xml:space="preserve"> </v>
      </c>
      <c r="AE16" s="48" t="str">
        <f t="shared" si="3"/>
        <v xml:space="preserve"> </v>
      </c>
      <c r="AF16" s="45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5">
        <v>15</v>
      </c>
      <c r="B17" s="25" t="s">
        <v>192</v>
      </c>
      <c r="C17" s="26" t="s">
        <v>193</v>
      </c>
      <c r="D17" s="27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15"/>
      <c r="X17" s="15"/>
      <c r="Y17" s="29"/>
      <c r="Z17" s="38"/>
      <c r="AA17" s="25"/>
      <c r="AB17" s="45">
        <f t="shared" si="0"/>
        <v>0</v>
      </c>
      <c r="AC17" s="46" t="str">
        <f t="shared" si="1"/>
        <v xml:space="preserve"> </v>
      </c>
      <c r="AD17" s="47" t="str">
        <f t="shared" si="2"/>
        <v xml:space="preserve"> </v>
      </c>
      <c r="AE17" s="48" t="str">
        <f t="shared" si="3"/>
        <v xml:space="preserve"> </v>
      </c>
      <c r="AF17" s="45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5">
        <v>16</v>
      </c>
      <c r="B18" s="25" t="s">
        <v>194</v>
      </c>
      <c r="C18" s="26" t="s">
        <v>185</v>
      </c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5"/>
      <c r="X18" s="15"/>
      <c r="Y18" s="29"/>
      <c r="Z18" s="38"/>
      <c r="AA18" s="25"/>
      <c r="AB18" s="45">
        <f t="shared" si="0"/>
        <v>0</v>
      </c>
      <c r="AC18" s="46" t="str">
        <f t="shared" si="1"/>
        <v xml:space="preserve"> </v>
      </c>
      <c r="AD18" s="47" t="str">
        <f t="shared" si="2"/>
        <v xml:space="preserve"> </v>
      </c>
      <c r="AE18" s="48" t="str">
        <f t="shared" si="3"/>
        <v xml:space="preserve"> </v>
      </c>
      <c r="AF18" s="45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5">
        <v>17</v>
      </c>
      <c r="B19" s="25" t="s">
        <v>195</v>
      </c>
      <c r="C19" s="26" t="s">
        <v>196</v>
      </c>
      <c r="D19" s="27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5"/>
      <c r="X19" s="15"/>
      <c r="Y19" s="29"/>
      <c r="Z19" s="38"/>
      <c r="AA19" s="25"/>
      <c r="AB19" s="45">
        <f t="shared" si="0"/>
        <v>0</v>
      </c>
      <c r="AC19" s="46" t="str">
        <f t="shared" si="1"/>
        <v xml:space="preserve"> </v>
      </c>
      <c r="AD19" s="47" t="str">
        <f t="shared" si="2"/>
        <v xml:space="preserve"> </v>
      </c>
      <c r="AE19" s="50" t="str">
        <f t="shared" si="3"/>
        <v xml:space="preserve"> </v>
      </c>
      <c r="AF19" s="45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5">
        <v>18</v>
      </c>
      <c r="B20" s="25" t="s">
        <v>197</v>
      </c>
      <c r="C20" s="26" t="s">
        <v>198</v>
      </c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15"/>
      <c r="X20" s="15"/>
      <c r="Y20" s="29"/>
      <c r="Z20" s="38"/>
      <c r="AA20" s="25"/>
      <c r="AB20" s="47">
        <f t="shared" si="0"/>
        <v>0</v>
      </c>
      <c r="AC20" s="46" t="str">
        <f t="shared" si="1"/>
        <v xml:space="preserve"> </v>
      </c>
      <c r="AD20" s="47" t="str">
        <f t="shared" si="2"/>
        <v xml:space="preserve"> </v>
      </c>
      <c r="AE20" s="51" t="str">
        <f t="shared" si="3"/>
        <v xml:space="preserve"> </v>
      </c>
      <c r="AF20" s="45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5">
        <v>19</v>
      </c>
      <c r="B21" s="25" t="s">
        <v>199</v>
      </c>
      <c r="C21" s="26" t="s">
        <v>200</v>
      </c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15"/>
      <c r="X21" s="15"/>
      <c r="Y21" s="29"/>
      <c r="Z21" s="38"/>
      <c r="AA21" s="25"/>
      <c r="AB21" s="49">
        <f t="shared" si="0"/>
        <v>0</v>
      </c>
      <c r="AC21" s="46" t="str">
        <f t="shared" si="1"/>
        <v xml:space="preserve"> </v>
      </c>
      <c r="AD21" s="47" t="str">
        <f t="shared" si="2"/>
        <v xml:space="preserve"> </v>
      </c>
      <c r="AE21" s="48" t="str">
        <f t="shared" si="3"/>
        <v xml:space="preserve"> </v>
      </c>
      <c r="AF21" s="47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5">
        <v>20</v>
      </c>
      <c r="B22" s="25"/>
      <c r="C22" s="26"/>
      <c r="D22" s="2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5"/>
      <c r="X22" s="15"/>
      <c r="Y22" s="29"/>
      <c r="Z22" s="38"/>
      <c r="AA22" s="25"/>
      <c r="AB22" s="45">
        <f t="shared" si="0"/>
        <v>0</v>
      </c>
      <c r="AC22" s="46" t="str">
        <f t="shared" si="1"/>
        <v xml:space="preserve"> </v>
      </c>
      <c r="AD22" s="47" t="str">
        <f t="shared" si="2"/>
        <v xml:space="preserve"> </v>
      </c>
      <c r="AE22" s="48" t="str">
        <f t="shared" si="3"/>
        <v xml:space="preserve"> </v>
      </c>
      <c r="AF22" s="49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5">
        <v>21</v>
      </c>
      <c r="B23" s="25"/>
      <c r="C23" s="26"/>
      <c r="D23" s="2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15"/>
      <c r="X23" s="15"/>
      <c r="Y23" s="29"/>
      <c r="Z23" s="38"/>
      <c r="AA23" s="25"/>
      <c r="AB23" s="47">
        <f t="shared" si="0"/>
        <v>0</v>
      </c>
      <c r="AC23" s="46" t="str">
        <f t="shared" si="1"/>
        <v xml:space="preserve"> </v>
      </c>
      <c r="AD23" s="47" t="str">
        <f t="shared" si="2"/>
        <v xml:space="preserve"> </v>
      </c>
      <c r="AE23" s="50" t="str">
        <f t="shared" si="3"/>
        <v xml:space="preserve"> </v>
      </c>
      <c r="AF23" s="45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5">
        <v>22</v>
      </c>
      <c r="B24" s="25"/>
      <c r="C24" s="26"/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5"/>
      <c r="X24" s="15"/>
      <c r="Y24" s="29"/>
      <c r="Z24" s="38"/>
      <c r="AA24" s="25"/>
      <c r="AB24" s="49">
        <f t="shared" si="0"/>
        <v>0</v>
      </c>
      <c r="AC24" s="46" t="str">
        <f t="shared" si="1"/>
        <v xml:space="preserve"> </v>
      </c>
      <c r="AD24" s="47" t="str">
        <f t="shared" si="2"/>
        <v xml:space="preserve"> </v>
      </c>
      <c r="AE24" s="51" t="str">
        <f t="shared" si="3"/>
        <v xml:space="preserve"> </v>
      </c>
      <c r="AF24" s="47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5">
        <v>23</v>
      </c>
      <c r="B25" s="25"/>
      <c r="C25" s="26"/>
      <c r="D25" s="27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15"/>
      <c r="X25" s="15"/>
      <c r="Y25" s="29"/>
      <c r="Z25" s="38"/>
      <c r="AA25" s="25"/>
      <c r="AB25" s="45">
        <f t="shared" si="0"/>
        <v>0</v>
      </c>
      <c r="AC25" s="46" t="str">
        <f t="shared" si="1"/>
        <v xml:space="preserve"> </v>
      </c>
      <c r="AD25" s="47" t="str">
        <f t="shared" si="2"/>
        <v xml:space="preserve"> </v>
      </c>
      <c r="AE25" s="48" t="str">
        <f t="shared" si="3"/>
        <v xml:space="preserve"> </v>
      </c>
      <c r="AF25" s="47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5">
        <v>24</v>
      </c>
      <c r="B26" s="25"/>
      <c r="C26" s="26"/>
      <c r="D26" s="27"/>
      <c r="E26" s="28"/>
      <c r="F26" s="28"/>
      <c r="G26" s="28"/>
      <c r="H26" s="32"/>
      <c r="I26" s="28"/>
      <c r="J26" s="28"/>
      <c r="K26" s="28"/>
      <c r="L26" s="3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15"/>
      <c r="X26" s="15"/>
      <c r="Y26" s="29"/>
      <c r="Z26" s="38"/>
      <c r="AA26" s="25"/>
      <c r="AB26" s="45">
        <f t="shared" si="0"/>
        <v>0</v>
      </c>
      <c r="AC26" s="46" t="str">
        <f t="shared" si="1"/>
        <v xml:space="preserve"> </v>
      </c>
      <c r="AD26" s="47" t="str">
        <f t="shared" si="2"/>
        <v xml:space="preserve"> </v>
      </c>
      <c r="AE26" s="48" t="str">
        <f t="shared" si="3"/>
        <v xml:space="preserve"> </v>
      </c>
      <c r="AF26" s="49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5">
        <v>25</v>
      </c>
      <c r="B27" s="25"/>
      <c r="C27" s="26"/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5"/>
      <c r="X27" s="15"/>
      <c r="Y27" s="29"/>
      <c r="Z27" s="38"/>
      <c r="AA27" s="25"/>
      <c r="AB27" s="47">
        <f t="shared" si="0"/>
        <v>0</v>
      </c>
      <c r="AC27" s="46" t="str">
        <f t="shared" si="1"/>
        <v xml:space="preserve"> </v>
      </c>
      <c r="AD27" s="47" t="str">
        <f t="shared" si="2"/>
        <v xml:space="preserve"> </v>
      </c>
      <c r="AE27" s="50" t="str">
        <f t="shared" si="3"/>
        <v xml:space="preserve"> </v>
      </c>
      <c r="AF27" s="47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5">
        <v>26</v>
      </c>
      <c r="B28" s="25"/>
      <c r="C28" s="26"/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15"/>
      <c r="X28" s="15"/>
      <c r="Y28" s="29"/>
      <c r="Z28" s="38"/>
      <c r="AA28" s="25"/>
      <c r="AB28" s="49">
        <f t="shared" si="0"/>
        <v>0</v>
      </c>
      <c r="AC28" s="46" t="str">
        <f t="shared" si="1"/>
        <v xml:space="preserve"> </v>
      </c>
      <c r="AD28" s="47" t="str">
        <f t="shared" si="2"/>
        <v xml:space="preserve"> </v>
      </c>
      <c r="AE28" s="51" t="str">
        <f t="shared" si="3"/>
        <v xml:space="preserve"> </v>
      </c>
      <c r="AF28" s="49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5">
        <v>27</v>
      </c>
      <c r="B29" s="25"/>
      <c r="C29" s="26"/>
      <c r="D29" s="2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15"/>
      <c r="X29" s="15"/>
      <c r="Y29" s="29"/>
      <c r="Z29" s="38"/>
      <c r="AA29" s="25"/>
      <c r="AB29" s="45">
        <f t="shared" si="0"/>
        <v>0</v>
      </c>
      <c r="AC29" s="46" t="str">
        <f t="shared" si="1"/>
        <v xml:space="preserve"> </v>
      </c>
      <c r="AD29" s="47" t="str">
        <f t="shared" si="2"/>
        <v xml:space="preserve"> </v>
      </c>
      <c r="AE29" s="51" t="str">
        <f t="shared" si="3"/>
        <v xml:space="preserve"> </v>
      </c>
      <c r="AF29" s="45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5">
        <v>28</v>
      </c>
      <c r="B30" s="25"/>
      <c r="C30" s="26"/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5"/>
      <c r="X30" s="15"/>
      <c r="Y30" s="29"/>
      <c r="Z30" s="38"/>
      <c r="AA30" s="25"/>
      <c r="AB30" s="45">
        <f t="shared" si="0"/>
        <v>0</v>
      </c>
      <c r="AC30" s="46" t="str">
        <f t="shared" si="1"/>
        <v xml:space="preserve"> </v>
      </c>
      <c r="AD30" s="47" t="str">
        <f t="shared" si="2"/>
        <v xml:space="preserve"> </v>
      </c>
      <c r="AE30" s="51" t="str">
        <f t="shared" si="3"/>
        <v xml:space="preserve"> </v>
      </c>
      <c r="AF30" s="45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5">
        <v>29</v>
      </c>
      <c r="B31" s="25"/>
      <c r="C31" s="26"/>
      <c r="D31" s="2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15"/>
      <c r="X31" s="15"/>
      <c r="Y31" s="29"/>
      <c r="Z31" s="38"/>
      <c r="AA31" s="25"/>
      <c r="AB31" s="45">
        <f t="shared" si="0"/>
        <v>0</v>
      </c>
      <c r="AC31" s="46" t="str">
        <f t="shared" si="1"/>
        <v xml:space="preserve"> </v>
      </c>
      <c r="AD31" s="47" t="str">
        <f t="shared" si="2"/>
        <v xml:space="preserve"> </v>
      </c>
      <c r="AE31" s="51" t="str">
        <f t="shared" si="3"/>
        <v xml:space="preserve"> </v>
      </c>
      <c r="AF31" s="45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5">
        <v>30</v>
      </c>
      <c r="B32" s="25"/>
      <c r="C32" s="26"/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5"/>
      <c r="X32" s="15"/>
      <c r="Y32" s="29"/>
      <c r="Z32" s="38"/>
      <c r="AA32" s="25"/>
      <c r="AB32" s="45">
        <f t="shared" si="0"/>
        <v>0</v>
      </c>
      <c r="AC32" s="46" t="str">
        <f t="shared" si="1"/>
        <v xml:space="preserve"> </v>
      </c>
      <c r="AD32" s="47" t="str">
        <f t="shared" si="2"/>
        <v xml:space="preserve"> </v>
      </c>
      <c r="AE32" s="51" t="str">
        <f t="shared" si="3"/>
        <v xml:space="preserve"> </v>
      </c>
      <c r="AF32" s="45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5">
        <v>31</v>
      </c>
      <c r="B33" s="25"/>
      <c r="C33" s="26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15"/>
      <c r="X33" s="15"/>
      <c r="Y33" s="29"/>
      <c r="Z33" s="38"/>
      <c r="AA33" s="25"/>
      <c r="AB33" s="45">
        <f t="shared" si="0"/>
        <v>0</v>
      </c>
      <c r="AC33" s="46" t="str">
        <f t="shared" si="1"/>
        <v xml:space="preserve"> </v>
      </c>
      <c r="AD33" s="47" t="str">
        <f t="shared" si="2"/>
        <v xml:space="preserve"> </v>
      </c>
      <c r="AE33" s="51" t="str">
        <f t="shared" si="3"/>
        <v xml:space="preserve"> </v>
      </c>
      <c r="AF33" s="45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5">
        <v>32</v>
      </c>
      <c r="B34" s="25"/>
      <c r="C34" s="26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15"/>
      <c r="X34" s="15"/>
      <c r="Y34" s="29"/>
      <c r="Z34" s="38"/>
      <c r="AA34" s="25"/>
      <c r="AB34" s="45">
        <f t="shared" si="0"/>
        <v>0</v>
      </c>
      <c r="AC34" s="46" t="str">
        <f t="shared" si="1"/>
        <v xml:space="preserve"> </v>
      </c>
      <c r="AD34" s="47" t="str">
        <f t="shared" si="2"/>
        <v xml:space="preserve"> </v>
      </c>
      <c r="AE34" s="51" t="str">
        <f t="shared" si="3"/>
        <v xml:space="preserve"> </v>
      </c>
      <c r="AF34" s="45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5">
        <v>33</v>
      </c>
      <c r="B35" s="25"/>
      <c r="C35" s="26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15"/>
      <c r="X35" s="15"/>
      <c r="Y35" s="29"/>
      <c r="Z35" s="38"/>
      <c r="AA35" s="25"/>
      <c r="AB35" s="45">
        <f t="shared" si="0"/>
        <v>0</v>
      </c>
      <c r="AC35" s="46" t="str">
        <f t="shared" si="1"/>
        <v xml:space="preserve"> </v>
      </c>
      <c r="AD35" s="47" t="str">
        <f t="shared" si="2"/>
        <v xml:space="preserve"> </v>
      </c>
      <c r="AE35" s="51" t="str">
        <f t="shared" si="3"/>
        <v xml:space="preserve"> </v>
      </c>
      <c r="AF35" s="45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5">
        <v>34</v>
      </c>
      <c r="B36" s="25"/>
      <c r="C36" s="26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15"/>
      <c r="X36" s="15"/>
      <c r="Y36" s="29"/>
      <c r="Z36" s="38"/>
      <c r="AA36" s="25"/>
      <c r="AB36" s="45">
        <f t="shared" si="0"/>
        <v>0</v>
      </c>
      <c r="AC36" s="46" t="str">
        <f t="shared" si="1"/>
        <v xml:space="preserve"> </v>
      </c>
      <c r="AD36" s="47" t="str">
        <f t="shared" si="2"/>
        <v xml:space="preserve"> </v>
      </c>
      <c r="AE36" s="51" t="str">
        <f t="shared" si="3"/>
        <v xml:space="preserve"> </v>
      </c>
      <c r="AF36" s="45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5">
        <v>35</v>
      </c>
      <c r="B37" s="25"/>
      <c r="C37" s="26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15"/>
      <c r="X37" s="15"/>
      <c r="Y37" s="29"/>
      <c r="Z37" s="38"/>
      <c r="AA37" s="25"/>
      <c r="AB37" s="45">
        <f t="shared" si="0"/>
        <v>0</v>
      </c>
      <c r="AC37" s="46" t="str">
        <f t="shared" si="1"/>
        <v xml:space="preserve"> </v>
      </c>
      <c r="AD37" s="47" t="str">
        <f t="shared" si="2"/>
        <v xml:space="preserve"> </v>
      </c>
      <c r="AE37" s="48" t="str">
        <f t="shared" si="3"/>
        <v xml:space="preserve"> </v>
      </c>
      <c r="AF37" s="47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5">
        <v>36</v>
      </c>
      <c r="B38" s="25"/>
      <c r="C38" s="26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15"/>
      <c r="X38" s="15"/>
      <c r="Y38" s="29"/>
      <c r="Z38" s="38"/>
      <c r="AA38" s="25"/>
      <c r="AB38" s="45">
        <f t="shared" si="0"/>
        <v>0</v>
      </c>
      <c r="AC38" s="46" t="str">
        <f t="shared" si="1"/>
        <v xml:space="preserve"> </v>
      </c>
      <c r="AD38" s="47" t="str">
        <f t="shared" si="2"/>
        <v xml:space="preserve"> </v>
      </c>
      <c r="AE38" s="51" t="str">
        <f t="shared" si="3"/>
        <v xml:space="preserve"> </v>
      </c>
      <c r="AF38" s="45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5">
        <v>37</v>
      </c>
      <c r="B39" s="25"/>
      <c r="C39" s="26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15"/>
      <c r="X39" s="15"/>
      <c r="Y39" s="29"/>
      <c r="Z39" s="38"/>
      <c r="AA39" s="25"/>
      <c r="AB39" s="45">
        <f t="shared" si="0"/>
        <v>0</v>
      </c>
      <c r="AC39" s="46" t="str">
        <f t="shared" si="1"/>
        <v xml:space="preserve"> </v>
      </c>
      <c r="AD39" s="47" t="str">
        <f t="shared" si="2"/>
        <v xml:space="preserve"> </v>
      </c>
      <c r="AE39" s="48" t="str">
        <f t="shared" si="3"/>
        <v xml:space="preserve"> </v>
      </c>
      <c r="AF39" s="47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5">
        <v>38</v>
      </c>
      <c r="B40" s="25"/>
      <c r="C40" s="26"/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15"/>
      <c r="X40" s="15"/>
      <c r="Y40" s="29"/>
      <c r="Z40" s="38"/>
      <c r="AA40" s="25"/>
      <c r="AB40" s="47">
        <f t="shared" si="0"/>
        <v>0</v>
      </c>
      <c r="AC40" s="46" t="str">
        <f t="shared" si="1"/>
        <v xml:space="preserve"> </v>
      </c>
      <c r="AD40" s="47" t="str">
        <f t="shared" si="2"/>
        <v xml:space="preserve"> </v>
      </c>
      <c r="AE40" s="50" t="str">
        <f t="shared" si="3"/>
        <v xml:space="preserve"> </v>
      </c>
      <c r="AF40" s="49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5">
        <v>39</v>
      </c>
      <c r="B41" s="25"/>
      <c r="C41" s="26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15"/>
      <c r="X41" s="15"/>
      <c r="Y41" s="29"/>
      <c r="Z41" s="38"/>
      <c r="AA41" s="25"/>
      <c r="AB41" s="47">
        <f t="shared" si="0"/>
        <v>0</v>
      </c>
      <c r="AC41" s="46" t="str">
        <f t="shared" si="1"/>
        <v xml:space="preserve"> </v>
      </c>
      <c r="AD41" s="47" t="str">
        <f t="shared" si="2"/>
        <v xml:space="preserve"> </v>
      </c>
      <c r="AE41" s="51" t="str">
        <f t="shared" si="3"/>
        <v xml:space="preserve"> </v>
      </c>
      <c r="AF41" s="47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5">
        <v>40</v>
      </c>
      <c r="B42" s="33"/>
      <c r="C42" s="30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3"/>
      <c r="X42" s="33"/>
      <c r="Y42" s="34"/>
      <c r="Z42" s="39"/>
      <c r="AA42" s="40"/>
      <c r="AB42" s="49">
        <f t="shared" si="0"/>
        <v>0</v>
      </c>
      <c r="AC42" s="52" t="str">
        <f t="shared" si="1"/>
        <v xml:space="preserve"> </v>
      </c>
      <c r="AD42" s="53" t="str">
        <f t="shared" si="2"/>
        <v xml:space="preserve"> </v>
      </c>
      <c r="AE42" s="54" t="str">
        <f t="shared" si="3"/>
        <v xml:space="preserve"> </v>
      </c>
      <c r="AF42" s="49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5">
        <f>SUM(Z3:Z42)</f>
        <v>0</v>
      </c>
      <c r="AA43" s="55">
        <f>SUM(AA3:AA42)</f>
        <v>0</v>
      </c>
      <c r="AB43" s="55">
        <f>SUM(AB3:AB42)</f>
        <v>0</v>
      </c>
      <c r="AC43" s="55">
        <f>SUM(AC3:AC42)</f>
        <v>0</v>
      </c>
      <c r="AD43" s="55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6"/>
      <c r="B1" s="56"/>
      <c r="C1" s="56"/>
      <c r="D1" s="56"/>
      <c r="E1" s="56"/>
      <c r="F1" s="56"/>
      <c r="G1" s="56"/>
      <c r="H1" s="56"/>
      <c r="I1" s="57"/>
      <c r="J1" s="56"/>
      <c r="K1" s="57"/>
      <c r="L1" s="57"/>
      <c r="M1" s="57"/>
      <c r="N1" s="57"/>
      <c r="O1" s="56"/>
      <c r="P1" s="56"/>
      <c r="Q1" s="56"/>
      <c r="R1" s="56"/>
      <c r="S1" s="56"/>
      <c r="T1" s="56"/>
      <c r="U1" s="56"/>
      <c r="V1" s="56"/>
    </row>
    <row r="2" spans="1:22" ht="134.25" customHeight="1" thickTop="1" thickBot="1" x14ac:dyDescent="0.25">
      <c r="A2" s="176" t="s">
        <v>25</v>
      </c>
      <c r="B2" s="177"/>
      <c r="C2" s="58" t="str">
        <f>'оцене ученика'!D2</f>
        <v>Српски језик и књижевност</v>
      </c>
      <c r="D2" s="59" t="str">
        <f>'оцене ученика'!E2</f>
        <v xml:space="preserve">Eнглески  језик </v>
      </c>
      <c r="E2" s="59" t="str">
        <f>'оцене ученика'!F2</f>
        <v>Физичко васпитање</v>
      </c>
      <c r="F2" s="59" t="str">
        <f>'оцене ученика'!G2</f>
        <v>Математика</v>
      </c>
      <c r="G2" s="59" t="str">
        <f>'оцене ученика'!H2</f>
        <v>Екологија и заштита животне средине</v>
      </c>
      <c r="H2" s="60" t="str">
        <f>'оцене ученика'!I2</f>
        <v>Географија</v>
      </c>
      <c r="I2" s="61" t="str">
        <f>'оцене ученика'!J2</f>
        <v>Социологија са правима грађана</v>
      </c>
      <c r="J2" s="60" t="str">
        <f>'оцене ученика'!K2</f>
        <v>Комерцијално познавање робе</v>
      </c>
      <c r="K2" s="61" t="str">
        <f>'оцене ученика'!L2</f>
        <v>Набавка и физичка дистрибуција</v>
      </c>
      <c r="L2" s="62" t="str">
        <f>'оцене ученика'!M2</f>
        <v xml:space="preserve">Психологија потрошача </v>
      </c>
      <c r="M2" s="62" t="str">
        <f>'оцене ученика'!N2</f>
        <v>Предузетништво</v>
      </c>
      <c r="N2" s="62" t="str">
        <f>'оцене ученика'!O2</f>
        <v>Практична настава</v>
      </c>
      <c r="O2" s="59" t="str">
        <f>'оцене ученика'!P2</f>
        <v>Музичка култура</v>
      </c>
      <c r="P2" s="59">
        <f>'оцене ученика'!Q2</f>
        <v>0</v>
      </c>
      <c r="Q2" s="59">
        <f>'оцене ученика'!R2</f>
        <v>0</v>
      </c>
      <c r="R2" s="59">
        <f>'оцене ученика'!S2</f>
        <v>0</v>
      </c>
      <c r="S2" s="59">
        <f>'оцене ученика'!T2</f>
        <v>0</v>
      </c>
      <c r="T2" s="59">
        <f>'оцене ученика'!U2</f>
        <v>0</v>
      </c>
      <c r="U2" s="63">
        <f>'оцене ученика'!V2</f>
        <v>0</v>
      </c>
      <c r="V2" s="56"/>
    </row>
    <row r="3" spans="1:22" s="5" customFormat="1" ht="13.5" thickTop="1" x14ac:dyDescent="0.2">
      <c r="A3" s="64" t="s">
        <v>15</v>
      </c>
      <c r="B3" s="65">
        <v>5</v>
      </c>
      <c r="C3" s="66">
        <f>COUNTIF('оцене ученика'!D$3:D$42,$B3)</f>
        <v>0</v>
      </c>
      <c r="D3" s="67">
        <f>COUNTIF('оцене ученика'!E$3:E$42,$B3)</f>
        <v>0</v>
      </c>
      <c r="E3" s="67">
        <f>COUNTIF('оцене ученика'!F$3:F$42,$B3)</f>
        <v>0</v>
      </c>
      <c r="F3" s="67">
        <f>COUNTIF('оцене ученика'!G$3:G$42,$B3)</f>
        <v>0</v>
      </c>
      <c r="G3" s="67">
        <f>COUNTIF('оцене ученика'!H$3:H$42,$B3)</f>
        <v>0</v>
      </c>
      <c r="H3" s="67">
        <f>COUNTIF('оцене ученика'!I$3:I$42,$B3)</f>
        <v>0</v>
      </c>
      <c r="I3" s="67">
        <f>COUNTIF('оцене ученика'!J$3:J$42,$B3)</f>
        <v>0</v>
      </c>
      <c r="J3" s="67">
        <f>COUNTIF('оцене ученика'!K$3:K$42,$B3)</f>
        <v>0</v>
      </c>
      <c r="K3" s="67">
        <f>COUNTIF('оцене ученика'!L$3:L$42,$B3)</f>
        <v>0</v>
      </c>
      <c r="L3" s="67">
        <f>COUNTIF('оцене ученика'!M$3:M$42,$B3)</f>
        <v>0</v>
      </c>
      <c r="M3" s="67">
        <f>COUNTIF('оцене ученика'!N$3:N$42,$B3)</f>
        <v>0</v>
      </c>
      <c r="N3" s="67">
        <f>COUNTIF('оцене ученика'!O$3:O$42,$B3)</f>
        <v>0</v>
      </c>
      <c r="O3" s="67">
        <f>COUNTIF('оцене ученика'!P$3:P$42,$B3)</f>
        <v>0</v>
      </c>
      <c r="P3" s="67">
        <f>COUNTIF('оцене ученика'!Q$3:Q$42,$B3)</f>
        <v>0</v>
      </c>
      <c r="Q3" s="67">
        <f>COUNTIF('оцене ученика'!R$3:R$42,$B3)</f>
        <v>0</v>
      </c>
      <c r="R3" s="67">
        <f>COUNTIF('оцене ученика'!S$3:S$42,$B3)</f>
        <v>0</v>
      </c>
      <c r="S3" s="67">
        <f>COUNTIF('оцене ученика'!T$3:T$42,$B3)</f>
        <v>0</v>
      </c>
      <c r="T3" s="67">
        <f>COUNTIF('оцене ученика'!U$3:U$42,$B3)</f>
        <v>0</v>
      </c>
      <c r="U3" s="65">
        <f>COUNTIF('оцене ученика'!V$3:V$42,$B3)</f>
        <v>0</v>
      </c>
      <c r="V3" s="68"/>
    </row>
    <row r="4" spans="1:22" s="5" customFormat="1" x14ac:dyDescent="0.2">
      <c r="A4" s="69" t="s">
        <v>16</v>
      </c>
      <c r="B4" s="70">
        <v>4</v>
      </c>
      <c r="C4" s="71">
        <f>COUNTIF('оцене ученика'!D$3:D$42,$B4)</f>
        <v>0</v>
      </c>
      <c r="D4" s="72">
        <f>COUNTIF('оцене ученика'!E$3:E$42,$B4)</f>
        <v>0</v>
      </c>
      <c r="E4" s="72">
        <f>COUNTIF('оцене ученика'!F$3:F$42,$B4)</f>
        <v>0</v>
      </c>
      <c r="F4" s="72">
        <f>COUNTIF('оцене ученика'!G$3:G$42,$B4)</f>
        <v>0</v>
      </c>
      <c r="G4" s="72">
        <f>COUNTIF('оцене ученика'!H$3:H$42,$B4)</f>
        <v>0</v>
      </c>
      <c r="H4" s="72">
        <f>COUNTIF('оцене ученика'!I$3:I$42,$B4)</f>
        <v>0</v>
      </c>
      <c r="I4" s="72">
        <f>COUNTIF('оцене ученика'!J$3:J$42,$B4)</f>
        <v>0</v>
      </c>
      <c r="J4" s="72">
        <f>COUNTIF('оцене ученика'!K$3:K$42,$B4)</f>
        <v>0</v>
      </c>
      <c r="K4" s="72">
        <f>COUNTIF('оцене ученика'!L$3:L$42,$B4)</f>
        <v>0</v>
      </c>
      <c r="L4" s="72">
        <f>COUNTIF('оцене ученика'!M$3:M$42,$B4)</f>
        <v>0</v>
      </c>
      <c r="M4" s="72">
        <f>COUNTIF('оцене ученика'!N$3:N$42,$B4)</f>
        <v>0</v>
      </c>
      <c r="N4" s="72">
        <f>COUNTIF('оцене ученика'!O$3:O$42,$B4)</f>
        <v>0</v>
      </c>
      <c r="O4" s="72">
        <f>COUNTIF('оцене ученика'!P$3:P$42,$B4)</f>
        <v>0</v>
      </c>
      <c r="P4" s="72">
        <f>COUNTIF('оцене ученика'!Q$3:Q$42,$B4)</f>
        <v>0</v>
      </c>
      <c r="Q4" s="72">
        <f>COUNTIF('оцене ученика'!R$3:R$42,$B4)</f>
        <v>0</v>
      </c>
      <c r="R4" s="72">
        <f>COUNTIF('оцене ученика'!S$3:S$42,$B4)</f>
        <v>0</v>
      </c>
      <c r="S4" s="72">
        <f>COUNTIF('оцене ученика'!T$3:T$42,$B4)</f>
        <v>0</v>
      </c>
      <c r="T4" s="72">
        <f>COUNTIF('оцене ученика'!U$3:U$42,$B4)</f>
        <v>0</v>
      </c>
      <c r="U4" s="70">
        <f>COUNTIF('оцене ученика'!V$3:V$42,$B4)</f>
        <v>0</v>
      </c>
      <c r="V4" s="68"/>
    </row>
    <row r="5" spans="1:22" s="5" customFormat="1" x14ac:dyDescent="0.2">
      <c r="A5" s="73" t="s">
        <v>14</v>
      </c>
      <c r="B5" s="70">
        <v>3</v>
      </c>
      <c r="C5" s="71">
        <f>COUNTIF('оцене ученика'!D$3:D$42,$B5)</f>
        <v>0</v>
      </c>
      <c r="D5" s="72">
        <f>COUNTIF('оцене ученика'!E$3:E$42,$B5)</f>
        <v>0</v>
      </c>
      <c r="E5" s="72">
        <f>COUNTIF('оцене ученика'!F$3:F$42,$B5)</f>
        <v>0</v>
      </c>
      <c r="F5" s="72">
        <f>COUNTIF('оцене ученика'!G$3:G$42,$B5)</f>
        <v>0</v>
      </c>
      <c r="G5" s="72">
        <f>COUNTIF('оцене ученика'!H$3:H$42,$B5)</f>
        <v>0</v>
      </c>
      <c r="H5" s="72">
        <f>COUNTIF('оцене ученика'!I$3:I$42,$B5)</f>
        <v>0</v>
      </c>
      <c r="I5" s="72">
        <f>COUNTIF('оцене ученика'!J$3:J$42,$B5)</f>
        <v>0</v>
      </c>
      <c r="J5" s="72">
        <f>COUNTIF('оцене ученика'!K$3:K$42,$B5)</f>
        <v>0</v>
      </c>
      <c r="K5" s="72">
        <f>COUNTIF('оцене ученика'!L$3:L$42,$B5)</f>
        <v>0</v>
      </c>
      <c r="L5" s="72">
        <f>COUNTIF('оцене ученика'!M$3:M$42,$B5)</f>
        <v>0</v>
      </c>
      <c r="M5" s="72">
        <f>COUNTIF('оцене ученика'!N$3:N$42,$B5)</f>
        <v>0</v>
      </c>
      <c r="N5" s="72">
        <f>COUNTIF('оцене ученика'!O$3:O$42,$B5)</f>
        <v>0</v>
      </c>
      <c r="O5" s="72">
        <f>COUNTIF('оцене ученика'!P$3:P$42,$B5)</f>
        <v>0</v>
      </c>
      <c r="P5" s="72">
        <f>COUNTIF('оцене ученика'!Q$3:Q$42,$B5)</f>
        <v>0</v>
      </c>
      <c r="Q5" s="72">
        <f>COUNTIF('оцене ученика'!R$3:R$42,$B5)</f>
        <v>0</v>
      </c>
      <c r="R5" s="72">
        <f>COUNTIF('оцене ученика'!S$3:S$42,$B5)</f>
        <v>0</v>
      </c>
      <c r="S5" s="72">
        <f>COUNTIF('оцене ученика'!T$3:T$42,$B5)</f>
        <v>0</v>
      </c>
      <c r="T5" s="72">
        <f>COUNTIF('оцене ученика'!U$3:U$42,$B5)</f>
        <v>0</v>
      </c>
      <c r="U5" s="70">
        <f>COUNTIF('оцене ученика'!V$3:V$42,$B5)</f>
        <v>0</v>
      </c>
      <c r="V5" s="68"/>
    </row>
    <row r="6" spans="1:22" s="5" customFormat="1" ht="13.5" thickBot="1" x14ac:dyDescent="0.25">
      <c r="A6" s="74" t="s">
        <v>17</v>
      </c>
      <c r="B6" s="75">
        <v>2</v>
      </c>
      <c r="C6" s="71">
        <f>COUNTIF('оцене ученика'!D$3:D$42,$B6)</f>
        <v>0</v>
      </c>
      <c r="D6" s="72">
        <f>COUNTIF('оцене ученика'!E$3:E$42,$B6)</f>
        <v>0</v>
      </c>
      <c r="E6" s="76">
        <f>COUNTIF('оцене ученика'!F$3:F$42,$B6)</f>
        <v>0</v>
      </c>
      <c r="F6" s="72">
        <f>COUNTIF('оцене ученика'!G$3:G$42,$B6)</f>
        <v>0</v>
      </c>
      <c r="G6" s="72">
        <f>COUNTIF('оцене ученика'!H$3:H$42,$B6)</f>
        <v>0</v>
      </c>
      <c r="H6" s="72">
        <f>COUNTIF('оцене ученика'!I$3:I$42,$B6)</f>
        <v>0</v>
      </c>
      <c r="I6" s="72">
        <f>COUNTIF('оцене ученика'!J$3:J$42,$B6)</f>
        <v>0</v>
      </c>
      <c r="J6" s="72">
        <f>COUNTIF('оцене ученика'!K$3:K$42,$B6)</f>
        <v>0</v>
      </c>
      <c r="K6" s="72">
        <f>COUNTIF('оцене ученика'!L$3:L$42,$B6)</f>
        <v>0</v>
      </c>
      <c r="L6" s="72">
        <f>COUNTIF('оцене ученика'!M$3:M$42,$B6)</f>
        <v>0</v>
      </c>
      <c r="M6" s="72">
        <f>COUNTIF('оцене ученика'!N$3:N$42,$B6)</f>
        <v>0</v>
      </c>
      <c r="N6" s="72">
        <f>COUNTIF('оцене ученика'!O$3:O$42,$B6)</f>
        <v>0</v>
      </c>
      <c r="O6" s="72">
        <f>COUNTIF('оцене ученика'!P$3:P$42,$B6)</f>
        <v>0</v>
      </c>
      <c r="P6" s="72">
        <f>COUNTIF('оцене ученика'!Q$3:Q$42,$B6)</f>
        <v>0</v>
      </c>
      <c r="Q6" s="72">
        <f>COUNTIF('оцене ученика'!R$3:R$42,$B6)</f>
        <v>0</v>
      </c>
      <c r="R6" s="72">
        <f>COUNTIF('оцене ученика'!S$3:S$42,$B6)</f>
        <v>0</v>
      </c>
      <c r="S6" s="72">
        <f>COUNTIF('оцене ученика'!T$3:T$42,$B6)</f>
        <v>0</v>
      </c>
      <c r="T6" s="72">
        <f>COUNTIF('оцене ученика'!U$3:U$42,$B6)</f>
        <v>0</v>
      </c>
      <c r="U6" s="70">
        <f>COUNTIF('оцене ученика'!V$3:V$42,$B6)</f>
        <v>0</v>
      </c>
      <c r="V6" s="68"/>
    </row>
    <row r="7" spans="1:22" s="6" customFormat="1" ht="14.25" thickTop="1" thickBot="1" x14ac:dyDescent="0.25">
      <c r="A7" s="178" t="s">
        <v>39</v>
      </c>
      <c r="B7" s="179"/>
      <c r="C7" s="77">
        <f>SUM(C3:C6)</f>
        <v>0</v>
      </c>
      <c r="D7" s="78">
        <f t="shared" ref="D7:U7" si="0">SUM(D3:D6)</f>
        <v>0</v>
      </c>
      <c r="E7" s="79">
        <f t="shared" si="0"/>
        <v>0</v>
      </c>
      <c r="F7" s="78">
        <f t="shared" si="0"/>
        <v>0</v>
      </c>
      <c r="G7" s="78">
        <f t="shared" si="0"/>
        <v>0</v>
      </c>
      <c r="H7" s="78">
        <f t="shared" si="0"/>
        <v>0</v>
      </c>
      <c r="I7" s="78">
        <f t="shared" si="0"/>
        <v>0</v>
      </c>
      <c r="J7" s="78">
        <f t="shared" si="0"/>
        <v>0</v>
      </c>
      <c r="K7" s="78">
        <f t="shared" si="0"/>
        <v>0</v>
      </c>
      <c r="L7" s="78">
        <f t="shared" si="0"/>
        <v>0</v>
      </c>
      <c r="M7" s="78">
        <f t="shared" si="0"/>
        <v>0</v>
      </c>
      <c r="N7" s="78">
        <f t="shared" si="0"/>
        <v>0</v>
      </c>
      <c r="O7" s="78">
        <f t="shared" si="0"/>
        <v>0</v>
      </c>
      <c r="P7" s="78">
        <f t="shared" si="0"/>
        <v>0</v>
      </c>
      <c r="Q7" s="78">
        <f t="shared" si="0"/>
        <v>0</v>
      </c>
      <c r="R7" s="78">
        <f t="shared" si="0"/>
        <v>0</v>
      </c>
      <c r="S7" s="78">
        <f t="shared" si="0"/>
        <v>0</v>
      </c>
      <c r="T7" s="78">
        <f t="shared" si="0"/>
        <v>0</v>
      </c>
      <c r="U7" s="80">
        <f t="shared" si="0"/>
        <v>0</v>
      </c>
      <c r="V7" s="81"/>
    </row>
    <row r="8" spans="1:22" s="6" customFormat="1" ht="13.5" thickTop="1" x14ac:dyDescent="0.2">
      <c r="A8" s="82" t="s">
        <v>18</v>
      </c>
      <c r="B8" s="83">
        <v>1</v>
      </c>
      <c r="C8" s="84">
        <f>COUNTIF('оцене ученика'!D$3:D$42,$B8)</f>
        <v>0</v>
      </c>
      <c r="D8" s="85">
        <f>COUNTIF('оцене ученика'!E$3:E$42,$B8)</f>
        <v>0</v>
      </c>
      <c r="E8" s="85">
        <f>COUNTIF('оцене ученика'!F$3:F$42,$B8)</f>
        <v>0</v>
      </c>
      <c r="F8" s="85">
        <f>COUNTIF('оцене ученика'!G$3:G$42,$B8)</f>
        <v>0</v>
      </c>
      <c r="G8" s="85">
        <f>COUNTIF('оцене ученика'!H$3:H$42,$B8)</f>
        <v>0</v>
      </c>
      <c r="H8" s="85">
        <f>COUNTIF('оцене ученика'!I$3:I$42,$B8)</f>
        <v>0</v>
      </c>
      <c r="I8" s="85">
        <f>COUNTIF('оцене ученика'!J$3:J$42,$B8)</f>
        <v>0</v>
      </c>
      <c r="J8" s="85">
        <f>COUNTIF('оцене ученика'!K$3:K$42,$B8)</f>
        <v>0</v>
      </c>
      <c r="K8" s="85">
        <f>COUNTIF('оцене ученика'!L$3:L$42,$B8)</f>
        <v>0</v>
      </c>
      <c r="L8" s="85">
        <f>COUNTIF('оцене ученика'!M$3:M$42,$B8)</f>
        <v>0</v>
      </c>
      <c r="M8" s="85">
        <f>COUNTIF('оцене ученика'!N$3:N$42,$B8)</f>
        <v>0</v>
      </c>
      <c r="N8" s="85">
        <f>COUNTIF('оцене ученика'!O$3:O$42,$B8)</f>
        <v>0</v>
      </c>
      <c r="O8" s="85">
        <f>COUNTIF('оцене ученика'!P$3:P$42,$B8)</f>
        <v>0</v>
      </c>
      <c r="P8" s="85">
        <f>COUNTIF('оцене ученика'!Q$3:Q$42,$B8)</f>
        <v>0</v>
      </c>
      <c r="Q8" s="85">
        <f>COUNTIF('оцене ученика'!R$3:R$42,$B8)</f>
        <v>0</v>
      </c>
      <c r="R8" s="85">
        <f>COUNTIF('оцене ученика'!S$3:S$42,$B8)</f>
        <v>0</v>
      </c>
      <c r="S8" s="85">
        <f>COUNTIF('оцене ученика'!T$3:T$42,$B8)</f>
        <v>0</v>
      </c>
      <c r="T8" s="85">
        <f>COUNTIF('оцене ученика'!U$3:U$42,$B8)</f>
        <v>0</v>
      </c>
      <c r="U8" s="83">
        <f>COUNTIF('оцене ученика'!V$3:V$42,$B8)</f>
        <v>0</v>
      </c>
      <c r="V8" s="81"/>
    </row>
    <row r="9" spans="1:22" s="6" customFormat="1" ht="13.5" thickBot="1" x14ac:dyDescent="0.25">
      <c r="A9" s="86" t="s">
        <v>19</v>
      </c>
      <c r="B9" s="87">
        <v>0</v>
      </c>
      <c r="C9" s="88">
        <f>COUNTIF('оцене ученика'!D$3:D$42,$B9)</f>
        <v>0</v>
      </c>
      <c r="D9" s="89">
        <f>COUNTIF('оцене ученика'!E$3:E$42,$B9)</f>
        <v>0</v>
      </c>
      <c r="E9" s="89">
        <f>COUNTIF('оцене ученика'!F$3:F$42,$B9)</f>
        <v>0</v>
      </c>
      <c r="F9" s="89">
        <f>COUNTIF('оцене ученика'!G$3:G$42,$B9)</f>
        <v>0</v>
      </c>
      <c r="G9" s="89">
        <f>COUNTIF('оцене ученика'!H$3:H$42,$B9)</f>
        <v>0</v>
      </c>
      <c r="H9" s="89">
        <f>COUNTIF('оцене ученика'!I$3:I$42,$B9)</f>
        <v>0</v>
      </c>
      <c r="I9" s="89">
        <f>COUNTIF('оцене ученика'!J$3:J$42,$B9)</f>
        <v>0</v>
      </c>
      <c r="J9" s="89">
        <f>COUNTIF('оцене ученика'!K$3:K$42,$B9)</f>
        <v>0</v>
      </c>
      <c r="K9" s="89">
        <f>COUNTIF('оцене ученика'!L$3:L$42,$B9)</f>
        <v>0</v>
      </c>
      <c r="L9" s="89">
        <f>COUNTIF('оцене ученика'!M$3:M$42,$B9)</f>
        <v>0</v>
      </c>
      <c r="M9" s="89">
        <f>COUNTIF('оцене ученика'!N$3:N$42,$B9)</f>
        <v>0</v>
      </c>
      <c r="N9" s="89">
        <f>COUNTIF('оцене ученика'!O$3:O$42,$B9)</f>
        <v>0</v>
      </c>
      <c r="O9" s="89">
        <f>COUNTIF('оцене ученика'!P$3:P$42,$B9)</f>
        <v>0</v>
      </c>
      <c r="P9" s="89">
        <f>COUNTIF('оцене ученика'!Q$3:Q$42,$B9)</f>
        <v>0</v>
      </c>
      <c r="Q9" s="89">
        <f>COUNTIF('оцене ученика'!R$3:R$42,$B9)</f>
        <v>0</v>
      </c>
      <c r="R9" s="89">
        <f>COUNTIF('оцене ученика'!S$3:S$42,$B9)</f>
        <v>0</v>
      </c>
      <c r="S9" s="89">
        <f>COUNTIF('оцене ученика'!T$3:T$42,$B9)</f>
        <v>0</v>
      </c>
      <c r="T9" s="89">
        <f>COUNTIF('оцене ученика'!U$3:U$42,$B9)</f>
        <v>0</v>
      </c>
      <c r="U9" s="90">
        <f>COUNTIF('оцене ученика'!V$3:V$42,$B9)</f>
        <v>0</v>
      </c>
      <c r="V9" s="81"/>
    </row>
    <row r="10" spans="1:22" s="6" customFormat="1" ht="14.25" thickTop="1" thickBot="1" x14ac:dyDescent="0.25">
      <c r="A10" s="180" t="s">
        <v>40</v>
      </c>
      <c r="B10" s="181"/>
      <c r="C10" s="91">
        <f>SUM(C7:C9)</f>
        <v>0</v>
      </c>
      <c r="D10" s="92">
        <f t="shared" ref="D10:U10" si="1">SUM(D7:D9)</f>
        <v>0</v>
      </c>
      <c r="E10" s="79">
        <f t="shared" si="1"/>
        <v>0</v>
      </c>
      <c r="F10" s="79">
        <f t="shared" si="1"/>
        <v>0</v>
      </c>
      <c r="G10" s="79">
        <f t="shared" si="1"/>
        <v>0</v>
      </c>
      <c r="H10" s="79">
        <f t="shared" si="1"/>
        <v>0</v>
      </c>
      <c r="I10" s="79">
        <f t="shared" si="1"/>
        <v>0</v>
      </c>
      <c r="J10" s="79">
        <f t="shared" si="1"/>
        <v>0</v>
      </c>
      <c r="K10" s="79">
        <f t="shared" si="1"/>
        <v>0</v>
      </c>
      <c r="L10" s="79">
        <f t="shared" si="1"/>
        <v>0</v>
      </c>
      <c r="M10" s="79">
        <f t="shared" si="1"/>
        <v>0</v>
      </c>
      <c r="N10" s="79">
        <f t="shared" si="1"/>
        <v>0</v>
      </c>
      <c r="O10" s="79">
        <f t="shared" si="1"/>
        <v>0</v>
      </c>
      <c r="P10" s="79">
        <f t="shared" si="1"/>
        <v>0</v>
      </c>
      <c r="Q10" s="79">
        <f t="shared" si="1"/>
        <v>0</v>
      </c>
      <c r="R10" s="79">
        <f t="shared" si="1"/>
        <v>0</v>
      </c>
      <c r="S10" s="79">
        <f t="shared" si="1"/>
        <v>0</v>
      </c>
      <c r="T10" s="79">
        <f t="shared" si="1"/>
        <v>0</v>
      </c>
      <c r="U10" s="93">
        <f t="shared" si="1"/>
        <v>0</v>
      </c>
      <c r="V10" s="81"/>
    </row>
    <row r="11" spans="1:22" s="6" customFormat="1" ht="14.25" thickTop="1" thickBot="1" x14ac:dyDescent="0.25">
      <c r="A11" s="178" t="s">
        <v>41</v>
      </c>
      <c r="B11" s="179"/>
      <c r="C11" s="94" t="e">
        <f>SUM('оцене ученика'!D3:D42)/SUM(C7:C8)</f>
        <v>#DIV/0!</v>
      </c>
      <c r="D11" s="95" t="e">
        <f>SUM('оцене ученика'!E3:E42)/SUM(D7:D8)</f>
        <v>#DIV/0!</v>
      </c>
      <c r="E11" s="95" t="e">
        <f>SUM('оцене ученика'!F3:F42)/SUM(E7:E8)</f>
        <v>#DIV/0!</v>
      </c>
      <c r="F11" s="95" t="e">
        <f>SUM('оцене ученика'!G3:G42)/SUM(F7:F8)</f>
        <v>#DIV/0!</v>
      </c>
      <c r="G11" s="95" t="e">
        <f>SUM('оцене ученика'!H3:H42)/SUM(G7:G8)</f>
        <v>#DIV/0!</v>
      </c>
      <c r="H11" s="95" t="e">
        <f>SUM('оцене ученика'!I3:I42)/SUM(H7:H8)</f>
        <v>#DIV/0!</v>
      </c>
      <c r="I11" s="95" t="e">
        <f>SUM('оцене ученика'!J3:J42)/SUM(I7:I8)</f>
        <v>#DIV/0!</v>
      </c>
      <c r="J11" s="95" t="e">
        <f>SUM('оцене ученика'!K3:K42)/SUM(J7:J8)</f>
        <v>#DIV/0!</v>
      </c>
      <c r="K11" s="95" t="e">
        <f>SUM('оцене ученика'!L3:L42)/SUM(K7:K8)</f>
        <v>#DIV/0!</v>
      </c>
      <c r="L11" s="95" t="e">
        <f>SUM('оцене ученика'!M3:M42)/SUM(L7:L8)</f>
        <v>#DIV/0!</v>
      </c>
      <c r="M11" s="95" t="e">
        <f>SUM('оцене ученика'!N3:N42)/SUM(M7:M8)</f>
        <v>#DIV/0!</v>
      </c>
      <c r="N11" s="95" t="e">
        <f>SUM('оцене ученика'!O3:O42)/SUM(N7:N8)</f>
        <v>#DIV/0!</v>
      </c>
      <c r="O11" s="95" t="e">
        <f>SUM('оцене ученика'!P3:P42)/SUM(O7:O8)</f>
        <v>#DIV/0!</v>
      </c>
      <c r="P11" s="95" t="e">
        <f>SUM('оцене ученика'!Q3:Q42)/SUM(P7:P8)</f>
        <v>#DIV/0!</v>
      </c>
      <c r="Q11" s="95" t="e">
        <f>SUM('оцене ученика'!R3:R42)/SUM(Q7:Q8)</f>
        <v>#DIV/0!</v>
      </c>
      <c r="R11" s="95" t="e">
        <f>SUM('оцене ученика'!S3:S42)/SUM(R7:R8)</f>
        <v>#DIV/0!</v>
      </c>
      <c r="S11" s="95" t="e">
        <f>SUM('оцене ученика'!T3:T42)/SUM(S7:S8)</f>
        <v>#DIV/0!</v>
      </c>
      <c r="T11" s="95" t="e">
        <f>SUM('оцене ученика'!U3:U42)/SUM(T7:T8)</f>
        <v>#DIV/0!</v>
      </c>
      <c r="U11" s="96" t="e">
        <f>SUM('оцене ученика'!V3:V42)/SUM(U7:U8)</f>
        <v>#DIV/0!</v>
      </c>
      <c r="V11" s="81"/>
    </row>
    <row r="12" spans="1:22" s="5" customFormat="1" ht="13.5" thickTop="1" x14ac:dyDescent="0.2">
      <c r="A12" s="68"/>
      <c r="B12" s="68"/>
      <c r="C12" s="56"/>
      <c r="D12" s="56"/>
      <c r="E12" s="56"/>
      <c r="F12" s="56"/>
      <c r="G12" s="56"/>
      <c r="H12" s="56"/>
      <c r="I12" s="56"/>
      <c r="J12" s="56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</row>
    <row r="13" spans="1:22" s="5" customFormat="1" x14ac:dyDescent="0.2">
      <c r="A13" s="68"/>
      <c r="B13" s="68"/>
      <c r="C13" s="56"/>
      <c r="D13" s="56"/>
      <c r="E13" s="56"/>
      <c r="F13" s="56"/>
      <c r="G13" s="56"/>
      <c r="H13" s="56"/>
      <c r="I13" s="56"/>
      <c r="J13" s="56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22" s="5" customFormat="1" x14ac:dyDescent="0.2">
      <c r="A14" s="68"/>
      <c r="B14" s="68"/>
      <c r="C14" s="56"/>
      <c r="D14" s="56"/>
      <c r="E14" s="56"/>
      <c r="F14" s="56"/>
      <c r="G14" s="56"/>
      <c r="H14" s="56"/>
      <c r="I14" s="56"/>
      <c r="J14" s="56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2:13" ht="13.5" thickBot="1" x14ac:dyDescent="0.25">
      <c r="B2" s="182" t="s">
        <v>46</v>
      </c>
      <c r="C2" s="182"/>
      <c r="D2" s="182"/>
      <c r="E2" s="56"/>
      <c r="F2" s="56" t="s">
        <v>56</v>
      </c>
      <c r="G2" s="56"/>
      <c r="H2" s="56"/>
      <c r="I2" s="56"/>
      <c r="J2" s="56"/>
      <c r="K2" s="56"/>
      <c r="L2" s="56"/>
      <c r="M2" s="56"/>
    </row>
    <row r="3" spans="2:13" ht="14.25" thickTop="1" thickBot="1" x14ac:dyDescent="0.25">
      <c r="B3" s="97" t="s">
        <v>45</v>
      </c>
      <c r="C3" s="98" t="s">
        <v>20</v>
      </c>
      <c r="D3" s="99" t="s">
        <v>21</v>
      </c>
      <c r="E3" s="56"/>
      <c r="F3" s="100" t="s">
        <v>26</v>
      </c>
      <c r="G3" s="101"/>
      <c r="H3" s="102" t="s">
        <v>20</v>
      </c>
      <c r="I3" s="187" t="s">
        <v>54</v>
      </c>
      <c r="J3" s="188"/>
      <c r="K3" s="189"/>
      <c r="L3" s="56"/>
      <c r="M3" s="56"/>
    </row>
    <row r="4" spans="2:13" ht="14.25" thickTop="1" thickBot="1" x14ac:dyDescent="0.25">
      <c r="B4" s="103" t="s">
        <v>40</v>
      </c>
      <c r="C4" s="104">
        <f>C9+C13+C14</f>
        <v>0</v>
      </c>
      <c r="D4" s="105"/>
      <c r="E4" s="56"/>
      <c r="F4" s="106" t="s">
        <v>27</v>
      </c>
      <c r="G4" s="107">
        <v>5</v>
      </c>
      <c r="H4" s="108">
        <f>COUNTIF('оцене ученика'!$Y$3:Y$42,G4)</f>
        <v>0</v>
      </c>
      <c r="I4" s="190"/>
      <c r="J4" s="191"/>
      <c r="K4" s="192"/>
      <c r="L4" s="56"/>
      <c r="M4" s="56"/>
    </row>
    <row r="5" spans="2:13" ht="13.5" thickTop="1" x14ac:dyDescent="0.2">
      <c r="B5" s="109" t="s">
        <v>15</v>
      </c>
      <c r="C5" s="110">
        <f>COUNTIF('оцене ученика'!$AF$3:$AF$42,B5)</f>
        <v>0</v>
      </c>
      <c r="D5" s="111" t="e">
        <f>C5*100/COUNT('оцене ученика'!$AE$3:$AE$42)</f>
        <v>#DIV/0!</v>
      </c>
      <c r="E5" s="56"/>
      <c r="F5" s="112" t="s">
        <v>28</v>
      </c>
      <c r="G5" s="113">
        <v>4</v>
      </c>
      <c r="H5" s="114">
        <f>COUNTIF('оцене ученика'!$Y$3:Y$42,G5)</f>
        <v>0</v>
      </c>
      <c r="I5" s="193" t="s">
        <v>50</v>
      </c>
      <c r="J5" s="194"/>
      <c r="K5" s="195"/>
      <c r="L5" s="56"/>
      <c r="M5" s="56"/>
    </row>
    <row r="6" spans="2:13" x14ac:dyDescent="0.2">
      <c r="B6" s="115" t="s">
        <v>16</v>
      </c>
      <c r="C6" s="116">
        <f>COUNTIF('оцене ученика'!$AF$3:$AF$42,B6)</f>
        <v>0</v>
      </c>
      <c r="D6" s="117" t="e">
        <f>C6*100/COUNT('оцене ученика'!$AE$3:$AE$42)</f>
        <v>#DIV/0!</v>
      </c>
      <c r="E6" s="56"/>
      <c r="F6" s="112" t="s">
        <v>29</v>
      </c>
      <c r="G6" s="113">
        <v>3</v>
      </c>
      <c r="H6" s="114">
        <f>COUNTIF('оцене ученика'!$Y$3:Y$42,G6)</f>
        <v>0</v>
      </c>
      <c r="I6" s="193" t="s">
        <v>51</v>
      </c>
      <c r="J6" s="194"/>
      <c r="K6" s="195"/>
      <c r="L6" s="56"/>
      <c r="M6" s="56"/>
    </row>
    <row r="7" spans="2:13" x14ac:dyDescent="0.2">
      <c r="B7" s="115" t="s">
        <v>14</v>
      </c>
      <c r="C7" s="116">
        <f>COUNTIF('оцене ученика'!$AF$3:$AF$42,B7)</f>
        <v>0</v>
      </c>
      <c r="D7" s="117" t="e">
        <f>C7*100/COUNT('оцене ученика'!$AE$3:$AE$42)</f>
        <v>#DIV/0!</v>
      </c>
      <c r="E7" s="56"/>
      <c r="F7" s="112" t="s">
        <v>30</v>
      </c>
      <c r="G7" s="113">
        <v>2</v>
      </c>
      <c r="H7" s="114">
        <f>COUNTIF('оцене ученика'!$Y$3:Y$42,G7)</f>
        <v>0</v>
      </c>
      <c r="I7" s="193" t="s">
        <v>52</v>
      </c>
      <c r="J7" s="194"/>
      <c r="K7" s="195"/>
      <c r="L7" s="56"/>
      <c r="M7" s="56"/>
    </row>
    <row r="8" spans="2:13" ht="13.5" thickBot="1" x14ac:dyDescent="0.25">
      <c r="B8" s="115" t="s">
        <v>17</v>
      </c>
      <c r="C8" s="116">
        <f>COUNTIF('оцене ученика'!$AF$3:$AF$42,B8)</f>
        <v>0</v>
      </c>
      <c r="D8" s="117" t="e">
        <f>C8*100/COUNT('оцене ученика'!$AE$3:$AE$42)</f>
        <v>#DIV/0!</v>
      </c>
      <c r="E8" s="56"/>
      <c r="F8" s="118" t="s">
        <v>31</v>
      </c>
      <c r="G8" s="119">
        <v>1</v>
      </c>
      <c r="H8" s="114">
        <f>COUNTIF('оцене ученика'!$Y$3:Y$42,G8)</f>
        <v>0</v>
      </c>
      <c r="I8" s="196" t="s">
        <v>53</v>
      </c>
      <c r="J8" s="197"/>
      <c r="K8" s="198"/>
      <c r="L8" s="56"/>
      <c r="M8" s="56"/>
    </row>
    <row r="9" spans="2:13" ht="14.25" thickTop="1" thickBot="1" x14ac:dyDescent="0.25">
      <c r="B9" s="121" t="s">
        <v>48</v>
      </c>
      <c r="C9" s="122">
        <f>SUM(C5:C8)</f>
        <v>0</v>
      </c>
      <c r="D9" s="123" t="e">
        <f>SUM(D5:D8)</f>
        <v>#DIV/0!</v>
      </c>
      <c r="E9" s="56"/>
      <c r="F9" s="185"/>
      <c r="G9" s="186"/>
      <c r="H9" s="124">
        <f>SUM(H5:H8)</f>
        <v>0</v>
      </c>
      <c r="I9" s="199" t="s">
        <v>55</v>
      </c>
      <c r="J9" s="200"/>
      <c r="K9" s="201"/>
      <c r="L9" s="56"/>
      <c r="M9" s="56"/>
    </row>
    <row r="10" spans="2:13" ht="13.5" thickTop="1" x14ac:dyDescent="0.2">
      <c r="B10" s="125" t="s">
        <v>32</v>
      </c>
      <c r="C10" s="126">
        <f>COUNTIF('оцене ученика'!$AH$3:$AH$42,1)</f>
        <v>0</v>
      </c>
      <c r="D10" s="127" t="e">
        <f>C10*100/COUNT('оцене ученика'!$AE$3:$AE$42)</f>
        <v>#DIV/0!</v>
      </c>
      <c r="E10" s="56"/>
      <c r="F10" s="120"/>
      <c r="G10" s="120"/>
      <c r="H10" s="108"/>
      <c r="I10" s="128"/>
      <c r="J10" s="56"/>
      <c r="K10" s="56"/>
      <c r="L10" s="56"/>
      <c r="M10" s="56"/>
    </row>
    <row r="11" spans="2:13" x14ac:dyDescent="0.2">
      <c r="B11" s="129" t="s">
        <v>33</v>
      </c>
      <c r="C11" s="130">
        <f>COUNTIF('оцене ученика'!$AH$3:$AH$42,2)</f>
        <v>0</v>
      </c>
      <c r="D11" s="131" t="e">
        <f>C11*100/COUNT('оцене ученика'!$AE$3:$AE$42)</f>
        <v>#DIV/0!</v>
      </c>
      <c r="E11" s="132"/>
      <c r="F11" s="128"/>
      <c r="G11" s="128"/>
      <c r="H11" s="128"/>
      <c r="I11" s="56"/>
      <c r="J11" s="56"/>
      <c r="K11" s="56"/>
      <c r="L11" s="56"/>
      <c r="M11" s="56"/>
    </row>
    <row r="12" spans="2:13" ht="12.75" customHeight="1" thickBot="1" x14ac:dyDescent="0.25">
      <c r="B12" s="133" t="s">
        <v>37</v>
      </c>
      <c r="C12" s="130">
        <f>COUNTIF('оцене ученика'!$AH$3:$AH$42,"&gt;2")</f>
        <v>0</v>
      </c>
      <c r="D12" s="134" t="e">
        <f>C12*100/COUNT('оцене ученика'!$AE$3:$AE$42)</f>
        <v>#DIV/0!</v>
      </c>
      <c r="E12" s="56"/>
      <c r="F12" s="56"/>
      <c r="G12" s="56"/>
      <c r="H12" s="56"/>
      <c r="I12" s="56"/>
      <c r="J12" s="56"/>
      <c r="K12" s="56"/>
      <c r="L12" s="56"/>
      <c r="M12" s="56"/>
    </row>
    <row r="13" spans="2:13" ht="12.75" customHeight="1" thickTop="1" x14ac:dyDescent="0.2">
      <c r="B13" s="135" t="s">
        <v>49</v>
      </c>
      <c r="C13" s="122">
        <f>SUM(C10:C12)</f>
        <v>0</v>
      </c>
      <c r="D13" s="136" t="e">
        <f>SUM(D10:D12)</f>
        <v>#DIV/0!</v>
      </c>
      <c r="E13" s="56"/>
      <c r="F13" s="56"/>
      <c r="G13" s="56"/>
      <c r="H13" s="56"/>
      <c r="I13" s="56"/>
      <c r="J13" s="56"/>
      <c r="K13" s="56"/>
      <c r="L13" s="56"/>
      <c r="M13" s="56"/>
    </row>
    <row r="14" spans="2:13" ht="13.5" thickBot="1" x14ac:dyDescent="0.25">
      <c r="B14" s="137" t="s">
        <v>47</v>
      </c>
      <c r="C14" s="138">
        <f>COUNTIF('оцене ученика'!$AD$3:$AD$42,"&gt;0")</f>
        <v>0</v>
      </c>
      <c r="D14" s="139" t="e">
        <f>C14*100/COUNT('оцене ученика'!$AE$3:$AE$42)</f>
        <v>#DIV/0!</v>
      </c>
      <c r="E14" s="56"/>
      <c r="F14" s="56"/>
      <c r="G14" s="56"/>
      <c r="H14" s="56"/>
      <c r="I14" s="56"/>
      <c r="J14" s="56"/>
      <c r="K14" s="56"/>
      <c r="L14" s="56"/>
      <c r="M14" s="56"/>
    </row>
    <row r="15" spans="2:13" ht="14.25" thickTop="1" thickBot="1" x14ac:dyDescent="0.25">
      <c r="B15" s="108"/>
      <c r="C15" s="56"/>
      <c r="D15" s="140"/>
      <c r="E15" s="128"/>
      <c r="F15" s="56"/>
      <c r="G15" s="56"/>
      <c r="H15" s="56"/>
      <c r="I15" s="56"/>
      <c r="J15" s="56"/>
      <c r="K15" s="56"/>
      <c r="L15" s="56"/>
      <c r="M15" s="56"/>
    </row>
    <row r="16" spans="2:13" ht="13.5" thickTop="1" x14ac:dyDescent="0.2">
      <c r="B16" s="141" t="s">
        <v>34</v>
      </c>
      <c r="C16" s="110">
        <f>COUNTIF('оцене ученика'!AD3:AD42,1)</f>
        <v>0</v>
      </c>
      <c r="D16" s="142" t="e">
        <f>C16*100/COUNT('оцене ученика'!$AE$3:$AE$42)</f>
        <v>#DIV/0!</v>
      </c>
      <c r="E16" s="56"/>
      <c r="F16" s="56"/>
      <c r="G16" s="56"/>
      <c r="H16" s="56"/>
      <c r="I16" s="56"/>
      <c r="J16" s="56"/>
      <c r="K16" s="56"/>
      <c r="L16" s="56"/>
      <c r="M16" s="56"/>
    </row>
    <row r="17" spans="2:13" x14ac:dyDescent="0.2">
      <c r="B17" s="143" t="s">
        <v>35</v>
      </c>
      <c r="C17" s="116">
        <f>COUNTIF('оцене ученика'!AD3:AD42,2)</f>
        <v>0</v>
      </c>
      <c r="D17" s="144" t="e">
        <f>C17*100/COUNT('оцене ученика'!$AE$3:$AE$42)</f>
        <v>#DIV/0!</v>
      </c>
      <c r="E17" s="56"/>
      <c r="F17" s="56"/>
      <c r="G17" s="56"/>
      <c r="H17" s="56"/>
      <c r="I17" s="56"/>
      <c r="J17" s="56"/>
      <c r="K17" s="56"/>
      <c r="L17" s="56"/>
      <c r="M17" s="56"/>
    </row>
    <row r="18" spans="2:13" ht="13.5" thickBot="1" x14ac:dyDescent="0.25">
      <c r="B18" s="145" t="s">
        <v>36</v>
      </c>
      <c r="C18" s="146">
        <f>COUNTIF('оцене ученика'!AD3:AD42,"&gt;2")</f>
        <v>0</v>
      </c>
      <c r="D18" s="147" t="e">
        <f>C18*100/COUNT('оцене ученика'!$AE$3:$AE$42)</f>
        <v>#DIV/0!</v>
      </c>
      <c r="E18" s="56"/>
      <c r="F18" s="56"/>
      <c r="G18" s="56"/>
      <c r="H18" s="56"/>
      <c r="I18" s="56"/>
      <c r="J18" s="56"/>
      <c r="K18" s="56"/>
      <c r="L18" s="56"/>
      <c r="M18" s="56"/>
    </row>
    <row r="19" spans="2:13" ht="13.5" thickTop="1" x14ac:dyDescent="0.2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2:13" ht="13.5" thickBot="1" x14ac:dyDescent="0.2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2:13" ht="14.25" thickTop="1" thickBot="1" x14ac:dyDescent="0.25">
      <c r="B21" s="97" t="s">
        <v>22</v>
      </c>
      <c r="C21" s="98" t="s">
        <v>20</v>
      </c>
      <c r="D21" s="148" t="s">
        <v>24</v>
      </c>
      <c r="E21" s="56"/>
      <c r="F21" s="56"/>
      <c r="G21" s="56"/>
      <c r="H21" s="56"/>
      <c r="I21" s="56"/>
      <c r="J21" s="56"/>
      <c r="K21" s="56"/>
      <c r="L21" s="56"/>
      <c r="M21" s="56"/>
    </row>
    <row r="22" spans="2:13" ht="13.5" thickTop="1" x14ac:dyDescent="0.2">
      <c r="B22" s="109" t="s">
        <v>5</v>
      </c>
      <c r="C22" s="110">
        <f>'оцене ученика'!Z43</f>
        <v>0</v>
      </c>
      <c r="D22" s="111" t="e">
        <f>C22/COUNT('оцене ученика'!$AE$3:$AE$42)</f>
        <v>#DIV/0!</v>
      </c>
      <c r="E22" s="56"/>
      <c r="F22" s="56"/>
      <c r="G22" s="56"/>
      <c r="H22" s="56"/>
      <c r="I22" s="56"/>
      <c r="J22" s="56"/>
      <c r="K22" s="56"/>
      <c r="L22" s="56"/>
      <c r="M22" s="56"/>
    </row>
    <row r="23" spans="2:13" ht="13.5" thickBot="1" x14ac:dyDescent="0.25">
      <c r="B23" s="149" t="s">
        <v>6</v>
      </c>
      <c r="C23" s="146">
        <f>'оцене ученика'!AA43</f>
        <v>0</v>
      </c>
      <c r="D23" s="150" t="e">
        <f>C23/COUNT('оцене ученика'!$AE$3:$AE$42)</f>
        <v>#DIV/0!</v>
      </c>
      <c r="E23" s="56"/>
      <c r="F23" s="56"/>
      <c r="G23" s="56"/>
      <c r="H23" s="56"/>
      <c r="I23" s="56"/>
      <c r="J23" s="56"/>
      <c r="K23" s="56"/>
      <c r="L23" s="56"/>
      <c r="M23" s="56"/>
    </row>
    <row r="24" spans="2:13" ht="14.25" thickTop="1" thickBot="1" x14ac:dyDescent="0.25">
      <c r="B24" s="151" t="s">
        <v>23</v>
      </c>
      <c r="C24" s="152">
        <f>SUM(C22:C23)</f>
        <v>0</v>
      </c>
      <c r="D24" s="153" t="e">
        <f>C24/COUNT('оцене ученика'!$AE$3:$AE$42)</f>
        <v>#DIV/0!</v>
      </c>
      <c r="E24" s="56"/>
      <c r="F24" s="56"/>
      <c r="G24" s="56"/>
      <c r="H24" s="56"/>
      <c r="I24" s="56"/>
      <c r="J24" s="56"/>
      <c r="K24" s="56"/>
      <c r="L24" s="56"/>
      <c r="M24" s="56"/>
    </row>
    <row r="25" spans="2:13" ht="14.25" thickTop="1" thickBot="1" x14ac:dyDescent="0.25"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2:13" ht="14.25" thickTop="1" thickBot="1" x14ac:dyDescent="0.25">
      <c r="B26" s="183" t="s">
        <v>38</v>
      </c>
      <c r="C26" s="184"/>
      <c r="D26" s="153" t="e">
        <f>SUM('оцене ученика'!Y3:Y42,'оцене ученика'!D3:V42)/(SUM('страна 136'!C7:U8)+COUNT('оцене ученика'!Y3:Y42))</f>
        <v>#DIV/0!</v>
      </c>
      <c r="E26" s="56"/>
      <c r="F26" s="56"/>
      <c r="G26" s="56"/>
      <c r="H26" s="56"/>
      <c r="I26" s="56"/>
      <c r="J26" s="56"/>
      <c r="K26" s="56"/>
      <c r="L26" s="56"/>
      <c r="M26" s="56"/>
    </row>
    <row r="27" spans="2:13" ht="13.5" thickTop="1" x14ac:dyDescent="0.2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2:13" x14ac:dyDescent="0.2"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2:13" x14ac:dyDescent="0.2"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 spans="2:13" x14ac:dyDescent="0.2"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2:13" x14ac:dyDescent="0.2"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B6" sqref="B6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201</v>
      </c>
      <c r="C1" s="13"/>
      <c r="D1" s="13"/>
    </row>
    <row r="2" spans="1:4" x14ac:dyDescent="0.2">
      <c r="A2" s="13" t="s">
        <v>71</v>
      </c>
      <c r="B2" s="15" t="s">
        <v>202</v>
      </c>
      <c r="C2" s="13"/>
      <c r="D2" s="13"/>
    </row>
    <row r="3" spans="1:4" x14ac:dyDescent="0.2">
      <c r="A3" s="13" t="s">
        <v>61</v>
      </c>
      <c r="B3" s="15" t="s">
        <v>203</v>
      </c>
      <c r="C3" s="13"/>
      <c r="D3" s="13"/>
    </row>
    <row r="4" spans="1:4" x14ac:dyDescent="0.2">
      <c r="A4" s="13" t="s">
        <v>62</v>
      </c>
      <c r="B4" s="15" t="s">
        <v>204</v>
      </c>
      <c r="C4" s="13"/>
      <c r="D4" s="13"/>
    </row>
    <row r="5" spans="1:4" x14ac:dyDescent="0.2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 t="s">
        <v>206</v>
      </c>
      <c r="C7" s="13"/>
      <c r="D7" s="13"/>
    </row>
    <row r="8" spans="1:4" x14ac:dyDescent="0.2">
      <c r="A8" s="13" t="s">
        <v>70</v>
      </c>
      <c r="B8" s="15" t="s">
        <v>205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I19" sqref="I19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7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5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4">
        <f>'оцене ученика'!A3</f>
        <v>1</v>
      </c>
      <c r="B2" s="154" t="e">
        <f>'оцене ученика'!#REF!</f>
        <v>#REF!</v>
      </c>
      <c r="C2" s="154" t="str">
        <f>'оцене ученика'!C3</f>
        <v>Невена</v>
      </c>
      <c r="D2" s="156" t="s">
        <v>207</v>
      </c>
      <c r="E2" s="15" t="s">
        <v>226</v>
      </c>
      <c r="F2" s="15" t="s">
        <v>227</v>
      </c>
      <c r="G2" s="15" t="s">
        <v>228</v>
      </c>
      <c r="H2" s="15" t="s">
        <v>202</v>
      </c>
      <c r="I2" s="15" t="s">
        <v>229</v>
      </c>
      <c r="J2" s="15" t="s">
        <v>230</v>
      </c>
      <c r="K2" s="15"/>
      <c r="L2" s="15"/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>
        <f>'подаци о школи за сведочанство'!$B$5</f>
        <v>2016</v>
      </c>
      <c r="T2">
        <f>'подаци о школи за сведочанство'!$B$6</f>
        <v>0</v>
      </c>
      <c r="U2" t="str">
        <f>'подаци о школи за сведочанство'!$B$7</f>
        <v>трговац</v>
      </c>
      <c r="V2" t="str">
        <f>'подаци о школи за сведочанство'!$B$8</f>
        <v>три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 xml:space="preserve">Eнглески  језик 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Екологија и заштита животне средине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Географија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Социологија са правима грађана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Комерцијално познавање робе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Набавка и физичка дистрибуција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 xml:space="preserve">Психологија потрошача 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Предузетништво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Музичка култура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2017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4">
        <f>'оцене ученика'!A4</f>
        <v>2</v>
      </c>
      <c r="B3" s="154" t="str">
        <f>'оцене ученика'!B4</f>
        <v>Благојевић</v>
      </c>
      <c r="C3" s="154" t="str">
        <f>'оцене ученика'!C4</f>
        <v>Александра</v>
      </c>
      <c r="D3" s="156" t="s">
        <v>208</v>
      </c>
      <c r="E3" s="15" t="s">
        <v>231</v>
      </c>
      <c r="F3" s="15" t="s">
        <v>232</v>
      </c>
      <c r="G3" s="15" t="s">
        <v>228</v>
      </c>
      <c r="H3" s="15" t="s">
        <v>233</v>
      </c>
      <c r="I3" s="15" t="s">
        <v>234</v>
      </c>
      <c r="J3" s="15" t="s">
        <v>230</v>
      </c>
      <c r="K3" s="15"/>
      <c r="L3" s="15"/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>
        <f>'подаци о школи за сведочанство'!$B$5</f>
        <v>2016</v>
      </c>
      <c r="T3">
        <f>'подаци о школи за сведочанство'!$B$6</f>
        <v>0</v>
      </c>
      <c r="U3" t="str">
        <f>'подаци о школи за сведочанство'!$B$7</f>
        <v>трговац</v>
      </c>
      <c r="V3" t="str">
        <f>'подаци о школи за сведочанство'!$B$8</f>
        <v>три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 xml:space="preserve">Eнглески  језик 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Екологија и заштита животне средине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Географија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Социологија са правима грађана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Комерцијално познавање робе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Набавка и физичка дистрибуција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 xml:space="preserve">Психологија потрошача 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Предузетништво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Музичка култура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2017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4">
        <f>'оцене ученика'!A5</f>
        <v>3</v>
      </c>
      <c r="B4" s="154" t="str">
        <f>'оцене ученика'!B5</f>
        <v>Брахими</v>
      </c>
      <c r="C4" s="154" t="str">
        <f>'оцене ученика'!C5</f>
        <v>Сенада</v>
      </c>
      <c r="D4" s="156" t="s">
        <v>209</v>
      </c>
      <c r="E4" s="15" t="s">
        <v>235</v>
      </c>
      <c r="F4" s="15" t="s">
        <v>236</v>
      </c>
      <c r="G4" s="15" t="s">
        <v>228</v>
      </c>
      <c r="H4" s="15" t="s">
        <v>202</v>
      </c>
      <c r="I4" s="15" t="s">
        <v>229</v>
      </c>
      <c r="J4" s="15" t="s">
        <v>230</v>
      </c>
      <c r="K4" s="15"/>
      <c r="L4" s="15"/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>
        <f>'подаци о школи за сведочанство'!$B$5</f>
        <v>2016</v>
      </c>
      <c r="T4">
        <f>'подаци о школи за сведочанство'!$B$6</f>
        <v>0</v>
      </c>
      <c r="U4" t="str">
        <f>'подаци о школи за сведочанство'!$B$7</f>
        <v>трговац</v>
      </c>
      <c r="V4" t="str">
        <f>'подаци о школи за сведочанство'!$B$8</f>
        <v>три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 xml:space="preserve">Eнглески  језик 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Екологија и заштита животне средине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Географија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Социологија са правима грађана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Комерцијално познавање робе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Набавка и физичка дистрибуција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 xml:space="preserve">Психологија потрошача 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Предузетништво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Музичка култура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2017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4">
        <f>'оцене ученика'!A6</f>
        <v>4</v>
      </c>
      <c r="B5" s="154" t="str">
        <f>'оцене ученика'!B6</f>
        <v>Вуковић</v>
      </c>
      <c r="C5" s="154" t="str">
        <f>'оцене ученика'!C6</f>
        <v>Кристијан</v>
      </c>
      <c r="D5" s="156" t="s">
        <v>210</v>
      </c>
      <c r="E5" s="15" t="s">
        <v>237</v>
      </c>
      <c r="F5" s="15" t="s">
        <v>238</v>
      </c>
      <c r="G5" s="15" t="s">
        <v>228</v>
      </c>
      <c r="H5" s="15" t="s">
        <v>239</v>
      </c>
      <c r="I5" s="15" t="s">
        <v>240</v>
      </c>
      <c r="J5" s="15" t="s">
        <v>241</v>
      </c>
      <c r="K5" s="15"/>
      <c r="L5" s="15"/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>
        <f>'подаци о школи за сведочанство'!$B$5</f>
        <v>2016</v>
      </c>
      <c r="T5">
        <f>'подаци о школи за сведочанство'!$B$6</f>
        <v>0</v>
      </c>
      <c r="U5" t="str">
        <f>'подаци о школи за сведочанство'!$B$7</f>
        <v>трговац</v>
      </c>
      <c r="V5" t="str">
        <f>'подаци о школи за сведочанство'!$B$8</f>
        <v>три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 xml:space="preserve">Eнглески  језик 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Екологија и заштита животне средине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Географија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Социологија са правима грађана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Комерцијално познавање робе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Набавка и физичка дистрибуција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 xml:space="preserve">Психологија потрошача 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Предузетништво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Музичка култура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2017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4">
        <f>'оцене ученика'!A7</f>
        <v>5</v>
      </c>
      <c r="B6" s="154" t="str">
        <f>'оцене ученика'!B7</f>
        <v>Вучић</v>
      </c>
      <c r="C6" s="154" t="str">
        <f>'оцене ученика'!C7</f>
        <v>Стефан</v>
      </c>
      <c r="D6" s="156" t="s">
        <v>211</v>
      </c>
      <c r="E6" s="15" t="s">
        <v>179</v>
      </c>
      <c r="F6" s="15" t="s">
        <v>242</v>
      </c>
      <c r="G6" s="15" t="s">
        <v>228</v>
      </c>
      <c r="H6" s="15" t="s">
        <v>202</v>
      </c>
      <c r="I6" s="15" t="s">
        <v>229</v>
      </c>
      <c r="J6" s="15" t="s">
        <v>230</v>
      </c>
      <c r="K6" s="15"/>
      <c r="L6" s="15"/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>
        <f>'подаци о школи за сведочанство'!$B$5</f>
        <v>2016</v>
      </c>
      <c r="T6">
        <f>'подаци о школи за сведочанство'!$B$6</f>
        <v>0</v>
      </c>
      <c r="U6" t="str">
        <f>'подаци о школи за сведочанство'!$B$7</f>
        <v>трговац</v>
      </c>
      <c r="V6" t="str">
        <f>'подаци о школи за сведочанство'!$B$8</f>
        <v>три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 xml:space="preserve">Eнглески  језик 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Екологија и заштита животне средине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Географија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Социологија са правима грађана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Комерцијално познавање робе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Набавка и физичка дистрибуција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 xml:space="preserve">Психологија потрошача 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Предузетништво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Музичка култура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2017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4">
        <f>'оцене ученика'!A8</f>
        <v>6</v>
      </c>
      <c r="B7" s="154" t="str">
        <f>'оцене ученика'!B8</f>
        <v>Граховац</v>
      </c>
      <c r="C7" s="154" t="str">
        <f>'оцене ученика'!C8</f>
        <v>Лука</v>
      </c>
      <c r="D7" s="156" t="s">
        <v>212</v>
      </c>
      <c r="E7" s="15" t="s">
        <v>243</v>
      </c>
      <c r="F7" s="15" t="s">
        <v>244</v>
      </c>
      <c r="G7" s="15" t="s">
        <v>228</v>
      </c>
      <c r="H7" s="15" t="s">
        <v>202</v>
      </c>
      <c r="I7" s="15" t="s">
        <v>229</v>
      </c>
      <c r="J7" s="15" t="s">
        <v>230</v>
      </c>
      <c r="K7" s="15"/>
      <c r="L7" s="15"/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>
        <f>'подаци о школи за сведочанство'!$B$5</f>
        <v>2016</v>
      </c>
      <c r="T7">
        <f>'подаци о школи за сведочанство'!$B$6</f>
        <v>0</v>
      </c>
      <c r="U7" t="str">
        <f>'подаци о школи за сведочанство'!$B$7</f>
        <v>трговац</v>
      </c>
      <c r="V7" t="str">
        <f>'подаци о школи за сведочанство'!$B$8</f>
        <v>три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 xml:space="preserve">Eнглески  језик 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Екологија и заштита животне средине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Географија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Социологија са правима грађана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Комерцијално познавање робе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Набавка и физичка дистрибуција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 xml:space="preserve">Психологија потрошача 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Предузетништво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Музичка култура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2017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4">
        <f>'оцене ученика'!A9</f>
        <v>7</v>
      </c>
      <c r="B8" s="154" t="str">
        <f>'оцене ученика'!B9</f>
        <v>Ђекић</v>
      </c>
      <c r="C8" s="154" t="str">
        <f>'оцене ученика'!C9</f>
        <v>Стефан</v>
      </c>
      <c r="D8" s="156" t="s">
        <v>213</v>
      </c>
      <c r="E8" s="15" t="s">
        <v>245</v>
      </c>
      <c r="F8" s="15" t="s">
        <v>246</v>
      </c>
      <c r="G8" s="15" t="s">
        <v>247</v>
      </c>
      <c r="H8" s="15" t="s">
        <v>202</v>
      </c>
      <c r="I8" s="15" t="s">
        <v>229</v>
      </c>
      <c r="J8" s="15" t="s">
        <v>230</v>
      </c>
      <c r="K8" s="15"/>
      <c r="L8" s="15"/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>
        <f>'подаци о школи за сведочанство'!$B$5</f>
        <v>2016</v>
      </c>
      <c r="T8">
        <f>'подаци о школи за сведочанство'!$B$6</f>
        <v>0</v>
      </c>
      <c r="U8" t="str">
        <f>'подаци о школи за сведочанство'!$B$7</f>
        <v>трговац</v>
      </c>
      <c r="V8" t="str">
        <f>'подаци о школи за сведочанство'!$B$8</f>
        <v>три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 xml:space="preserve">Eнглески  језик 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Екологија и заштита животне средине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Географија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Социологија са правима грађана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Комерцијално познавање робе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Набавка и физичка дистрибуција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 xml:space="preserve">Психологија потрошача 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Предузетништво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Музичка култура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2017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4">
        <f>'оцене ученика'!A10</f>
        <v>8</v>
      </c>
      <c r="B9" s="154" t="str">
        <f>'оцене ученика'!B10</f>
        <v>Илић</v>
      </c>
      <c r="C9" s="154" t="str">
        <f>'оцене ученика'!C10</f>
        <v>Никола</v>
      </c>
      <c r="D9" s="156" t="s">
        <v>214</v>
      </c>
      <c r="E9" s="15" t="s">
        <v>248</v>
      </c>
      <c r="F9" s="15" t="s">
        <v>249</v>
      </c>
      <c r="G9" s="15" t="s">
        <v>228</v>
      </c>
      <c r="H9" s="15" t="s">
        <v>202</v>
      </c>
      <c r="I9" s="15" t="s">
        <v>229</v>
      </c>
      <c r="J9" s="15" t="s">
        <v>230</v>
      </c>
      <c r="K9" s="15"/>
      <c r="L9" s="15"/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>
        <f>'подаци о школи за сведочанство'!$B$5</f>
        <v>2016</v>
      </c>
      <c r="T9">
        <f>'подаци о школи за сведочанство'!$B$6</f>
        <v>0</v>
      </c>
      <c r="U9" t="str">
        <f>'подаци о школи за сведочанство'!$B$7</f>
        <v>трговац</v>
      </c>
      <c r="V9" t="str">
        <f>'подаци о школи за сведочанство'!$B$8</f>
        <v>три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 xml:space="preserve">Eнглески  језик 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Екологија и заштита животне средине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Географија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Социологија са правима грађана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Комерцијално познавање робе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Набавка и физичка дистрибуција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 xml:space="preserve">Психологија потрошача 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Предузетништво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Музичка култура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2017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4">
        <f>'оцене ученика'!A11</f>
        <v>9</v>
      </c>
      <c r="B10" s="154" t="str">
        <f>'оцене ученика'!B11</f>
        <v>Јевтић</v>
      </c>
      <c r="C10" s="154" t="str">
        <f>'оцене ученика'!C11</f>
        <v>Ана</v>
      </c>
      <c r="D10" s="156" t="s">
        <v>215</v>
      </c>
      <c r="E10" s="15" t="s">
        <v>250</v>
      </c>
      <c r="F10" s="15" t="s">
        <v>251</v>
      </c>
      <c r="G10" s="15" t="s">
        <v>228</v>
      </c>
      <c r="H10" s="15" t="s">
        <v>202</v>
      </c>
      <c r="I10" s="15" t="s">
        <v>229</v>
      </c>
      <c r="J10" s="15" t="s">
        <v>230</v>
      </c>
      <c r="K10" s="15"/>
      <c r="L10" s="15"/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>
        <f>'подаци о школи за сведочанство'!$B$5</f>
        <v>2016</v>
      </c>
      <c r="T10">
        <f>'подаци о школи за сведочанство'!$B$6</f>
        <v>0</v>
      </c>
      <c r="U10" t="str">
        <f>'подаци о школи за сведочанство'!$B$7</f>
        <v>трговац</v>
      </c>
      <c r="V10" t="str">
        <f>'подаци о школи за сведочанство'!$B$8</f>
        <v>три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 xml:space="preserve">Eнглески  језик 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Екологија и заштита животне средине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Географија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Социологија са правима грађана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Комерцијално познавање робе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Набавка и физичка дистрибуција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 xml:space="preserve">Психологија потрошача 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Предузетништво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Музичка култура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2017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4">
        <f>'оцене ученика'!A12</f>
        <v>10</v>
      </c>
      <c r="B11" s="154" t="str">
        <f>'оцене ученика'!B12</f>
        <v>Медић</v>
      </c>
      <c r="C11" s="154" t="str">
        <f>'оцене ученика'!C12</f>
        <v>Катарина</v>
      </c>
      <c r="D11" s="156" t="s">
        <v>216</v>
      </c>
      <c r="E11" s="15" t="s">
        <v>252</v>
      </c>
      <c r="F11" s="15" t="s">
        <v>253</v>
      </c>
      <c r="G11" s="15" t="s">
        <v>228</v>
      </c>
      <c r="H11" s="15" t="s">
        <v>233</v>
      </c>
      <c r="I11" s="15" t="s">
        <v>234</v>
      </c>
      <c r="J11" s="15" t="s">
        <v>230</v>
      </c>
      <c r="K11" s="15"/>
      <c r="L11" s="15"/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>
        <f>'подаци о школи за сведочанство'!$B$5</f>
        <v>2016</v>
      </c>
      <c r="T11">
        <f>'подаци о школи за сведочанство'!$B$6</f>
        <v>0</v>
      </c>
      <c r="U11" t="str">
        <f>'подаци о школи за сведочанство'!$B$7</f>
        <v>трговац</v>
      </c>
      <c r="V11" t="str">
        <f>'подаци о школи за сведочанство'!$B$8</f>
        <v>три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 xml:space="preserve">Eнглески  језик 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Екологија и заштита животне средине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Географија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Социологија са правима грађана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Комерцијално познавање робе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Набавка и физичка дистрибуција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 xml:space="preserve">Психологија потрошача 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Предузетништво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Музичка култура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2017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4">
        <f>'оцене ученика'!A13</f>
        <v>11</v>
      </c>
      <c r="B12" s="154" t="str">
        <f>'оцене ученика'!B13</f>
        <v>Николић</v>
      </c>
      <c r="C12" s="154" t="str">
        <f>'оцене ученика'!C13</f>
        <v>Марија</v>
      </c>
      <c r="D12" s="156" t="s">
        <v>217</v>
      </c>
      <c r="E12" s="15" t="s">
        <v>254</v>
      </c>
      <c r="F12" s="15" t="s">
        <v>255</v>
      </c>
      <c r="G12" s="15" t="s">
        <v>247</v>
      </c>
      <c r="H12" s="15" t="s">
        <v>202</v>
      </c>
      <c r="I12" s="15" t="s">
        <v>256</v>
      </c>
      <c r="J12" s="15" t="s">
        <v>230</v>
      </c>
      <c r="K12" s="15"/>
      <c r="L12" s="15"/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>
        <f>'подаци о школи за сведочанство'!$B$5</f>
        <v>2016</v>
      </c>
      <c r="T12">
        <f>'подаци о школи за сведочанство'!$B$6</f>
        <v>0</v>
      </c>
      <c r="U12" t="str">
        <f>'подаци о школи за сведочанство'!$B$7</f>
        <v>трговац</v>
      </c>
      <c r="V12" t="str">
        <f>'подаци о школи за сведочанство'!$B$8</f>
        <v>три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 xml:space="preserve">Eнглески  језик 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Екологија и заштита животне средине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Географија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Социологија са правима грађана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Комерцијално познавање робе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Набавка и физичка дистрибуција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 xml:space="preserve">Психологија потрошача 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Предузетништво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Музичка култура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2017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4">
        <f>'оцене ученика'!A14</f>
        <v>12</v>
      </c>
      <c r="B13" s="154" t="str">
        <f>'оцене ученика'!B14</f>
        <v>Ракић</v>
      </c>
      <c r="C13" s="154" t="str">
        <f>'оцене ученика'!C14</f>
        <v>Жељана</v>
      </c>
      <c r="D13" s="156" t="s">
        <v>218</v>
      </c>
      <c r="E13" s="15" t="s">
        <v>257</v>
      </c>
      <c r="F13" s="15" t="s">
        <v>258</v>
      </c>
      <c r="G13" s="15" t="s">
        <v>228</v>
      </c>
      <c r="H13" s="15" t="s">
        <v>202</v>
      </c>
      <c r="I13" s="15" t="s">
        <v>229</v>
      </c>
      <c r="J13" s="15" t="s">
        <v>230</v>
      </c>
      <c r="K13" s="15"/>
      <c r="L13" s="15"/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>
        <f>'подаци о школи за сведочанство'!$B$5</f>
        <v>2016</v>
      </c>
      <c r="T13">
        <f>'подаци о школи за сведочанство'!$B$6</f>
        <v>0</v>
      </c>
      <c r="U13" t="str">
        <f>'подаци о школи за сведочанство'!$B$7</f>
        <v>трговац</v>
      </c>
      <c r="V13" t="str">
        <f>'подаци о школи за сведочанство'!$B$8</f>
        <v>три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 xml:space="preserve">Eнглески  језик 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Екологија и заштита животне средине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Географија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Социологија са правима грађана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Комерцијално познавање робе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Набавка и физичка дистрибуција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 xml:space="preserve">Психологија потрошача 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Предузетништво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Музичка култура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2017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4">
        <f>'оцене ученика'!A15</f>
        <v>13</v>
      </c>
      <c r="B14" s="154" t="str">
        <f>'оцене ученика'!B15</f>
        <v>Рамадановић</v>
      </c>
      <c r="C14" s="154" t="str">
        <f>'оцене ученика'!C15</f>
        <v>Ајша</v>
      </c>
      <c r="D14" s="156" t="s">
        <v>219</v>
      </c>
      <c r="E14" s="15" t="s">
        <v>259</v>
      </c>
      <c r="F14" s="15" t="s">
        <v>260</v>
      </c>
      <c r="G14" s="15" t="s">
        <v>228</v>
      </c>
      <c r="H14" s="15" t="s">
        <v>202</v>
      </c>
      <c r="I14" s="15" t="s">
        <v>229</v>
      </c>
      <c r="J14" s="15" t="s">
        <v>230</v>
      </c>
      <c r="K14" s="15"/>
      <c r="L14" s="15"/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>
        <f>'подаци о школи за сведочанство'!$B$5</f>
        <v>2016</v>
      </c>
      <c r="T14">
        <f>'подаци о школи за сведочанство'!$B$6</f>
        <v>0</v>
      </c>
      <c r="U14" t="str">
        <f>'подаци о школи за сведочанство'!$B$7</f>
        <v>трговац</v>
      </c>
      <c r="V14" t="str">
        <f>'подаци о школи за сведочанство'!$B$8</f>
        <v>три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 xml:space="preserve">Eнглески  језик 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Екологија и заштита животне средине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Географија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Социологија са правима грађана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Комерцијално познавање робе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Набавка и физичка дистрибуција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 xml:space="preserve">Психологија потрошача 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Предузетништво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Музичка култура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2017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4">
        <f>'оцене ученика'!A16</f>
        <v>14</v>
      </c>
      <c r="B15" s="154" t="str">
        <f>'оцене ученика'!B16</f>
        <v>Ристић</v>
      </c>
      <c r="C15" s="154" t="str">
        <f>'оцене ученика'!C16</f>
        <v>Младен</v>
      </c>
      <c r="D15" s="156" t="s">
        <v>220</v>
      </c>
      <c r="E15" s="15" t="s">
        <v>261</v>
      </c>
      <c r="F15" s="15" t="s">
        <v>262</v>
      </c>
      <c r="G15" s="15" t="s">
        <v>228</v>
      </c>
      <c r="H15" s="15" t="s">
        <v>202</v>
      </c>
      <c r="I15" s="15" t="s">
        <v>229</v>
      </c>
      <c r="J15" s="15" t="s">
        <v>230</v>
      </c>
      <c r="K15" s="15"/>
      <c r="L15" s="15"/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>
        <f>'подаци о школи за сведочанство'!$B$5</f>
        <v>2016</v>
      </c>
      <c r="T15">
        <f>'подаци о школи за сведочанство'!$B$6</f>
        <v>0</v>
      </c>
      <c r="U15" t="str">
        <f>'подаци о школи за сведочанство'!$B$7</f>
        <v>трговац</v>
      </c>
      <c r="V15" t="str">
        <f>'подаци о школи за сведочанство'!$B$8</f>
        <v>три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 xml:space="preserve">Eнглески  језик 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Екологија и заштита животне средине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Географија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Социологија са правима грађана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Комерцијално познавање робе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Набавка и физичка дистрибуција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 xml:space="preserve">Психологија потрошача 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Предузетништво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Музичка култура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2017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4">
        <f>'оцене ученика'!A17</f>
        <v>15</v>
      </c>
      <c r="B16" s="154" t="str">
        <f>'оцене ученика'!B17</f>
        <v>Стоиљковић</v>
      </c>
      <c r="C16" s="154" t="str">
        <f>'оцене ученика'!C17</f>
        <v>Тијана</v>
      </c>
      <c r="D16" s="156" t="s">
        <v>221</v>
      </c>
      <c r="E16" s="15" t="s">
        <v>263</v>
      </c>
      <c r="F16" s="15" t="s">
        <v>264</v>
      </c>
      <c r="G16" s="15" t="s">
        <v>228</v>
      </c>
      <c r="H16" s="15" t="s">
        <v>202</v>
      </c>
      <c r="I16" s="15" t="s">
        <v>229</v>
      </c>
      <c r="J16" s="15" t="s">
        <v>230</v>
      </c>
      <c r="K16" s="15"/>
      <c r="L16" s="15"/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>
        <f>'подаци о школи за сведочанство'!$B$5</f>
        <v>2016</v>
      </c>
      <c r="T16">
        <f>'подаци о школи за сведочанство'!$B$6</f>
        <v>0</v>
      </c>
      <c r="U16" t="str">
        <f>'подаци о школи за сведочанство'!$B$7</f>
        <v>трговац</v>
      </c>
      <c r="V16" t="str">
        <f>'подаци о школи за сведочанство'!$B$8</f>
        <v>три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 xml:space="preserve">Eнглески  језик 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Екологија и заштита животне средине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Географија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Социологија са правима грађана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Комерцијално познавање робе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Набавка и физичка дистрибуција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 xml:space="preserve">Психологија потрошача 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Предузетништво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Музичка култура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2017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4">
        <f>'оцене ученика'!A18</f>
        <v>16</v>
      </c>
      <c r="B17" s="154" t="str">
        <f>'оцене ученика'!B18</f>
        <v>Тодоровић</v>
      </c>
      <c r="C17" s="154" t="str">
        <f>'оцене ученика'!C18</f>
        <v>Марија</v>
      </c>
      <c r="D17" s="156" t="s">
        <v>222</v>
      </c>
      <c r="E17" s="15" t="s">
        <v>254</v>
      </c>
      <c r="F17" s="15" t="s">
        <v>265</v>
      </c>
      <c r="G17" s="15" t="s">
        <v>228</v>
      </c>
      <c r="H17" s="15" t="s">
        <v>202</v>
      </c>
      <c r="I17" s="15" t="s">
        <v>229</v>
      </c>
      <c r="J17" s="15" t="s">
        <v>230</v>
      </c>
      <c r="K17" s="15"/>
      <c r="L17" s="15"/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>
        <f>'подаци о школи за сведочанство'!$B$5</f>
        <v>2016</v>
      </c>
      <c r="T17">
        <f>'подаци о школи за сведочанство'!$B$6</f>
        <v>0</v>
      </c>
      <c r="U17" t="str">
        <f>'подаци о школи за сведочанство'!$B$7</f>
        <v>трговац</v>
      </c>
      <c r="V17" t="str">
        <f>'подаци о школи за сведочанство'!$B$8</f>
        <v>три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 xml:space="preserve">Eнглески  језик 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Екологија и заштита животне средине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Географија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Социологија са правима грађана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Комерцијално познавање робе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Набавка и физичка дистрибуција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 xml:space="preserve">Психологија потрошача 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Предузетништво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Музичка култура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2017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4">
        <f>'оцене ученика'!A19</f>
        <v>17</v>
      </c>
      <c r="B18" s="154" t="str">
        <f>'оцене ученика'!B19</f>
        <v>Цветковић</v>
      </c>
      <c r="C18" s="154" t="str">
        <f>'оцене ученика'!C19</f>
        <v>Јелена</v>
      </c>
      <c r="D18" s="156" t="s">
        <v>223</v>
      </c>
      <c r="E18" s="15" t="s">
        <v>266</v>
      </c>
      <c r="F18" s="15" t="s">
        <v>267</v>
      </c>
      <c r="G18" s="15" t="s">
        <v>228</v>
      </c>
      <c r="H18" s="15" t="s">
        <v>202</v>
      </c>
      <c r="I18" s="15" t="s">
        <v>256</v>
      </c>
      <c r="J18" s="15" t="s">
        <v>230</v>
      </c>
      <c r="K18" s="15"/>
      <c r="L18" s="15"/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>
        <f>'подаци о школи за сведочанство'!$B$5</f>
        <v>2016</v>
      </c>
      <c r="T18">
        <f>'подаци о школи за сведочанство'!$B$6</f>
        <v>0</v>
      </c>
      <c r="U18" t="str">
        <f>'подаци о школи за сведочанство'!$B$7</f>
        <v>трговац</v>
      </c>
      <c r="V18" t="str">
        <f>'подаци о школи за сведочанство'!$B$8</f>
        <v>три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 xml:space="preserve">Eнглески  језик 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Екологија и заштита животне средине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Географија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Социологија са правима грађана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Комерцијално познавање робе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Набавка и физичка дистрибуција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 xml:space="preserve">Психологија потрошача 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Предузетништво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Музичка култура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2017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4">
        <f>'оцене ученика'!A20</f>
        <v>18</v>
      </c>
      <c r="B19" s="154" t="str">
        <f>'оцене ученика'!B20</f>
        <v>Загорац</v>
      </c>
      <c r="C19" s="154" t="str">
        <f>'оцене ученика'!C20</f>
        <v>Ивана</v>
      </c>
      <c r="D19" s="156" t="s">
        <v>224</v>
      </c>
      <c r="E19" s="15" t="s">
        <v>268</v>
      </c>
      <c r="F19" s="15" t="s">
        <v>269</v>
      </c>
      <c r="G19" s="15" t="s">
        <v>228</v>
      </c>
      <c r="H19" s="15" t="s">
        <v>202</v>
      </c>
      <c r="I19" s="15" t="s">
        <v>229</v>
      </c>
      <c r="J19" s="15" t="s">
        <v>230</v>
      </c>
      <c r="K19" s="15"/>
      <c r="L19" s="202"/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>
        <f>'подаци о школи за сведочанство'!$B$5</f>
        <v>2016</v>
      </c>
      <c r="T19">
        <f>'подаци о школи за сведочанство'!$B$6</f>
        <v>0</v>
      </c>
      <c r="U19" t="str">
        <f>'подаци о школи за сведочанство'!$B$7</f>
        <v>трговац</v>
      </c>
      <c r="V19" t="str">
        <f>'подаци о школи за сведочанство'!$B$8</f>
        <v>три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 xml:space="preserve">Eнглески  језик 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Екологија и заштита животне средине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Географија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Социологија са правима грађана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Комерцијално познавање робе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Набавка и физичка дистрибуција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 xml:space="preserve">Психологија потрошача 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Предузетништво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Музичка култура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2017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4">
        <f>'оцене ученика'!A21</f>
        <v>19</v>
      </c>
      <c r="B20" s="154" t="str">
        <f>'оцене ученика'!B21</f>
        <v>Манојловић</v>
      </c>
      <c r="C20" s="154" t="str">
        <f>'оцене ученика'!C21</f>
        <v>Слађана</v>
      </c>
      <c r="D20" s="156" t="s">
        <v>225</v>
      </c>
      <c r="E20" s="207" t="s">
        <v>270</v>
      </c>
      <c r="F20" s="15" t="s">
        <v>271</v>
      </c>
      <c r="G20" s="15" t="s">
        <v>228</v>
      </c>
      <c r="H20" s="15" t="s">
        <v>202</v>
      </c>
      <c r="I20" s="15" t="s">
        <v>272</v>
      </c>
      <c r="J20" s="15" t="s">
        <v>230</v>
      </c>
      <c r="K20" s="15"/>
      <c r="L20" s="15"/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>
        <f>'подаци о школи за сведочанство'!$B$5</f>
        <v>2016</v>
      </c>
      <c r="T20">
        <f>'подаци о школи за сведочанство'!$B$6</f>
        <v>0</v>
      </c>
      <c r="U20" t="str">
        <f>'подаци о школи за сведочанство'!$B$7</f>
        <v>трговац</v>
      </c>
      <c r="V20" t="str">
        <f>'подаци о школи за сведочанство'!$B$8</f>
        <v>три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 xml:space="preserve">Eнглески  језик 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Екологија и заштита животне средине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Географија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Социологија са правима грађана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Комерцијално познавање робе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Набавка и физичка дистрибуција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 xml:space="preserve">Психологија потрошача 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Предузетништво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Музичка култура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2017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4">
        <f>'оцене ученика'!A22</f>
        <v>20</v>
      </c>
      <c r="B21" s="154">
        <f>'оцене ученика'!B22</f>
        <v>0</v>
      </c>
      <c r="C21" s="154">
        <f>'оцене ученика'!C22</f>
        <v>0</v>
      </c>
      <c r="D21" s="15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>
        <f>'подаци о школи за сведочанство'!$B$5</f>
        <v>2016</v>
      </c>
      <c r="T21">
        <f>'подаци о школи за сведочанство'!$B$6</f>
        <v>0</v>
      </c>
      <c r="U21" t="str">
        <f>'подаци о школи за сведочанство'!$B$7</f>
        <v>трговац</v>
      </c>
      <c r="V21" t="str">
        <f>'подаци о школи за сведочанство'!$B$8</f>
        <v>три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 xml:space="preserve">Eнглески  језик 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Екологија и заштита животне средине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Географија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Социологија са правима грађана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Комерцијално познавање робе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Набавка и физичка дистрибуција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 xml:space="preserve">Психологија потрошача 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Предузетништво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Музичка култура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2017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4">
        <f>'оцене ученика'!A23</f>
        <v>21</v>
      </c>
      <c r="B22" s="154">
        <f>'оцене ученика'!B23</f>
        <v>0</v>
      </c>
      <c r="C22" s="154">
        <f>'оцене ученика'!C23</f>
        <v>0</v>
      </c>
      <c r="D22" s="15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>
        <f>'подаци о школи за сведочанство'!$B$5</f>
        <v>2016</v>
      </c>
      <c r="T22">
        <f>'подаци о школи за сведочанство'!$B$6</f>
        <v>0</v>
      </c>
      <c r="U22" t="str">
        <f>'подаци о школи за сведочанство'!$B$7</f>
        <v>трговац</v>
      </c>
      <c r="V22" t="str">
        <f>'подаци о школи за сведочанство'!$B$8</f>
        <v>три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 xml:space="preserve">Eнглески  језик 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Екологија и заштита животне средине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Географија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Социологија са правима грађана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Комерцијално познавање робе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Набавка и физичка дистрибуција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 xml:space="preserve">Психологија потрошача 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Предузетништво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Музичка култура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2017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4">
        <f>'оцене ученика'!A24</f>
        <v>22</v>
      </c>
      <c r="B23" s="154">
        <f>'оцене ученика'!B24</f>
        <v>0</v>
      </c>
      <c r="C23" s="154">
        <f>'оцене ученика'!C24</f>
        <v>0</v>
      </c>
      <c r="D23" s="15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>
        <f>'подаци о школи за сведочанство'!$B$5</f>
        <v>2016</v>
      </c>
      <c r="T23">
        <f>'подаци о школи за сведочанство'!$B$6</f>
        <v>0</v>
      </c>
      <c r="U23" t="str">
        <f>'подаци о школи за сведочанство'!$B$7</f>
        <v>трговац</v>
      </c>
      <c r="V23" t="str">
        <f>'подаци о школи за сведочанство'!$B$8</f>
        <v>три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 xml:space="preserve">Eнглески  језик 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Екологија и заштита животне средине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Географија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Социологија са правима грађана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Комерцијално познавање робе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Набавка и физичка дистрибуција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 xml:space="preserve">Психологија потрошача 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Предузетништво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Музичка култура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4">
        <f>'оцене ученика'!A25</f>
        <v>23</v>
      </c>
      <c r="B24" s="154">
        <f>'оцене ученика'!B25</f>
        <v>0</v>
      </c>
      <c r="C24" s="154">
        <f>'оцене ученика'!C25</f>
        <v>0</v>
      </c>
      <c r="D24" s="15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>
        <f>'подаци о школи за сведочанство'!$B$5</f>
        <v>2016</v>
      </c>
      <c r="T24">
        <f>'подаци о школи за сведочанство'!$B$6</f>
        <v>0</v>
      </c>
      <c r="U24" t="str">
        <f>'подаци о школи за сведочанство'!$B$7</f>
        <v>трговац</v>
      </c>
      <c r="V24" t="str">
        <f>'подаци о школи за сведочанство'!$B$8</f>
        <v>три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 xml:space="preserve">Eнглески  језик 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Екологија и заштита животне средине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Географија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Социологија са правима грађана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Комерцијално познавање робе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Набавка и физичка дистрибуција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 xml:space="preserve">Психологија потрошача 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Предузетништво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Музичка култура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4">
        <f>'оцене ученика'!A26</f>
        <v>24</v>
      </c>
      <c r="B25" s="154">
        <f>'оцене ученика'!B26</f>
        <v>0</v>
      </c>
      <c r="C25" s="154">
        <f>'оцене ученика'!C26</f>
        <v>0</v>
      </c>
      <c r="D25" s="156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>
        <f>'подаци о школи за сведочанство'!$B$5</f>
        <v>2016</v>
      </c>
      <c r="T25">
        <f>'подаци о школи за сведочанство'!$B$6</f>
        <v>0</v>
      </c>
      <c r="U25" t="str">
        <f>'подаци о школи за сведочанство'!$B$7</f>
        <v>трговац</v>
      </c>
      <c r="V25" t="str">
        <f>'подаци о школи за сведочанство'!$B$8</f>
        <v>три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 xml:space="preserve">Eнглески  језик 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Екологија и заштита животне средине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Географија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Социологија са правима грађана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Комерцијално познавање робе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Набавка и физичка дистрибуција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 xml:space="preserve">Психологија потрошача 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Предузетништво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Музичка култура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4">
        <f>'оцене ученика'!A27</f>
        <v>25</v>
      </c>
      <c r="B26" s="154">
        <f>'оцене ученика'!B27</f>
        <v>0</v>
      </c>
      <c r="C26" s="154">
        <f>'оцене ученика'!C27</f>
        <v>0</v>
      </c>
      <c r="D26" s="15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>
        <f>'подаци о школи за сведочанство'!$B$5</f>
        <v>2016</v>
      </c>
      <c r="T26">
        <f>'подаци о школи за сведочанство'!$B$6</f>
        <v>0</v>
      </c>
      <c r="U26" t="str">
        <f>'подаци о школи за сведочанство'!$B$7</f>
        <v>трговац</v>
      </c>
      <c r="V26" t="str">
        <f>'подаци о школи за сведочанство'!$B$8</f>
        <v>три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 xml:space="preserve">Eнглески  језик 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Екологија и заштита животне средине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Географија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Социологија са правима грађана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Комерцијално познавање робе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Набавка и физичка дистрибуција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 xml:space="preserve">Психологија потрошача 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Предузетништво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Музичка култура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4">
        <f>'оцене ученика'!A28</f>
        <v>26</v>
      </c>
      <c r="B27" s="154">
        <f>'оцене ученика'!B28</f>
        <v>0</v>
      </c>
      <c r="C27" s="154">
        <f>'оцене ученика'!C28</f>
        <v>0</v>
      </c>
      <c r="D27" s="15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>
        <f>'подаци о школи за сведочанство'!$B$5</f>
        <v>2016</v>
      </c>
      <c r="T27">
        <f>'подаци о школи за сведочанство'!$B$6</f>
        <v>0</v>
      </c>
      <c r="U27" t="str">
        <f>'подаци о школи за сведочанство'!$B$7</f>
        <v>трговац</v>
      </c>
      <c r="V27" t="str">
        <f>'подаци о школи за сведочанство'!$B$8</f>
        <v>три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 xml:space="preserve">Eнглески  језик 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Екологија и заштита животне средине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Географија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Социологија са правима грађана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Комерцијално познавање робе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Набавка и физичка дистрибуција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 xml:space="preserve">Психологија потрошача 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Предузетништво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Музичка култура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4">
        <f>'оцене ученика'!A29</f>
        <v>27</v>
      </c>
      <c r="B28" s="154">
        <f>'оцене ученика'!B29</f>
        <v>0</v>
      </c>
      <c r="C28" s="154">
        <f>'оцене ученика'!C29</f>
        <v>0</v>
      </c>
      <c r="D28" s="15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>
        <f>'подаци о школи за сведочанство'!$B$5</f>
        <v>2016</v>
      </c>
      <c r="T28">
        <f>'подаци о школи за сведочанство'!$B$6</f>
        <v>0</v>
      </c>
      <c r="U28" t="str">
        <f>'подаци о школи за сведочанство'!$B$7</f>
        <v>трговац</v>
      </c>
      <c r="V28" t="str">
        <f>'подаци о школи за сведочанство'!$B$8</f>
        <v>три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 xml:space="preserve">Eнглески  језик 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Екологија и заштита животне средине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Географија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Социологија са правима грађана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Комерцијално познавање робе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Набавка и физичка дистрибуција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 xml:space="preserve">Психологија потрошача 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Предузетништво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Музичка култура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4">
        <f>'оцене ученика'!A30</f>
        <v>28</v>
      </c>
      <c r="B29" s="154">
        <f>'оцене ученика'!B30</f>
        <v>0</v>
      </c>
      <c r="C29" s="154">
        <f>'оцене ученика'!C30</f>
        <v>0</v>
      </c>
      <c r="D29" s="15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>
        <f>'подаци о школи за сведочанство'!$B$5</f>
        <v>2016</v>
      </c>
      <c r="T29">
        <f>'подаци о школи за сведочанство'!$B$6</f>
        <v>0</v>
      </c>
      <c r="U29" t="str">
        <f>'подаци о школи за сведочанство'!$B$7</f>
        <v>трговац</v>
      </c>
      <c r="V29" t="str">
        <f>'подаци о школи за сведочанство'!$B$8</f>
        <v>три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 xml:space="preserve">Eнглески  језик 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Екологија и заштита животне средине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Географија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Социологија са правима грађана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Комерцијално познавање робе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Набавка и физичка дистрибуција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 xml:space="preserve">Психологија потрошача 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Предузетништво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Музичка култура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4">
        <f>'оцене ученика'!A31</f>
        <v>29</v>
      </c>
      <c r="B30" s="154">
        <f>'оцене ученика'!B31</f>
        <v>0</v>
      </c>
      <c r="C30" s="154">
        <f>'оцене ученика'!C31</f>
        <v>0</v>
      </c>
      <c r="D30" s="156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>
        <f>'подаци о школи за сведочанство'!$B$5</f>
        <v>2016</v>
      </c>
      <c r="T30">
        <f>'подаци о школи за сведочанство'!$B$6</f>
        <v>0</v>
      </c>
      <c r="U30" t="str">
        <f>'подаци о школи за сведочанство'!$B$7</f>
        <v>трговац</v>
      </c>
      <c r="V30" t="str">
        <f>'подаци о школи за сведочанство'!$B$8</f>
        <v>три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 xml:space="preserve">Eнглески  језик 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Екологија и заштита животне средине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Географија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Социологија са правима грађана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Комерцијално познавање робе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Набавка и физичка дистрибуција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 xml:space="preserve">Психологија потрошача 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Предузетништво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Музичка култура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4">
        <f>'оцене ученика'!A32</f>
        <v>30</v>
      </c>
      <c r="B31" s="154">
        <f>'оцене ученика'!B32</f>
        <v>0</v>
      </c>
      <c r="C31" s="154">
        <f>'оцене ученика'!C32</f>
        <v>0</v>
      </c>
      <c r="D31" s="15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>
        <f>'подаци о школи за сведочанство'!$B$5</f>
        <v>2016</v>
      </c>
      <c r="T31">
        <f>'подаци о школи за сведочанство'!$B$6</f>
        <v>0</v>
      </c>
      <c r="U31" t="str">
        <f>'подаци о школи за сведочанство'!$B$7</f>
        <v>трговац</v>
      </c>
      <c r="V31" t="str">
        <f>'подаци о школи за сведочанство'!$B$8</f>
        <v>три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 xml:space="preserve">Eнглески  језик 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Екологија и заштита животне средине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Географија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Социологија са правима грађана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Комерцијално познавање робе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Набавка и физичка дистрибуција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 xml:space="preserve">Психологија потрошача 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Предузетништво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Музичка култура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4">
        <f>'оцене ученика'!A33</f>
        <v>31</v>
      </c>
      <c r="B32" s="154">
        <f>'оцене ученика'!B33</f>
        <v>0</v>
      </c>
      <c r="C32" s="154">
        <f>'оцене ученика'!C33</f>
        <v>0</v>
      </c>
      <c r="D32" s="15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>
        <f>'подаци о школи за сведочанство'!$B$5</f>
        <v>2016</v>
      </c>
      <c r="T32">
        <f>'подаци о школи за сведочанство'!$B$6</f>
        <v>0</v>
      </c>
      <c r="U32" t="str">
        <f>'подаци о школи за сведочанство'!$B$7</f>
        <v>трговац</v>
      </c>
      <c r="V32" t="str">
        <f>'подаци о школи за сведочанство'!$B$8</f>
        <v>три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 xml:space="preserve">Eнглески  језик 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Екологија и заштита животне средине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Географија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Социологија са правима грађана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Комерцијално познавање робе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Набавка и физичка дистрибуција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 xml:space="preserve">Психологија потрошача 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Предузетништво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Музичка култура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4">
        <f>'оцене ученика'!A34</f>
        <v>32</v>
      </c>
      <c r="B33" s="154">
        <f>'оцене ученика'!B34</f>
        <v>0</v>
      </c>
      <c r="C33" s="154">
        <f>'оцене ученика'!C34</f>
        <v>0</v>
      </c>
      <c r="D33" s="15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>
        <f>'подаци о школи за сведочанство'!$B$5</f>
        <v>2016</v>
      </c>
      <c r="T33">
        <f>'подаци о школи за сведочанство'!$B$6</f>
        <v>0</v>
      </c>
      <c r="U33" t="str">
        <f>'подаци о школи за сведочанство'!$B$7</f>
        <v>трговац</v>
      </c>
      <c r="V33" t="str">
        <f>'подаци о школи за сведочанство'!$B$8</f>
        <v>три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 xml:space="preserve">Eнглески  језик 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Екологија и заштита животне средине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Географија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Социологија са правима грађана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Комерцијално познавање робе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Набавка и физичка дистрибуција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 xml:space="preserve">Психологија потрошача 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Предузетништво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Музичка култура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4">
        <f>'оцене ученика'!A35</f>
        <v>33</v>
      </c>
      <c r="B34" s="154">
        <f>'оцене ученика'!B35</f>
        <v>0</v>
      </c>
      <c r="C34" s="154">
        <f>'оцене ученика'!C35</f>
        <v>0</v>
      </c>
      <c r="D34" s="15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>
        <f>'подаци о школи за сведочанство'!$B$5</f>
        <v>2016</v>
      </c>
      <c r="T34">
        <f>'подаци о школи за сведочанство'!$B$6</f>
        <v>0</v>
      </c>
      <c r="U34" t="str">
        <f>'подаци о школи за сведочанство'!$B$7</f>
        <v>трговац</v>
      </c>
      <c r="V34" t="str">
        <f>'подаци о школи за сведочанство'!$B$8</f>
        <v>три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 xml:space="preserve">Eнглески  језик 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Екологија и заштита животне средине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Географија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Социологија са правима грађана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Комерцијално познавање робе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Набавка и физичка дистрибуција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 xml:space="preserve">Психологија потрошача 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Предузетништво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Музичка култура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4">
        <f>'оцене ученика'!A36</f>
        <v>34</v>
      </c>
      <c r="B35" s="154">
        <f>'оцене ученика'!B36</f>
        <v>0</v>
      </c>
      <c r="C35" s="154">
        <f>'оцене ученика'!C36</f>
        <v>0</v>
      </c>
      <c r="D35" s="15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>
        <f>'подаци о школи за сведочанство'!$B$5</f>
        <v>2016</v>
      </c>
      <c r="T35">
        <f>'подаци о школи за сведочанство'!$B$6</f>
        <v>0</v>
      </c>
      <c r="U35" t="str">
        <f>'подаци о школи за сведочанство'!$B$7</f>
        <v>трговац</v>
      </c>
      <c r="V35" t="str">
        <f>'подаци о школи за сведочанство'!$B$8</f>
        <v>три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 xml:space="preserve">Eнглески  језик 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Екологија и заштита животне средине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Географија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Социологија са правима грађана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Комерцијално познавање робе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Набавка и физичка дистрибуција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 xml:space="preserve">Психологија потрошача 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Предузетништво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Музичка култура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4">
        <f>'оцене ученика'!A37</f>
        <v>35</v>
      </c>
      <c r="B36" s="154">
        <f>'оцене ученика'!B37</f>
        <v>0</v>
      </c>
      <c r="C36" s="154">
        <f>'оцене ученика'!C37</f>
        <v>0</v>
      </c>
      <c r="D36" s="156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>
        <f>'подаци о школи за сведочанство'!$B$5</f>
        <v>2016</v>
      </c>
      <c r="T36">
        <f>'подаци о школи за сведочанство'!$B$6</f>
        <v>0</v>
      </c>
      <c r="U36" t="str">
        <f>'подаци о школи за сведочанство'!$B$7</f>
        <v>трговац</v>
      </c>
      <c r="V36" t="str">
        <f>'подаци о школи за сведочанство'!$B$8</f>
        <v>три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 xml:space="preserve">Eнглески  језик 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Екологија и заштита животне средине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Географија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Социологија са правима грађана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Комерцијално познавање робе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Набавка и физичка дистрибуција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 xml:space="preserve">Психологија потрошача 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Предузетништво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Музичка култура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4">
        <f>'оцене ученика'!A38</f>
        <v>36</v>
      </c>
      <c r="B37" s="154">
        <f>'оцене ученика'!B38</f>
        <v>0</v>
      </c>
      <c r="C37" s="154">
        <f>'оцене ученика'!C38</f>
        <v>0</v>
      </c>
      <c r="D37" s="15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>
        <f>'подаци о школи за сведочанство'!$B$5</f>
        <v>2016</v>
      </c>
      <c r="T37">
        <f>'подаци о школи за сведочанство'!$B$6</f>
        <v>0</v>
      </c>
      <c r="U37" t="str">
        <f>'подаци о школи за сведочанство'!$B$7</f>
        <v>трговац</v>
      </c>
      <c r="V37" t="str">
        <f>'подаци о школи за сведочанство'!$B$8</f>
        <v>три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 xml:space="preserve">Eнглески  језик 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Екологија и заштита животне средине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Географија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Социологија са правима грађана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Комерцијално познавање робе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Набавка и физичка дистрибуција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 xml:space="preserve">Психологија потрошача 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Предузетништво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Музичка култура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4">
        <f>'оцене ученика'!A39</f>
        <v>37</v>
      </c>
      <c r="B38" s="154">
        <f>'оцене ученика'!B39</f>
        <v>0</v>
      </c>
      <c r="C38" s="154">
        <f>'оцене ученика'!C39</f>
        <v>0</v>
      </c>
      <c r="D38" s="15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>
        <f>'подаци о школи за сведочанство'!$B$5</f>
        <v>2016</v>
      </c>
      <c r="T38">
        <f>'подаци о школи за сведочанство'!$B$6</f>
        <v>0</v>
      </c>
      <c r="U38" t="str">
        <f>'подаци о школи за сведочанство'!$B$7</f>
        <v>трговац</v>
      </c>
      <c r="V38" t="str">
        <f>'подаци о школи за сведочанство'!$B$8</f>
        <v>три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 xml:space="preserve">Eнглески  језик 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Екологија и заштита животне средине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Географија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Социологија са правима грађана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Комерцијално познавање робе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Набавка и физичка дистрибуција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 xml:space="preserve">Психологија потрошача 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Предузетништво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Музичка култура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4">
        <f>'оцене ученика'!A40</f>
        <v>38</v>
      </c>
      <c r="B39" s="154">
        <f>'оцене ученика'!B40</f>
        <v>0</v>
      </c>
      <c r="C39" s="154">
        <f>'оцене ученика'!C40</f>
        <v>0</v>
      </c>
      <c r="D39" s="15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>
        <f>'подаци о школи за сведочанство'!$B$5</f>
        <v>2016</v>
      </c>
      <c r="T39">
        <f>'подаци о школи за сведочанство'!$B$6</f>
        <v>0</v>
      </c>
      <c r="U39" t="str">
        <f>'подаци о школи за сведочанство'!$B$7</f>
        <v>трговац</v>
      </c>
      <c r="V39" t="str">
        <f>'подаци о школи за сведочанство'!$B$8</f>
        <v>три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 xml:space="preserve">Eнглески  језик 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Екологија и заштита животне средине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Географија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Социологија са правима грађана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Комерцијално познавање робе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Набавка и физичка дистрибуција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 xml:space="preserve">Психологија потрошача 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Предузетништво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Музичка култура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4">
        <f>'оцене ученика'!A41</f>
        <v>39</v>
      </c>
      <c r="B40" s="154">
        <f>'оцене ученика'!B41</f>
        <v>0</v>
      </c>
      <c r="C40" s="154">
        <f>'оцене ученика'!C41</f>
        <v>0</v>
      </c>
      <c r="D40" s="156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>
        <f>'подаци о школи за сведочанство'!$B$5</f>
        <v>2016</v>
      </c>
      <c r="T40">
        <f>'подаци о школи за сведочанство'!$B$6</f>
        <v>0</v>
      </c>
      <c r="U40" t="str">
        <f>'подаци о школи за сведочанство'!$B$7</f>
        <v>трговац</v>
      </c>
      <c r="V40" t="str">
        <f>'подаци о школи за сведочанство'!$B$8</f>
        <v>три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 xml:space="preserve">Eнглески  језик 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Екологија и заштита животне средине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Географија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Социологија са правима грађана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Комерцијално познавање робе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Набавка и физичка дистрибуција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 xml:space="preserve">Психологија потрошача 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Предузетништво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Музичка култура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4">
        <f>'оцене ученика'!A42</f>
        <v>40</v>
      </c>
      <c r="B41" s="154">
        <f>'оцене ученика'!B42</f>
        <v>0</v>
      </c>
      <c r="C41" s="154">
        <f>'оцене ученика'!C42</f>
        <v>0</v>
      </c>
      <c r="D41" s="15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>
        <f>'подаци о школи за сведочанство'!$B$5</f>
        <v>2016</v>
      </c>
      <c r="T41">
        <f>'подаци о школи за сведочанство'!$B$6</f>
        <v>0</v>
      </c>
      <c r="U41" t="str">
        <f>'подаци о школи за сведочанство'!$B$7</f>
        <v>трговац</v>
      </c>
      <c r="V41" t="str">
        <f>'подаци о школи за сведочанство'!$B$8</f>
        <v>три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 xml:space="preserve">Eнглески  језик 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Екологија и заштита животне средине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Географија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Социологија са правима грађана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Комерцијално познавање робе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Набавка и физичка дистрибуција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 xml:space="preserve">Психологија потрошача 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Предузетништво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Музичка култура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2012-12-26T18:23:46Z</cp:lastPrinted>
  <dcterms:created xsi:type="dcterms:W3CDTF">2006-01-07T12:28:18Z</dcterms:created>
  <dcterms:modified xsi:type="dcterms:W3CDTF">2017-05-27T13:25:17Z</dcterms:modified>
</cp:coreProperties>
</file>