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0" windowWidth="11100" windowHeight="6090" tabRatio="721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 s="1"/>
  <c r="BO6"/>
  <c r="BO10"/>
  <c r="BO14"/>
  <c r="BO18"/>
  <c r="BO22"/>
  <c r="BO26"/>
  <c r="BO30"/>
  <c r="BO34"/>
  <c r="BO38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E15" s="1"/>
  <c r="BK14" i="7" s="1"/>
  <c r="BL14" s="1"/>
  <c r="BM14" s="1"/>
  <c r="BN14" s="1"/>
  <c r="AD16" i="1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/>
  <c r="BL26"/>
  <c r="BM26"/>
  <c r="BN26"/>
  <c r="AC27" i="1"/>
  <c r="AD28"/>
  <c r="AC28"/>
  <c r="AE28"/>
  <c r="AD29"/>
  <c r="AC29"/>
  <c r="AE29"/>
  <c r="BK28" i="7"/>
  <c r="BL28"/>
  <c r="BM28"/>
  <c r="BN28"/>
  <c r="AD30" i="1"/>
  <c r="AE30"/>
  <c r="AF30"/>
  <c r="AC30"/>
  <c r="BK29" i="7"/>
  <c r="BL29"/>
  <c r="BM29"/>
  <c r="BN29"/>
  <c r="AD31" i="1"/>
  <c r="AE31"/>
  <c r="BK30" i="7"/>
  <c r="AC31" i="1"/>
  <c r="BL30" i="7"/>
  <c r="BM30"/>
  <c r="BN30"/>
  <c r="AD32" i="1"/>
  <c r="AC32"/>
  <c r="AE32"/>
  <c r="AD33"/>
  <c r="AC33"/>
  <c r="AE33"/>
  <c r="BK32" i="7"/>
  <c r="BL32"/>
  <c r="BM32"/>
  <c r="BN32"/>
  <c r="AD34" i="1"/>
  <c r="AE34"/>
  <c r="AF34"/>
  <c r="BJ33" i="7"/>
  <c r="AC34" i="1"/>
  <c r="AD35"/>
  <c r="AE35"/>
  <c r="BK34" i="7"/>
  <c r="BL34"/>
  <c r="BM34"/>
  <c r="BN34"/>
  <c r="AC35" i="1"/>
  <c r="AD36"/>
  <c r="AC36"/>
  <c r="AE36"/>
  <c r="AD37"/>
  <c r="AC37"/>
  <c r="AE37"/>
  <c r="BK36" i="7"/>
  <c r="BL36"/>
  <c r="BM36"/>
  <c r="BN36"/>
  <c r="AD38" i="1"/>
  <c r="AE38"/>
  <c r="AF38"/>
  <c r="AC38"/>
  <c r="BK37" i="7"/>
  <c r="BL37"/>
  <c r="BM37"/>
  <c r="BN37"/>
  <c r="AD39" i="1"/>
  <c r="AE39"/>
  <c r="BK38" i="7"/>
  <c r="AC39" i="1"/>
  <c r="BL38" i="7"/>
  <c r="BM38"/>
  <c r="BN38"/>
  <c r="AD40" i="1"/>
  <c r="AC40"/>
  <c r="AE40"/>
  <c r="AD41"/>
  <c r="AC41"/>
  <c r="AE41"/>
  <c r="BK40" i="7"/>
  <c r="BL40"/>
  <c r="BM40"/>
  <c r="BN40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 s="1"/>
  <c r="BG11"/>
  <c r="BH11"/>
  <c r="BG12"/>
  <c r="BH12"/>
  <c r="BG13"/>
  <c r="BH13"/>
  <c r="BG14"/>
  <c r="BH14"/>
  <c r="BG15"/>
  <c r="BH15"/>
  <c r="BG16"/>
  <c r="BH16"/>
  <c r="BG17"/>
  <c r="BH17" s="1"/>
  <c r="BG18"/>
  <c r="BH18" s="1"/>
  <c r="BG19"/>
  <c r="BH19"/>
  <c r="BG20"/>
  <c r="BH20" s="1"/>
  <c r="BG21"/>
  <c r="BH21"/>
  <c r="BG22"/>
  <c r="BH22"/>
  <c r="BG23"/>
  <c r="BH23"/>
  <c r="BG24"/>
  <c r="BH24" s="1"/>
  <c r="BG25"/>
  <c r="BH25" s="1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/>
  <c r="R3"/>
  <c r="S3"/>
  <c r="S7" s="1"/>
  <c r="T3"/>
  <c r="T7" s="1"/>
  <c r="U3"/>
  <c r="U7"/>
  <c r="R7"/>
  <c r="R10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U10" i="5"/>
  <c r="U11"/>
  <c r="Q10"/>
  <c r="Q11"/>
  <c r="BK39" i="7"/>
  <c r="BL39"/>
  <c r="BM39"/>
  <c r="BN39"/>
  <c r="AF40" i="1"/>
  <c r="BJ39" i="7"/>
  <c r="R11" i="5"/>
  <c r="AH34" i="1"/>
  <c r="AH42"/>
  <c r="AF39"/>
  <c r="BJ38" i="7"/>
  <c r="AF35" i="1"/>
  <c r="BJ34" i="7"/>
  <c r="AF31" i="1"/>
  <c r="BJ30" i="7"/>
  <c r="AF27" i="1"/>
  <c r="BJ26" i="7"/>
  <c r="BK41"/>
  <c r="BL41"/>
  <c r="BM41"/>
  <c r="BN41"/>
  <c r="BK35"/>
  <c r="BL35"/>
  <c r="BM35"/>
  <c r="BN35"/>
  <c r="AF36" i="1"/>
  <c r="BJ35" i="7"/>
  <c r="BK33"/>
  <c r="BL33"/>
  <c r="BM33"/>
  <c r="BN33"/>
  <c r="BK27"/>
  <c r="BL27"/>
  <c r="BM27"/>
  <c r="BN27"/>
  <c r="AF28" i="1"/>
  <c r="BJ27" i="7"/>
  <c r="BK31"/>
  <c r="BL31"/>
  <c r="BM31"/>
  <c r="BN31"/>
  <c r="AF32" i="1"/>
  <c r="BJ31" i="7"/>
  <c r="BO40" l="1"/>
  <c r="BO36"/>
  <c r="BO32"/>
  <c r="BO28"/>
  <c r="BO24"/>
  <c r="BO20"/>
  <c r="BO16"/>
  <c r="BO12"/>
  <c r="BO8"/>
  <c r="BO4"/>
  <c r="BO41"/>
  <c r="BO39"/>
  <c r="BO37"/>
  <c r="BO35"/>
  <c r="BO33"/>
  <c r="BO31"/>
  <c r="BO29"/>
  <c r="BO27"/>
  <c r="BO25"/>
  <c r="BO23"/>
  <c r="BO21"/>
  <c r="BO19"/>
  <c r="BO17"/>
  <c r="BO15"/>
  <c r="BO13"/>
  <c r="BO11"/>
  <c r="BO9"/>
  <c r="BO7"/>
  <c r="BO5"/>
  <c r="AB43" i="1"/>
  <c r="AE25"/>
  <c r="BK24" i="7" s="1"/>
  <c r="BL24" s="1"/>
  <c r="BM24" s="1"/>
  <c r="BN24" s="1"/>
  <c r="AH23" i="1"/>
  <c r="AE19"/>
  <c r="BK18" i="7" s="1"/>
  <c r="BL18" s="1"/>
  <c r="BM18" s="1"/>
  <c r="BN18" s="1"/>
  <c r="AH17" i="1"/>
  <c r="AH15"/>
  <c r="T10" i="5"/>
  <c r="T11"/>
  <c r="S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H24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E9"/>
  <c r="C14" i="3"/>
  <c r="AD43" i="1"/>
  <c r="C17" i="3"/>
  <c r="AF25" i="1" l="1"/>
  <c r="BJ24" i="7" s="1"/>
  <c r="AF19" i="1"/>
  <c r="BJ18" i="7" s="1"/>
  <c r="AF5" i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<sst xmlns="http://schemas.openxmlformats.org/spreadsheetml/2006/main" count="460" uniqueCount="270">
  <si>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</si>
  <si>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</si>
  <si>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</si>
  <si>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</si>
  <si>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</si>
  <si>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</si>
  <si>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</si>
  <si>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</si>
  <si>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</si>
  <si>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</si>
  <si>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</si>
  <si>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</si>
  <si>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</si>
  <si>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</si>
  <si>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</si>
  <si>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</si>
  <si>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</si>
  <si>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</si>
  <si>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</si>
  <si>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</si>
  <si>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</si>
  <si>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</si>
  <si>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</si>
  <si>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</si>
  <si>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</si>
  <si>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</si>
  <si>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</si>
  <si>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</si>
  <si>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</si>
  <si>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</si>
  <si>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</si>
  <si>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</si>
  <si>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</si>
  <si>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</si>
  <si>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</si>
  <si>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</si>
  <si>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</si>
  <si>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</si>
  <si>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</si>
  <si>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</si>
  <si>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</si>
  <si>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</si>
  <si>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</si>
  <si>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</si>
  <si>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</si>
  <si>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</si>
  <si>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</si>
  <si>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</si>
  <si>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</si>
  <si>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</si>
  <si>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</si>
  <si>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</si>
  <si>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</si>
  <si>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</si>
  <si>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</si>
  <si>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</si>
  <si>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</si>
  <si>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</si>
  <si>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</si>
  <si>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</si>
  <si>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</si>
  <si>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</si>
  <si>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</si>
  <si>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</si>
  <si>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</si>
  <si>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</si>
  <si>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</si>
  <si>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</si>
  <si>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</si>
  <si>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</si>
  <si>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</si>
  <si>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</si>
  <si>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</si>
  <si>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</si>
  <si>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</si>
  <si>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</si>
  <si>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</si>
  <si>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</si>
  <si>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</si>
  <si>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</si>
  <si>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</si>
  <si>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</si>
  <si>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</si>
  <si>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</si>
  <si>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</si>
  <si>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</si>
  <si>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</si>
  <si>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</si>
  <si>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</si>
  <si>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</si>
  <si>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</si>
  <si>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</si>
  <si>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</si>
  <si>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</si>
  <si>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</si>
  <si>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</si>
  <si>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</si>
  <si>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</si>
  <si>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</si>
  <si>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</si>
  <si>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</si>
  <si>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</si>
  <si>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</si>
  <si>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</si>
  <si>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</si>
  <si>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</si>
  <si>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</si>
  <si>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</si>
  <si>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</si>
  <si>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</si>
  <si>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</si>
  <si>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</si>
  <si>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</si>
  <si>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</si>
  <si>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</si>
  <si>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</si>
  <si>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</si>
  <si>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</si>
  <si>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</si>
  <si>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</si>
  <si>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</si>
  <si>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</si>
  <si>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</si>
  <si>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</si>
  <si>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</si>
  <si>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</si>
  <si>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</si>
  <si>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</si>
  <si>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</si>
  <si>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</si>
  <si>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</si>
  <si>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</si>
  <si>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</si>
  <si>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</si>
  <si>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</si>
  <si>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</si>
  <si>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</si>
  <si>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</si>
  <si>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</si>
  <si>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</si>
  <si>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</si>
  <si>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</si>
  <si>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</si>
  <si>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</si>
  <si>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</si>
  <si>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</si>
  <si>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</si>
  <si>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</si>
  <si>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</si>
  <si>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</si>
  <si>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</si>
  <si>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</si>
  <si>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Влатковић</t>
  </si>
  <si>
    <t>Милан</t>
  </si>
  <si>
    <t>Вучић</t>
  </si>
  <si>
    <t>Лука</t>
  </si>
  <si>
    <t>Гавриловић</t>
  </si>
  <si>
    <t>Јелена</t>
  </si>
  <si>
    <t>Зафировски</t>
  </si>
  <si>
    <t>Ивана</t>
  </si>
  <si>
    <t>Ивовић</t>
  </si>
  <si>
    <t>Катарина</t>
  </si>
  <si>
    <t>Јевтић</t>
  </si>
  <si>
    <t>Јована</t>
  </si>
  <si>
    <t>Јовановић</t>
  </si>
  <si>
    <t>Адријана</t>
  </si>
  <si>
    <t>Лојић</t>
  </si>
  <si>
    <t>Лазар</t>
  </si>
  <si>
    <t>Милинковић</t>
  </si>
  <si>
    <t>Теодора</t>
  </si>
  <si>
    <t>Миљковић</t>
  </si>
  <si>
    <t>Тамара</t>
  </si>
  <si>
    <t>Николић</t>
  </si>
  <si>
    <t>Жељана</t>
  </si>
  <si>
    <t>Перовић</t>
  </si>
  <si>
    <t>Тијана</t>
  </si>
  <si>
    <t>Петровић</t>
  </si>
  <si>
    <t>Кристина</t>
  </si>
  <si>
    <t xml:space="preserve">Пиплица </t>
  </si>
  <si>
    <t>Милош</t>
  </si>
  <si>
    <t>Поповић</t>
  </si>
  <si>
    <t>Немања</t>
  </si>
  <si>
    <t>Радовић</t>
  </si>
  <si>
    <t>Матија</t>
  </si>
  <si>
    <t>Себић</t>
  </si>
  <si>
    <t>Станковић</t>
  </si>
  <si>
    <t>Ступар</t>
  </si>
  <si>
    <t>Тодосијевић</t>
  </si>
  <si>
    <t>Петар</t>
  </si>
  <si>
    <t>Тркља</t>
  </si>
  <si>
    <t>Урош</t>
  </si>
  <si>
    <t>Цветојевић</t>
  </si>
  <si>
    <t>Иван</t>
  </si>
  <si>
    <t>Шекарић</t>
  </si>
  <si>
    <t>Ксенија</t>
  </si>
  <si>
    <t xml:space="preserve">Српски језик и књижевност </t>
  </si>
  <si>
    <t>Илија</t>
  </si>
  <si>
    <t>04.01.</t>
  </si>
  <si>
    <t>99.</t>
  </si>
  <si>
    <t>Београду</t>
  </si>
  <si>
    <t>Савски венац</t>
  </si>
  <si>
    <t>Република Србија</t>
  </si>
  <si>
    <t>први</t>
  </si>
  <si>
    <t>Дејан</t>
  </si>
  <si>
    <t>13.12.</t>
  </si>
  <si>
    <t>98.</t>
  </si>
  <si>
    <t>Јован</t>
  </si>
  <si>
    <t>13.05.</t>
  </si>
  <si>
    <t>Зрењанину</t>
  </si>
  <si>
    <t>Зрењанин</t>
  </si>
  <si>
    <t>Саша</t>
  </si>
  <si>
    <t>12.01.</t>
  </si>
  <si>
    <t>Александар</t>
  </si>
  <si>
    <t>22.02.</t>
  </si>
  <si>
    <t>Драган</t>
  </si>
  <si>
    <t>02.08.</t>
  </si>
  <si>
    <t>Пожаревцу</t>
  </si>
  <si>
    <t>Пожаревац</t>
  </si>
  <si>
    <t>Наташа</t>
  </si>
  <si>
    <t>23.10.</t>
  </si>
  <si>
    <t>Зоран</t>
  </si>
  <si>
    <t>22.04.</t>
  </si>
  <si>
    <t>Мићо</t>
  </si>
  <si>
    <t>15.12.</t>
  </si>
  <si>
    <t>Гордон</t>
  </si>
  <si>
    <t>21.03.</t>
  </si>
  <si>
    <t>Милија</t>
  </si>
  <si>
    <t>26.10.</t>
  </si>
  <si>
    <t>Панчеву</t>
  </si>
  <si>
    <t>Панчево</t>
  </si>
  <si>
    <t>Горан</t>
  </si>
  <si>
    <t>03.12.</t>
  </si>
  <si>
    <t>Бојан</t>
  </si>
  <si>
    <t>09.06.</t>
  </si>
  <si>
    <t>Земун</t>
  </si>
  <si>
    <t>Мирко</t>
  </si>
  <si>
    <t>07.09.</t>
  </si>
  <si>
    <t>Звездара</t>
  </si>
  <si>
    <t>26.04.</t>
  </si>
  <si>
    <t>Владица</t>
  </si>
  <si>
    <t>10.09.</t>
  </si>
  <si>
    <t>13.10.</t>
  </si>
  <si>
    <t>Станко</t>
  </si>
  <si>
    <t>15.03.</t>
  </si>
  <si>
    <t>Делибор</t>
  </si>
  <si>
    <t>01.07.</t>
  </si>
  <si>
    <t>Мирослав</t>
  </si>
  <si>
    <t>28.12.</t>
  </si>
  <si>
    <t>Жељко</t>
  </si>
  <si>
    <t>06.05.</t>
  </si>
  <si>
    <t>22.05.</t>
  </si>
  <si>
    <t>Прокупљу</t>
  </si>
  <si>
    <t>Прокупље</t>
  </si>
  <si>
    <t>четврти</t>
  </si>
  <si>
    <t>Физичко васпитање</t>
  </si>
  <si>
    <t>Математика</t>
  </si>
  <si>
    <t>Енглески језик</t>
  </si>
  <si>
    <t>Немачки језик</t>
  </si>
  <si>
    <t>Пословне финансије</t>
  </si>
  <si>
    <t>Предузетништво</t>
  </si>
  <si>
    <t>Обука у виртуелном предузећу</t>
  </si>
  <si>
    <t>Маркетинг</t>
  </si>
  <si>
    <t>Менаџмент</t>
  </si>
  <si>
    <t>Филозофија</t>
  </si>
  <si>
    <t>истиче се</t>
  </si>
  <si>
    <t>022-05-425/94-03</t>
  </si>
  <si>
    <t>22.04.1994.</t>
  </si>
  <si>
    <t>комерцијалиста</t>
  </si>
  <si>
    <t>четири</t>
  </si>
  <si>
    <t>Трговачка школа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</si>
</sst>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 applyProtection="1">
      <alignment horizontal="center"/>
      <protection locked="0"/>
    </xf>
    <xf numFmtId="16" fontId="0" fillId="0" borderId="4" xfId="0" applyNumberFormat="1" applyBorder="1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tabSelected="1"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AE9" sqref="AE9"/>
    </sheetView>
  </sheetViews>
  <sheetFormatPr defaultRowHeight="12.75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>
      <c r="A1" s="169" t="s">
        <v>7</v>
      </c>
      <c r="B1" s="171" t="s">
        <v>131</v>
      </c>
      <c r="C1" s="171" t="s">
        <v>132</v>
      </c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76" t="s">
        <v>1</v>
      </c>
      <c r="AA1" s="177"/>
      <c r="AB1" s="178"/>
      <c r="AC1" s="165" t="s">
        <v>3</v>
      </c>
      <c r="AD1" s="167" t="s">
        <v>2</v>
      </c>
      <c r="AE1" s="163" t="s">
        <v>4</v>
      </c>
      <c r="AF1" s="161" t="s">
        <v>42</v>
      </c>
      <c r="AH1" s="1"/>
      <c r="AJ1" s="1"/>
    </row>
    <row r="2" spans="1:36" ht="132.75" customHeight="1" thickBot="1">
      <c r="A2" s="170"/>
      <c r="B2" s="172"/>
      <c r="C2" s="172"/>
      <c r="D2" s="17" t="s">
        <v>195</v>
      </c>
      <c r="E2" s="18" t="s">
        <v>256</v>
      </c>
      <c r="F2" s="18" t="s">
        <v>257</v>
      </c>
      <c r="G2" s="18" t="s">
        <v>254</v>
      </c>
      <c r="H2" s="18" t="s">
        <v>255</v>
      </c>
      <c r="I2" s="18" t="s">
        <v>258</v>
      </c>
      <c r="J2" s="18" t="s">
        <v>259</v>
      </c>
      <c r="K2" s="18" t="s">
        <v>260</v>
      </c>
      <c r="L2" s="19" t="s">
        <v>261</v>
      </c>
      <c r="M2" s="19" t="s">
        <v>263</v>
      </c>
      <c r="N2" s="19" t="s">
        <v>262</v>
      </c>
      <c r="O2" s="19"/>
      <c r="P2" s="19"/>
      <c r="Q2" s="19"/>
      <c r="R2" s="19"/>
      <c r="S2" s="19"/>
      <c r="T2" s="19"/>
      <c r="U2" s="19"/>
      <c r="V2" s="19"/>
      <c r="W2" s="18" t="s">
        <v>8</v>
      </c>
      <c r="X2" s="18" t="s">
        <v>9</v>
      </c>
      <c r="Y2" s="20" t="s">
        <v>44</v>
      </c>
      <c r="Z2" s="36" t="s">
        <v>5</v>
      </c>
      <c r="AA2" s="37" t="s">
        <v>6</v>
      </c>
      <c r="AB2" s="2" t="s">
        <v>43</v>
      </c>
      <c r="AC2" s="166"/>
      <c r="AD2" s="168"/>
      <c r="AE2" s="164"/>
      <c r="AF2" s="162"/>
      <c r="AH2" s="1"/>
      <c r="AJ2" s="1"/>
    </row>
    <row r="3" spans="1:36" ht="14.25" thickTop="1" thickBot="1">
      <c r="A3" s="110">
        <v>1</v>
      </c>
      <c r="B3" s="21" t="s">
        <v>152</v>
      </c>
      <c r="C3" s="22" t="s">
        <v>153</v>
      </c>
      <c r="D3" s="23">
        <v>3</v>
      </c>
      <c r="E3" s="16">
        <v>5</v>
      </c>
      <c r="F3" s="16">
        <v>5</v>
      </c>
      <c r="G3" s="16">
        <v>5</v>
      </c>
      <c r="H3" s="16">
        <v>3</v>
      </c>
      <c r="I3" s="16">
        <v>5</v>
      </c>
      <c r="J3" s="16">
        <v>5</v>
      </c>
      <c r="K3" s="16">
        <v>4</v>
      </c>
      <c r="L3" s="29">
        <v>5</v>
      </c>
      <c r="M3" s="24"/>
      <c r="N3" s="24">
        <v>5</v>
      </c>
      <c r="O3" s="24"/>
      <c r="P3" s="24"/>
      <c r="Q3" s="24"/>
      <c r="R3" s="24"/>
      <c r="S3" s="24"/>
      <c r="T3" s="24"/>
      <c r="U3" s="24"/>
      <c r="V3" s="24"/>
      <c r="W3" s="25" t="s">
        <v>264</v>
      </c>
      <c r="X3" s="25"/>
      <c r="Y3" s="159">
        <v>5</v>
      </c>
      <c r="Z3" s="38"/>
      <c r="AA3" s="21"/>
      <c r="AB3" s="42">
        <f>SUM(Z3:AA3)</f>
        <v>0</v>
      </c>
      <c r="AC3" s="43" t="str">
        <f>IF(SUMIF(D3:V3,1)=0," ",SUMIF(D3:V3,1))</f>
        <v xml:space="preserve"> </v>
      </c>
      <c r="AD3" s="44" t="str">
        <f>IF(COUNTIF(D3:V3,0)=0," ",COUNTIF(D3:V3,0))</f>
        <v xml:space="preserve"> </v>
      </c>
      <c r="AE3" s="45">
        <f>IF(AD3=" ",IF(AC3=" ",IF(Y3=0," ",AVERAGE(D3:V3,Y3)),1),0)</f>
        <v>4.5454545454545459</v>
      </c>
      <c r="AF3" s="44" t="str">
        <f>IF(AE3=" "," ",IF(AE3&gt;=4.5,"Одличан",IF(AE3&gt;=3.5,"Врло добар",IF(AE3&gt;=2.5,"Добар",IF(AE3&gt;=1.5,"Довољан",IF(AE3&gt;=1,"Недовољан","Неоцењен"))))))</f>
        <v>Одличан</v>
      </c>
      <c r="AH3" t="str">
        <f>IF(AD3=" ",AC3,0)</f>
        <v xml:space="preserve"> </v>
      </c>
    </row>
    <row r="4" spans="1:36" ht="14.25" thickTop="1" thickBot="1">
      <c r="A4" s="116">
        <v>2</v>
      </c>
      <c r="B4" s="26" t="s">
        <v>154</v>
      </c>
      <c r="C4" s="27" t="s">
        <v>155</v>
      </c>
      <c r="D4" s="28">
        <v>2</v>
      </c>
      <c r="E4" s="29">
        <v>3</v>
      </c>
      <c r="F4" s="29">
        <v>4</v>
      </c>
      <c r="G4" s="29">
        <v>5</v>
      </c>
      <c r="H4" s="29">
        <v>4</v>
      </c>
      <c r="I4" s="29">
        <v>4</v>
      </c>
      <c r="J4" s="29">
        <v>5</v>
      </c>
      <c r="K4" s="29">
        <v>4</v>
      </c>
      <c r="L4" s="29">
        <v>5</v>
      </c>
      <c r="M4" s="29">
        <v>5</v>
      </c>
      <c r="N4" s="29"/>
      <c r="O4" s="29"/>
      <c r="P4" s="29"/>
      <c r="Q4" s="29"/>
      <c r="R4" s="29"/>
      <c r="S4" s="29"/>
      <c r="T4" s="29"/>
      <c r="U4" s="29"/>
      <c r="V4" s="29"/>
      <c r="W4" s="25" t="s">
        <v>264</v>
      </c>
      <c r="X4" s="15"/>
      <c r="Y4" s="30">
        <v>5</v>
      </c>
      <c r="Z4" s="39"/>
      <c r="AA4" s="26"/>
      <c r="AB4" s="46">
        <f t="shared" ref="AB4:AB42" si="0">SUM(Z4:AA4)</f>
        <v>0</v>
      </c>
      <c r="AC4" s="47" t="str">
        <f t="shared" ref="AC4:AC42" si="1">IF(SUMIF(D4:V4,1)=0," ",SUMIF(D4:V4,1))</f>
        <v xml:space="preserve"> </v>
      </c>
      <c r="AD4" s="48" t="str">
        <f t="shared" ref="AD4:AD42" si="2">IF(COUNTIF(D4:V4,0)=0," ",COUNTIF(D4:V4,0))</f>
        <v xml:space="preserve"> </v>
      </c>
      <c r="AE4" s="49">
        <f t="shared" ref="AE4:AE42" si="3">IF(AD4=" ",IF(AC4=" ",IF(Y4=0," ",AVERAGE(D4:V4,Y4)),1),0)</f>
        <v>4.1818181818181817</v>
      </c>
      <c r="AF4" s="48" t="str">
        <f t="shared" ref="AF4:AF42" si="4">IF(AE4=" "," ",IF(AE4&gt;=4.5,"Одличан",IF(AE4&gt;=3.5,"Врло добар",IF(AE4&gt;=2.5,"Добар",IF(AE4&gt;=1.5,"Довољан",IF(AE4&gt;=1,"Недовољан","Неоцењен"))))))</f>
        <v>Врло добар</v>
      </c>
      <c r="AH4" t="str">
        <f t="shared" ref="AH4:AH42" si="5">IF(AD4=" ",AC4,0)</f>
        <v xml:space="preserve"> </v>
      </c>
    </row>
    <row r="5" spans="1:36" ht="14.25" thickTop="1" thickBot="1">
      <c r="A5" s="116">
        <v>3</v>
      </c>
      <c r="B5" s="26" t="s">
        <v>156</v>
      </c>
      <c r="C5" s="27" t="s">
        <v>157</v>
      </c>
      <c r="D5" s="28">
        <v>5</v>
      </c>
      <c r="E5" s="29">
        <v>2</v>
      </c>
      <c r="F5" s="29">
        <v>4</v>
      </c>
      <c r="G5" s="29">
        <v>5</v>
      </c>
      <c r="H5" s="29">
        <v>3</v>
      </c>
      <c r="I5" s="29">
        <v>4</v>
      </c>
      <c r="J5" s="29">
        <v>5</v>
      </c>
      <c r="K5" s="29">
        <v>3</v>
      </c>
      <c r="L5" s="29">
        <v>4</v>
      </c>
      <c r="M5" s="29"/>
      <c r="N5" s="29">
        <v>4</v>
      </c>
      <c r="O5" s="29"/>
      <c r="P5" s="29"/>
      <c r="Q5" s="29"/>
      <c r="R5" s="29"/>
      <c r="S5" s="29"/>
      <c r="T5" s="29"/>
      <c r="U5" s="29"/>
      <c r="V5" s="29"/>
      <c r="W5" s="25" t="s">
        <v>264</v>
      </c>
      <c r="X5" s="15"/>
      <c r="Y5" s="30">
        <v>5</v>
      </c>
      <c r="Z5" s="39"/>
      <c r="AA5" s="26"/>
      <c r="AB5" s="46">
        <f t="shared" si="0"/>
        <v>0</v>
      </c>
      <c r="AC5" s="47" t="str">
        <f t="shared" si="1"/>
        <v xml:space="preserve"> </v>
      </c>
      <c r="AD5" s="48" t="str">
        <f t="shared" si="2"/>
        <v xml:space="preserve"> </v>
      </c>
      <c r="AE5" s="49">
        <f t="shared" si="3"/>
        <v>4</v>
      </c>
      <c r="AF5" s="48" t="str">
        <f t="shared" si="4"/>
        <v>Врло добар</v>
      </c>
      <c r="AH5" t="str">
        <f t="shared" si="5"/>
        <v xml:space="preserve"> </v>
      </c>
    </row>
    <row r="6" spans="1:36" ht="14.25" thickTop="1" thickBot="1">
      <c r="A6" s="116">
        <v>4</v>
      </c>
      <c r="B6" s="21" t="s">
        <v>158</v>
      </c>
      <c r="C6" s="22" t="s">
        <v>159</v>
      </c>
      <c r="D6" s="28">
        <v>4</v>
      </c>
      <c r="E6" s="29">
        <v>4</v>
      </c>
      <c r="F6" s="29">
        <v>4</v>
      </c>
      <c r="G6" s="29">
        <v>5</v>
      </c>
      <c r="H6" s="29">
        <v>2</v>
      </c>
      <c r="I6" s="29">
        <v>5</v>
      </c>
      <c r="J6" s="29">
        <v>5</v>
      </c>
      <c r="K6" s="29">
        <v>3</v>
      </c>
      <c r="L6" s="29">
        <v>3</v>
      </c>
      <c r="M6" s="29">
        <v>5</v>
      </c>
      <c r="N6" s="29"/>
      <c r="O6" s="29"/>
      <c r="P6" s="29"/>
      <c r="Q6" s="29"/>
      <c r="R6" s="29"/>
      <c r="S6" s="29"/>
      <c r="T6" s="29"/>
      <c r="U6" s="29"/>
      <c r="V6" s="29"/>
      <c r="W6" s="25" t="s">
        <v>264</v>
      </c>
      <c r="X6" s="15"/>
      <c r="Y6" s="30">
        <v>5</v>
      </c>
      <c r="Z6" s="39"/>
      <c r="AA6" s="26"/>
      <c r="AB6" s="46">
        <f t="shared" si="0"/>
        <v>0</v>
      </c>
      <c r="AC6" s="47" t="str">
        <f t="shared" si="1"/>
        <v xml:space="preserve"> </v>
      </c>
      <c r="AD6" s="48" t="str">
        <f t="shared" si="2"/>
        <v xml:space="preserve"> </v>
      </c>
      <c r="AE6" s="49">
        <f t="shared" si="3"/>
        <v>4.0909090909090908</v>
      </c>
      <c r="AF6" s="48" t="str">
        <f t="shared" si="4"/>
        <v>Врло добар</v>
      </c>
      <c r="AH6" t="str">
        <f t="shared" si="5"/>
        <v xml:space="preserve"> </v>
      </c>
    </row>
    <row r="7" spans="1:36" ht="14.25" thickTop="1" thickBot="1">
      <c r="A7" s="116">
        <v>5</v>
      </c>
      <c r="B7" s="26" t="s">
        <v>160</v>
      </c>
      <c r="C7" s="27" t="s">
        <v>161</v>
      </c>
      <c r="D7" s="28">
        <v>5</v>
      </c>
      <c r="E7" s="29">
        <v>3</v>
      </c>
      <c r="F7" s="29">
        <v>5</v>
      </c>
      <c r="G7" s="29">
        <v>5</v>
      </c>
      <c r="H7" s="29">
        <v>3</v>
      </c>
      <c r="I7" s="29">
        <v>5</v>
      </c>
      <c r="J7" s="29">
        <v>5</v>
      </c>
      <c r="K7" s="29">
        <v>4</v>
      </c>
      <c r="L7" s="29">
        <v>5</v>
      </c>
      <c r="M7" s="29"/>
      <c r="N7" s="29">
        <v>5</v>
      </c>
      <c r="O7" s="29"/>
      <c r="P7" s="29"/>
      <c r="Q7" s="29"/>
      <c r="R7" s="29"/>
      <c r="S7" s="29"/>
      <c r="T7" s="29"/>
      <c r="U7" s="29"/>
      <c r="V7" s="29"/>
      <c r="W7" s="25" t="s">
        <v>10</v>
      </c>
      <c r="X7" s="15"/>
      <c r="Y7" s="30">
        <v>5</v>
      </c>
      <c r="Z7" s="39"/>
      <c r="AA7" s="26"/>
      <c r="AB7" s="48">
        <f t="shared" si="0"/>
        <v>0</v>
      </c>
      <c r="AC7" s="47" t="str">
        <f t="shared" si="1"/>
        <v xml:space="preserve"> </v>
      </c>
      <c r="AD7" s="48" t="str">
        <f t="shared" si="2"/>
        <v xml:space="preserve"> </v>
      </c>
      <c r="AE7" s="49">
        <f>IF(AD7=" ",IF(AC7=" ",IF(Y7=0," ",AVERAGE(D7:V7,Y7)),1),0)</f>
        <v>4.5454545454545459</v>
      </c>
      <c r="AF7" s="48" t="str">
        <f t="shared" si="4"/>
        <v>Одличан</v>
      </c>
      <c r="AH7" t="str">
        <f t="shared" si="5"/>
        <v xml:space="preserve"> </v>
      </c>
    </row>
    <row r="8" spans="1:36" ht="14.25" thickTop="1" thickBot="1">
      <c r="A8" s="116">
        <v>6</v>
      </c>
      <c r="B8" s="26" t="s">
        <v>162</v>
      </c>
      <c r="C8" s="27" t="s">
        <v>159</v>
      </c>
      <c r="D8" s="28">
        <v>3</v>
      </c>
      <c r="E8" s="29">
        <v>2</v>
      </c>
      <c r="F8" s="29">
        <v>4</v>
      </c>
      <c r="G8" s="29">
        <v>4</v>
      </c>
      <c r="H8" s="29">
        <v>3</v>
      </c>
      <c r="I8" s="29">
        <v>4</v>
      </c>
      <c r="J8" s="29">
        <v>5</v>
      </c>
      <c r="K8" s="29">
        <v>4</v>
      </c>
      <c r="L8" s="29">
        <v>4</v>
      </c>
      <c r="M8" s="29"/>
      <c r="N8" s="29">
        <v>4</v>
      </c>
      <c r="O8" s="29"/>
      <c r="P8" s="29"/>
      <c r="Q8" s="29"/>
      <c r="R8" s="29"/>
      <c r="S8" s="29"/>
      <c r="T8" s="29"/>
      <c r="U8" s="29"/>
      <c r="V8" s="29"/>
      <c r="W8" s="25" t="s">
        <v>264</v>
      </c>
      <c r="X8" s="15"/>
      <c r="Y8" s="30">
        <v>5</v>
      </c>
      <c r="Z8" s="39"/>
      <c r="AA8" s="26"/>
      <c r="AB8" s="50">
        <f t="shared" si="0"/>
        <v>0</v>
      </c>
      <c r="AC8" s="47" t="str">
        <f t="shared" si="1"/>
        <v xml:space="preserve"> </v>
      </c>
      <c r="AD8" s="48" t="str">
        <f t="shared" si="2"/>
        <v xml:space="preserve"> </v>
      </c>
      <c r="AE8" s="49">
        <f t="shared" si="3"/>
        <v>3.8181818181818183</v>
      </c>
      <c r="AF8" s="48" t="str">
        <f t="shared" si="4"/>
        <v>Врло добар</v>
      </c>
      <c r="AH8" t="str">
        <f t="shared" si="5"/>
        <v xml:space="preserve"> </v>
      </c>
    </row>
    <row r="9" spans="1:36" ht="13.5" thickTop="1">
      <c r="A9" s="116">
        <v>7</v>
      </c>
      <c r="B9" s="26" t="s">
        <v>162</v>
      </c>
      <c r="C9" s="27" t="s">
        <v>163</v>
      </c>
      <c r="D9" s="28">
        <v>5</v>
      </c>
      <c r="E9" s="29">
        <v>3</v>
      </c>
      <c r="F9" s="29">
        <v>5</v>
      </c>
      <c r="G9" s="29">
        <v>4</v>
      </c>
      <c r="H9" s="29">
        <v>3</v>
      </c>
      <c r="I9" s="29">
        <v>5</v>
      </c>
      <c r="J9" s="29">
        <v>5</v>
      </c>
      <c r="K9" s="29">
        <v>5</v>
      </c>
      <c r="L9" s="29">
        <v>5</v>
      </c>
      <c r="M9" s="29"/>
      <c r="N9" s="29">
        <v>5</v>
      </c>
      <c r="O9" s="29"/>
      <c r="P9" s="29"/>
      <c r="Q9" s="29"/>
      <c r="R9" s="29"/>
      <c r="S9" s="29"/>
      <c r="T9" s="29"/>
      <c r="U9" s="29"/>
      <c r="V9" s="29"/>
      <c r="W9" s="25" t="s">
        <v>264</v>
      </c>
      <c r="X9" s="15"/>
      <c r="Y9" s="30">
        <v>5</v>
      </c>
      <c r="Z9" s="39"/>
      <c r="AA9" s="26"/>
      <c r="AB9" s="46">
        <f t="shared" si="0"/>
        <v>0</v>
      </c>
      <c r="AC9" s="47" t="str">
        <f t="shared" si="1"/>
        <v xml:space="preserve"> </v>
      </c>
      <c r="AD9" s="48" t="str">
        <f t="shared" si="2"/>
        <v xml:space="preserve"> </v>
      </c>
      <c r="AE9" s="49">
        <f t="shared" si="3"/>
        <v>4.5454545454545459</v>
      </c>
      <c r="AF9" s="48" t="str">
        <f t="shared" si="4"/>
        <v>Одличан</v>
      </c>
      <c r="AH9" t="str">
        <f t="shared" si="5"/>
        <v xml:space="preserve"> </v>
      </c>
    </row>
    <row r="10" spans="1:36" ht="13.5" thickBot="1">
      <c r="A10" s="116">
        <v>8</v>
      </c>
      <c r="B10" s="26" t="s">
        <v>164</v>
      </c>
      <c r="C10" s="27" t="s">
        <v>165</v>
      </c>
      <c r="D10" s="28">
        <v>2</v>
      </c>
      <c r="E10" s="29">
        <v>4</v>
      </c>
      <c r="F10" s="29">
        <v>3</v>
      </c>
      <c r="G10" s="29">
        <v>5</v>
      </c>
      <c r="H10" s="29">
        <v>3</v>
      </c>
      <c r="I10" s="29">
        <v>4</v>
      </c>
      <c r="J10" s="29">
        <v>5</v>
      </c>
      <c r="K10" s="29">
        <v>3</v>
      </c>
      <c r="L10" s="29">
        <v>3</v>
      </c>
      <c r="M10" s="29">
        <v>5</v>
      </c>
      <c r="N10" s="29"/>
      <c r="O10" s="29"/>
      <c r="P10" s="29"/>
      <c r="Q10" s="29"/>
      <c r="R10" s="29"/>
      <c r="S10" s="29"/>
      <c r="T10" s="29"/>
      <c r="U10" s="29"/>
      <c r="V10" s="29"/>
      <c r="W10" s="15"/>
      <c r="X10" s="15" t="s">
        <v>12</v>
      </c>
      <c r="Y10" s="30">
        <v>5</v>
      </c>
      <c r="Z10" s="39"/>
      <c r="AA10" s="26"/>
      <c r="AB10" s="46">
        <f t="shared" si="0"/>
        <v>0</v>
      </c>
      <c r="AC10" s="47" t="str">
        <f t="shared" si="1"/>
        <v xml:space="preserve"> </v>
      </c>
      <c r="AD10" s="48" t="str">
        <f t="shared" si="2"/>
        <v xml:space="preserve"> </v>
      </c>
      <c r="AE10" s="49">
        <f t="shared" si="3"/>
        <v>3.8181818181818183</v>
      </c>
      <c r="AF10" s="48" t="str">
        <f t="shared" si="4"/>
        <v>Врло добар</v>
      </c>
      <c r="AH10" t="str">
        <f t="shared" si="5"/>
        <v xml:space="preserve"> </v>
      </c>
    </row>
    <row r="11" spans="1:36" ht="14.25" thickTop="1" thickBot="1">
      <c r="A11" s="116">
        <v>9</v>
      </c>
      <c r="B11" s="26" t="s">
        <v>166</v>
      </c>
      <c r="C11" s="27" t="s">
        <v>167</v>
      </c>
      <c r="D11" s="28">
        <v>4</v>
      </c>
      <c r="E11" s="29">
        <v>5</v>
      </c>
      <c r="F11" s="29">
        <v>5</v>
      </c>
      <c r="G11" s="29">
        <v>5</v>
      </c>
      <c r="H11" s="29">
        <v>4</v>
      </c>
      <c r="I11" s="29">
        <v>4</v>
      </c>
      <c r="J11" s="29">
        <v>5</v>
      </c>
      <c r="K11" s="29">
        <v>3</v>
      </c>
      <c r="L11" s="29">
        <v>5</v>
      </c>
      <c r="M11" s="29">
        <v>5</v>
      </c>
      <c r="N11" s="29"/>
      <c r="O11" s="29"/>
      <c r="P11" s="29"/>
      <c r="Q11" s="29"/>
      <c r="R11" s="29"/>
      <c r="S11" s="29"/>
      <c r="T11" s="29"/>
      <c r="U11" s="29"/>
      <c r="V11" s="29"/>
      <c r="W11" s="25" t="s">
        <v>264</v>
      </c>
      <c r="X11" s="15"/>
      <c r="Y11" s="30">
        <v>5</v>
      </c>
      <c r="Z11" s="39"/>
      <c r="AA11" s="26"/>
      <c r="AB11" s="46">
        <f t="shared" si="0"/>
        <v>0</v>
      </c>
      <c r="AC11" s="47" t="str">
        <f t="shared" si="1"/>
        <v xml:space="preserve"> </v>
      </c>
      <c r="AD11" s="48" t="str">
        <f t="shared" si="2"/>
        <v xml:space="preserve"> </v>
      </c>
      <c r="AE11" s="49">
        <f t="shared" si="3"/>
        <v>4.5454545454545459</v>
      </c>
      <c r="AF11" s="48" t="str">
        <f t="shared" si="4"/>
        <v>Одличан</v>
      </c>
      <c r="AH11" t="str">
        <f t="shared" si="5"/>
        <v xml:space="preserve"> </v>
      </c>
    </row>
    <row r="12" spans="1:36" ht="14.25" thickTop="1" thickBot="1">
      <c r="A12" s="116">
        <v>10</v>
      </c>
      <c r="B12" s="26" t="s">
        <v>168</v>
      </c>
      <c r="C12" s="27" t="s">
        <v>169</v>
      </c>
      <c r="D12" s="28">
        <v>5</v>
      </c>
      <c r="E12" s="29">
        <v>5</v>
      </c>
      <c r="F12" s="29">
        <v>5</v>
      </c>
      <c r="G12" s="29">
        <v>5</v>
      </c>
      <c r="H12" s="29">
        <v>5</v>
      </c>
      <c r="I12" s="29">
        <v>5</v>
      </c>
      <c r="J12" s="29">
        <v>5</v>
      </c>
      <c r="K12" s="29">
        <v>5</v>
      </c>
      <c r="L12" s="29">
        <v>5</v>
      </c>
      <c r="M12" s="29"/>
      <c r="N12" s="29">
        <v>5</v>
      </c>
      <c r="O12" s="29"/>
      <c r="P12" s="29"/>
      <c r="Q12" s="29"/>
      <c r="R12" s="29"/>
      <c r="S12" s="29"/>
      <c r="T12" s="29"/>
      <c r="U12" s="29"/>
      <c r="V12" s="29"/>
      <c r="W12" s="25" t="s">
        <v>264</v>
      </c>
      <c r="X12" s="15"/>
      <c r="Y12" s="30">
        <v>5</v>
      </c>
      <c r="Z12" s="39"/>
      <c r="AA12" s="26"/>
      <c r="AB12" s="46">
        <f t="shared" si="0"/>
        <v>0</v>
      </c>
      <c r="AC12" s="47" t="str">
        <f t="shared" si="1"/>
        <v xml:space="preserve"> </v>
      </c>
      <c r="AD12" s="48" t="str">
        <f t="shared" si="2"/>
        <v xml:space="preserve"> </v>
      </c>
      <c r="AE12" s="49">
        <f t="shared" si="3"/>
        <v>5</v>
      </c>
      <c r="AF12" s="48" t="str">
        <f t="shared" si="4"/>
        <v>Одличан</v>
      </c>
      <c r="AH12" t="str">
        <f t="shared" si="5"/>
        <v xml:space="preserve"> </v>
      </c>
    </row>
    <row r="13" spans="1:36" ht="14.25" thickTop="1" thickBot="1">
      <c r="A13" s="116">
        <v>11</v>
      </c>
      <c r="B13" s="26" t="s">
        <v>170</v>
      </c>
      <c r="C13" s="27" t="s">
        <v>171</v>
      </c>
      <c r="D13" s="28">
        <v>4</v>
      </c>
      <c r="E13" s="29">
        <v>5</v>
      </c>
      <c r="F13" s="29">
        <v>5</v>
      </c>
      <c r="G13" s="29">
        <v>5</v>
      </c>
      <c r="H13" s="29">
        <v>4</v>
      </c>
      <c r="I13" s="29">
        <v>5</v>
      </c>
      <c r="J13" s="29">
        <v>5</v>
      </c>
      <c r="K13" s="29">
        <v>4</v>
      </c>
      <c r="L13" s="29">
        <v>3</v>
      </c>
      <c r="M13" s="29"/>
      <c r="N13" s="29">
        <v>5</v>
      </c>
      <c r="O13" s="29"/>
      <c r="P13" s="29"/>
      <c r="Q13" s="29"/>
      <c r="R13" s="29"/>
      <c r="S13" s="29"/>
      <c r="T13" s="29"/>
      <c r="U13" s="29"/>
      <c r="V13" s="29"/>
      <c r="W13" s="25" t="s">
        <v>264</v>
      </c>
      <c r="X13" s="15"/>
      <c r="Y13" s="30">
        <v>5</v>
      </c>
      <c r="Z13" s="39"/>
      <c r="AA13" s="26"/>
      <c r="AB13" s="46">
        <f t="shared" si="0"/>
        <v>0</v>
      </c>
      <c r="AC13" s="47" t="str">
        <f t="shared" si="1"/>
        <v xml:space="preserve"> </v>
      </c>
      <c r="AD13" s="48" t="str">
        <f t="shared" si="2"/>
        <v xml:space="preserve"> </v>
      </c>
      <c r="AE13" s="49">
        <f t="shared" si="3"/>
        <v>4.5454545454545459</v>
      </c>
      <c r="AF13" s="48" t="str">
        <f t="shared" si="4"/>
        <v>Одличан</v>
      </c>
      <c r="AH13" t="str">
        <f t="shared" si="5"/>
        <v xml:space="preserve"> </v>
      </c>
    </row>
    <row r="14" spans="1:36" ht="14.25" thickTop="1" thickBot="1">
      <c r="A14" s="116">
        <v>12</v>
      </c>
      <c r="B14" s="26" t="s">
        <v>172</v>
      </c>
      <c r="C14" s="27" t="s">
        <v>173</v>
      </c>
      <c r="D14" s="28">
        <v>4</v>
      </c>
      <c r="E14" s="29">
        <v>3</v>
      </c>
      <c r="F14" s="29">
        <v>5</v>
      </c>
      <c r="G14" s="29">
        <v>5</v>
      </c>
      <c r="H14" s="29">
        <v>3</v>
      </c>
      <c r="I14" s="29">
        <v>5</v>
      </c>
      <c r="J14" s="29">
        <v>5</v>
      </c>
      <c r="K14" s="29">
        <v>5</v>
      </c>
      <c r="L14" s="29">
        <v>5</v>
      </c>
      <c r="M14" s="29"/>
      <c r="N14" s="29">
        <v>5</v>
      </c>
      <c r="O14" s="29"/>
      <c r="P14" s="29"/>
      <c r="Q14" s="29"/>
      <c r="R14" s="29"/>
      <c r="S14" s="29"/>
      <c r="T14" s="29"/>
      <c r="U14" s="29"/>
      <c r="V14" s="29"/>
      <c r="W14" s="25" t="s">
        <v>264</v>
      </c>
      <c r="X14" s="15"/>
      <c r="Y14" s="30">
        <v>5</v>
      </c>
      <c r="Z14" s="39"/>
      <c r="AA14" s="26"/>
      <c r="AB14" s="48">
        <f t="shared" si="0"/>
        <v>0</v>
      </c>
      <c r="AC14" s="47" t="str">
        <f t="shared" si="1"/>
        <v xml:space="preserve"> </v>
      </c>
      <c r="AD14" s="48" t="str">
        <f t="shared" si="2"/>
        <v xml:space="preserve"> </v>
      </c>
      <c r="AE14" s="51">
        <f t="shared" si="3"/>
        <v>4.5454545454545459</v>
      </c>
      <c r="AF14" s="48" t="str">
        <f t="shared" si="4"/>
        <v>Одличан</v>
      </c>
      <c r="AH14" t="str">
        <f t="shared" si="5"/>
        <v xml:space="preserve"> </v>
      </c>
    </row>
    <row r="15" spans="1:36" ht="14.25" thickTop="1" thickBot="1">
      <c r="A15" s="116">
        <v>13</v>
      </c>
      <c r="B15" s="26" t="s">
        <v>174</v>
      </c>
      <c r="C15" s="27" t="s">
        <v>175</v>
      </c>
      <c r="D15" s="28">
        <v>5</v>
      </c>
      <c r="E15" s="29">
        <v>5</v>
      </c>
      <c r="F15" s="29">
        <v>5</v>
      </c>
      <c r="G15" s="29">
        <v>5</v>
      </c>
      <c r="H15" s="29">
        <v>5</v>
      </c>
      <c r="I15" s="29">
        <v>5</v>
      </c>
      <c r="J15" s="29">
        <v>5</v>
      </c>
      <c r="K15" s="29">
        <v>5</v>
      </c>
      <c r="L15" s="29">
        <v>5</v>
      </c>
      <c r="M15" s="29">
        <v>5</v>
      </c>
      <c r="N15" s="29"/>
      <c r="O15" s="29"/>
      <c r="P15" s="29"/>
      <c r="Q15" s="29"/>
      <c r="R15" s="29"/>
      <c r="S15" s="29"/>
      <c r="T15" s="29"/>
      <c r="U15" s="29"/>
      <c r="V15" s="29"/>
      <c r="W15" s="25" t="s">
        <v>264</v>
      </c>
      <c r="X15" s="15"/>
      <c r="Y15" s="30">
        <v>5</v>
      </c>
      <c r="Z15" s="39"/>
      <c r="AA15" s="26"/>
      <c r="AB15" s="48">
        <f t="shared" si="0"/>
        <v>0</v>
      </c>
      <c r="AC15" s="47" t="str">
        <f t="shared" si="1"/>
        <v xml:space="preserve"> </v>
      </c>
      <c r="AD15" s="48" t="str">
        <f t="shared" si="2"/>
        <v xml:space="preserve"> </v>
      </c>
      <c r="AE15" s="52">
        <f t="shared" si="3"/>
        <v>5</v>
      </c>
      <c r="AF15" s="50" t="str">
        <f t="shared" si="4"/>
        <v>Одличан</v>
      </c>
      <c r="AH15" t="str">
        <f t="shared" si="5"/>
        <v xml:space="preserve"> </v>
      </c>
    </row>
    <row r="16" spans="1:36" ht="13.5" thickTop="1">
      <c r="A16" s="116">
        <v>14</v>
      </c>
      <c r="B16" s="26" t="s">
        <v>176</v>
      </c>
      <c r="C16" s="27" t="s">
        <v>177</v>
      </c>
      <c r="D16" s="28">
        <v>5</v>
      </c>
      <c r="E16" s="29">
        <v>4</v>
      </c>
      <c r="F16" s="29">
        <v>5</v>
      </c>
      <c r="G16" s="29">
        <v>5</v>
      </c>
      <c r="H16" s="29">
        <v>5</v>
      </c>
      <c r="I16" s="29">
        <v>5</v>
      </c>
      <c r="J16" s="29">
        <v>5</v>
      </c>
      <c r="K16" s="29">
        <v>5</v>
      </c>
      <c r="L16" s="29">
        <v>5</v>
      </c>
      <c r="M16" s="29"/>
      <c r="N16" s="29">
        <v>5</v>
      </c>
      <c r="O16" s="29"/>
      <c r="P16" s="29"/>
      <c r="Q16" s="29"/>
      <c r="R16" s="29"/>
      <c r="S16" s="29"/>
      <c r="T16" s="29"/>
      <c r="U16" s="29"/>
      <c r="V16" s="29"/>
      <c r="W16" s="25" t="s">
        <v>264</v>
      </c>
      <c r="X16" s="15"/>
      <c r="Y16" s="30">
        <v>5</v>
      </c>
      <c r="Z16" s="39"/>
      <c r="AA16" s="26"/>
      <c r="AB16" s="50">
        <f t="shared" si="0"/>
        <v>0</v>
      </c>
      <c r="AC16" s="47" t="str">
        <f t="shared" si="1"/>
        <v xml:space="preserve"> </v>
      </c>
      <c r="AD16" s="48" t="str">
        <f t="shared" si="2"/>
        <v xml:space="preserve"> </v>
      </c>
      <c r="AE16" s="49">
        <f t="shared" si="3"/>
        <v>4.9090909090909092</v>
      </c>
      <c r="AF16" s="46" t="str">
        <f t="shared" si="4"/>
        <v>Одличан</v>
      </c>
      <c r="AH16" t="str">
        <f t="shared" si="5"/>
        <v xml:space="preserve"> </v>
      </c>
    </row>
    <row r="17" spans="1:34" ht="13.5" thickBot="1">
      <c r="A17" s="116">
        <v>15</v>
      </c>
      <c r="B17" s="26" t="s">
        <v>178</v>
      </c>
      <c r="C17" s="27" t="s">
        <v>179</v>
      </c>
      <c r="D17" s="28">
        <v>4</v>
      </c>
      <c r="E17" s="29">
        <v>5</v>
      </c>
      <c r="F17" s="29">
        <v>5</v>
      </c>
      <c r="G17" s="29">
        <v>5</v>
      </c>
      <c r="H17" s="29">
        <v>5</v>
      </c>
      <c r="I17" s="29">
        <v>5</v>
      </c>
      <c r="J17" s="29">
        <v>5</v>
      </c>
      <c r="K17" s="29">
        <v>5</v>
      </c>
      <c r="L17" s="29">
        <v>5</v>
      </c>
      <c r="M17" s="29"/>
      <c r="N17" s="29">
        <v>5</v>
      </c>
      <c r="O17" s="29"/>
      <c r="P17" s="29"/>
      <c r="Q17" s="29"/>
      <c r="R17" s="29"/>
      <c r="S17" s="29"/>
      <c r="T17" s="29"/>
      <c r="U17" s="29"/>
      <c r="V17" s="29"/>
      <c r="W17" s="15"/>
      <c r="X17" s="15" t="s">
        <v>12</v>
      </c>
      <c r="Y17" s="30">
        <v>5</v>
      </c>
      <c r="Z17" s="39"/>
      <c r="AA17" s="26"/>
      <c r="AB17" s="46">
        <f t="shared" si="0"/>
        <v>0</v>
      </c>
      <c r="AC17" s="47" t="str">
        <f t="shared" si="1"/>
        <v xml:space="preserve"> </v>
      </c>
      <c r="AD17" s="48" t="str">
        <f t="shared" si="2"/>
        <v xml:space="preserve"> </v>
      </c>
      <c r="AE17" s="49">
        <f t="shared" si="3"/>
        <v>4.9090909090909092</v>
      </c>
      <c r="AF17" s="46" t="str">
        <f t="shared" si="4"/>
        <v>Одличан</v>
      </c>
      <c r="AH17" t="str">
        <f t="shared" si="5"/>
        <v xml:space="preserve"> </v>
      </c>
    </row>
    <row r="18" spans="1:34" ht="14.25" thickTop="1" thickBot="1">
      <c r="A18" s="116">
        <v>16</v>
      </c>
      <c r="B18" s="26" t="s">
        <v>180</v>
      </c>
      <c r="C18" s="27" t="s">
        <v>181</v>
      </c>
      <c r="D18" s="28">
        <v>3</v>
      </c>
      <c r="E18" s="29">
        <v>4</v>
      </c>
      <c r="F18" s="29">
        <v>3</v>
      </c>
      <c r="G18" s="29">
        <v>5</v>
      </c>
      <c r="H18" s="29">
        <v>3</v>
      </c>
      <c r="I18" s="29">
        <v>4</v>
      </c>
      <c r="J18" s="29">
        <v>4</v>
      </c>
      <c r="K18" s="29">
        <v>3</v>
      </c>
      <c r="L18" s="29">
        <v>5</v>
      </c>
      <c r="M18" s="29"/>
      <c r="N18" s="29">
        <v>5</v>
      </c>
      <c r="O18" s="29"/>
      <c r="P18" s="29"/>
      <c r="Q18" s="29"/>
      <c r="R18" s="29"/>
      <c r="S18" s="29"/>
      <c r="T18" s="29"/>
      <c r="U18" s="29"/>
      <c r="V18" s="29"/>
      <c r="W18" s="25" t="s">
        <v>264</v>
      </c>
      <c r="X18" s="15"/>
      <c r="Y18" s="30">
        <v>5</v>
      </c>
      <c r="Z18" s="39"/>
      <c r="AA18" s="26"/>
      <c r="AB18" s="46">
        <f t="shared" si="0"/>
        <v>0</v>
      </c>
      <c r="AC18" s="47" t="str">
        <f t="shared" si="1"/>
        <v xml:space="preserve"> </v>
      </c>
      <c r="AD18" s="48" t="str">
        <f t="shared" si="2"/>
        <v xml:space="preserve"> </v>
      </c>
      <c r="AE18" s="49">
        <f t="shared" si="3"/>
        <v>4</v>
      </c>
      <c r="AF18" s="46" t="str">
        <f t="shared" si="4"/>
        <v>Врло добар</v>
      </c>
      <c r="AH18" t="str">
        <f t="shared" si="5"/>
        <v xml:space="preserve"> </v>
      </c>
    </row>
    <row r="19" spans="1:34" ht="13.5" thickTop="1">
      <c r="A19" s="116">
        <v>17</v>
      </c>
      <c r="B19" s="26" t="s">
        <v>182</v>
      </c>
      <c r="C19" s="27" t="s">
        <v>183</v>
      </c>
      <c r="D19" s="28">
        <v>3</v>
      </c>
      <c r="E19" s="29">
        <v>3</v>
      </c>
      <c r="F19" s="29">
        <v>4</v>
      </c>
      <c r="G19" s="29">
        <v>5</v>
      </c>
      <c r="H19" s="29">
        <v>3</v>
      </c>
      <c r="I19" s="29">
        <v>4</v>
      </c>
      <c r="J19" s="29">
        <v>5</v>
      </c>
      <c r="K19" s="29">
        <v>4</v>
      </c>
      <c r="L19" s="29">
        <v>5</v>
      </c>
      <c r="M19" s="29"/>
      <c r="N19" s="29">
        <v>4</v>
      </c>
      <c r="O19" s="29"/>
      <c r="P19" s="29"/>
      <c r="Q19" s="29"/>
      <c r="R19" s="29"/>
      <c r="S19" s="29"/>
      <c r="T19" s="29"/>
      <c r="U19" s="29"/>
      <c r="V19" s="29"/>
      <c r="W19" s="25" t="s">
        <v>264</v>
      </c>
      <c r="X19" s="15"/>
      <c r="Y19" s="30">
        <v>5</v>
      </c>
      <c r="Z19" s="39"/>
      <c r="AA19" s="26"/>
      <c r="AB19" s="46">
        <f t="shared" si="0"/>
        <v>0</v>
      </c>
      <c r="AC19" s="47" t="str">
        <f t="shared" si="1"/>
        <v xml:space="preserve"> </v>
      </c>
      <c r="AD19" s="48" t="str">
        <f t="shared" si="2"/>
        <v xml:space="preserve"> </v>
      </c>
      <c r="AE19" s="51">
        <f t="shared" si="3"/>
        <v>4.0909090909090908</v>
      </c>
      <c r="AF19" s="46" t="str">
        <f t="shared" si="4"/>
        <v>Врло добар</v>
      </c>
      <c r="AH19" t="str">
        <f t="shared" si="5"/>
        <v xml:space="preserve"> </v>
      </c>
    </row>
    <row r="20" spans="1:34" ht="13.5" thickBot="1">
      <c r="A20" s="116">
        <v>18</v>
      </c>
      <c r="B20" s="26" t="s">
        <v>184</v>
      </c>
      <c r="C20" s="27" t="s">
        <v>169</v>
      </c>
      <c r="D20" s="28">
        <v>3</v>
      </c>
      <c r="E20" s="29">
        <v>4</v>
      </c>
      <c r="F20" s="29">
        <v>3</v>
      </c>
      <c r="G20" s="29">
        <v>5</v>
      </c>
      <c r="H20" s="29">
        <v>3</v>
      </c>
      <c r="I20" s="29">
        <v>3</v>
      </c>
      <c r="J20" s="29">
        <v>5</v>
      </c>
      <c r="K20" s="29">
        <v>3</v>
      </c>
      <c r="L20" s="29">
        <v>5</v>
      </c>
      <c r="M20" s="29">
        <v>5</v>
      </c>
      <c r="N20" s="29"/>
      <c r="O20" s="29"/>
      <c r="P20" s="29"/>
      <c r="Q20" s="29"/>
      <c r="R20" s="29"/>
      <c r="S20" s="29"/>
      <c r="T20" s="29"/>
      <c r="U20" s="29"/>
      <c r="V20" s="29"/>
      <c r="W20" s="15"/>
      <c r="X20" s="15" t="s">
        <v>12</v>
      </c>
      <c r="Y20" s="30">
        <v>5</v>
      </c>
      <c r="Z20" s="39"/>
      <c r="AA20" s="26"/>
      <c r="AB20" s="48">
        <f t="shared" si="0"/>
        <v>0</v>
      </c>
      <c r="AC20" s="47" t="str">
        <f t="shared" si="1"/>
        <v xml:space="preserve"> </v>
      </c>
      <c r="AD20" s="48" t="str">
        <f t="shared" si="2"/>
        <v xml:space="preserve"> </v>
      </c>
      <c r="AE20" s="52">
        <f t="shared" si="3"/>
        <v>4</v>
      </c>
      <c r="AF20" s="46" t="str">
        <f t="shared" si="4"/>
        <v>Врло добар</v>
      </c>
      <c r="AH20" t="str">
        <f t="shared" si="5"/>
        <v xml:space="preserve"> </v>
      </c>
    </row>
    <row r="21" spans="1:34" ht="13.5" thickTop="1">
      <c r="A21" s="116">
        <v>19</v>
      </c>
      <c r="B21" s="26" t="s">
        <v>185</v>
      </c>
      <c r="C21" s="27" t="s">
        <v>181</v>
      </c>
      <c r="D21" s="28">
        <v>2</v>
      </c>
      <c r="E21" s="29">
        <v>4</v>
      </c>
      <c r="F21" s="29">
        <v>4</v>
      </c>
      <c r="G21" s="29">
        <v>3</v>
      </c>
      <c r="H21" s="29">
        <v>3</v>
      </c>
      <c r="I21" s="29">
        <v>3</v>
      </c>
      <c r="J21" s="29">
        <v>5</v>
      </c>
      <c r="K21" s="29">
        <v>3</v>
      </c>
      <c r="L21" s="29">
        <v>5</v>
      </c>
      <c r="M21" s="29"/>
      <c r="N21" s="29">
        <v>4</v>
      </c>
      <c r="O21" s="29"/>
      <c r="P21" s="29"/>
      <c r="Q21" s="29"/>
      <c r="R21" s="29"/>
      <c r="S21" s="29"/>
      <c r="T21" s="29"/>
      <c r="U21" s="29"/>
      <c r="V21" s="29"/>
      <c r="W21" s="25" t="s">
        <v>264</v>
      </c>
      <c r="X21" s="15"/>
      <c r="Y21" s="30">
        <v>5</v>
      </c>
      <c r="Z21" s="39"/>
      <c r="AA21" s="26"/>
      <c r="AB21" s="50">
        <f t="shared" si="0"/>
        <v>0</v>
      </c>
      <c r="AC21" s="47" t="str">
        <f t="shared" si="1"/>
        <v xml:space="preserve"> </v>
      </c>
      <c r="AD21" s="48" t="str">
        <f t="shared" si="2"/>
        <v xml:space="preserve"> </v>
      </c>
      <c r="AE21" s="49">
        <f t="shared" si="3"/>
        <v>3.7272727272727271</v>
      </c>
      <c r="AF21" s="48" t="str">
        <f t="shared" si="4"/>
        <v>Врло добар</v>
      </c>
      <c r="AH21" t="str">
        <f t="shared" si="5"/>
        <v xml:space="preserve"> </v>
      </c>
    </row>
    <row r="22" spans="1:34">
      <c r="A22" s="116">
        <v>20</v>
      </c>
      <c r="B22" s="26" t="s">
        <v>186</v>
      </c>
      <c r="C22" s="27" t="s">
        <v>171</v>
      </c>
      <c r="D22" s="28">
        <v>3</v>
      </c>
      <c r="E22" s="29">
        <v>4</v>
      </c>
      <c r="F22" s="29">
        <v>4</v>
      </c>
      <c r="G22" s="29">
        <v>5</v>
      </c>
      <c r="H22" s="29">
        <v>3</v>
      </c>
      <c r="I22" s="29">
        <v>3</v>
      </c>
      <c r="J22" s="29">
        <v>5</v>
      </c>
      <c r="K22" s="29">
        <v>3</v>
      </c>
      <c r="L22" s="29">
        <v>4</v>
      </c>
      <c r="M22" s="29">
        <v>5</v>
      </c>
      <c r="N22" s="29"/>
      <c r="O22" s="29"/>
      <c r="P22" s="29"/>
      <c r="Q22" s="29"/>
      <c r="R22" s="29"/>
      <c r="S22" s="29"/>
      <c r="T22" s="29"/>
      <c r="U22" s="29"/>
      <c r="V22" s="29"/>
      <c r="W22" s="15"/>
      <c r="X22" s="15" t="s">
        <v>12</v>
      </c>
      <c r="Y22" s="30">
        <v>5</v>
      </c>
      <c r="Z22" s="39"/>
      <c r="AA22" s="26"/>
      <c r="AB22" s="46">
        <f t="shared" si="0"/>
        <v>0</v>
      </c>
      <c r="AC22" s="47" t="str">
        <f t="shared" si="1"/>
        <v xml:space="preserve"> </v>
      </c>
      <c r="AD22" s="48" t="str">
        <f t="shared" si="2"/>
        <v xml:space="preserve"> </v>
      </c>
      <c r="AE22" s="49">
        <f t="shared" si="3"/>
        <v>4</v>
      </c>
      <c r="AF22" s="50" t="str">
        <f t="shared" si="4"/>
        <v>Врло добар</v>
      </c>
      <c r="AH22" t="str">
        <f t="shared" si="5"/>
        <v xml:space="preserve"> </v>
      </c>
    </row>
    <row r="23" spans="1:34">
      <c r="A23" s="116">
        <v>21</v>
      </c>
      <c r="B23" s="26" t="s">
        <v>187</v>
      </c>
      <c r="C23" s="27" t="s">
        <v>188</v>
      </c>
      <c r="D23" s="28">
        <v>5</v>
      </c>
      <c r="E23" s="29">
        <v>5</v>
      </c>
      <c r="F23" s="29">
        <v>5</v>
      </c>
      <c r="G23" s="29">
        <v>5</v>
      </c>
      <c r="H23" s="29">
        <v>5</v>
      </c>
      <c r="I23" s="29">
        <v>5</v>
      </c>
      <c r="J23" s="29">
        <v>5</v>
      </c>
      <c r="K23" s="29">
        <v>5</v>
      </c>
      <c r="L23" s="29">
        <v>5</v>
      </c>
      <c r="M23" s="29"/>
      <c r="N23" s="29">
        <v>5</v>
      </c>
      <c r="O23" s="29"/>
      <c r="P23" s="29"/>
      <c r="Q23" s="29"/>
      <c r="R23" s="29"/>
      <c r="S23" s="29"/>
      <c r="T23" s="29"/>
      <c r="U23" s="29"/>
      <c r="V23" s="29"/>
      <c r="W23" s="15"/>
      <c r="X23" s="15" t="s">
        <v>12</v>
      </c>
      <c r="Y23" s="30">
        <v>5</v>
      </c>
      <c r="Z23" s="39"/>
      <c r="AA23" s="26"/>
      <c r="AB23" s="48">
        <f t="shared" si="0"/>
        <v>0</v>
      </c>
      <c r="AC23" s="47" t="str">
        <f t="shared" si="1"/>
        <v xml:space="preserve"> </v>
      </c>
      <c r="AD23" s="48" t="str">
        <f t="shared" si="2"/>
        <v xml:space="preserve"> </v>
      </c>
      <c r="AE23" s="51">
        <f t="shared" si="3"/>
        <v>5</v>
      </c>
      <c r="AF23" s="46" t="str">
        <f t="shared" si="4"/>
        <v>Одличан</v>
      </c>
      <c r="AH23" t="str">
        <f t="shared" si="5"/>
        <v xml:space="preserve"> </v>
      </c>
    </row>
    <row r="24" spans="1:34" ht="13.5" thickBot="1">
      <c r="A24" s="116">
        <v>22</v>
      </c>
      <c r="B24" s="26" t="s">
        <v>189</v>
      </c>
      <c r="C24" s="27" t="s">
        <v>190</v>
      </c>
      <c r="D24" s="28">
        <v>2</v>
      </c>
      <c r="E24" s="29">
        <v>2</v>
      </c>
      <c r="F24" s="29">
        <v>3</v>
      </c>
      <c r="G24" s="29">
        <v>5</v>
      </c>
      <c r="H24" s="29">
        <v>2</v>
      </c>
      <c r="I24" s="29">
        <v>3</v>
      </c>
      <c r="J24" s="29">
        <v>3</v>
      </c>
      <c r="K24" s="29">
        <v>2</v>
      </c>
      <c r="L24" s="29">
        <v>2</v>
      </c>
      <c r="M24" s="29">
        <v>4</v>
      </c>
      <c r="N24" s="29"/>
      <c r="O24" s="29"/>
      <c r="P24" s="29"/>
      <c r="Q24" s="29"/>
      <c r="R24" s="29"/>
      <c r="S24" s="29"/>
      <c r="T24" s="29"/>
      <c r="U24" s="29"/>
      <c r="V24" s="29"/>
      <c r="W24" s="15"/>
      <c r="X24" s="15" t="s">
        <v>12</v>
      </c>
      <c r="Y24" s="30">
        <v>5</v>
      </c>
      <c r="Z24" s="39"/>
      <c r="AA24" s="26"/>
      <c r="AB24" s="50">
        <f t="shared" si="0"/>
        <v>0</v>
      </c>
      <c r="AC24" s="47" t="str">
        <f t="shared" si="1"/>
        <v xml:space="preserve"> </v>
      </c>
      <c r="AD24" s="48" t="str">
        <f t="shared" si="2"/>
        <v xml:space="preserve"> </v>
      </c>
      <c r="AE24" s="52">
        <f t="shared" si="3"/>
        <v>3</v>
      </c>
      <c r="AF24" s="48" t="str">
        <f t="shared" si="4"/>
        <v>Добар</v>
      </c>
      <c r="AH24" t="str">
        <f t="shared" si="5"/>
        <v xml:space="preserve"> </v>
      </c>
    </row>
    <row r="25" spans="1:34" ht="14.25" thickTop="1" thickBot="1">
      <c r="A25" s="116">
        <v>23</v>
      </c>
      <c r="B25" s="26" t="s">
        <v>191</v>
      </c>
      <c r="C25" s="27" t="s">
        <v>192</v>
      </c>
      <c r="D25" s="28">
        <v>2</v>
      </c>
      <c r="E25" s="29">
        <v>2</v>
      </c>
      <c r="F25" s="29">
        <v>3</v>
      </c>
      <c r="G25" s="29">
        <v>5</v>
      </c>
      <c r="H25" s="29">
        <v>2</v>
      </c>
      <c r="I25" s="29">
        <v>3</v>
      </c>
      <c r="J25" s="29">
        <v>3</v>
      </c>
      <c r="K25" s="29">
        <v>3</v>
      </c>
      <c r="L25" s="29">
        <v>4</v>
      </c>
      <c r="M25" s="29">
        <v>2</v>
      </c>
      <c r="N25" s="29"/>
      <c r="O25" s="29"/>
      <c r="P25" s="29"/>
      <c r="Q25" s="29"/>
      <c r="R25" s="29"/>
      <c r="S25" s="29"/>
      <c r="T25" s="29"/>
      <c r="U25" s="29"/>
      <c r="V25" s="29"/>
      <c r="W25" s="25" t="s">
        <v>264</v>
      </c>
      <c r="X25" s="15"/>
      <c r="Y25" s="30">
        <v>5</v>
      </c>
      <c r="Z25" s="39"/>
      <c r="AA25" s="26"/>
      <c r="AB25" s="46">
        <f t="shared" si="0"/>
        <v>0</v>
      </c>
      <c r="AC25" s="47" t="str">
        <f t="shared" si="1"/>
        <v xml:space="preserve"> </v>
      </c>
      <c r="AD25" s="48" t="str">
        <f t="shared" si="2"/>
        <v xml:space="preserve"> </v>
      </c>
      <c r="AE25" s="49">
        <f t="shared" si="3"/>
        <v>3.0909090909090908</v>
      </c>
      <c r="AF25" s="48" t="str">
        <f t="shared" si="4"/>
        <v>Добар</v>
      </c>
      <c r="AH25" t="str">
        <f t="shared" si="5"/>
        <v xml:space="preserve"> </v>
      </c>
    </row>
    <row r="26" spans="1:34" ht="14.25" thickTop="1" thickBot="1">
      <c r="A26" s="116">
        <v>24</v>
      </c>
      <c r="B26" s="26" t="s">
        <v>193</v>
      </c>
      <c r="C26" s="27" t="s">
        <v>194</v>
      </c>
      <c r="D26" s="28">
        <v>5</v>
      </c>
      <c r="E26" s="29">
        <v>5</v>
      </c>
      <c r="F26" s="29">
        <v>5</v>
      </c>
      <c r="G26" s="29">
        <v>5</v>
      </c>
      <c r="H26" s="33">
        <v>3</v>
      </c>
      <c r="I26" s="29">
        <v>5</v>
      </c>
      <c r="J26" s="29">
        <v>5</v>
      </c>
      <c r="K26" s="29">
        <v>5</v>
      </c>
      <c r="L26" s="33">
        <v>5</v>
      </c>
      <c r="M26" s="29">
        <v>5</v>
      </c>
      <c r="N26" s="29"/>
      <c r="O26" s="29"/>
      <c r="P26" s="29"/>
      <c r="Q26" s="29"/>
      <c r="R26" s="29"/>
      <c r="S26" s="29"/>
      <c r="T26" s="29"/>
      <c r="U26" s="29"/>
      <c r="V26" s="29"/>
      <c r="W26" s="25" t="s">
        <v>264</v>
      </c>
      <c r="X26" s="15"/>
      <c r="Y26" s="30">
        <v>5</v>
      </c>
      <c r="Z26" s="39"/>
      <c r="AA26" s="26"/>
      <c r="AB26" s="46">
        <f t="shared" si="0"/>
        <v>0</v>
      </c>
      <c r="AC26" s="47" t="str">
        <f t="shared" si="1"/>
        <v xml:space="preserve"> </v>
      </c>
      <c r="AD26" s="48" t="str">
        <f t="shared" si="2"/>
        <v xml:space="preserve"> </v>
      </c>
      <c r="AE26" s="49">
        <f t="shared" si="3"/>
        <v>4.8181818181818183</v>
      </c>
      <c r="AF26" s="50" t="str">
        <f t="shared" si="4"/>
        <v>Одличан</v>
      </c>
      <c r="AH26" t="str">
        <f t="shared" si="5"/>
        <v xml:space="preserve"> </v>
      </c>
    </row>
    <row r="27" spans="1:34" ht="13.5" thickTop="1">
      <c r="A27" s="116">
        <v>25</v>
      </c>
      <c r="B27" s="26"/>
      <c r="C27" s="27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15"/>
      <c r="X27" s="15"/>
      <c r="Y27" s="30"/>
      <c r="Z27" s="39"/>
      <c r="AA27" s="26"/>
      <c r="AB27" s="48">
        <f t="shared" si="0"/>
        <v>0</v>
      </c>
      <c r="AC27" s="47" t="str">
        <f t="shared" si="1"/>
        <v xml:space="preserve"> </v>
      </c>
      <c r="AD27" s="48" t="str">
        <f t="shared" si="2"/>
        <v xml:space="preserve"> </v>
      </c>
      <c r="AE27" s="51" t="str">
        <f t="shared" si="3"/>
        <v xml:space="preserve"> </v>
      </c>
      <c r="AF27" s="48" t="str">
        <f t="shared" si="4"/>
        <v xml:space="preserve"> </v>
      </c>
      <c r="AH27" t="str">
        <f t="shared" si="5"/>
        <v xml:space="preserve"> </v>
      </c>
    </row>
    <row r="28" spans="1:34">
      <c r="A28" s="116">
        <v>26</v>
      </c>
      <c r="B28" s="26"/>
      <c r="C28" s="27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5"/>
      <c r="X28" s="15"/>
      <c r="Y28" s="30"/>
      <c r="Z28" s="39"/>
      <c r="AA28" s="26"/>
      <c r="AB28" s="50">
        <f t="shared" si="0"/>
        <v>0</v>
      </c>
      <c r="AC28" s="47" t="str">
        <f t="shared" si="1"/>
        <v xml:space="preserve"> </v>
      </c>
      <c r="AD28" s="48" t="str">
        <f t="shared" si="2"/>
        <v xml:space="preserve"> </v>
      </c>
      <c r="AE28" s="52" t="str">
        <f t="shared" si="3"/>
        <v xml:space="preserve"> </v>
      </c>
      <c r="AF28" s="50" t="str">
        <f t="shared" si="4"/>
        <v xml:space="preserve"> </v>
      </c>
      <c r="AH28" t="str">
        <f t="shared" si="5"/>
        <v xml:space="preserve"> </v>
      </c>
    </row>
    <row r="29" spans="1:34">
      <c r="A29" s="116">
        <v>27</v>
      </c>
      <c r="B29" s="26"/>
      <c r="C29" s="27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15"/>
      <c r="X29" s="15"/>
      <c r="Y29" s="30"/>
      <c r="Z29" s="39"/>
      <c r="AA29" s="26"/>
      <c r="AB29" s="46">
        <f t="shared" si="0"/>
        <v>0</v>
      </c>
      <c r="AC29" s="47" t="str">
        <f t="shared" si="1"/>
        <v xml:space="preserve"> </v>
      </c>
      <c r="AD29" s="48" t="str">
        <f t="shared" si="2"/>
        <v xml:space="preserve"> </v>
      </c>
      <c r="AE29" s="52" t="str">
        <f t="shared" si="3"/>
        <v xml:space="preserve"> </v>
      </c>
      <c r="AF29" s="46" t="str">
        <f t="shared" si="4"/>
        <v xml:space="preserve"> </v>
      </c>
      <c r="AH29" t="str">
        <f t="shared" si="5"/>
        <v xml:space="preserve"> </v>
      </c>
    </row>
    <row r="30" spans="1:34">
      <c r="A30" s="116">
        <v>28</v>
      </c>
      <c r="B30" s="26"/>
      <c r="C30" s="27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15"/>
      <c r="X30" s="15"/>
      <c r="Y30" s="30"/>
      <c r="Z30" s="39"/>
      <c r="AA30" s="26"/>
      <c r="AB30" s="46">
        <f t="shared" si="0"/>
        <v>0</v>
      </c>
      <c r="AC30" s="47" t="str">
        <f t="shared" si="1"/>
        <v xml:space="preserve"> </v>
      </c>
      <c r="AD30" s="48" t="str">
        <f t="shared" si="2"/>
        <v xml:space="preserve"> </v>
      </c>
      <c r="AE30" s="52" t="str">
        <f t="shared" si="3"/>
        <v xml:space="preserve"> </v>
      </c>
      <c r="AF30" s="46" t="str">
        <f t="shared" si="4"/>
        <v xml:space="preserve"> </v>
      </c>
      <c r="AH30" t="str">
        <f t="shared" si="5"/>
        <v xml:space="preserve"> </v>
      </c>
    </row>
    <row r="31" spans="1:34">
      <c r="A31" s="116">
        <v>29</v>
      </c>
      <c r="B31" s="26"/>
      <c r="C31" s="27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15"/>
      <c r="X31" s="15"/>
      <c r="Y31" s="30"/>
      <c r="Z31" s="39"/>
      <c r="AA31" s="26"/>
      <c r="AB31" s="46">
        <f t="shared" si="0"/>
        <v>0</v>
      </c>
      <c r="AC31" s="47" t="str">
        <f t="shared" si="1"/>
        <v xml:space="preserve"> </v>
      </c>
      <c r="AD31" s="48" t="str">
        <f t="shared" si="2"/>
        <v xml:space="preserve"> </v>
      </c>
      <c r="AE31" s="52" t="str">
        <f t="shared" si="3"/>
        <v xml:space="preserve"> </v>
      </c>
      <c r="AF31" s="46" t="str">
        <f t="shared" si="4"/>
        <v xml:space="preserve"> </v>
      </c>
      <c r="AH31" t="str">
        <f t="shared" si="5"/>
        <v xml:space="preserve"> </v>
      </c>
    </row>
    <row r="32" spans="1:34">
      <c r="A32" s="116">
        <v>30</v>
      </c>
      <c r="B32" s="26"/>
      <c r="C32" s="27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15"/>
      <c r="X32" s="15"/>
      <c r="Y32" s="30"/>
      <c r="Z32" s="39"/>
      <c r="AA32" s="26"/>
      <c r="AB32" s="46">
        <f t="shared" si="0"/>
        <v>0</v>
      </c>
      <c r="AC32" s="47" t="str">
        <f t="shared" si="1"/>
        <v xml:space="preserve"> </v>
      </c>
      <c r="AD32" s="48" t="str">
        <f t="shared" si="2"/>
        <v xml:space="preserve"> </v>
      </c>
      <c r="AE32" s="52" t="str">
        <f t="shared" si="3"/>
        <v xml:space="preserve"> </v>
      </c>
      <c r="AF32" s="46" t="str">
        <f t="shared" si="4"/>
        <v xml:space="preserve"> </v>
      </c>
      <c r="AH32" t="str">
        <f t="shared" si="5"/>
        <v xml:space="preserve"> </v>
      </c>
    </row>
    <row r="33" spans="1:34">
      <c r="A33" s="116">
        <v>31</v>
      </c>
      <c r="B33" s="26"/>
      <c r="C33" s="27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15"/>
      <c r="X33" s="15"/>
      <c r="Y33" s="30"/>
      <c r="Z33" s="39"/>
      <c r="AA33" s="26"/>
      <c r="AB33" s="46">
        <f t="shared" si="0"/>
        <v>0</v>
      </c>
      <c r="AC33" s="47" t="str">
        <f t="shared" si="1"/>
        <v xml:space="preserve"> </v>
      </c>
      <c r="AD33" s="48" t="str">
        <f t="shared" si="2"/>
        <v xml:space="preserve"> </v>
      </c>
      <c r="AE33" s="52" t="str">
        <f t="shared" si="3"/>
        <v xml:space="preserve"> </v>
      </c>
      <c r="AF33" s="46" t="str">
        <f t="shared" si="4"/>
        <v xml:space="preserve"> </v>
      </c>
      <c r="AH33" t="str">
        <f t="shared" si="5"/>
        <v xml:space="preserve"> </v>
      </c>
    </row>
    <row r="34" spans="1:34">
      <c r="A34" s="116">
        <v>32</v>
      </c>
      <c r="B34" s="26"/>
      <c r="C34" s="27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15"/>
      <c r="X34" s="15"/>
      <c r="Y34" s="30"/>
      <c r="Z34" s="39"/>
      <c r="AA34" s="26"/>
      <c r="AB34" s="46">
        <f t="shared" si="0"/>
        <v>0</v>
      </c>
      <c r="AC34" s="47" t="str">
        <f t="shared" si="1"/>
        <v xml:space="preserve"> </v>
      </c>
      <c r="AD34" s="48" t="str">
        <f t="shared" si="2"/>
        <v xml:space="preserve"> </v>
      </c>
      <c r="AE34" s="52" t="str">
        <f t="shared" si="3"/>
        <v xml:space="preserve"> </v>
      </c>
      <c r="AF34" s="46" t="str">
        <f t="shared" si="4"/>
        <v xml:space="preserve"> </v>
      </c>
      <c r="AH34" t="str">
        <f t="shared" si="5"/>
        <v xml:space="preserve"> </v>
      </c>
    </row>
    <row r="35" spans="1:34">
      <c r="A35" s="116">
        <v>33</v>
      </c>
      <c r="B35" s="26"/>
      <c r="C35" s="27"/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15"/>
      <c r="X35" s="15"/>
      <c r="Y35" s="30"/>
      <c r="Z35" s="39"/>
      <c r="AA35" s="26"/>
      <c r="AB35" s="46">
        <f t="shared" si="0"/>
        <v>0</v>
      </c>
      <c r="AC35" s="47" t="str">
        <f t="shared" si="1"/>
        <v xml:space="preserve"> </v>
      </c>
      <c r="AD35" s="48" t="str">
        <f t="shared" si="2"/>
        <v xml:space="preserve"> </v>
      </c>
      <c r="AE35" s="52" t="str">
        <f t="shared" si="3"/>
        <v xml:space="preserve"> </v>
      </c>
      <c r="AF35" s="46" t="str">
        <f t="shared" si="4"/>
        <v xml:space="preserve"> </v>
      </c>
      <c r="AH35" t="str">
        <f t="shared" si="5"/>
        <v xml:space="preserve"> </v>
      </c>
    </row>
    <row r="36" spans="1:34">
      <c r="A36" s="116">
        <v>34</v>
      </c>
      <c r="B36" s="26"/>
      <c r="C36" s="27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15"/>
      <c r="X36" s="15"/>
      <c r="Y36" s="30"/>
      <c r="Z36" s="39"/>
      <c r="AA36" s="26"/>
      <c r="AB36" s="46">
        <f t="shared" si="0"/>
        <v>0</v>
      </c>
      <c r="AC36" s="47" t="str">
        <f t="shared" si="1"/>
        <v xml:space="preserve"> </v>
      </c>
      <c r="AD36" s="48" t="str">
        <f t="shared" si="2"/>
        <v xml:space="preserve"> </v>
      </c>
      <c r="AE36" s="52" t="str">
        <f t="shared" si="3"/>
        <v xml:space="preserve"> </v>
      </c>
      <c r="AF36" s="46" t="str">
        <f t="shared" si="4"/>
        <v xml:space="preserve"> </v>
      </c>
      <c r="AH36" t="str">
        <f t="shared" si="5"/>
        <v xml:space="preserve"> </v>
      </c>
    </row>
    <row r="37" spans="1:34">
      <c r="A37" s="116">
        <v>35</v>
      </c>
      <c r="B37" s="26"/>
      <c r="C37" s="27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15"/>
      <c r="X37" s="15"/>
      <c r="Y37" s="30"/>
      <c r="Z37" s="39"/>
      <c r="AA37" s="26"/>
      <c r="AB37" s="46">
        <f t="shared" si="0"/>
        <v>0</v>
      </c>
      <c r="AC37" s="47" t="str">
        <f t="shared" si="1"/>
        <v xml:space="preserve"> </v>
      </c>
      <c r="AD37" s="48" t="str">
        <f t="shared" si="2"/>
        <v xml:space="preserve"> </v>
      </c>
      <c r="AE37" s="49" t="str">
        <f t="shared" si="3"/>
        <v xml:space="preserve"> </v>
      </c>
      <c r="AF37" s="48" t="str">
        <f t="shared" si="4"/>
        <v xml:space="preserve"> </v>
      </c>
      <c r="AH37" t="str">
        <f t="shared" si="5"/>
        <v xml:space="preserve"> </v>
      </c>
    </row>
    <row r="38" spans="1:34">
      <c r="A38" s="116">
        <v>36</v>
      </c>
      <c r="B38" s="26"/>
      <c r="C38" s="27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15"/>
      <c r="X38" s="15"/>
      <c r="Y38" s="30"/>
      <c r="Z38" s="39"/>
      <c r="AA38" s="26"/>
      <c r="AB38" s="46">
        <f t="shared" si="0"/>
        <v>0</v>
      </c>
      <c r="AC38" s="47" t="str">
        <f t="shared" si="1"/>
        <v xml:space="preserve"> </v>
      </c>
      <c r="AD38" s="48" t="str">
        <f t="shared" si="2"/>
        <v xml:space="preserve"> </v>
      </c>
      <c r="AE38" s="52" t="str">
        <f t="shared" si="3"/>
        <v xml:space="preserve"> </v>
      </c>
      <c r="AF38" s="46" t="str">
        <f t="shared" si="4"/>
        <v xml:space="preserve"> </v>
      </c>
      <c r="AH38" t="str">
        <f t="shared" si="5"/>
        <v xml:space="preserve"> </v>
      </c>
    </row>
    <row r="39" spans="1:34">
      <c r="A39" s="116">
        <v>37</v>
      </c>
      <c r="B39" s="26"/>
      <c r="C39" s="27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"/>
      <c r="X39" s="15"/>
      <c r="Y39" s="30"/>
      <c r="Z39" s="39"/>
      <c r="AA39" s="26"/>
      <c r="AB39" s="46">
        <f t="shared" si="0"/>
        <v>0</v>
      </c>
      <c r="AC39" s="47" t="str">
        <f t="shared" si="1"/>
        <v xml:space="preserve"> </v>
      </c>
      <c r="AD39" s="48" t="str">
        <f t="shared" si="2"/>
        <v xml:space="preserve"> </v>
      </c>
      <c r="AE39" s="49" t="str">
        <f t="shared" si="3"/>
        <v xml:space="preserve"> </v>
      </c>
      <c r="AF39" s="48" t="str">
        <f t="shared" si="4"/>
        <v xml:space="preserve"> </v>
      </c>
      <c r="AH39" t="str">
        <f t="shared" si="5"/>
        <v xml:space="preserve"> </v>
      </c>
    </row>
    <row r="40" spans="1:34">
      <c r="A40" s="116">
        <v>38</v>
      </c>
      <c r="B40" s="26"/>
      <c r="C40" s="27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15"/>
      <c r="X40" s="15"/>
      <c r="Y40" s="30"/>
      <c r="Z40" s="39"/>
      <c r="AA40" s="26"/>
      <c r="AB40" s="48">
        <f t="shared" si="0"/>
        <v>0</v>
      </c>
      <c r="AC40" s="47" t="str">
        <f t="shared" si="1"/>
        <v xml:space="preserve"> </v>
      </c>
      <c r="AD40" s="48" t="str">
        <f t="shared" si="2"/>
        <v xml:space="preserve"> </v>
      </c>
      <c r="AE40" s="51" t="str">
        <f t="shared" si="3"/>
        <v xml:space="preserve"> </v>
      </c>
      <c r="AF40" s="50" t="str">
        <f t="shared" si="4"/>
        <v xml:space="preserve"> </v>
      </c>
      <c r="AH40" t="str">
        <f t="shared" si="5"/>
        <v xml:space="preserve"> </v>
      </c>
    </row>
    <row r="41" spans="1:34">
      <c r="A41" s="116">
        <v>39</v>
      </c>
      <c r="B41" s="26"/>
      <c r="C41" s="27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15"/>
      <c r="X41" s="15"/>
      <c r="Y41" s="30"/>
      <c r="Z41" s="39"/>
      <c r="AA41" s="26"/>
      <c r="AB41" s="48">
        <f t="shared" si="0"/>
        <v>0</v>
      </c>
      <c r="AC41" s="47" t="str">
        <f t="shared" si="1"/>
        <v xml:space="preserve"> </v>
      </c>
      <c r="AD41" s="48" t="str">
        <f t="shared" si="2"/>
        <v xml:space="preserve"> </v>
      </c>
      <c r="AE41" s="52" t="str">
        <f t="shared" si="3"/>
        <v xml:space="preserve"> </v>
      </c>
      <c r="AF41" s="48" t="str">
        <f t="shared" si="4"/>
        <v xml:space="preserve"> </v>
      </c>
      <c r="AH41" t="str">
        <f t="shared" si="5"/>
        <v xml:space="preserve"> </v>
      </c>
    </row>
    <row r="42" spans="1:34" ht="13.5" thickBot="1">
      <c r="A42" s="116">
        <v>40</v>
      </c>
      <c r="B42" s="34"/>
      <c r="C42" s="31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4"/>
      <c r="X42" s="34"/>
      <c r="Y42" s="35"/>
      <c r="Z42" s="40"/>
      <c r="AA42" s="41"/>
      <c r="AB42" s="50">
        <f t="shared" si="0"/>
        <v>0</v>
      </c>
      <c r="AC42" s="53" t="str">
        <f t="shared" si="1"/>
        <v xml:space="preserve"> </v>
      </c>
      <c r="AD42" s="54" t="str">
        <f t="shared" si="2"/>
        <v xml:space="preserve"> </v>
      </c>
      <c r="AE42" s="55" t="str">
        <f t="shared" si="3"/>
        <v xml:space="preserve"> </v>
      </c>
      <c r="AF42" s="50" t="str">
        <f t="shared" si="4"/>
        <v xml:space="preserve"> </v>
      </c>
      <c r="AH42" t="str">
        <f t="shared" si="5"/>
        <v xml:space="preserve"> </v>
      </c>
    </row>
    <row r="43" spans="1:34" ht="14.25" thickTop="1" thickBot="1">
      <c r="A43" s="3"/>
      <c r="B43" s="1"/>
      <c r="Z43" s="56">
        <f>SUM(Z3:Z42)</f>
        <v>0</v>
      </c>
      <c r="AA43" s="56">
        <f>SUM(AA3:AA42)</f>
        <v>0</v>
      </c>
      <c r="AB43" s="56">
        <f>SUM(AB3:AB42)</f>
        <v>0</v>
      </c>
      <c r="AC43" s="56">
        <f>SUM(AC3:AC42)</f>
        <v>0</v>
      </c>
      <c r="AD43" s="56">
        <f>SUM(AD3:AD42)</f>
        <v>0</v>
      </c>
      <c r="AE43" s="4"/>
      <c r="AF43" s="3"/>
    </row>
    <row r="44" spans="1:34" ht="13.5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N11" sqref="N11"/>
    </sheetView>
  </sheetViews>
  <sheetFormatPr defaultRowHeight="12.75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>
      <c r="A1" s="57"/>
      <c r="B1" s="57"/>
      <c r="C1" s="57"/>
      <c r="D1" s="57"/>
      <c r="E1" s="57"/>
      <c r="F1" s="57"/>
      <c r="G1" s="57"/>
      <c r="H1" s="57"/>
      <c r="I1" s="58"/>
      <c r="J1" s="57"/>
      <c r="K1" s="58"/>
      <c r="L1" s="58"/>
      <c r="M1" s="58"/>
      <c r="N1" s="58"/>
      <c r="O1" s="57"/>
      <c r="P1" s="57"/>
      <c r="Q1" s="57"/>
      <c r="R1" s="57"/>
      <c r="S1" s="57"/>
      <c r="T1" s="57"/>
      <c r="U1" s="57"/>
      <c r="V1" s="57"/>
    </row>
    <row r="2" spans="1:22" ht="134.25" customHeight="1" thickTop="1" thickBot="1">
      <c r="A2" s="179" t="s">
        <v>25</v>
      </c>
      <c r="B2" s="180"/>
      <c r="C2" s="59" t="str">
        <f>'оцене ученика'!D2</f>
        <v xml:space="preserve">Српски језик и књижевност </v>
      </c>
      <c r="D2" s="60" t="str">
        <f>'оцене ученика'!E2</f>
        <v>Енглески језик</v>
      </c>
      <c r="E2" s="60" t="str">
        <f>'оцене ученика'!F2</f>
        <v>Немачки језик</v>
      </c>
      <c r="F2" s="60" t="str">
        <f>'оцене ученика'!G2</f>
        <v>Физичко васпитање</v>
      </c>
      <c r="G2" s="60" t="str">
        <f>'оцене ученика'!H2</f>
        <v>Математика</v>
      </c>
      <c r="H2" s="61" t="str">
        <f>'оцене ученика'!I2</f>
        <v>Пословне финансије</v>
      </c>
      <c r="I2" s="62" t="str">
        <f>'оцене ученика'!J2</f>
        <v>Предузетништво</v>
      </c>
      <c r="J2" s="61" t="str">
        <f>'оцене ученика'!K2</f>
        <v>Обука у виртуелном предузећу</v>
      </c>
      <c r="K2" s="62" t="str">
        <f>'оцене ученика'!L2</f>
        <v>Маркетинг</v>
      </c>
      <c r="L2" s="63" t="str">
        <f>'оцене ученика'!M2</f>
        <v>Филозофија</v>
      </c>
      <c r="M2" s="63" t="str">
        <f>'оцене ученика'!N2</f>
        <v>Менаџмент</v>
      </c>
      <c r="N2" s="63">
        <f>'оцене ученика'!O2</f>
        <v>0</v>
      </c>
      <c r="O2" s="60">
        <f>'оцене ученика'!P2</f>
        <v>0</v>
      </c>
      <c r="P2" s="60">
        <f>'оцене ученика'!Q2</f>
        <v>0</v>
      </c>
      <c r="Q2" s="60">
        <f>'оцене ученика'!R2</f>
        <v>0</v>
      </c>
      <c r="R2" s="60">
        <f>'оцене ученика'!S2</f>
        <v>0</v>
      </c>
      <c r="S2" s="60">
        <f>'оцене ученика'!T2</f>
        <v>0</v>
      </c>
      <c r="T2" s="60">
        <f>'оцене ученика'!U2</f>
        <v>0</v>
      </c>
      <c r="U2" s="64">
        <f>'оцене ученика'!V2</f>
        <v>0</v>
      </c>
      <c r="V2" s="57"/>
    </row>
    <row r="3" spans="1:22" s="5" customFormat="1" ht="13.5" thickTop="1">
      <c r="A3" s="65" t="s">
        <v>15</v>
      </c>
      <c r="B3" s="66">
        <v>5</v>
      </c>
      <c r="C3" s="67">
        <f>COUNTIF('оцене ученика'!D$3:D$42,$B3)</f>
        <v>8</v>
      </c>
      <c r="D3" s="68">
        <f>COUNTIF('оцене ученика'!E$3:E$42,$B3)</f>
        <v>8</v>
      </c>
      <c r="E3" s="68">
        <f>COUNTIF('оцене ученика'!F$3:F$42,$B3)</f>
        <v>12</v>
      </c>
      <c r="F3" s="68">
        <f>COUNTIF('оцене ученика'!G$3:G$42,$B3)</f>
        <v>21</v>
      </c>
      <c r="G3" s="68">
        <f>COUNTIF('оцене ученика'!H$3:H$42,$B3)</f>
        <v>5</v>
      </c>
      <c r="H3" s="68">
        <f>COUNTIF('оцене ученика'!I$3:I$42,$B3)</f>
        <v>12</v>
      </c>
      <c r="I3" s="68">
        <f>COUNTIF('оцене ученика'!J$3:J$42,$B3)</f>
        <v>21</v>
      </c>
      <c r="J3" s="68">
        <f>COUNTIF('оцене ученика'!K$3:K$42,$B3)</f>
        <v>8</v>
      </c>
      <c r="K3" s="68">
        <f>COUNTIF('оцене ученика'!L$3:L$42,$B3)</f>
        <v>16</v>
      </c>
      <c r="L3" s="68">
        <f>COUNTIF('оцене ученика'!M$3:M$42,$B3)</f>
        <v>8</v>
      </c>
      <c r="M3" s="68">
        <f>COUNTIF('оцене ученика'!N$3:N$42,$B3)</f>
        <v>10</v>
      </c>
      <c r="N3" s="68">
        <f>COUNTIF('оцене ученика'!O$3:O$42,$B3)</f>
        <v>0</v>
      </c>
      <c r="O3" s="68">
        <f>COUNTIF('оцене ученика'!P$3:P$42,$B3)</f>
        <v>0</v>
      </c>
      <c r="P3" s="68">
        <f>COUNTIF('оцене ученика'!Q$3:Q$42,$B3)</f>
        <v>0</v>
      </c>
      <c r="Q3" s="68">
        <f>COUNTIF('оцене ученика'!R$3:R$42,$B3)</f>
        <v>0</v>
      </c>
      <c r="R3" s="68">
        <f>COUNTIF('оцене ученика'!S$3:S$42,$B3)</f>
        <v>0</v>
      </c>
      <c r="S3" s="68">
        <f>COUNTIF('оцене ученика'!T$3:T$42,$B3)</f>
        <v>0</v>
      </c>
      <c r="T3" s="68">
        <f>COUNTIF('оцене ученика'!U$3:U$42,$B3)</f>
        <v>0</v>
      </c>
      <c r="U3" s="66">
        <f>COUNTIF('оцене ученика'!V$3:V$42,$B3)</f>
        <v>0</v>
      </c>
      <c r="V3" s="69"/>
    </row>
    <row r="4" spans="1:22" s="5" customFormat="1">
      <c r="A4" s="70" t="s">
        <v>16</v>
      </c>
      <c r="B4" s="71">
        <v>4</v>
      </c>
      <c r="C4" s="72">
        <f>COUNTIF('оцене ученика'!D$3:D$42,$B4)</f>
        <v>5</v>
      </c>
      <c r="D4" s="73">
        <f>COUNTIF('оцене ученика'!E$3:E$42,$B4)</f>
        <v>7</v>
      </c>
      <c r="E4" s="73">
        <f>COUNTIF('оцене ученика'!F$3:F$42,$B4)</f>
        <v>7</v>
      </c>
      <c r="F4" s="73">
        <f>COUNTIF('оцене ученика'!G$3:G$42,$B4)</f>
        <v>2</v>
      </c>
      <c r="G4" s="73">
        <f>COUNTIF('оцене ученика'!H$3:H$42,$B4)</f>
        <v>3</v>
      </c>
      <c r="H4" s="73">
        <f>COUNTIF('оцене ученика'!I$3:I$42,$B4)</f>
        <v>7</v>
      </c>
      <c r="I4" s="73">
        <f>COUNTIF('оцене ученика'!J$3:J$42,$B4)</f>
        <v>1</v>
      </c>
      <c r="J4" s="73">
        <f>COUNTIF('оцене ученика'!K$3:K$42,$B4)</f>
        <v>6</v>
      </c>
      <c r="K4" s="73">
        <f>COUNTIF('оцене ученика'!L$3:L$42,$B4)</f>
        <v>4</v>
      </c>
      <c r="L4" s="73">
        <f>COUNTIF('оцене ученика'!M$3:M$42,$B4)</f>
        <v>1</v>
      </c>
      <c r="M4" s="73">
        <f>COUNTIF('оцене ученика'!N$3:N$42,$B4)</f>
        <v>4</v>
      </c>
      <c r="N4" s="73">
        <f>COUNTIF('оцене ученика'!O$3:O$42,$B4)</f>
        <v>0</v>
      </c>
      <c r="O4" s="73">
        <f>COUNTIF('оцене ученика'!P$3:P$42,$B4)</f>
        <v>0</v>
      </c>
      <c r="P4" s="73">
        <f>COUNTIF('оцене ученика'!Q$3:Q$42,$B4)</f>
        <v>0</v>
      </c>
      <c r="Q4" s="73">
        <f>COUNTIF('оцене ученика'!R$3:R$42,$B4)</f>
        <v>0</v>
      </c>
      <c r="R4" s="73">
        <f>COUNTIF('оцене ученика'!S$3:S$42,$B4)</f>
        <v>0</v>
      </c>
      <c r="S4" s="73">
        <f>COUNTIF('оцене ученика'!T$3:T$42,$B4)</f>
        <v>0</v>
      </c>
      <c r="T4" s="73">
        <f>COUNTIF('оцене ученика'!U$3:U$42,$B4)</f>
        <v>0</v>
      </c>
      <c r="U4" s="71">
        <f>COUNTIF('оцене ученика'!V$3:V$42,$B4)</f>
        <v>0</v>
      </c>
      <c r="V4" s="69"/>
    </row>
    <row r="5" spans="1:22" s="5" customFormat="1">
      <c r="A5" s="74" t="s">
        <v>14</v>
      </c>
      <c r="B5" s="71">
        <v>3</v>
      </c>
      <c r="C5" s="72">
        <f>COUNTIF('оцене ученика'!D$3:D$42,$B5)</f>
        <v>6</v>
      </c>
      <c r="D5" s="73">
        <f>COUNTIF('оцене ученика'!E$3:E$42,$B5)</f>
        <v>5</v>
      </c>
      <c r="E5" s="73">
        <f>COUNTIF('оцене ученика'!F$3:F$42,$B5)</f>
        <v>5</v>
      </c>
      <c r="F5" s="73">
        <f>COUNTIF('оцене ученика'!G$3:G$42,$B5)</f>
        <v>1</v>
      </c>
      <c r="G5" s="73">
        <f>COUNTIF('оцене ученика'!H$3:H$42,$B5)</f>
        <v>13</v>
      </c>
      <c r="H5" s="73">
        <f>COUNTIF('оцене ученика'!I$3:I$42,$B5)</f>
        <v>5</v>
      </c>
      <c r="I5" s="73">
        <f>COUNTIF('оцене ученика'!J$3:J$42,$B5)</f>
        <v>2</v>
      </c>
      <c r="J5" s="73">
        <f>COUNTIF('оцене ученика'!K$3:K$42,$B5)</f>
        <v>9</v>
      </c>
      <c r="K5" s="73">
        <f>COUNTIF('оцене ученика'!L$3:L$42,$B5)</f>
        <v>3</v>
      </c>
      <c r="L5" s="73">
        <f>COUNTIF('оцене ученика'!M$3:M$42,$B5)</f>
        <v>0</v>
      </c>
      <c r="M5" s="73">
        <f>COUNTIF('оцене ученика'!N$3:N$42,$B5)</f>
        <v>0</v>
      </c>
      <c r="N5" s="73">
        <f>COUNTIF('оцене ученика'!O$3:O$42,$B5)</f>
        <v>0</v>
      </c>
      <c r="O5" s="73">
        <f>COUNTIF('оцене ученика'!P$3:P$42,$B5)</f>
        <v>0</v>
      </c>
      <c r="P5" s="73">
        <f>COUNTIF('оцене ученика'!Q$3:Q$42,$B5)</f>
        <v>0</v>
      </c>
      <c r="Q5" s="73">
        <f>COUNTIF('оцене ученика'!R$3:R$42,$B5)</f>
        <v>0</v>
      </c>
      <c r="R5" s="73">
        <f>COUNTIF('оцене ученика'!S$3:S$42,$B5)</f>
        <v>0</v>
      </c>
      <c r="S5" s="73">
        <f>COUNTIF('оцене ученика'!T$3:T$42,$B5)</f>
        <v>0</v>
      </c>
      <c r="T5" s="73">
        <f>COUNTIF('оцене ученика'!U$3:U$42,$B5)</f>
        <v>0</v>
      </c>
      <c r="U5" s="71">
        <f>COUNTIF('оцене ученика'!V$3:V$42,$B5)</f>
        <v>0</v>
      </c>
      <c r="V5" s="69"/>
    </row>
    <row r="6" spans="1:22" s="5" customFormat="1" ht="13.5" thickBot="1">
      <c r="A6" s="75" t="s">
        <v>17</v>
      </c>
      <c r="B6" s="76">
        <v>2</v>
      </c>
      <c r="C6" s="72">
        <f>COUNTIF('оцене ученика'!D$3:D$42,$B6)</f>
        <v>5</v>
      </c>
      <c r="D6" s="73">
        <f>COUNTIF('оцене ученика'!E$3:E$42,$B6)</f>
        <v>4</v>
      </c>
      <c r="E6" s="77">
        <f>COUNTIF('оцене ученика'!F$3:F$42,$B6)</f>
        <v>0</v>
      </c>
      <c r="F6" s="73">
        <f>COUNTIF('оцене ученика'!G$3:G$42,$B6)</f>
        <v>0</v>
      </c>
      <c r="G6" s="73">
        <f>COUNTIF('оцене ученика'!H$3:H$42,$B6)</f>
        <v>3</v>
      </c>
      <c r="H6" s="73">
        <f>COUNTIF('оцене ученика'!I$3:I$42,$B6)</f>
        <v>0</v>
      </c>
      <c r="I6" s="73">
        <f>COUNTIF('оцене ученика'!J$3:J$42,$B6)</f>
        <v>0</v>
      </c>
      <c r="J6" s="73">
        <f>COUNTIF('оцене ученика'!K$3:K$42,$B6)</f>
        <v>1</v>
      </c>
      <c r="K6" s="73">
        <f>COUNTIF('оцене ученика'!L$3:L$42,$B6)</f>
        <v>1</v>
      </c>
      <c r="L6" s="73">
        <f>COUNTIF('оцене ученика'!M$3:M$42,$B6)</f>
        <v>1</v>
      </c>
      <c r="M6" s="73">
        <f>COUNTIF('оцене ученика'!N$3:N$42,$B6)</f>
        <v>0</v>
      </c>
      <c r="N6" s="73">
        <f>COUNTIF('оцене ученика'!O$3:O$42,$B6)</f>
        <v>0</v>
      </c>
      <c r="O6" s="73">
        <f>COUNTIF('оцене ученика'!P$3:P$42,$B6)</f>
        <v>0</v>
      </c>
      <c r="P6" s="73">
        <f>COUNTIF('оцене ученика'!Q$3:Q$42,$B6)</f>
        <v>0</v>
      </c>
      <c r="Q6" s="73">
        <f>COUNTIF('оцене ученика'!R$3:R$42,$B6)</f>
        <v>0</v>
      </c>
      <c r="R6" s="73">
        <f>COUNTIF('оцене ученика'!S$3:S$42,$B6)</f>
        <v>0</v>
      </c>
      <c r="S6" s="73">
        <f>COUNTIF('оцене ученика'!T$3:T$42,$B6)</f>
        <v>0</v>
      </c>
      <c r="T6" s="73">
        <f>COUNTIF('оцене ученика'!U$3:U$42,$B6)</f>
        <v>0</v>
      </c>
      <c r="U6" s="71">
        <f>COUNTIF('оцене ученика'!V$3:V$42,$B6)</f>
        <v>0</v>
      </c>
      <c r="V6" s="69"/>
    </row>
    <row r="7" spans="1:22" s="6" customFormat="1" ht="14.25" thickTop="1" thickBot="1">
      <c r="A7" s="181" t="s">
        <v>39</v>
      </c>
      <c r="B7" s="182"/>
      <c r="C7" s="78">
        <f>SUM(C3:C6)</f>
        <v>24</v>
      </c>
      <c r="D7" s="79">
        <f t="shared" ref="D7:U7" si="0">SUM(D3:D6)</f>
        <v>24</v>
      </c>
      <c r="E7" s="80">
        <f t="shared" si="0"/>
        <v>24</v>
      </c>
      <c r="F7" s="79">
        <f t="shared" si="0"/>
        <v>24</v>
      </c>
      <c r="G7" s="79">
        <f t="shared" si="0"/>
        <v>24</v>
      </c>
      <c r="H7" s="79">
        <f t="shared" si="0"/>
        <v>24</v>
      </c>
      <c r="I7" s="79">
        <f t="shared" si="0"/>
        <v>24</v>
      </c>
      <c r="J7" s="79">
        <f t="shared" si="0"/>
        <v>24</v>
      </c>
      <c r="K7" s="79">
        <f t="shared" si="0"/>
        <v>24</v>
      </c>
      <c r="L7" s="79">
        <f t="shared" si="0"/>
        <v>10</v>
      </c>
      <c r="M7" s="79">
        <f t="shared" si="0"/>
        <v>14</v>
      </c>
      <c r="N7" s="79">
        <f t="shared" si="0"/>
        <v>0</v>
      </c>
      <c r="O7" s="79">
        <f t="shared" si="0"/>
        <v>0</v>
      </c>
      <c r="P7" s="79">
        <f t="shared" si="0"/>
        <v>0</v>
      </c>
      <c r="Q7" s="79">
        <f t="shared" si="0"/>
        <v>0</v>
      </c>
      <c r="R7" s="79">
        <f t="shared" si="0"/>
        <v>0</v>
      </c>
      <c r="S7" s="79">
        <f t="shared" si="0"/>
        <v>0</v>
      </c>
      <c r="T7" s="79">
        <f t="shared" si="0"/>
        <v>0</v>
      </c>
      <c r="U7" s="81">
        <f t="shared" si="0"/>
        <v>0</v>
      </c>
      <c r="V7" s="82"/>
    </row>
    <row r="8" spans="1:22" s="6" customFormat="1" ht="13.5" thickTop="1">
      <c r="A8" s="83" t="s">
        <v>18</v>
      </c>
      <c r="B8" s="84">
        <v>1</v>
      </c>
      <c r="C8" s="85">
        <f>COUNTIF('оцене ученика'!D$3:D$42,$B8)</f>
        <v>0</v>
      </c>
      <c r="D8" s="86">
        <f>COUNTIF('оцене ученика'!E$3:E$42,$B8)</f>
        <v>0</v>
      </c>
      <c r="E8" s="86">
        <f>COUNTIF('оцене ученика'!F$3:F$42,$B8)</f>
        <v>0</v>
      </c>
      <c r="F8" s="86">
        <f>COUNTIF('оцене ученика'!G$3:G$42,$B8)</f>
        <v>0</v>
      </c>
      <c r="G8" s="86">
        <f>COUNTIF('оцене ученика'!H$3:H$42,$B8)</f>
        <v>0</v>
      </c>
      <c r="H8" s="86">
        <f>COUNTIF('оцене ученика'!I$3:I$42,$B8)</f>
        <v>0</v>
      </c>
      <c r="I8" s="86">
        <f>COUNTIF('оцене ученика'!J$3:J$42,$B8)</f>
        <v>0</v>
      </c>
      <c r="J8" s="86">
        <f>COUNTIF('оцене ученика'!K$3:K$42,$B8)</f>
        <v>0</v>
      </c>
      <c r="K8" s="86">
        <f>COUNTIF('оцене ученика'!L$3:L$42,$B8)</f>
        <v>0</v>
      </c>
      <c r="L8" s="86">
        <f>COUNTIF('оцене ученика'!M$3:M$42,$B8)</f>
        <v>0</v>
      </c>
      <c r="M8" s="86">
        <f>COUNTIF('оцене ученика'!N$3:N$42,$B8)</f>
        <v>0</v>
      </c>
      <c r="N8" s="86">
        <f>COUNTIF('оцене ученика'!O$3:O$42,$B8)</f>
        <v>0</v>
      </c>
      <c r="O8" s="86">
        <f>COUNTIF('оцене ученика'!P$3:P$42,$B8)</f>
        <v>0</v>
      </c>
      <c r="P8" s="86">
        <f>COUNTIF('оцене ученика'!Q$3:Q$42,$B8)</f>
        <v>0</v>
      </c>
      <c r="Q8" s="86">
        <f>COUNTIF('оцене ученика'!R$3:R$42,$B8)</f>
        <v>0</v>
      </c>
      <c r="R8" s="86">
        <f>COUNTIF('оцене ученика'!S$3:S$42,$B8)</f>
        <v>0</v>
      </c>
      <c r="S8" s="86">
        <f>COUNTIF('оцене ученика'!T$3:T$42,$B8)</f>
        <v>0</v>
      </c>
      <c r="T8" s="86">
        <f>COUNTIF('оцене ученика'!U$3:U$42,$B8)</f>
        <v>0</v>
      </c>
      <c r="U8" s="84">
        <f>COUNTIF('оцене ученика'!V$3:V$42,$B8)</f>
        <v>0</v>
      </c>
      <c r="V8" s="82"/>
    </row>
    <row r="9" spans="1:22" s="6" customFormat="1" ht="13.5" thickBot="1">
      <c r="A9" s="87" t="s">
        <v>19</v>
      </c>
      <c r="B9" s="88">
        <v>0</v>
      </c>
      <c r="C9" s="89">
        <f>COUNTIF('оцене ученика'!D$3:D$42,$B9)</f>
        <v>0</v>
      </c>
      <c r="D9" s="90">
        <f>COUNTIF('оцене ученика'!E$3:E$42,$B9)</f>
        <v>0</v>
      </c>
      <c r="E9" s="90">
        <f>COUNTIF('оцене ученика'!F$3:F$42,$B9)</f>
        <v>0</v>
      </c>
      <c r="F9" s="90">
        <f>COUNTIF('оцене ученика'!G$3:G$42,$B9)</f>
        <v>0</v>
      </c>
      <c r="G9" s="90">
        <f>COUNTIF('оцене ученика'!H$3:H$42,$B9)</f>
        <v>0</v>
      </c>
      <c r="H9" s="90">
        <f>COUNTIF('оцене ученика'!I$3:I$42,$B9)</f>
        <v>0</v>
      </c>
      <c r="I9" s="90">
        <f>COUNTIF('оцене ученика'!J$3:J$42,$B9)</f>
        <v>0</v>
      </c>
      <c r="J9" s="90">
        <f>COUNTIF('оцене ученика'!K$3:K$42,$B9)</f>
        <v>0</v>
      </c>
      <c r="K9" s="90">
        <f>COUNTIF('оцене ученика'!L$3:L$42,$B9)</f>
        <v>0</v>
      </c>
      <c r="L9" s="90">
        <f>COUNTIF('оцене ученика'!M$3:M$42,$B9)</f>
        <v>0</v>
      </c>
      <c r="M9" s="90">
        <f>COUNTIF('оцене ученика'!N$3:N$42,$B9)</f>
        <v>0</v>
      </c>
      <c r="N9" s="90">
        <f>COUNTIF('оцене ученика'!O$3:O$42,$B9)</f>
        <v>0</v>
      </c>
      <c r="O9" s="90">
        <f>COUNTIF('оцене ученика'!P$3:P$42,$B9)</f>
        <v>0</v>
      </c>
      <c r="P9" s="90">
        <f>COUNTIF('оцене ученика'!Q$3:Q$42,$B9)</f>
        <v>0</v>
      </c>
      <c r="Q9" s="90">
        <f>COUNTIF('оцене ученика'!R$3:R$42,$B9)</f>
        <v>0</v>
      </c>
      <c r="R9" s="90">
        <f>COUNTIF('оцене ученика'!S$3:S$42,$B9)</f>
        <v>0</v>
      </c>
      <c r="S9" s="90">
        <f>COUNTIF('оцене ученика'!T$3:T$42,$B9)</f>
        <v>0</v>
      </c>
      <c r="T9" s="90">
        <f>COUNTIF('оцене ученика'!U$3:U$42,$B9)</f>
        <v>0</v>
      </c>
      <c r="U9" s="91">
        <f>COUNTIF('оцене ученика'!V$3:V$42,$B9)</f>
        <v>0</v>
      </c>
      <c r="V9" s="82"/>
    </row>
    <row r="10" spans="1:22" s="6" customFormat="1" ht="14.25" thickTop="1" thickBot="1">
      <c r="A10" s="183" t="s">
        <v>40</v>
      </c>
      <c r="B10" s="184"/>
      <c r="C10" s="92">
        <f>SUM(C7:C9)</f>
        <v>24</v>
      </c>
      <c r="D10" s="93">
        <f t="shared" ref="D10:U10" si="1">SUM(D7:D9)</f>
        <v>24</v>
      </c>
      <c r="E10" s="80">
        <f t="shared" si="1"/>
        <v>24</v>
      </c>
      <c r="F10" s="80">
        <f t="shared" si="1"/>
        <v>24</v>
      </c>
      <c r="G10" s="80">
        <f t="shared" si="1"/>
        <v>24</v>
      </c>
      <c r="H10" s="80">
        <f t="shared" si="1"/>
        <v>24</v>
      </c>
      <c r="I10" s="80">
        <f t="shared" si="1"/>
        <v>24</v>
      </c>
      <c r="J10" s="80">
        <f t="shared" si="1"/>
        <v>24</v>
      </c>
      <c r="K10" s="80">
        <f t="shared" si="1"/>
        <v>24</v>
      </c>
      <c r="L10" s="80">
        <f t="shared" si="1"/>
        <v>10</v>
      </c>
      <c r="M10" s="80">
        <f t="shared" si="1"/>
        <v>14</v>
      </c>
      <c r="N10" s="80">
        <f t="shared" si="1"/>
        <v>0</v>
      </c>
      <c r="O10" s="80">
        <f t="shared" si="1"/>
        <v>0</v>
      </c>
      <c r="P10" s="80">
        <f t="shared" si="1"/>
        <v>0</v>
      </c>
      <c r="Q10" s="80">
        <f t="shared" si="1"/>
        <v>0</v>
      </c>
      <c r="R10" s="80">
        <f t="shared" si="1"/>
        <v>0</v>
      </c>
      <c r="S10" s="80">
        <f t="shared" si="1"/>
        <v>0</v>
      </c>
      <c r="T10" s="80">
        <f t="shared" si="1"/>
        <v>0</v>
      </c>
      <c r="U10" s="94">
        <f t="shared" si="1"/>
        <v>0</v>
      </c>
      <c r="V10" s="82"/>
    </row>
    <row r="11" spans="1:22" s="6" customFormat="1" ht="14.25" thickTop="1" thickBot="1">
      <c r="A11" s="181" t="s">
        <v>41</v>
      </c>
      <c r="B11" s="182"/>
      <c r="C11" s="95">
        <f>SUM('оцене ученика'!D3:D42)/SUM(C7:C8)</f>
        <v>3.6666666666666665</v>
      </c>
      <c r="D11" s="96">
        <f>SUM('оцене ученика'!E3:E42)/SUM(D7:D8)</f>
        <v>3.7916666666666665</v>
      </c>
      <c r="E11" s="96">
        <f>SUM('оцене ученика'!F3:F42)/SUM(E7:E8)</f>
        <v>4.291666666666667</v>
      </c>
      <c r="F11" s="96">
        <f>SUM('оцене ученика'!G3:G42)/SUM(F7:F8)</f>
        <v>4.833333333333333</v>
      </c>
      <c r="G11" s="96">
        <f>SUM('оцене ученика'!H3:H42)/SUM(G7:G8)</f>
        <v>3.4166666666666665</v>
      </c>
      <c r="H11" s="96">
        <f>SUM('оцене ученика'!I3:I42)/SUM(H7:H8)</f>
        <v>4.291666666666667</v>
      </c>
      <c r="I11" s="96">
        <f>SUM('оцене ученика'!J3:J42)/SUM(I7:I8)</f>
        <v>4.791666666666667</v>
      </c>
      <c r="J11" s="96">
        <f>SUM('оцене ученика'!K3:K42)/SUM(J7:J8)</f>
        <v>3.875</v>
      </c>
      <c r="K11" s="96">
        <f>SUM('оцене ученика'!L3:L42)/SUM(K7:K8)</f>
        <v>4.458333333333333</v>
      </c>
      <c r="L11" s="96">
        <f>SUM('оцене ученика'!M3:M42)/SUM(L7:L8)</f>
        <v>4.5999999999999996</v>
      </c>
      <c r="M11" s="96">
        <f>SUM('оцене ученика'!N3:N42)/SUM(M7:M8)</f>
        <v>4.7142857142857144</v>
      </c>
      <c r="N11" s="96" t="e">
        <f>SUM('оцене ученика'!O3:O42)/SUM(N7:N8)</f>
        <v>#DIV/0!</v>
      </c>
      <c r="O11" s="96" t="e">
        <f>SUM('оцене ученика'!P3:P42)/SUM(O7:O8)</f>
        <v>#DIV/0!</v>
      </c>
      <c r="P11" s="96" t="e">
        <f>SUM('оцене ученика'!Q3:Q42)/SUM(P7:P8)</f>
        <v>#DIV/0!</v>
      </c>
      <c r="Q11" s="96" t="e">
        <f>SUM('оцене ученика'!R3:R42)/SUM(Q7:Q8)</f>
        <v>#DIV/0!</v>
      </c>
      <c r="R11" s="96" t="e">
        <f>SUM('оцене ученика'!S3:S42)/SUM(R7:R8)</f>
        <v>#DIV/0!</v>
      </c>
      <c r="S11" s="96" t="e">
        <f>SUM('оцене ученика'!T3:T42)/SUM(S7:S8)</f>
        <v>#DIV/0!</v>
      </c>
      <c r="T11" s="96" t="e">
        <f>SUM('оцене ученика'!U3:U42)/SUM(T7:T8)</f>
        <v>#DIV/0!</v>
      </c>
      <c r="U11" s="97" t="e">
        <f>SUM('оцене ученика'!V3:V42)/SUM(U7:U8)</f>
        <v>#DIV/0!</v>
      </c>
      <c r="V11" s="82"/>
    </row>
    <row r="12" spans="1:22" s="5" customFormat="1" ht="13.5" thickTop="1">
      <c r="A12" s="69"/>
      <c r="B12" s="69"/>
      <c r="C12" s="57"/>
      <c r="D12" s="57"/>
      <c r="E12" s="57"/>
      <c r="F12" s="57"/>
      <c r="G12" s="57"/>
      <c r="H12" s="57"/>
      <c r="I12" s="57"/>
      <c r="J12" s="57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</row>
    <row r="13" spans="1:22" s="5" customFormat="1">
      <c r="A13" s="69"/>
      <c r="B13" s="69"/>
      <c r="C13" s="57"/>
      <c r="D13" s="57"/>
      <c r="E13" s="57"/>
      <c r="F13" s="57"/>
      <c r="G13" s="57"/>
      <c r="H13" s="57"/>
      <c r="I13" s="57"/>
      <c r="J13" s="57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1:22" s="5" customFormat="1">
      <c r="A14" s="69"/>
      <c r="B14" s="69"/>
      <c r="C14" s="57"/>
      <c r="D14" s="57"/>
      <c r="E14" s="57"/>
      <c r="F14" s="57"/>
      <c r="G14" s="57"/>
      <c r="H14" s="57"/>
      <c r="I14" s="57"/>
      <c r="J14" s="57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 ht="13.5" thickBot="1">
      <c r="B2" s="185" t="s">
        <v>46</v>
      </c>
      <c r="C2" s="185"/>
      <c r="D2" s="185"/>
      <c r="E2" s="57"/>
      <c r="F2" s="57" t="s">
        <v>56</v>
      </c>
      <c r="G2" s="57"/>
      <c r="H2" s="57"/>
      <c r="I2" s="57"/>
      <c r="J2" s="57"/>
      <c r="K2" s="57"/>
      <c r="L2" s="57"/>
      <c r="M2" s="57"/>
    </row>
    <row r="3" spans="2:13" ht="14.25" thickTop="1" thickBot="1">
      <c r="B3" s="98" t="s">
        <v>45</v>
      </c>
      <c r="C3" s="99" t="s">
        <v>20</v>
      </c>
      <c r="D3" s="100" t="s">
        <v>21</v>
      </c>
      <c r="E3" s="57"/>
      <c r="F3" s="101" t="s">
        <v>26</v>
      </c>
      <c r="G3" s="102"/>
      <c r="H3" s="103" t="s">
        <v>20</v>
      </c>
      <c r="I3" s="190" t="s">
        <v>54</v>
      </c>
      <c r="J3" s="191"/>
      <c r="K3" s="192"/>
      <c r="L3" s="57"/>
      <c r="M3" s="57"/>
    </row>
    <row r="4" spans="2:13" ht="14.25" thickTop="1" thickBot="1">
      <c r="B4" s="104" t="s">
        <v>40</v>
      </c>
      <c r="C4" s="105">
        <f>C9+C13+C14</f>
        <v>24</v>
      </c>
      <c r="D4" s="106"/>
      <c r="E4" s="57"/>
      <c r="F4" s="107" t="s">
        <v>27</v>
      </c>
      <c r="G4" s="108">
        <v>5</v>
      </c>
      <c r="H4" s="109">
        <f>COUNTIF('оцене ученика'!$Y$3:Y$42,G4)</f>
        <v>24</v>
      </c>
      <c r="I4" s="193"/>
      <c r="J4" s="194"/>
      <c r="K4" s="195"/>
      <c r="L4" s="57"/>
      <c r="M4" s="57"/>
    </row>
    <row r="5" spans="2:13" ht="13.5" thickTop="1">
      <c r="B5" s="110" t="s">
        <v>15</v>
      </c>
      <c r="C5" s="111">
        <f>COUNTIF('оцене ученика'!$AF$3:$AF$42,B5)</f>
        <v>12</v>
      </c>
      <c r="D5" s="112">
        <f>C5*100/COUNT('оцене ученика'!$AE$3:$AE$42)</f>
        <v>50</v>
      </c>
      <c r="E5" s="57"/>
      <c r="F5" s="113" t="s">
        <v>28</v>
      </c>
      <c r="G5" s="114">
        <v>4</v>
      </c>
      <c r="H5" s="115">
        <f>COUNTIF('оцене ученика'!$Y$3:Y$42,G5)</f>
        <v>0</v>
      </c>
      <c r="I5" s="196" t="s">
        <v>50</v>
      </c>
      <c r="J5" s="197"/>
      <c r="K5" s="198"/>
      <c r="L5" s="57"/>
      <c r="M5" s="57"/>
    </row>
    <row r="6" spans="2:13">
      <c r="B6" s="116" t="s">
        <v>16</v>
      </c>
      <c r="C6" s="117">
        <f>COUNTIF('оцене ученика'!$AF$3:$AF$42,B6)</f>
        <v>10</v>
      </c>
      <c r="D6" s="118">
        <f>C6*100/COUNT('оцене ученика'!$AE$3:$AE$42)</f>
        <v>41.666666666666664</v>
      </c>
      <c r="E6" s="57"/>
      <c r="F6" s="113" t="s">
        <v>29</v>
      </c>
      <c r="G6" s="114">
        <v>3</v>
      </c>
      <c r="H6" s="115">
        <f>COUNTIF('оцене ученика'!$Y$3:Y$42,G6)</f>
        <v>0</v>
      </c>
      <c r="I6" s="196" t="s">
        <v>51</v>
      </c>
      <c r="J6" s="197"/>
      <c r="K6" s="198"/>
      <c r="L6" s="57"/>
      <c r="M6" s="57"/>
    </row>
    <row r="7" spans="2:13">
      <c r="B7" s="116" t="s">
        <v>14</v>
      </c>
      <c r="C7" s="117">
        <f>COUNTIF('оцене ученика'!$AF$3:$AF$42,B7)</f>
        <v>2</v>
      </c>
      <c r="D7" s="118">
        <f>C7*100/COUNT('оцене ученика'!$AE$3:$AE$42)</f>
        <v>8.3333333333333339</v>
      </c>
      <c r="E7" s="57"/>
      <c r="F7" s="113" t="s">
        <v>30</v>
      </c>
      <c r="G7" s="114">
        <v>2</v>
      </c>
      <c r="H7" s="115">
        <f>COUNTIF('оцене ученика'!$Y$3:Y$42,G7)</f>
        <v>0</v>
      </c>
      <c r="I7" s="196" t="s">
        <v>52</v>
      </c>
      <c r="J7" s="197"/>
      <c r="K7" s="198"/>
      <c r="L7" s="57"/>
      <c r="M7" s="57"/>
    </row>
    <row r="8" spans="2:13" ht="13.5" thickBot="1">
      <c r="B8" s="116" t="s">
        <v>17</v>
      </c>
      <c r="C8" s="117">
        <f>COUNTIF('оцене ученика'!$AF$3:$AF$42,B8)</f>
        <v>0</v>
      </c>
      <c r="D8" s="118">
        <f>C8*100/COUNT('оцене ученика'!$AE$3:$AE$42)</f>
        <v>0</v>
      </c>
      <c r="E8" s="57"/>
      <c r="F8" s="119" t="s">
        <v>31</v>
      </c>
      <c r="G8" s="120">
        <v>1</v>
      </c>
      <c r="H8" s="115">
        <f>COUNTIF('оцене ученика'!$Y$3:Y$42,G8)</f>
        <v>0</v>
      </c>
      <c r="I8" s="199" t="s">
        <v>53</v>
      </c>
      <c r="J8" s="200"/>
      <c r="K8" s="201"/>
      <c r="L8" s="57"/>
      <c r="M8" s="57"/>
    </row>
    <row r="9" spans="2:13" ht="14.25" thickTop="1" thickBot="1">
      <c r="B9" s="122" t="s">
        <v>48</v>
      </c>
      <c r="C9" s="123">
        <f>SUM(C5:C8)</f>
        <v>24</v>
      </c>
      <c r="D9" s="124">
        <f>SUM(D5:D8)</f>
        <v>99.999999999999986</v>
      </c>
      <c r="E9" s="57"/>
      <c r="F9" s="188"/>
      <c r="G9" s="189"/>
      <c r="H9" s="125">
        <f>SUM(H5:H8)</f>
        <v>0</v>
      </c>
      <c r="I9" s="202" t="s">
        <v>55</v>
      </c>
      <c r="J9" s="203"/>
      <c r="K9" s="204"/>
      <c r="L9" s="57"/>
      <c r="M9" s="57"/>
    </row>
    <row r="10" spans="2:13" ht="13.5" thickTop="1">
      <c r="B10" s="126" t="s">
        <v>32</v>
      </c>
      <c r="C10" s="127">
        <f>COUNTIF('оцене ученика'!$AH$3:$AH$42,1)</f>
        <v>0</v>
      </c>
      <c r="D10" s="128">
        <f>C10*100/COUNT('оцене ученика'!$AE$3:$AE$42)</f>
        <v>0</v>
      </c>
      <c r="E10" s="57"/>
      <c r="F10" s="121"/>
      <c r="G10" s="121"/>
      <c r="H10" s="109"/>
      <c r="I10" s="129"/>
      <c r="J10" s="57"/>
      <c r="K10" s="57"/>
      <c r="L10" s="57"/>
      <c r="M10" s="57"/>
    </row>
    <row r="11" spans="2:13">
      <c r="B11" s="130" t="s">
        <v>33</v>
      </c>
      <c r="C11" s="131">
        <f>COUNTIF('оцене ученика'!$AH$3:$AH$42,2)</f>
        <v>0</v>
      </c>
      <c r="D11" s="132">
        <f>C11*100/COUNT('оцене ученика'!$AE$3:$AE$42)</f>
        <v>0</v>
      </c>
      <c r="E11" s="133"/>
      <c r="F11" s="129"/>
      <c r="G11" s="129"/>
      <c r="H11" s="129"/>
      <c r="I11" s="57"/>
      <c r="J11" s="57"/>
      <c r="K11" s="57"/>
      <c r="L11" s="57"/>
      <c r="M11" s="57"/>
    </row>
    <row r="12" spans="2:13" ht="12.75" customHeight="1" thickBot="1">
      <c r="B12" s="134" t="s">
        <v>37</v>
      </c>
      <c r="C12" s="131">
        <f>COUNTIF('оцене ученика'!$AH$3:$AH$42,"&gt;2")</f>
        <v>0</v>
      </c>
      <c r="D12" s="135">
        <f>C12*100/COUNT('оцене ученика'!$AE$3:$AE$42)</f>
        <v>0</v>
      </c>
      <c r="E12" s="57"/>
      <c r="F12" s="57"/>
      <c r="G12" s="57"/>
      <c r="H12" s="57"/>
      <c r="I12" s="57"/>
      <c r="J12" s="57"/>
      <c r="K12" s="57"/>
      <c r="L12" s="57"/>
      <c r="M12" s="57"/>
    </row>
    <row r="13" spans="2:13" ht="12.75" customHeight="1" thickTop="1">
      <c r="B13" s="136" t="s">
        <v>49</v>
      </c>
      <c r="C13" s="123">
        <f>SUM(C10:C12)</f>
        <v>0</v>
      </c>
      <c r="D13" s="137">
        <f>SUM(D10:D12)</f>
        <v>0</v>
      </c>
      <c r="E13" s="57"/>
      <c r="F13" s="57"/>
      <c r="G13" s="57"/>
      <c r="H13" s="57"/>
      <c r="I13" s="57"/>
      <c r="J13" s="57"/>
      <c r="K13" s="57"/>
      <c r="L13" s="57"/>
      <c r="M13" s="57"/>
    </row>
    <row r="14" spans="2:13" ht="13.5" thickBot="1">
      <c r="B14" s="138" t="s">
        <v>47</v>
      </c>
      <c r="C14" s="139">
        <f>COUNTIF('оцене ученика'!$AD$3:$AD$42,"&gt;0")</f>
        <v>0</v>
      </c>
      <c r="D14" s="140">
        <f>C14*100/COUNT('оцене ученика'!$AE$3:$AE$42)</f>
        <v>0</v>
      </c>
      <c r="E14" s="57"/>
      <c r="F14" s="57"/>
      <c r="G14" s="57"/>
      <c r="H14" s="57"/>
      <c r="I14" s="57"/>
      <c r="J14" s="57"/>
      <c r="K14" s="57"/>
      <c r="L14" s="57"/>
      <c r="M14" s="57"/>
    </row>
    <row r="15" spans="2:13" ht="14.25" thickTop="1" thickBot="1">
      <c r="B15" s="109"/>
      <c r="C15" s="57"/>
      <c r="D15" s="141"/>
      <c r="E15" s="129"/>
      <c r="F15" s="57"/>
      <c r="G15" s="57"/>
      <c r="H15" s="57"/>
      <c r="I15" s="57"/>
      <c r="J15" s="57"/>
      <c r="K15" s="57"/>
      <c r="L15" s="57"/>
      <c r="M15" s="57"/>
    </row>
    <row r="16" spans="2:13" ht="13.5" thickTop="1">
      <c r="B16" s="142" t="s">
        <v>34</v>
      </c>
      <c r="C16" s="111">
        <f>COUNTIF('оцене ученика'!AD3:AD42,1)</f>
        <v>0</v>
      </c>
      <c r="D16" s="143">
        <f>C16*100/COUNT('оцене ученика'!$AE$3:$AE$42)</f>
        <v>0</v>
      </c>
      <c r="E16" s="57"/>
      <c r="F16" s="57"/>
      <c r="G16" s="57"/>
      <c r="H16" s="57"/>
      <c r="I16" s="57"/>
      <c r="J16" s="57"/>
      <c r="K16" s="57"/>
      <c r="L16" s="57"/>
      <c r="M16" s="57"/>
    </row>
    <row r="17" spans="2:13">
      <c r="B17" s="144" t="s">
        <v>35</v>
      </c>
      <c r="C17" s="117">
        <f>COUNTIF('оцене ученика'!AD3:AD42,2)</f>
        <v>0</v>
      </c>
      <c r="D17" s="145">
        <f>C17*100/COUNT('оцене ученика'!$AE$3:$AE$42)</f>
        <v>0</v>
      </c>
      <c r="E17" s="57"/>
      <c r="F17" s="57"/>
      <c r="G17" s="57"/>
      <c r="H17" s="57"/>
      <c r="I17" s="57"/>
      <c r="J17" s="57"/>
      <c r="K17" s="57"/>
      <c r="L17" s="57"/>
      <c r="M17" s="57"/>
    </row>
    <row r="18" spans="2:13" ht="13.5" thickBot="1">
      <c r="B18" s="146" t="s">
        <v>36</v>
      </c>
      <c r="C18" s="147">
        <f>COUNTIF('оцене ученика'!AD3:AD42,"&gt;2")</f>
        <v>0</v>
      </c>
      <c r="D18" s="148">
        <f>C18*100/COUNT('оцене ученика'!$AE$3:$AE$42)</f>
        <v>0</v>
      </c>
      <c r="E18" s="57"/>
      <c r="F18" s="57"/>
      <c r="G18" s="57"/>
      <c r="H18" s="57"/>
      <c r="I18" s="57"/>
      <c r="J18" s="57"/>
      <c r="K18" s="57"/>
      <c r="L18" s="57"/>
      <c r="M18" s="57"/>
    </row>
    <row r="19" spans="2:13" ht="13.5" thickTop="1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2:13" ht="13.5" thickBot="1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2:13" ht="14.25" thickTop="1" thickBot="1">
      <c r="B21" s="98" t="s">
        <v>22</v>
      </c>
      <c r="C21" s="99" t="s">
        <v>20</v>
      </c>
      <c r="D21" s="149" t="s">
        <v>24</v>
      </c>
      <c r="E21" s="57"/>
      <c r="F21" s="57"/>
      <c r="G21" s="57"/>
      <c r="H21" s="57"/>
      <c r="I21" s="57"/>
      <c r="J21" s="57"/>
      <c r="K21" s="57"/>
      <c r="L21" s="57"/>
      <c r="M21" s="57"/>
    </row>
    <row r="22" spans="2:13" ht="13.5" thickTop="1">
      <c r="B22" s="110" t="s">
        <v>5</v>
      </c>
      <c r="C22" s="111">
        <f>'оцене ученика'!Z43</f>
        <v>0</v>
      </c>
      <c r="D22" s="112">
        <f>C22/COUNT('оцене ученика'!$AE$3:$AE$42)</f>
        <v>0</v>
      </c>
      <c r="E22" s="57"/>
      <c r="F22" s="57"/>
      <c r="G22" s="57"/>
      <c r="H22" s="57"/>
      <c r="I22" s="57"/>
      <c r="J22" s="57"/>
      <c r="K22" s="57"/>
      <c r="L22" s="57"/>
      <c r="M22" s="57"/>
    </row>
    <row r="23" spans="2:13" ht="13.5" thickBot="1">
      <c r="B23" s="150" t="s">
        <v>6</v>
      </c>
      <c r="C23" s="147">
        <f>'оцене ученика'!AA43</f>
        <v>0</v>
      </c>
      <c r="D23" s="151">
        <f>C23/COUNT('оцене ученика'!$AE$3:$AE$42)</f>
        <v>0</v>
      </c>
      <c r="E23" s="57"/>
      <c r="F23" s="57"/>
      <c r="G23" s="57"/>
      <c r="H23" s="57"/>
      <c r="I23" s="57"/>
      <c r="J23" s="57"/>
      <c r="K23" s="57"/>
      <c r="L23" s="57"/>
      <c r="M23" s="57"/>
    </row>
    <row r="24" spans="2:13" ht="14.25" thickTop="1" thickBot="1">
      <c r="B24" s="152" t="s">
        <v>23</v>
      </c>
      <c r="C24" s="153">
        <f>SUM(C22:C23)</f>
        <v>0</v>
      </c>
      <c r="D24" s="154">
        <f>C24/COUNT('оцене ученика'!$AE$3:$AE$42)</f>
        <v>0</v>
      </c>
      <c r="E24" s="57"/>
      <c r="F24" s="57"/>
      <c r="G24" s="57"/>
      <c r="H24" s="57"/>
      <c r="I24" s="57"/>
      <c r="J24" s="57"/>
      <c r="K24" s="57"/>
      <c r="L24" s="57"/>
      <c r="M24" s="57"/>
    </row>
    <row r="25" spans="2:13" ht="14.25" thickTop="1" thickBo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spans="2:13" ht="14.25" thickTop="1" thickBot="1">
      <c r="B26" s="186" t="s">
        <v>38</v>
      </c>
      <c r="C26" s="187"/>
      <c r="D26" s="154">
        <f>SUM('оцене ученика'!Y3:Y42,'оцене ученика'!D3:V42)/(SUM('страна 136'!C7:U8)+COUNT('оцене ученика'!Y3:Y42))</f>
        <v>4.2803030303030303</v>
      </c>
      <c r="E26" s="57"/>
      <c r="F26" s="57"/>
      <c r="G26" s="57"/>
      <c r="H26" s="57"/>
      <c r="I26" s="57"/>
      <c r="J26" s="57"/>
      <c r="K26" s="57"/>
      <c r="L26" s="57"/>
      <c r="M26" s="57"/>
    </row>
    <row r="27" spans="2:13" ht="13.5" thickTop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</row>
    <row r="28" spans="2:13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2:13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2:13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2:13"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E8" sqref="E8"/>
    </sheetView>
  </sheetViews>
  <sheetFormatPr defaultRowHeight="12.75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>
      <c r="A1" s="13" t="s">
        <v>60</v>
      </c>
      <c r="B1" s="15" t="s">
        <v>269</v>
      </c>
      <c r="C1" s="13"/>
      <c r="D1" s="13"/>
    </row>
    <row r="2" spans="1:4">
      <c r="A2" s="13" t="s">
        <v>71</v>
      </c>
      <c r="B2" s="15" t="s">
        <v>199</v>
      </c>
      <c r="C2" s="13"/>
      <c r="D2" s="13"/>
    </row>
    <row r="3" spans="1:4">
      <c r="A3" s="13" t="s">
        <v>61</v>
      </c>
      <c r="B3" s="15" t="s">
        <v>265</v>
      </c>
      <c r="C3" s="13"/>
      <c r="D3" s="13"/>
    </row>
    <row r="4" spans="1:4">
      <c r="A4" s="13" t="s">
        <v>62</v>
      </c>
      <c r="B4" s="15" t="s">
        <v>266</v>
      </c>
      <c r="C4" s="13"/>
      <c r="D4" s="13"/>
    </row>
    <row r="5" spans="1:4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>
      <c r="A6" s="13" t="s">
        <v>68</v>
      </c>
      <c r="B6" s="15" t="s">
        <v>88</v>
      </c>
      <c r="C6" s="13"/>
      <c r="D6" s="13"/>
    </row>
    <row r="7" spans="1:4">
      <c r="A7" s="13" t="s">
        <v>69</v>
      </c>
      <c r="B7" s="15" t="s">
        <v>267</v>
      </c>
      <c r="C7" s="13"/>
      <c r="D7" s="13"/>
    </row>
    <row r="8" spans="1:4">
      <c r="A8" s="13" t="s">
        <v>70</v>
      </c>
      <c r="B8" s="15" t="s">
        <v>268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workbookViewId="0">
      <pane xSplit="3" ySplit="1" topLeftCell="E2" activePane="bottomRight" state="frozen"/>
      <selection pane="topRight" activeCell="C1" sqref="C1"/>
      <selection pane="bottomLeft" activeCell="A2" sqref="A2"/>
      <selection pane="bottomRight" activeCell="K25" sqref="K25"/>
    </sheetView>
  </sheetViews>
  <sheetFormatPr defaultRowHeight="12.75"/>
  <cols>
    <col min="1" max="1" width="6" customWidth="1"/>
    <col min="2" max="2" width="12.85546875" customWidth="1"/>
    <col min="3" max="3" width="12" customWidth="1"/>
    <col min="4" max="4" width="13.85546875" style="158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>
      <c r="A1" s="12" t="s">
        <v>75</v>
      </c>
      <c r="B1" s="12" t="s">
        <v>133</v>
      </c>
      <c r="C1" s="12" t="s">
        <v>132</v>
      </c>
      <c r="D1" s="156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5">
        <f>'оцене ученика'!A3</f>
        <v>1</v>
      </c>
      <c r="B2" s="155" t="str">
        <f>'оцене ученика'!B3</f>
        <v>Влатковић</v>
      </c>
      <c r="C2" s="155" t="str">
        <f>'оцене ученика'!C3</f>
        <v>Милан</v>
      </c>
      <c r="D2" s="157"/>
      <c r="E2" s="15" t="s">
        <v>196</v>
      </c>
      <c r="F2" s="160" t="s">
        <v>197</v>
      </c>
      <c r="G2" s="15" t="s">
        <v>198</v>
      </c>
      <c r="H2" s="15" t="s">
        <v>199</v>
      </c>
      <c r="I2" s="15" t="s">
        <v>200</v>
      </c>
      <c r="J2" s="15" t="s">
        <v>201</v>
      </c>
      <c r="K2" s="15" t="s">
        <v>253</v>
      </c>
      <c r="L2" s="15" t="s">
        <v>202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>
        <f>'подаци о школи за сведочанство'!$B$5</f>
        <v>2016</v>
      </c>
      <c r="T2" t="str">
        <f>'подаци о школи за сведочанство'!$B$6</f>
        <v>/</v>
      </c>
      <c r="U2" t="str">
        <f>'подаци о школи за сведочанство'!$B$7</f>
        <v>комерцијалиста</v>
      </c>
      <c r="V2" t="str">
        <f>'подаци о школи за сведочанство'!$B$8</f>
        <v>четири</v>
      </c>
      <c r="W2" t="str">
        <f>'оцене ученика'!$D$2</f>
        <v xml:space="preserve">Српски језик и књижевност 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добар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одличан</v>
      </c>
      <c r="AA2" t="str">
        <f>IF('оцене ученика'!$F$2=0," ",'оцене ученика'!$F$2)</f>
        <v>Немачки језик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одличан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одличан</v>
      </c>
      <c r="AE2" t="str">
        <f>IF('оцене ученика'!$H$2=0," ",'оцене ученика'!$H$2)</f>
        <v>Математика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добар</v>
      </c>
      <c r="AG2" t="str">
        <f>IF('оцене ученика'!$I$2=0," ",'оцене ученика'!$I$2)</f>
        <v>Пословне финансије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одличан</v>
      </c>
      <c r="AI2" t="str">
        <f>IF('оцене ученика'!$J$2=0," ",'оцене ученика'!$J$2)</f>
        <v>Предузетништво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одличан</v>
      </c>
      <c r="AK2" t="str">
        <f>IF('оцене ученика'!$K$2=0," ",'оцене ученика'!$K$2)</f>
        <v>Обука у виртуелном предузећу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врло добар</v>
      </c>
      <c r="AM2" t="str">
        <f>IF('оцене ученика'!$L$2=0," ",'оцене ученика'!$L$2)</f>
        <v>Маркетинг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одличан</v>
      </c>
      <c r="AO2" t="str">
        <f>IF('оцене ученика'!$M$2=0," ",'оцене ученика'!$M$2)</f>
        <v>Филозофија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Менаџмент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одличан</v>
      </c>
      <c r="AS2" t="str">
        <f>IF('оцене ученика'!$O$2=0," ",'оцене ученика'!$O$2)</f>
        <v xml:space="preserve"> 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Верска настава</v>
      </c>
      <c r="BH2" t="str">
        <f>IF(BG2='оцене ученика'!$W$2,'оцене ученика'!W3,IF('подаци о ученицима'!BG2='оцене ученика'!$X$2,'оцене ученика'!X3," "))</f>
        <v>истиче се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примерно        5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одличним</v>
      </c>
      <c r="BK2" s="10">
        <f>'оцене ученика'!AE3</f>
        <v>4.5454545454545459</v>
      </c>
      <c r="BL2" s="10">
        <f t="shared" ref="BL2:BL41" si="0">ROUND(BK2,2)</f>
        <v>4.55</v>
      </c>
      <c r="BM2" s="11">
        <f>BL2+0.001</f>
        <v>4.5510000000000002</v>
      </c>
      <c r="BN2" t="str">
        <f>LEFT(BM2,4)</f>
        <v>4,55</v>
      </c>
      <c r="BO2">
        <f>'подаци о школи за сведочанство'!$D$5</f>
        <v>2017</v>
      </c>
      <c r="BP2">
        <f>IF('оцене ученика'!D3=0," ",'оцене ученика'!D3)</f>
        <v>3</v>
      </c>
      <c r="BQ2">
        <f>IF('оцене ученика'!E3=0," ",'оцене ученика'!E3)</f>
        <v>5</v>
      </c>
      <c r="BR2">
        <f>IF('оцене ученика'!F3=0," ",'оцене ученика'!F3)</f>
        <v>5</v>
      </c>
      <c r="BS2">
        <f>IF('оцене ученика'!G3=0," ",'оцене ученика'!G3)</f>
        <v>5</v>
      </c>
      <c r="BT2">
        <f>IF('оцене ученика'!H3=0," ",'оцене ученика'!H3)</f>
        <v>3</v>
      </c>
      <c r="BU2">
        <f>IF('оцене ученика'!I3=0," ",'оцене ученика'!I3)</f>
        <v>5</v>
      </c>
      <c r="BV2">
        <f>IF('оцене ученика'!J3=0," ",'оцене ученика'!J3)</f>
        <v>5</v>
      </c>
      <c r="BW2">
        <f>IF('оцене ученика'!K3=0," ",'оцене ученика'!K3)</f>
        <v>4</v>
      </c>
      <c r="BX2">
        <f>IF('оцене ученика'!L3=0," ",'оцене ученика'!L3)</f>
        <v>5</v>
      </c>
      <c r="BY2" t="str">
        <f>IF('оцене ученика'!M3=0," ",'оцене ученика'!M3)</f>
        <v xml:space="preserve"> </v>
      </c>
      <c r="BZ2">
        <f>IF('оцене ученика'!N3=0," ",'оцене ученика'!N3)</f>
        <v>5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5">
        <f>'оцене ученика'!A4</f>
        <v>2</v>
      </c>
      <c r="B3" s="155" t="str">
        <f>'оцене ученика'!B4</f>
        <v>Вучић</v>
      </c>
      <c r="C3" s="155" t="str">
        <f>'оцене ученика'!C4</f>
        <v>Лука</v>
      </c>
      <c r="D3" s="157"/>
      <c r="E3" s="15" t="s">
        <v>203</v>
      </c>
      <c r="F3" s="15" t="s">
        <v>204</v>
      </c>
      <c r="G3" s="15" t="s">
        <v>205</v>
      </c>
      <c r="H3" s="15" t="s">
        <v>199</v>
      </c>
      <c r="I3" s="15" t="s">
        <v>200</v>
      </c>
      <c r="J3" s="15" t="s">
        <v>201</v>
      </c>
      <c r="K3" s="15" t="s">
        <v>253</v>
      </c>
      <c r="L3" s="15" t="s">
        <v>202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>
        <f>'подаци о школи за сведочанство'!$B$5</f>
        <v>2016</v>
      </c>
      <c r="T3" t="str">
        <f>'подаци о школи за сведочанство'!$B$6</f>
        <v>/</v>
      </c>
      <c r="U3" t="str">
        <f>'подаци о школи за сведочанство'!$B$7</f>
        <v>комерцијалиста</v>
      </c>
      <c r="V3" t="str">
        <f>'подаци о школи за сведочанство'!$B$8</f>
        <v>четири</v>
      </c>
      <c r="W3" t="str">
        <f>'оцене ученика'!$D$2</f>
        <v xml:space="preserve">Српски језик и књижевност 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довољан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добар</v>
      </c>
      <c r="AA3" t="str">
        <f>IF('оцене ученика'!$F$2=0," ",'оцене ученика'!$F$2)</f>
        <v>Немачки језик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врло добар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одличан</v>
      </c>
      <c r="AE3" t="str">
        <f>IF('оцене ученика'!$H$2=0," ",'оцене ученика'!$H$2)</f>
        <v>Математика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врло добар</v>
      </c>
      <c r="AG3" t="str">
        <f>IF('оцене ученика'!$I$2=0," ",'оцене ученика'!$I$2)</f>
        <v>Пословне финансије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врло добар</v>
      </c>
      <c r="AI3" t="str">
        <f>IF('оцене ученика'!$J$2=0," ",'оцене ученика'!$J$2)</f>
        <v>Предузетништво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одличан</v>
      </c>
      <c r="AK3" t="str">
        <f>IF('оцене ученика'!$K$2=0," ",'оцене ученика'!$K$2)</f>
        <v>Обука у виртуелном предузећу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врло добар</v>
      </c>
      <c r="AM3" t="str">
        <f>IF('оцене ученика'!$L$2=0," ",'оцене ученика'!$L$2)</f>
        <v>Маркетинг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одличан</v>
      </c>
      <c r="AO3" t="str">
        <f>IF('оцене ученика'!$M$2=0," ",'оцене ученика'!$M$2)</f>
        <v>Филозофија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одличан</v>
      </c>
      <c r="AQ3" t="str">
        <f>IF('оцене ученика'!$N$2=0," ",'оцене ученика'!$N$2)</f>
        <v>Менаџмент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 xml:space="preserve"> 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Верска настава</v>
      </c>
      <c r="BH3" t="str">
        <f>IF(BG3='оцене ученика'!$W$2,'оцене ученика'!W4,IF('подаци о ученицима'!BG3='оцене ученика'!$X$2,'оцене ученика'!X4," "))</f>
        <v>истиче се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примерно        5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врло добрим</v>
      </c>
      <c r="BK3" s="10">
        <f>'оцене ученика'!AE4</f>
        <v>4.1818181818181817</v>
      </c>
      <c r="BL3" s="10">
        <f t="shared" si="0"/>
        <v>4.18</v>
      </c>
      <c r="BM3" s="11">
        <f t="shared" ref="BM3:BM41" si="1">BL3+0.001</f>
        <v>4.181</v>
      </c>
      <c r="BN3" t="str">
        <f t="shared" ref="BN3:BN41" si="2">LEFT(BM3,4)</f>
        <v>4,18</v>
      </c>
      <c r="BO3">
        <f>'подаци о школи за сведочанство'!$D$5</f>
        <v>2017</v>
      </c>
      <c r="BP3">
        <f>IF('оцене ученика'!D4=0," ",'оцене ученика'!D4)</f>
        <v>2</v>
      </c>
      <c r="BQ3">
        <f>IF('оцене ученика'!E4=0," ",'оцене ученика'!E4)</f>
        <v>3</v>
      </c>
      <c r="BR3">
        <f>IF('оцене ученика'!F4=0," ",'оцене ученика'!F4)</f>
        <v>4</v>
      </c>
      <c r="BS3">
        <f>IF('оцене ученика'!G4=0," ",'оцене ученика'!G4)</f>
        <v>5</v>
      </c>
      <c r="BT3">
        <f>IF('оцене ученика'!H4=0," ",'оцене ученика'!H4)</f>
        <v>4</v>
      </c>
      <c r="BU3">
        <f>IF('оцене ученика'!I4=0," ",'оцене ученика'!I4)</f>
        <v>4</v>
      </c>
      <c r="BV3">
        <f>IF('оцене ученика'!J4=0," ",'оцене ученика'!J4)</f>
        <v>5</v>
      </c>
      <c r="BW3">
        <f>IF('оцене ученика'!K4=0," ",'оцене ученика'!K4)</f>
        <v>4</v>
      </c>
      <c r="BX3">
        <f>IF('оцене ученика'!L4=0," ",'оцене ученика'!L4)</f>
        <v>5</v>
      </c>
      <c r="BY3">
        <f>IF('оцене ученика'!M4=0," ",'оцене ученика'!M4)</f>
        <v>5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5">
        <f>'оцене ученика'!A5</f>
        <v>3</v>
      </c>
      <c r="B4" s="155" t="str">
        <f>'оцене ученика'!B5</f>
        <v>Гавриловић</v>
      </c>
      <c r="C4" s="155" t="str">
        <f>'оцене ученика'!C5</f>
        <v>Јелена</v>
      </c>
      <c r="D4" s="157"/>
      <c r="E4" s="15" t="s">
        <v>206</v>
      </c>
      <c r="F4" s="15" t="s">
        <v>207</v>
      </c>
      <c r="G4" s="15" t="s">
        <v>205</v>
      </c>
      <c r="H4" s="15" t="s">
        <v>208</v>
      </c>
      <c r="I4" s="15" t="s">
        <v>209</v>
      </c>
      <c r="J4" s="15" t="s">
        <v>201</v>
      </c>
      <c r="K4" s="15" t="s">
        <v>253</v>
      </c>
      <c r="L4" s="15" t="s">
        <v>202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>
        <f>'подаци о школи за сведочанство'!$B$5</f>
        <v>2016</v>
      </c>
      <c r="T4" t="str">
        <f>'подаци о школи за сведочанство'!$B$6</f>
        <v>/</v>
      </c>
      <c r="U4" t="str">
        <f>'подаци о школи за сведочанство'!$B$7</f>
        <v>комерцијалиста</v>
      </c>
      <c r="V4" t="str">
        <f>'подаци о школи за сведочанство'!$B$8</f>
        <v>четири</v>
      </c>
      <c r="W4" t="str">
        <f>'оцене ученика'!$D$2</f>
        <v xml:space="preserve">Српски језик и књижевност 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одличан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довољан</v>
      </c>
      <c r="AA4" t="str">
        <f>IF('оцене ученика'!$F$2=0," ",'оцене ученика'!$F$2)</f>
        <v>Немачки језик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врло добар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одличан</v>
      </c>
      <c r="AE4" t="str">
        <f>IF('оцене ученика'!$H$2=0," ",'оцене ученика'!$H$2)</f>
        <v>Математика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добар</v>
      </c>
      <c r="AG4" t="str">
        <f>IF('оцене ученика'!$I$2=0," ",'оцене ученика'!$I$2)</f>
        <v>Пословне финансије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врло добар</v>
      </c>
      <c r="AI4" t="str">
        <f>IF('оцене ученика'!$J$2=0," ",'оцене ученика'!$J$2)</f>
        <v>Предузетништво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одличан</v>
      </c>
      <c r="AK4" t="str">
        <f>IF('оцене ученика'!$K$2=0," ",'оцене ученика'!$K$2)</f>
        <v>Обука у виртуелном предузећу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добар</v>
      </c>
      <c r="AM4" t="str">
        <f>IF('оцене ученика'!$L$2=0," ",'оцене ученика'!$L$2)</f>
        <v>Маркетинг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врло добар</v>
      </c>
      <c r="AO4" t="str">
        <f>IF('оцене ученика'!$M$2=0," ",'оцене ученика'!$M$2)</f>
        <v>Филозофија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Менаџмент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врло добар</v>
      </c>
      <c r="AS4" t="str">
        <f>IF('оцене ученика'!$O$2=0," ",'оцене ученика'!$O$2)</f>
        <v xml:space="preserve"> 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Верска настава</v>
      </c>
      <c r="BH4" t="str">
        <f>IF(BG4='оцене ученика'!$W$2,'оцене ученика'!W5,IF('подаци о ученицима'!BG4='оцене ученика'!$X$2,'оцене ученика'!X5," "))</f>
        <v>истиче се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примерно        5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врло добрим</v>
      </c>
      <c r="BK4" s="10">
        <f>'оцене ученика'!AE5</f>
        <v>4</v>
      </c>
      <c r="BL4" s="10">
        <f t="shared" si="0"/>
        <v>4</v>
      </c>
      <c r="BM4" s="11">
        <f t="shared" si="1"/>
        <v>4.0010000000000003</v>
      </c>
      <c r="BN4" t="str">
        <f t="shared" si="2"/>
        <v>4,00</v>
      </c>
      <c r="BO4">
        <f>'подаци о школи за сведочанство'!$D$5</f>
        <v>2017</v>
      </c>
      <c r="BP4">
        <f>IF('оцене ученика'!D5=0," ",'оцене ученика'!D5)</f>
        <v>5</v>
      </c>
      <c r="BQ4">
        <f>IF('оцене ученика'!E5=0," ",'оцене ученика'!E5)</f>
        <v>2</v>
      </c>
      <c r="BR4">
        <f>IF('оцене ученика'!F5=0," ",'оцене ученика'!F5)</f>
        <v>4</v>
      </c>
      <c r="BS4">
        <f>IF('оцене ученика'!G5=0," ",'оцене ученика'!G5)</f>
        <v>5</v>
      </c>
      <c r="BT4">
        <f>IF('оцене ученика'!H5=0," ",'оцене ученика'!H5)</f>
        <v>3</v>
      </c>
      <c r="BU4">
        <f>IF('оцене ученика'!I5=0," ",'оцене ученика'!I5)</f>
        <v>4</v>
      </c>
      <c r="BV4">
        <f>IF('оцене ученика'!J5=0," ",'оцене ученика'!J5)</f>
        <v>5</v>
      </c>
      <c r="BW4">
        <f>IF('оцене ученика'!K5=0," ",'оцене ученика'!K5)</f>
        <v>3</v>
      </c>
      <c r="BX4">
        <f>IF('оцене ученика'!L5=0," ",'оцене ученика'!L5)</f>
        <v>4</v>
      </c>
      <c r="BY4" t="str">
        <f>IF('оцене ученика'!M5=0," ",'оцене ученика'!M5)</f>
        <v xml:space="preserve"> </v>
      </c>
      <c r="BZ4">
        <f>IF('оцене ученика'!N5=0," ",'оцене ученика'!N5)</f>
        <v>4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5">
        <f>'оцене ученика'!A6</f>
        <v>4</v>
      </c>
      <c r="B5" s="155" t="str">
        <f>'оцене ученика'!B6</f>
        <v>Зафировски</v>
      </c>
      <c r="C5" s="155" t="str">
        <f>'оцене ученика'!C6</f>
        <v>Ивана</v>
      </c>
      <c r="D5" s="157"/>
      <c r="E5" s="15" t="s">
        <v>210</v>
      </c>
      <c r="F5" s="15" t="s">
        <v>211</v>
      </c>
      <c r="G5" s="15" t="s">
        <v>205</v>
      </c>
      <c r="H5" s="15" t="s">
        <v>199</v>
      </c>
      <c r="I5" s="15" t="s">
        <v>200</v>
      </c>
      <c r="J5" s="15" t="s">
        <v>201</v>
      </c>
      <c r="K5" s="15" t="s">
        <v>253</v>
      </c>
      <c r="L5" s="15" t="s">
        <v>202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>
        <f>'подаци о школи за сведочанство'!$B$5</f>
        <v>2016</v>
      </c>
      <c r="T5" t="str">
        <f>'подаци о школи за сведочанство'!$B$6</f>
        <v>/</v>
      </c>
      <c r="U5" t="str">
        <f>'подаци о школи за сведочанство'!$B$7</f>
        <v>комерцијалиста</v>
      </c>
      <c r="V5" t="str">
        <f>'подаци о школи за сведочанство'!$B$8</f>
        <v>четири</v>
      </c>
      <c r="W5" t="str">
        <f>'оцене ученика'!$D$2</f>
        <v xml:space="preserve">Српски језик и књижевност 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врло добар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врло добар</v>
      </c>
      <c r="AA5" t="str">
        <f>IF('оцене ученика'!$F$2=0," ",'оцене ученика'!$F$2)</f>
        <v>Немачки језик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врло добар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одличан</v>
      </c>
      <c r="AE5" t="str">
        <f>IF('оцене ученика'!$H$2=0," ",'оцене ученика'!$H$2)</f>
        <v>Математика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довољан</v>
      </c>
      <c r="AG5" t="str">
        <f>IF('оцене ученика'!$I$2=0," ",'оцене ученика'!$I$2)</f>
        <v>Пословне финансије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одличан</v>
      </c>
      <c r="AI5" t="str">
        <f>IF('оцене ученика'!$J$2=0," ",'оцене ученика'!$J$2)</f>
        <v>Предузетништво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одличан</v>
      </c>
      <c r="AK5" t="str">
        <f>IF('оцене ученика'!$K$2=0," ",'оцене ученика'!$K$2)</f>
        <v>Обука у виртуелном предузећу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добар</v>
      </c>
      <c r="AM5" t="str">
        <f>IF('оцене ученика'!$L$2=0," ",'оцене ученика'!$L$2)</f>
        <v>Маркетинг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добар3</v>
      </c>
      <c r="AO5" t="str">
        <f>IF('оцене ученика'!$M$2=0," ",'оцене ученика'!$M$2)</f>
        <v>Филозофија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одличан</v>
      </c>
      <c r="AQ5" t="str">
        <f>IF('оцене ученика'!$N$2=0," ",'оцене ученика'!$N$2)</f>
        <v>Менаџмент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 xml:space="preserve"> 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Верска настава</v>
      </c>
      <c r="BH5" t="str">
        <f>IF(BG5='оцене ученика'!$W$2,'оцене ученика'!W6,IF('подаци о ученицима'!BG5='оцене ученика'!$X$2,'оцене ученика'!X6," "))</f>
        <v>истиче се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примерно        5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врло добрим</v>
      </c>
      <c r="BK5" s="10">
        <f>'оцене ученика'!AE6</f>
        <v>4.0909090909090908</v>
      </c>
      <c r="BL5" s="10">
        <f t="shared" si="0"/>
        <v>4.09</v>
      </c>
      <c r="BM5" s="11">
        <f t="shared" si="1"/>
        <v>4.0910000000000002</v>
      </c>
      <c r="BN5" t="str">
        <f t="shared" si="2"/>
        <v>4,09</v>
      </c>
      <c r="BO5">
        <f>'подаци о школи за сведочанство'!$D$5</f>
        <v>2017</v>
      </c>
      <c r="BP5">
        <f>IF('оцене ученика'!D6=0," ",'оцене ученика'!D6)</f>
        <v>4</v>
      </c>
      <c r="BQ5">
        <f>IF('оцене ученика'!E6=0," ",'оцене ученика'!E6)</f>
        <v>4</v>
      </c>
      <c r="BR5">
        <f>IF('оцене ученика'!F6=0," ",'оцене ученика'!F6)</f>
        <v>4</v>
      </c>
      <c r="BS5">
        <f>IF('оцене ученика'!G6=0," ",'оцене ученика'!G6)</f>
        <v>5</v>
      </c>
      <c r="BT5">
        <f>IF('оцене ученика'!H6=0," ",'оцене ученика'!H6)</f>
        <v>2</v>
      </c>
      <c r="BU5">
        <f>IF('оцене ученика'!I6=0," ",'оцене ученика'!I6)</f>
        <v>5</v>
      </c>
      <c r="BV5">
        <f>IF('оцене ученика'!J6=0," ",'оцене ученика'!J6)</f>
        <v>5</v>
      </c>
      <c r="BW5">
        <f>IF('оцене ученика'!K6=0," ",'оцене ученика'!K6)</f>
        <v>3</v>
      </c>
      <c r="BX5">
        <f>IF('оцене ученика'!L6=0," ",'оцене ученика'!L6)</f>
        <v>3</v>
      </c>
      <c r="BY5">
        <f>IF('оцене ученика'!M6=0," ",'оцене ученика'!M6)</f>
        <v>5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5">
        <f>'оцене ученика'!A7</f>
        <v>5</v>
      </c>
      <c r="B6" s="155" t="str">
        <f>'оцене ученика'!B7</f>
        <v>Ивовић</v>
      </c>
      <c r="C6" s="155" t="str">
        <f>'оцене ученика'!C7</f>
        <v>Катарина</v>
      </c>
      <c r="D6" s="157"/>
      <c r="E6" s="15" t="s">
        <v>212</v>
      </c>
      <c r="F6" s="15" t="s">
        <v>213</v>
      </c>
      <c r="G6" s="15" t="s">
        <v>198</v>
      </c>
      <c r="H6" s="15" t="s">
        <v>199</v>
      </c>
      <c r="I6" s="15" t="s">
        <v>200</v>
      </c>
      <c r="J6" s="15" t="s">
        <v>201</v>
      </c>
      <c r="K6" s="15" t="s">
        <v>253</v>
      </c>
      <c r="L6" s="15" t="s">
        <v>202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>
        <f>'подаци о школи за сведочанство'!$B$5</f>
        <v>2016</v>
      </c>
      <c r="T6" t="str">
        <f>'подаци о школи за сведочанство'!$B$6</f>
        <v>/</v>
      </c>
      <c r="U6" t="str">
        <f>'подаци о школи за сведочанство'!$B$7</f>
        <v>комерцијалиста</v>
      </c>
      <c r="V6" t="str">
        <f>'подаци о школи за сведочанство'!$B$8</f>
        <v>четири</v>
      </c>
      <c r="W6" t="str">
        <f>'оцене ученика'!$D$2</f>
        <v xml:space="preserve">Српски језик и књижевност 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одличан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добар</v>
      </c>
      <c r="AA6" t="str">
        <f>IF('оцене ученика'!$F$2=0," ",'оцене ученика'!$F$2)</f>
        <v>Немачки језик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одличан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одличан</v>
      </c>
      <c r="AE6" t="str">
        <f>IF('оцене ученика'!$H$2=0," ",'оцене ученика'!$H$2)</f>
        <v>Математика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добар</v>
      </c>
      <c r="AG6" t="str">
        <f>IF('оцене ученика'!$I$2=0," ",'оцене ученика'!$I$2)</f>
        <v>Пословне финансије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одличан</v>
      </c>
      <c r="AI6" t="str">
        <f>IF('оцене ученика'!$J$2=0," ",'оцене ученика'!$J$2)</f>
        <v>Предузетништво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одличан</v>
      </c>
      <c r="AK6" t="str">
        <f>IF('оцене ученика'!$K$2=0," ",'оцене ученика'!$K$2)</f>
        <v>Обука у виртуелном предузећу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врло добар</v>
      </c>
      <c r="AM6" t="str">
        <f>IF('оцене ученика'!$L$2=0," ",'оцене ученика'!$L$2)</f>
        <v>Маркетинг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одличан</v>
      </c>
      <c r="AO6" t="str">
        <f>IF('оцене ученика'!$M$2=0," ",'оцене ученика'!$M$2)</f>
        <v>Филозофија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Менаџмент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одличан</v>
      </c>
      <c r="AS6" t="str">
        <f>IF('оцене ученика'!$O$2=0," ",'оцене ученика'!$O$2)</f>
        <v xml:space="preserve"> 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Верска настава</v>
      </c>
      <c r="BH6" t="str">
        <f>IF(BG6='оцене ученика'!$W$2,'оцене ученика'!W7,IF('подаци о ученицима'!BG6='оцене ученика'!$X$2,'оцене ученика'!X7," "))</f>
        <v>Истиче се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примерно        5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одличним</v>
      </c>
      <c r="BK6" s="10">
        <f>'оцене ученика'!AE7</f>
        <v>4.5454545454545459</v>
      </c>
      <c r="BL6" s="10">
        <f t="shared" si="0"/>
        <v>4.55</v>
      </c>
      <c r="BM6" s="11">
        <f t="shared" si="1"/>
        <v>4.5510000000000002</v>
      </c>
      <c r="BN6" t="str">
        <f t="shared" si="2"/>
        <v>4,55</v>
      </c>
      <c r="BO6">
        <f>'подаци о школи за сведочанство'!$D$5</f>
        <v>2017</v>
      </c>
      <c r="BP6">
        <f>IF('оцене ученика'!D7=0," ",'оцене ученика'!D7)</f>
        <v>5</v>
      </c>
      <c r="BQ6">
        <f>IF('оцене ученика'!E7=0," ",'оцене ученика'!E7)</f>
        <v>3</v>
      </c>
      <c r="BR6">
        <f>IF('оцене ученика'!F7=0," ",'оцене ученика'!F7)</f>
        <v>5</v>
      </c>
      <c r="BS6">
        <f>IF('оцене ученика'!G7=0," ",'оцене ученика'!G7)</f>
        <v>5</v>
      </c>
      <c r="BT6">
        <f>IF('оцене ученика'!H7=0," ",'оцене ученика'!H7)</f>
        <v>3</v>
      </c>
      <c r="BU6">
        <f>IF('оцене ученика'!I7=0," ",'оцене ученика'!I7)</f>
        <v>5</v>
      </c>
      <c r="BV6">
        <f>IF('оцене ученика'!J7=0," ",'оцене ученика'!J7)</f>
        <v>5</v>
      </c>
      <c r="BW6">
        <f>IF('оцене ученика'!K7=0," ",'оцене ученика'!K7)</f>
        <v>4</v>
      </c>
      <c r="BX6">
        <f>IF('оцене ученика'!L7=0," ",'оцене ученика'!L7)</f>
        <v>5</v>
      </c>
      <c r="BY6" t="str">
        <f>IF('оцене ученика'!M7=0," ",'оцене ученика'!M7)</f>
        <v xml:space="preserve"> </v>
      </c>
      <c r="BZ6">
        <f>IF('оцене ученика'!N7=0," ",'оцене ученика'!N7)</f>
        <v>5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5">
        <f>'оцене ученика'!A8</f>
        <v>6</v>
      </c>
      <c r="B7" s="155" t="str">
        <f>'оцене ученика'!B8</f>
        <v>Јевтић</v>
      </c>
      <c r="C7" s="155" t="str">
        <f>'оцене ученика'!C8</f>
        <v>Ивана</v>
      </c>
      <c r="D7" s="157"/>
      <c r="E7" s="15" t="s">
        <v>214</v>
      </c>
      <c r="F7" s="15" t="s">
        <v>215</v>
      </c>
      <c r="G7" s="15" t="s">
        <v>205</v>
      </c>
      <c r="H7" s="15" t="s">
        <v>216</v>
      </c>
      <c r="I7" s="15" t="s">
        <v>217</v>
      </c>
      <c r="J7" s="15" t="s">
        <v>201</v>
      </c>
      <c r="K7" s="15" t="s">
        <v>253</v>
      </c>
      <c r="L7" s="15" t="s">
        <v>202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>
        <f>'подаци о школи за сведочанство'!$B$5</f>
        <v>2016</v>
      </c>
      <c r="T7" t="str">
        <f>'подаци о школи за сведочанство'!$B$6</f>
        <v>/</v>
      </c>
      <c r="U7" t="str">
        <f>'подаци о школи за сведочанство'!$B$7</f>
        <v>комерцијалиста</v>
      </c>
      <c r="V7" t="str">
        <f>'подаци о школи за сведочанство'!$B$8</f>
        <v>четири</v>
      </c>
      <c r="W7" t="str">
        <f>'оцене ученика'!$D$2</f>
        <v xml:space="preserve">Српски језик и књижевност 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добар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довољан</v>
      </c>
      <c r="AA7" t="str">
        <f>IF('оцене ученика'!$F$2=0," ",'оцене ученика'!$F$2)</f>
        <v>Немачки језик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врло добар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врло добар</v>
      </c>
      <c r="AE7" t="str">
        <f>IF('оцене ученика'!$H$2=0," ",'оцене ученика'!$H$2)</f>
        <v>Математика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добар</v>
      </c>
      <c r="AG7" t="str">
        <f>IF('оцене ученика'!$I$2=0," ",'оцене ученика'!$I$2)</f>
        <v>Пословне финансије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врло добар</v>
      </c>
      <c r="AI7" t="str">
        <f>IF('оцене ученика'!$J$2=0," ",'оцене ученика'!$J$2)</f>
        <v>Предузетништво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одличан</v>
      </c>
      <c r="AK7" t="str">
        <f>IF('оцене ученика'!$K$2=0," ",'оцене ученика'!$K$2)</f>
        <v>Обука у виртуелном предузећу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врло добар</v>
      </c>
      <c r="AM7" t="str">
        <f>IF('оцене ученика'!$L$2=0," ",'оцене ученика'!$L$2)</f>
        <v>Маркетинг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врло добар</v>
      </c>
      <c r="AO7" t="str">
        <f>IF('оцене ученика'!$M$2=0," ",'оцене ученика'!$M$2)</f>
        <v>Филозофија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Менаџмент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врло добар</v>
      </c>
      <c r="AS7" t="str">
        <f>IF('оцене ученика'!$O$2=0," ",'оцене ученика'!$O$2)</f>
        <v xml:space="preserve"> 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Верска настава</v>
      </c>
      <c r="BH7" t="str">
        <f>IF(BG7='оцене ученика'!$W$2,'оцене ученика'!W8,IF('подаци о ученицима'!BG7='оцене ученика'!$X$2,'оцене ученика'!X8," "))</f>
        <v>истиче се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примерно        5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врло добрим</v>
      </c>
      <c r="BK7" s="10">
        <f>'оцене ученика'!AE8</f>
        <v>3.8181818181818183</v>
      </c>
      <c r="BL7" s="10">
        <f t="shared" si="0"/>
        <v>3.82</v>
      </c>
      <c r="BM7" s="11">
        <f t="shared" si="1"/>
        <v>3.8209999999999997</v>
      </c>
      <c r="BN7" t="str">
        <f t="shared" si="2"/>
        <v>3,82</v>
      </c>
      <c r="BO7">
        <f>'подаци о школи за сведочанство'!$D$5</f>
        <v>2017</v>
      </c>
      <c r="BP7">
        <f>IF('оцене ученика'!D8=0," ",'оцене ученика'!D8)</f>
        <v>3</v>
      </c>
      <c r="BQ7">
        <f>IF('оцене ученика'!E8=0," ",'оцене ученика'!E8)</f>
        <v>2</v>
      </c>
      <c r="BR7">
        <f>IF('оцене ученика'!F8=0," ",'оцене ученика'!F8)</f>
        <v>4</v>
      </c>
      <c r="BS7">
        <f>IF('оцене ученика'!G8=0," ",'оцене ученика'!G8)</f>
        <v>4</v>
      </c>
      <c r="BT7">
        <f>IF('оцене ученика'!H8=0," ",'оцене ученика'!H8)</f>
        <v>3</v>
      </c>
      <c r="BU7">
        <f>IF('оцене ученика'!I8=0," ",'оцене ученика'!I8)</f>
        <v>4</v>
      </c>
      <c r="BV7">
        <f>IF('оцене ученика'!J8=0," ",'оцене ученика'!J8)</f>
        <v>5</v>
      </c>
      <c r="BW7">
        <f>IF('оцене ученика'!K8=0," ",'оцене ученика'!K8)</f>
        <v>4</v>
      </c>
      <c r="BX7">
        <f>IF('оцене ученика'!L8=0," ",'оцене ученика'!L8)</f>
        <v>4</v>
      </c>
      <c r="BY7" t="str">
        <f>IF('оцене ученика'!M8=0," ",'оцене ученика'!M8)</f>
        <v xml:space="preserve"> </v>
      </c>
      <c r="BZ7">
        <f>IF('оцене ученика'!N8=0," ",'оцене ученика'!N8)</f>
        <v>4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5">
        <f>'оцене ученика'!A9</f>
        <v>7</v>
      </c>
      <c r="B8" s="155" t="str">
        <f>'оцене ученика'!B9</f>
        <v>Јевтић</v>
      </c>
      <c r="C8" s="155" t="str">
        <f>'оцене ученика'!C9</f>
        <v>Јована</v>
      </c>
      <c r="D8" s="157"/>
      <c r="E8" s="15" t="s">
        <v>214</v>
      </c>
      <c r="F8" s="15" t="s">
        <v>215</v>
      </c>
      <c r="G8" s="15" t="s">
        <v>205</v>
      </c>
      <c r="H8" s="15" t="s">
        <v>216</v>
      </c>
      <c r="I8" s="15" t="s">
        <v>217</v>
      </c>
      <c r="J8" s="15" t="s">
        <v>201</v>
      </c>
      <c r="K8" s="15" t="s">
        <v>253</v>
      </c>
      <c r="L8" s="15" t="s">
        <v>202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>
        <f>'подаци о школи за сведочанство'!$B$5</f>
        <v>2016</v>
      </c>
      <c r="T8" t="str">
        <f>'подаци о школи за сведочанство'!$B$6</f>
        <v>/</v>
      </c>
      <c r="U8" t="str">
        <f>'подаци о школи за сведочанство'!$B$7</f>
        <v>комерцијалиста</v>
      </c>
      <c r="V8" t="str">
        <f>'подаци о школи за сведочанство'!$B$8</f>
        <v>четири</v>
      </c>
      <c r="W8" t="str">
        <f>'оцене ученика'!$D$2</f>
        <v xml:space="preserve">Српски језик и књижевност 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одличан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добар</v>
      </c>
      <c r="AA8" t="str">
        <f>IF('оцене ученика'!$F$2=0," ",'оцене ученика'!$F$2)</f>
        <v>Немачки језик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одличан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врло добар</v>
      </c>
      <c r="AE8" t="str">
        <f>IF('оцене ученика'!$H$2=0," ",'оцене ученика'!$H$2)</f>
        <v>Математика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добар</v>
      </c>
      <c r="AG8" t="str">
        <f>IF('оцене ученика'!$I$2=0," ",'оцене ученика'!$I$2)</f>
        <v>Пословне финансије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одличан</v>
      </c>
      <c r="AI8" t="str">
        <f>IF('оцене ученика'!$J$2=0," ",'оцене ученика'!$J$2)</f>
        <v>Предузетништво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одличан</v>
      </c>
      <c r="AK8" t="str">
        <f>IF('оцене ученика'!$K$2=0," ",'оцене ученика'!$K$2)</f>
        <v>Обука у виртуелном предузећу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одличан</v>
      </c>
      <c r="AM8" t="str">
        <f>IF('оцене ученика'!$L$2=0," ",'оцене ученика'!$L$2)</f>
        <v>Маркетинг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одличан</v>
      </c>
      <c r="AO8" t="str">
        <f>IF('оцене ученика'!$M$2=0," ",'оцене ученика'!$M$2)</f>
        <v>Филозофија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Менаџмент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одличан</v>
      </c>
      <c r="AS8" t="str">
        <f>IF('оцене ученика'!$O$2=0," ",'оцене ученика'!$O$2)</f>
        <v xml:space="preserve"> 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Верска настава</v>
      </c>
      <c r="BH8" t="str">
        <f>IF(BG8='оцене ученика'!$W$2,'оцене ученика'!W9,IF('подаци о ученицима'!BG8='оцене ученика'!$X$2,'оцене ученика'!X9," "))</f>
        <v>истиче се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примерно        5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одличним</v>
      </c>
      <c r="BK8" s="10">
        <f>'оцене ученика'!AE9</f>
        <v>4.5454545454545459</v>
      </c>
      <c r="BL8" s="10">
        <f t="shared" si="0"/>
        <v>4.55</v>
      </c>
      <c r="BM8" s="11">
        <f t="shared" si="1"/>
        <v>4.5510000000000002</v>
      </c>
      <c r="BN8" t="str">
        <f t="shared" si="2"/>
        <v>4,55</v>
      </c>
      <c r="BO8">
        <f>'подаци о школи за сведочанство'!$D$5</f>
        <v>2017</v>
      </c>
      <c r="BP8">
        <f>IF('оцене ученика'!D9=0," ",'оцене ученика'!D9)</f>
        <v>5</v>
      </c>
      <c r="BQ8">
        <f>IF('оцене ученика'!E9=0," ",'оцене ученика'!E9)</f>
        <v>3</v>
      </c>
      <c r="BR8">
        <f>IF('оцене ученика'!F9=0," ",'оцене ученика'!F9)</f>
        <v>5</v>
      </c>
      <c r="BS8">
        <f>IF('оцене ученика'!G9=0," ",'оцене ученика'!G9)</f>
        <v>4</v>
      </c>
      <c r="BT8">
        <f>IF('оцене ученика'!H9=0," ",'оцене ученика'!H9)</f>
        <v>3</v>
      </c>
      <c r="BU8">
        <f>IF('оцене ученика'!I9=0," ",'оцене ученика'!I9)</f>
        <v>5</v>
      </c>
      <c r="BV8">
        <f>IF('оцене ученика'!J9=0," ",'оцене ученика'!J9)</f>
        <v>5</v>
      </c>
      <c r="BW8">
        <f>IF('оцене ученика'!K9=0," ",'оцене ученика'!K9)</f>
        <v>5</v>
      </c>
      <c r="BX8">
        <f>IF('оцене ученика'!L9=0," ",'оцене ученика'!L9)</f>
        <v>5</v>
      </c>
      <c r="BY8" t="str">
        <f>IF('оцене ученика'!M9=0," ",'оцене ученика'!M9)</f>
        <v xml:space="preserve"> </v>
      </c>
      <c r="BZ8">
        <f>IF('оцене ученика'!N9=0," ",'оцене ученика'!N9)</f>
        <v>5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5">
        <f>'оцене ученика'!A10</f>
        <v>8</v>
      </c>
      <c r="B9" s="155" t="str">
        <f>'оцене ученика'!B10</f>
        <v>Јовановић</v>
      </c>
      <c r="C9" s="155" t="str">
        <f>'оцене ученика'!C10</f>
        <v>Адријана</v>
      </c>
      <c r="D9" s="157"/>
      <c r="E9" s="15" t="s">
        <v>218</v>
      </c>
      <c r="F9" s="15" t="s">
        <v>219</v>
      </c>
      <c r="G9" s="15" t="s">
        <v>205</v>
      </c>
      <c r="H9" s="15" t="s">
        <v>199</v>
      </c>
      <c r="I9" s="15" t="s">
        <v>200</v>
      </c>
      <c r="J9" s="15" t="s">
        <v>201</v>
      </c>
      <c r="K9" s="15" t="s">
        <v>253</v>
      </c>
      <c r="L9" s="15" t="s">
        <v>202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>
        <f>'подаци о школи за сведочанство'!$B$5</f>
        <v>2016</v>
      </c>
      <c r="T9" t="str">
        <f>'подаци о школи за сведочанство'!$B$6</f>
        <v>/</v>
      </c>
      <c r="U9" t="str">
        <f>'подаци о школи за сведочанство'!$B$7</f>
        <v>комерцијалиста</v>
      </c>
      <c r="V9" t="str">
        <f>'подаци о школи за сведочанство'!$B$8</f>
        <v>четири</v>
      </c>
      <c r="W9" t="str">
        <f>'оцене ученика'!$D$2</f>
        <v xml:space="preserve">Српски језик и књижевност 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довољан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врло добар</v>
      </c>
      <c r="AA9" t="str">
        <f>IF('оцене ученика'!$F$2=0," ",'оцене ученика'!$F$2)</f>
        <v>Немачки језик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добар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одличан</v>
      </c>
      <c r="AE9" t="str">
        <f>IF('оцене ученика'!$H$2=0," ",'оцене ученика'!$H$2)</f>
        <v>Математика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добар</v>
      </c>
      <c r="AG9" t="str">
        <f>IF('оцене ученика'!$I$2=0," ",'оцене ученика'!$I$2)</f>
        <v>Пословне финансије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врло добар</v>
      </c>
      <c r="AI9" t="str">
        <f>IF('оцене ученика'!$J$2=0," ",'оцене ученика'!$J$2)</f>
        <v>Предузетништво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одличан</v>
      </c>
      <c r="AK9" t="str">
        <f>IF('оцене ученика'!$K$2=0," ",'оцене ученика'!$K$2)</f>
        <v>Обука у виртуелном предузећу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добар</v>
      </c>
      <c r="AM9" t="str">
        <f>IF('оцене ученика'!$L$2=0," ",'оцене ученика'!$L$2)</f>
        <v>Маркетинг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добар3</v>
      </c>
      <c r="AO9" t="str">
        <f>IF('оцене ученика'!$M$2=0," ",'оцене ученика'!$M$2)</f>
        <v>Филозофија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одличан</v>
      </c>
      <c r="AQ9" t="str">
        <f>IF('оцене ученика'!$N$2=0," ",'оцене ученика'!$N$2)</f>
        <v>Менаџмент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 xml:space="preserve"> 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Грађанско васпитање</v>
      </c>
      <c r="BH9" t="str">
        <f>IF(BG9='оцене ученика'!$W$2,'оцене ученика'!W10,IF('подаци о ученицима'!BG9='оцене ученика'!$X$2,'оцене ученика'!X10," "))</f>
        <v>Веома успешан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примерно        5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врло добрим</v>
      </c>
      <c r="BK9" s="10">
        <f>'оцене ученика'!AE10</f>
        <v>3.8181818181818183</v>
      </c>
      <c r="BL9" s="10">
        <f t="shared" si="0"/>
        <v>3.82</v>
      </c>
      <c r="BM9" s="11">
        <f t="shared" si="1"/>
        <v>3.8209999999999997</v>
      </c>
      <c r="BN9" t="str">
        <f t="shared" si="2"/>
        <v>3,82</v>
      </c>
      <c r="BO9">
        <f>'подаци о школи за сведочанство'!$D$5</f>
        <v>2017</v>
      </c>
      <c r="BP9">
        <f>IF('оцене ученика'!D10=0," ",'оцене ученика'!D10)</f>
        <v>2</v>
      </c>
      <c r="BQ9">
        <f>IF('оцене ученика'!E10=0," ",'оцене ученика'!E10)</f>
        <v>4</v>
      </c>
      <c r="BR9">
        <f>IF('оцене ученика'!F10=0," ",'оцене ученика'!F10)</f>
        <v>3</v>
      </c>
      <c r="BS9">
        <f>IF('оцене ученика'!G10=0," ",'оцене ученика'!G10)</f>
        <v>5</v>
      </c>
      <c r="BT9">
        <f>IF('оцене ученика'!H10=0," ",'оцене ученика'!H10)</f>
        <v>3</v>
      </c>
      <c r="BU9">
        <f>IF('оцене ученика'!I10=0," ",'оцене ученика'!I10)</f>
        <v>4</v>
      </c>
      <c r="BV9">
        <f>IF('оцене ученика'!J10=0," ",'оцене ученика'!J10)</f>
        <v>5</v>
      </c>
      <c r="BW9">
        <f>IF('оцене ученика'!K10=0," ",'оцене ученика'!K10)</f>
        <v>3</v>
      </c>
      <c r="BX9">
        <f>IF('оцене ученика'!L10=0," ",'оцене ученика'!L10)</f>
        <v>3</v>
      </c>
      <c r="BY9">
        <f>IF('оцене ученика'!M10=0," ",'оцене ученика'!M10)</f>
        <v>5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5">
        <f>'оцене ученика'!A11</f>
        <v>9</v>
      </c>
      <c r="B10" s="155" t="str">
        <f>'оцене ученика'!B11</f>
        <v>Лојић</v>
      </c>
      <c r="C10" s="155" t="str">
        <f>'оцене ученика'!C11</f>
        <v>Лазар</v>
      </c>
      <c r="D10" s="157"/>
      <c r="E10" s="15" t="s">
        <v>220</v>
      </c>
      <c r="F10" s="15" t="s">
        <v>221</v>
      </c>
      <c r="G10" s="15" t="s">
        <v>205</v>
      </c>
      <c r="H10" s="15" t="s">
        <v>199</v>
      </c>
      <c r="I10" s="15" t="s">
        <v>200</v>
      </c>
      <c r="J10" s="15" t="s">
        <v>201</v>
      </c>
      <c r="K10" s="15" t="s">
        <v>253</v>
      </c>
      <c r="L10" s="15" t="s">
        <v>202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>
        <f>'подаци о школи за сведочанство'!$B$5</f>
        <v>2016</v>
      </c>
      <c r="T10" t="str">
        <f>'подаци о школи за сведочанство'!$B$6</f>
        <v>/</v>
      </c>
      <c r="U10" t="str">
        <f>'подаци о школи за сведочанство'!$B$7</f>
        <v>комерцијалиста</v>
      </c>
      <c r="V10" t="str">
        <f>'подаци о школи за сведочанство'!$B$8</f>
        <v>четири</v>
      </c>
      <c r="W10" t="str">
        <f>'оцене ученика'!$D$2</f>
        <v xml:space="preserve">Српски језик и књижевност 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врло добар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одличан</v>
      </c>
      <c r="AA10" t="str">
        <f>IF('оцене ученика'!$F$2=0," ",'оцене ученика'!$F$2)</f>
        <v>Немачки језик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одличан</v>
      </c>
      <c r="AE10" t="str">
        <f>IF('оцене ученика'!$H$2=0," ",'оцене ученика'!$H$2)</f>
        <v>Математика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врло добар</v>
      </c>
      <c r="AG10" t="str">
        <f>IF('оцене ученика'!$I$2=0," ",'оцене ученика'!$I$2)</f>
        <v>Пословне финансије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врло добар</v>
      </c>
      <c r="AI10" t="str">
        <f>IF('оцене ученика'!$J$2=0," ",'оцене ученика'!$J$2)</f>
        <v>Предузетништво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одличан</v>
      </c>
      <c r="AK10" t="str">
        <f>IF('оцене ученика'!$K$2=0," ",'оцене ученика'!$K$2)</f>
        <v>Обука у виртуелном предузећу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добар</v>
      </c>
      <c r="AM10" t="str">
        <f>IF('оцене ученика'!$L$2=0," ",'оцене ученика'!$L$2)</f>
        <v>Маркетинг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одличан</v>
      </c>
      <c r="AO10" t="str">
        <f>IF('оцене ученика'!$M$2=0," ",'оцене ученика'!$M$2)</f>
        <v>Филозофија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одличан</v>
      </c>
      <c r="AQ10" t="str">
        <f>IF('оцене ученика'!$N$2=0," ",'оцене ученика'!$N$2)</f>
        <v>Менаџмент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 xml:space="preserve"> 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Верска настава</v>
      </c>
      <c r="BH10" t="str">
        <f>IF(BG10='оцене ученика'!$W$2,'оцене ученика'!W11,IF('подаци о ученицима'!BG10='оцене ученика'!$X$2,'оцене ученика'!X11," "))</f>
        <v>истиче се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примерно        5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одличним</v>
      </c>
      <c r="BK10" s="10">
        <f>'оцене ученика'!AE11</f>
        <v>4.5454545454545459</v>
      </c>
      <c r="BL10" s="10">
        <f t="shared" si="0"/>
        <v>4.55</v>
      </c>
      <c r="BM10" s="11">
        <f t="shared" si="1"/>
        <v>4.5510000000000002</v>
      </c>
      <c r="BN10" t="str">
        <f t="shared" si="2"/>
        <v>4,55</v>
      </c>
      <c r="BO10">
        <f>'подаци о школи за сведочанство'!$D$5</f>
        <v>2017</v>
      </c>
      <c r="BP10">
        <f>IF('оцене ученика'!D11=0," ",'оцене ученика'!D11)</f>
        <v>4</v>
      </c>
      <c r="BQ10">
        <f>IF('оцене ученика'!E11=0," ",'оцене ученика'!E11)</f>
        <v>5</v>
      </c>
      <c r="BR10">
        <f>IF('оцене ученика'!F11=0," ",'оцене ученика'!F11)</f>
        <v>5</v>
      </c>
      <c r="BS10">
        <f>IF('оцене ученика'!G11=0," ",'оцене ученика'!G11)</f>
        <v>5</v>
      </c>
      <c r="BT10">
        <f>IF('оцене ученика'!H11=0," ",'оцене ученика'!H11)</f>
        <v>4</v>
      </c>
      <c r="BU10">
        <f>IF('оцене ученика'!I11=0," ",'оцене ученика'!I11)</f>
        <v>4</v>
      </c>
      <c r="BV10">
        <f>IF('оцене ученика'!J11=0," ",'оцене ученика'!J11)</f>
        <v>5</v>
      </c>
      <c r="BW10">
        <f>IF('оцене ученика'!K11=0," ",'оцене ученика'!K11)</f>
        <v>3</v>
      </c>
      <c r="BX10">
        <f>IF('оцене ученика'!L11=0," ",'оцене ученика'!L11)</f>
        <v>5</v>
      </c>
      <c r="BY10">
        <f>IF('оцене ученика'!M11=0," ",'оцене ученика'!M11)</f>
        <v>5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5">
        <f>'оцене ученика'!A12</f>
        <v>10</v>
      </c>
      <c r="B11" s="155" t="str">
        <f>'оцене ученика'!B12</f>
        <v>Милинковић</v>
      </c>
      <c r="C11" s="155" t="str">
        <f>'оцене ученика'!C12</f>
        <v>Теодора</v>
      </c>
      <c r="D11" s="157"/>
      <c r="E11" s="15" t="s">
        <v>222</v>
      </c>
      <c r="F11" s="15" t="s">
        <v>223</v>
      </c>
      <c r="G11" s="15" t="s">
        <v>205</v>
      </c>
      <c r="H11" s="15" t="s">
        <v>199</v>
      </c>
      <c r="I11" s="15" t="s">
        <v>200</v>
      </c>
      <c r="J11" s="15" t="s">
        <v>201</v>
      </c>
      <c r="K11" s="15" t="s">
        <v>253</v>
      </c>
      <c r="L11" s="15" t="s">
        <v>202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>
        <f>'подаци о школи за сведочанство'!$B$5</f>
        <v>2016</v>
      </c>
      <c r="T11" t="str">
        <f>'подаци о школи за сведочанство'!$B$6</f>
        <v>/</v>
      </c>
      <c r="U11" t="str">
        <f>'подаци о школи за сведочанство'!$B$7</f>
        <v>комерцијалиста</v>
      </c>
      <c r="V11" t="str">
        <f>'подаци о школи за сведочанство'!$B$8</f>
        <v>четири</v>
      </c>
      <c r="W11" t="str">
        <f>'оцене ученика'!$D$2</f>
        <v xml:space="preserve">Српски језик и књижевност 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одличан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одличан</v>
      </c>
      <c r="AA11" t="str">
        <f>IF('оцене ученика'!$F$2=0," ",'оцене ученика'!$F$2)</f>
        <v>Немачки језик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одличан</v>
      </c>
      <c r="AE11" t="str">
        <f>IF('оцене ученика'!$H$2=0," ",'оцене ученика'!$H$2)</f>
        <v>Математика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одличан</v>
      </c>
      <c r="AG11" t="str">
        <f>IF('оцене ученика'!$I$2=0," ",'оцене ученика'!$I$2)</f>
        <v>Пословне финансије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одличан</v>
      </c>
      <c r="AI11" t="str">
        <f>IF('оцене ученика'!$J$2=0," ",'оцене ученика'!$J$2)</f>
        <v>Предузетништво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одличан</v>
      </c>
      <c r="AK11" t="str">
        <f>IF('оцене ученика'!$K$2=0," ",'оцене ученика'!$K$2)</f>
        <v>Обука у виртуелном предузећу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одличан</v>
      </c>
      <c r="AM11" t="str">
        <f>IF('оцене ученика'!$L$2=0," ",'оцене ученика'!$L$2)</f>
        <v>Маркетинг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одличан</v>
      </c>
      <c r="AO11" t="str">
        <f>IF('оцене ученика'!$M$2=0," ",'оцене ученика'!$M$2)</f>
        <v>Филозофија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Менаџмент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одличан</v>
      </c>
      <c r="AS11" t="str">
        <f>IF('оцене ученика'!$O$2=0," ",'оцене ученика'!$O$2)</f>
        <v xml:space="preserve"> 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Верска настава</v>
      </c>
      <c r="BH11" t="str">
        <f>IF(BG11='оцене ученика'!$W$2,'оцене ученика'!W12,IF('подаци о ученицима'!BG11='оцене ученика'!$X$2,'оцене ученика'!X12," "))</f>
        <v>истиче се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примерно        5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одличним</v>
      </c>
      <c r="BK11" s="10">
        <f>'оцене ученика'!AE12</f>
        <v>5</v>
      </c>
      <c r="BL11" s="10">
        <f t="shared" si="0"/>
        <v>5</v>
      </c>
      <c r="BM11" s="11">
        <f t="shared" si="1"/>
        <v>5.0010000000000003</v>
      </c>
      <c r="BN11" t="str">
        <f t="shared" si="2"/>
        <v>5,00</v>
      </c>
      <c r="BO11">
        <f>'подаци о школи за сведочанство'!$D$5</f>
        <v>2017</v>
      </c>
      <c r="BP11">
        <f>IF('оцене ученика'!D12=0," ",'оцене ученика'!D12)</f>
        <v>5</v>
      </c>
      <c r="BQ11">
        <f>IF('оцене ученика'!E12=0," ",'оцене ученика'!E12)</f>
        <v>5</v>
      </c>
      <c r="BR11">
        <f>IF('оцене ученика'!F12=0," ",'оцене ученика'!F12)</f>
        <v>5</v>
      </c>
      <c r="BS11">
        <f>IF('оцене ученика'!G12=0," ",'оцене ученика'!G12)</f>
        <v>5</v>
      </c>
      <c r="BT11">
        <f>IF('оцене ученика'!H12=0," ",'оцене ученика'!H12)</f>
        <v>5</v>
      </c>
      <c r="BU11">
        <f>IF('оцене ученика'!I12=0," ",'оцене ученика'!I12)</f>
        <v>5</v>
      </c>
      <c r="BV11">
        <f>IF('оцене ученика'!J12=0," ",'оцене ученика'!J12)</f>
        <v>5</v>
      </c>
      <c r="BW11">
        <f>IF('оцене ученика'!K12=0," ",'оцене ученика'!K12)</f>
        <v>5</v>
      </c>
      <c r="BX11">
        <f>IF('оцене ученика'!L12=0," ",'оцене ученика'!L12)</f>
        <v>5</v>
      </c>
      <c r="BY11" t="str">
        <f>IF('оцене ученика'!M12=0," ",'оцене ученика'!M12)</f>
        <v xml:space="preserve"> </v>
      </c>
      <c r="BZ11">
        <f>IF('оцене ученика'!N12=0," ",'оцене ученика'!N12)</f>
        <v>5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5">
        <f>'оцене ученика'!A13</f>
        <v>11</v>
      </c>
      <c r="B12" s="155" t="str">
        <f>'оцене ученика'!B13</f>
        <v>Миљковић</v>
      </c>
      <c r="C12" s="155" t="str">
        <f>'оцене ученика'!C13</f>
        <v>Тамара</v>
      </c>
      <c r="D12" s="157"/>
      <c r="E12" s="15" t="s">
        <v>224</v>
      </c>
      <c r="F12" s="15" t="s">
        <v>225</v>
      </c>
      <c r="G12" s="15" t="s">
        <v>205</v>
      </c>
      <c r="H12" s="15" t="s">
        <v>199</v>
      </c>
      <c r="I12" s="15" t="s">
        <v>200</v>
      </c>
      <c r="J12" s="15" t="s">
        <v>201</v>
      </c>
      <c r="K12" s="15" t="s">
        <v>253</v>
      </c>
      <c r="L12" s="15" t="s">
        <v>202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>
        <f>'подаци о школи за сведочанство'!$B$5</f>
        <v>2016</v>
      </c>
      <c r="T12" t="str">
        <f>'подаци о школи за сведочанство'!$B$6</f>
        <v>/</v>
      </c>
      <c r="U12" t="str">
        <f>'подаци о школи за сведочанство'!$B$7</f>
        <v>комерцијалиста</v>
      </c>
      <c r="V12" t="str">
        <f>'подаци о школи за сведочанство'!$B$8</f>
        <v>четири</v>
      </c>
      <c r="W12" t="str">
        <f>'оцене ученика'!$D$2</f>
        <v xml:space="preserve">Српски језик и књижевност 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врло добар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одличан</v>
      </c>
      <c r="AA12" t="str">
        <f>IF('оцене ученика'!$F$2=0," ",'оцене ученика'!$F$2)</f>
        <v>Немачки језик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одличан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одличан</v>
      </c>
      <c r="AE12" t="str">
        <f>IF('оцене ученика'!$H$2=0," ",'оцене ученика'!$H$2)</f>
        <v>Математика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врло добар</v>
      </c>
      <c r="AG12" t="str">
        <f>IF('оцене ученика'!$I$2=0," ",'оцене ученика'!$I$2)</f>
        <v>Пословне финансије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одличан</v>
      </c>
      <c r="AI12" t="str">
        <f>IF('оцене ученика'!$J$2=0," ",'оцене ученика'!$J$2)</f>
        <v>Предузетништво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одличан</v>
      </c>
      <c r="AK12" t="str">
        <f>IF('оцене ученика'!$K$2=0," ",'оцене ученика'!$K$2)</f>
        <v>Обука у виртуелном предузећу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врло добар</v>
      </c>
      <c r="AM12" t="str">
        <f>IF('оцене ученика'!$L$2=0," ",'оцене ученика'!$L$2)</f>
        <v>Маркетинг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добар3</v>
      </c>
      <c r="AO12" t="str">
        <f>IF('оцене ученика'!$M$2=0," ",'оцене ученика'!$M$2)</f>
        <v>Филозофија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Менаџмент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одличан</v>
      </c>
      <c r="AS12" t="str">
        <f>IF('оцене ученика'!$O$2=0," ",'оцене ученика'!$O$2)</f>
        <v xml:space="preserve"> 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Верска настава</v>
      </c>
      <c r="BH12" t="str">
        <f>IF(BG12='оцене ученика'!$W$2,'оцене ученика'!W13,IF('подаци о ученицима'!BG12='оцене ученика'!$X$2,'оцене ученика'!X13," "))</f>
        <v>истиче се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примерно        5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одличним</v>
      </c>
      <c r="BK12" s="10">
        <f>'оцене ученика'!AE13</f>
        <v>4.5454545454545459</v>
      </c>
      <c r="BL12" s="10">
        <f t="shared" si="0"/>
        <v>4.55</v>
      </c>
      <c r="BM12" s="11">
        <f t="shared" si="1"/>
        <v>4.5510000000000002</v>
      </c>
      <c r="BN12" t="str">
        <f t="shared" si="2"/>
        <v>4,55</v>
      </c>
      <c r="BO12">
        <f>'подаци о школи за сведочанство'!$D$5</f>
        <v>2017</v>
      </c>
      <c r="BP12">
        <f>IF('оцене ученика'!D13=0," ",'оцене ученика'!D13)</f>
        <v>4</v>
      </c>
      <c r="BQ12">
        <f>IF('оцене ученика'!E13=0," ",'оцене ученика'!E13)</f>
        <v>5</v>
      </c>
      <c r="BR12">
        <f>IF('оцене ученика'!F13=0," ",'оцене ученика'!F13)</f>
        <v>5</v>
      </c>
      <c r="BS12">
        <f>IF('оцене ученика'!G13=0," ",'оцене ученика'!G13)</f>
        <v>5</v>
      </c>
      <c r="BT12">
        <f>IF('оцене ученика'!H13=0," ",'оцене ученика'!H13)</f>
        <v>4</v>
      </c>
      <c r="BU12">
        <f>IF('оцене ученика'!I13=0," ",'оцене ученика'!I13)</f>
        <v>5</v>
      </c>
      <c r="BV12">
        <f>IF('оцене ученика'!J13=0," ",'оцене ученика'!J13)</f>
        <v>5</v>
      </c>
      <c r="BW12">
        <f>IF('оцене ученика'!K13=0," ",'оцене ученика'!K13)</f>
        <v>4</v>
      </c>
      <c r="BX12">
        <f>IF('оцене ученика'!L13=0," ",'оцене ученика'!L13)</f>
        <v>3</v>
      </c>
      <c r="BY12" t="str">
        <f>IF('оцене ученика'!M13=0," ",'оцене ученика'!M13)</f>
        <v xml:space="preserve"> </v>
      </c>
      <c r="BZ12">
        <f>IF('оцене ученика'!N13=0," ",'оцене ученика'!N13)</f>
        <v>5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5">
        <f>'оцене ученика'!A14</f>
        <v>12</v>
      </c>
      <c r="B13" s="155" t="str">
        <f>'оцене ученика'!B14</f>
        <v>Николић</v>
      </c>
      <c r="C13" s="155" t="str">
        <f>'оцене ученика'!C14</f>
        <v>Жељана</v>
      </c>
      <c r="D13" s="157"/>
      <c r="E13" s="15" t="s">
        <v>226</v>
      </c>
      <c r="F13" s="15" t="s">
        <v>227</v>
      </c>
      <c r="G13" s="15" t="s">
        <v>205</v>
      </c>
      <c r="H13" s="15" t="s">
        <v>228</v>
      </c>
      <c r="I13" s="15" t="s">
        <v>229</v>
      </c>
      <c r="J13" s="15" t="s">
        <v>201</v>
      </c>
      <c r="K13" s="15" t="s">
        <v>253</v>
      </c>
      <c r="L13" s="15" t="s">
        <v>202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>
        <f>'подаци о школи за сведочанство'!$B$5</f>
        <v>2016</v>
      </c>
      <c r="T13" t="str">
        <f>'подаци о школи за сведочанство'!$B$6</f>
        <v>/</v>
      </c>
      <c r="U13" t="str">
        <f>'подаци о школи за сведочанство'!$B$7</f>
        <v>комерцијалиста</v>
      </c>
      <c r="V13" t="str">
        <f>'подаци о школи за сведочанство'!$B$8</f>
        <v>четири</v>
      </c>
      <c r="W13" t="str">
        <f>'оцене ученика'!$D$2</f>
        <v xml:space="preserve">Српски језик и књижевност 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врло добар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добар</v>
      </c>
      <c r="AA13" t="str">
        <f>IF('оцене ученика'!$F$2=0," ",'оцене ученика'!$F$2)</f>
        <v>Немачки језик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одличан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одличан</v>
      </c>
      <c r="AE13" t="str">
        <f>IF('оцене ученика'!$H$2=0," ",'оцене ученика'!$H$2)</f>
        <v>Математика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добар</v>
      </c>
      <c r="AG13" t="str">
        <f>IF('оцене ученика'!$I$2=0," ",'оцене ученика'!$I$2)</f>
        <v>Пословне финансије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одличан</v>
      </c>
      <c r="AI13" t="str">
        <f>IF('оцене ученика'!$J$2=0," ",'оцене ученика'!$J$2)</f>
        <v>Предузетништво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одличан</v>
      </c>
      <c r="AK13" t="str">
        <f>IF('оцене ученика'!$K$2=0," ",'оцене ученика'!$K$2)</f>
        <v>Обука у виртуелном предузећу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одличан</v>
      </c>
      <c r="AM13" t="str">
        <f>IF('оцене ученика'!$L$2=0," ",'оцене ученика'!$L$2)</f>
        <v>Маркетинг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одличан</v>
      </c>
      <c r="AO13" t="str">
        <f>IF('оцене ученика'!$M$2=0," ",'оцене ученика'!$M$2)</f>
        <v>Филозофија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Менаџмент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одличан</v>
      </c>
      <c r="AS13" t="str">
        <f>IF('оцене ученика'!$O$2=0," ",'оцене ученика'!$O$2)</f>
        <v xml:space="preserve"> 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Верска настава</v>
      </c>
      <c r="BH13" t="str">
        <f>IF(BG13='оцене ученика'!$W$2,'оцене ученика'!W14,IF('подаци о ученицима'!BG13='оцене ученика'!$X$2,'оцене ученика'!X14," "))</f>
        <v>истиче се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примерно        5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одличним</v>
      </c>
      <c r="BK13" s="10">
        <f>'оцене ученика'!AE14</f>
        <v>4.5454545454545459</v>
      </c>
      <c r="BL13" s="10">
        <f t="shared" si="0"/>
        <v>4.55</v>
      </c>
      <c r="BM13" s="11">
        <f t="shared" si="1"/>
        <v>4.5510000000000002</v>
      </c>
      <c r="BN13" t="str">
        <f t="shared" si="2"/>
        <v>4,55</v>
      </c>
      <c r="BO13">
        <f>'подаци о школи за сведочанство'!$D$5</f>
        <v>2017</v>
      </c>
      <c r="BP13">
        <f>IF('оцене ученика'!D14=0," ",'оцене ученика'!D14)</f>
        <v>4</v>
      </c>
      <c r="BQ13">
        <f>IF('оцене ученика'!E14=0," ",'оцене ученика'!E14)</f>
        <v>3</v>
      </c>
      <c r="BR13">
        <f>IF('оцене ученика'!F14=0," ",'оцене ученика'!F14)</f>
        <v>5</v>
      </c>
      <c r="BS13">
        <f>IF('оцене ученика'!G14=0," ",'оцене ученика'!G14)</f>
        <v>5</v>
      </c>
      <c r="BT13">
        <f>IF('оцене ученика'!H14=0," ",'оцене ученика'!H14)</f>
        <v>3</v>
      </c>
      <c r="BU13">
        <f>IF('оцене ученика'!I14=0," ",'оцене ученика'!I14)</f>
        <v>5</v>
      </c>
      <c r="BV13">
        <f>IF('оцене ученика'!J14=0," ",'оцене ученика'!J14)</f>
        <v>5</v>
      </c>
      <c r="BW13">
        <f>IF('оцене ученика'!K14=0," ",'оцене ученика'!K14)</f>
        <v>5</v>
      </c>
      <c r="BX13">
        <f>IF('оцене ученика'!L14=0," ",'оцене ученика'!L14)</f>
        <v>5</v>
      </c>
      <c r="BY13" t="str">
        <f>IF('оцене ученика'!M14=0," ",'оцене ученика'!M14)</f>
        <v xml:space="preserve"> </v>
      </c>
      <c r="BZ13">
        <f>IF('оцене ученика'!N14=0," ",'оцене ученика'!N14)</f>
        <v>5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5">
        <f>'оцене ученика'!A15</f>
        <v>13</v>
      </c>
      <c r="B14" s="155" t="str">
        <f>'оцене ученика'!B15</f>
        <v>Перовић</v>
      </c>
      <c r="C14" s="155" t="str">
        <f>'оцене ученика'!C15</f>
        <v>Тијана</v>
      </c>
      <c r="D14" s="157"/>
      <c r="E14" s="15" t="s">
        <v>230</v>
      </c>
      <c r="F14" s="15" t="s">
        <v>231</v>
      </c>
      <c r="G14" s="15" t="s">
        <v>205</v>
      </c>
      <c r="H14" s="15" t="s">
        <v>199</v>
      </c>
      <c r="I14" s="15" t="s">
        <v>200</v>
      </c>
      <c r="J14" s="15" t="s">
        <v>201</v>
      </c>
      <c r="K14" s="15" t="s">
        <v>253</v>
      </c>
      <c r="L14" s="15" t="s">
        <v>202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>
        <f>'подаци о школи за сведочанство'!$B$5</f>
        <v>2016</v>
      </c>
      <c r="T14" t="str">
        <f>'подаци о школи за сведочанство'!$B$6</f>
        <v>/</v>
      </c>
      <c r="U14" t="str">
        <f>'подаци о школи за сведочанство'!$B$7</f>
        <v>комерцијалиста</v>
      </c>
      <c r="V14" t="str">
        <f>'подаци о школи за сведочанство'!$B$8</f>
        <v>четири</v>
      </c>
      <c r="W14" t="str">
        <f>'оцене ученика'!$D$2</f>
        <v xml:space="preserve">Српски језик и књижевност 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одличан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одличан</v>
      </c>
      <c r="AA14" t="str">
        <f>IF('оцене ученика'!$F$2=0," ",'оцене ученика'!$F$2)</f>
        <v>Немачки језик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одличан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одличан</v>
      </c>
      <c r="AE14" t="str">
        <f>IF('оцене ученика'!$H$2=0," ",'оцене ученика'!$H$2)</f>
        <v>Математика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одличан</v>
      </c>
      <c r="AG14" t="str">
        <f>IF('оцене ученика'!$I$2=0," ",'оцене ученика'!$I$2)</f>
        <v>Пословне финансије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одличан</v>
      </c>
      <c r="AI14" t="str">
        <f>IF('оцене ученика'!$J$2=0," ",'оцене ученика'!$J$2)</f>
        <v>Предузетништво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одличан</v>
      </c>
      <c r="AK14" t="str">
        <f>IF('оцене ученика'!$K$2=0," ",'оцене ученика'!$K$2)</f>
        <v>Обука у виртуелном предузећу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одличан</v>
      </c>
      <c r="AM14" t="str">
        <f>IF('оцене ученика'!$L$2=0," ",'оцене ученика'!$L$2)</f>
        <v>Маркетинг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одличан</v>
      </c>
      <c r="AO14" t="str">
        <f>IF('оцене ученика'!$M$2=0," ",'оцене ученика'!$M$2)</f>
        <v>Филозофија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одличан</v>
      </c>
      <c r="AQ14" t="str">
        <f>IF('оцене ученика'!$N$2=0," ",'оцене ученика'!$N$2)</f>
        <v>Менаџмент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 xml:space="preserve"> 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Верска настава</v>
      </c>
      <c r="BH14" t="str">
        <f>IF(BG14='оцене ученика'!$W$2,'оцене ученика'!W15,IF('подаци о ученицима'!BG14='оцене ученика'!$X$2,'оцене ученика'!X15," "))</f>
        <v>истиче се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примерно        5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одличним</v>
      </c>
      <c r="BK14" s="10">
        <f>'оцене ученика'!AE15</f>
        <v>5</v>
      </c>
      <c r="BL14" s="10">
        <f t="shared" si="0"/>
        <v>5</v>
      </c>
      <c r="BM14" s="11">
        <f t="shared" si="1"/>
        <v>5.0010000000000003</v>
      </c>
      <c r="BN14" t="str">
        <f t="shared" si="2"/>
        <v>5,00</v>
      </c>
      <c r="BO14">
        <f>'подаци о школи за сведочанство'!$D$5</f>
        <v>2017</v>
      </c>
      <c r="BP14">
        <f>IF('оцене ученика'!D15=0," ",'оцене ученика'!D15)</f>
        <v>5</v>
      </c>
      <c r="BQ14">
        <f>IF('оцене ученика'!E15=0," ",'оцене ученика'!E15)</f>
        <v>5</v>
      </c>
      <c r="BR14">
        <f>IF('оцене ученика'!F15=0," ",'оцене ученика'!F15)</f>
        <v>5</v>
      </c>
      <c r="BS14">
        <f>IF('оцене ученика'!G15=0," ",'оцене ученика'!G15)</f>
        <v>5</v>
      </c>
      <c r="BT14">
        <f>IF('оцене ученика'!H15=0," ",'оцене ученика'!H15)</f>
        <v>5</v>
      </c>
      <c r="BU14">
        <f>IF('оцене ученика'!I15=0," ",'оцене ученика'!I15)</f>
        <v>5</v>
      </c>
      <c r="BV14">
        <f>IF('оцене ученика'!J15=0," ",'оцене ученика'!J15)</f>
        <v>5</v>
      </c>
      <c r="BW14">
        <f>IF('оцене ученика'!K15=0," ",'оцене ученика'!K15)</f>
        <v>5</v>
      </c>
      <c r="BX14">
        <f>IF('оцене ученика'!L15=0," ",'оцене ученика'!L15)</f>
        <v>5</v>
      </c>
      <c r="BY14">
        <f>IF('оцене ученика'!M15=0," ",'оцене ученика'!M15)</f>
        <v>5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5">
        <f>'оцене ученика'!A16</f>
        <v>14</v>
      </c>
      <c r="B15" s="155" t="str">
        <f>'оцене ученика'!B16</f>
        <v>Петровић</v>
      </c>
      <c r="C15" s="155" t="str">
        <f>'оцене ученика'!C16</f>
        <v>Кристина</v>
      </c>
      <c r="D15" s="157"/>
      <c r="E15" s="15" t="s">
        <v>232</v>
      </c>
      <c r="F15" s="15" t="s">
        <v>233</v>
      </c>
      <c r="G15" s="15" t="s">
        <v>205</v>
      </c>
      <c r="H15" s="15" t="s">
        <v>199</v>
      </c>
      <c r="I15" s="15" t="s">
        <v>234</v>
      </c>
      <c r="J15" s="15" t="s">
        <v>201</v>
      </c>
      <c r="K15" s="15" t="s">
        <v>253</v>
      </c>
      <c r="L15" s="15" t="s">
        <v>202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>
        <f>'подаци о школи за сведочанство'!$B$5</f>
        <v>2016</v>
      </c>
      <c r="T15" t="str">
        <f>'подаци о школи за сведочанство'!$B$6</f>
        <v>/</v>
      </c>
      <c r="U15" t="str">
        <f>'подаци о школи за сведочанство'!$B$7</f>
        <v>комерцијалиста</v>
      </c>
      <c r="V15" t="str">
        <f>'подаци о школи за сведочанство'!$B$8</f>
        <v>четири</v>
      </c>
      <c r="W15" t="str">
        <f>'оцене ученика'!$D$2</f>
        <v xml:space="preserve">Српски језик и књижевност 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одличан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врло добар</v>
      </c>
      <c r="AA15" t="str">
        <f>IF('оцене ученика'!$F$2=0," ",'оцене ученика'!$F$2)</f>
        <v>Немачки језик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одличан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одличан</v>
      </c>
      <c r="AE15" t="str">
        <f>IF('оцене ученика'!$H$2=0," ",'оцене ученика'!$H$2)</f>
        <v>Математика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одличан</v>
      </c>
      <c r="AG15" t="str">
        <f>IF('оцене ученика'!$I$2=0," ",'оцене ученика'!$I$2)</f>
        <v>Пословне финансије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одличан</v>
      </c>
      <c r="AI15" t="str">
        <f>IF('оцене ученика'!$J$2=0," ",'оцене ученика'!$J$2)</f>
        <v>Предузетништво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одличан</v>
      </c>
      <c r="AK15" t="str">
        <f>IF('оцене ученика'!$K$2=0," ",'оцене ученика'!$K$2)</f>
        <v>Обука у виртуелном предузећу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одличан</v>
      </c>
      <c r="AM15" t="str">
        <f>IF('оцене ученика'!$L$2=0," ",'оцене ученика'!$L$2)</f>
        <v>Маркетинг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одличан</v>
      </c>
      <c r="AO15" t="str">
        <f>IF('оцене ученика'!$M$2=0," ",'оцене ученика'!$M$2)</f>
        <v>Филозофија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Менаџмент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одличан</v>
      </c>
      <c r="AS15" t="str">
        <f>IF('оцене ученика'!$O$2=0," ",'оцене ученика'!$O$2)</f>
        <v xml:space="preserve"> 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истиче се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примерно        5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одличним</v>
      </c>
      <c r="BK15" s="10">
        <f>'оцене ученика'!AE16</f>
        <v>4.9090909090909092</v>
      </c>
      <c r="BL15" s="10">
        <f t="shared" si="0"/>
        <v>4.91</v>
      </c>
      <c r="BM15" s="11">
        <f t="shared" si="1"/>
        <v>4.9110000000000005</v>
      </c>
      <c r="BN15" t="str">
        <f t="shared" si="2"/>
        <v>4,91</v>
      </c>
      <c r="BO15">
        <f>'подаци о школи за сведочанство'!$D$5</f>
        <v>2017</v>
      </c>
      <c r="BP15">
        <f>IF('оцене ученика'!D16=0," ",'оцене ученика'!D16)</f>
        <v>5</v>
      </c>
      <c r="BQ15">
        <f>IF('оцене ученика'!E16=0," ",'оцене ученика'!E16)</f>
        <v>4</v>
      </c>
      <c r="BR15">
        <f>IF('оцене ученика'!F16=0," ",'оцене ученика'!F16)</f>
        <v>5</v>
      </c>
      <c r="BS15">
        <f>IF('оцене ученика'!G16=0," ",'оцене ученика'!G16)</f>
        <v>5</v>
      </c>
      <c r="BT15">
        <f>IF('оцене ученика'!H16=0," ",'оцене ученика'!H16)</f>
        <v>5</v>
      </c>
      <c r="BU15">
        <f>IF('оцене ученика'!I16=0," ",'оцене ученика'!I16)</f>
        <v>5</v>
      </c>
      <c r="BV15">
        <f>IF('оцене ученика'!J16=0," ",'оцене ученика'!J16)</f>
        <v>5</v>
      </c>
      <c r="BW15">
        <f>IF('оцене ученика'!K16=0," ",'оцене ученика'!K16)</f>
        <v>5</v>
      </c>
      <c r="BX15">
        <f>IF('оцене ученика'!L16=0," ",'оцене ученика'!L16)</f>
        <v>5</v>
      </c>
      <c r="BY15" t="str">
        <f>IF('оцене ученика'!M16=0," ",'оцене ученика'!M16)</f>
        <v xml:space="preserve"> </v>
      </c>
      <c r="BZ15">
        <f>IF('оцене ученика'!N16=0," ",'оцене ученика'!N16)</f>
        <v>5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5">
        <f>'оцене ученика'!A17</f>
        <v>15</v>
      </c>
      <c r="B16" s="155" t="str">
        <f>'оцене ученика'!B17</f>
        <v xml:space="preserve">Пиплица </v>
      </c>
      <c r="C16" s="155" t="str">
        <f>'оцене ученика'!C17</f>
        <v>Милош</v>
      </c>
      <c r="D16" s="157"/>
      <c r="E16" s="15" t="s">
        <v>235</v>
      </c>
      <c r="F16" s="15" t="s">
        <v>236</v>
      </c>
      <c r="G16" s="15" t="s">
        <v>205</v>
      </c>
      <c r="H16" s="15" t="s">
        <v>199</v>
      </c>
      <c r="I16" s="15" t="s">
        <v>237</v>
      </c>
      <c r="J16" s="15" t="s">
        <v>201</v>
      </c>
      <c r="K16" s="15" t="s">
        <v>253</v>
      </c>
      <c r="L16" s="15" t="s">
        <v>202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>
        <f>'подаци о школи за сведочанство'!$B$5</f>
        <v>2016</v>
      </c>
      <c r="T16" t="str">
        <f>'подаци о школи за сведочанство'!$B$6</f>
        <v>/</v>
      </c>
      <c r="U16" t="str">
        <f>'подаци о школи за сведочанство'!$B$7</f>
        <v>комерцијалиста</v>
      </c>
      <c r="V16" t="str">
        <f>'подаци о школи за сведочанство'!$B$8</f>
        <v>четири</v>
      </c>
      <c r="W16" t="str">
        <f>'оцене ученика'!$D$2</f>
        <v xml:space="preserve">Српски језик и књижевност 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врло добар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одличан</v>
      </c>
      <c r="AA16" t="str">
        <f>IF('оцене ученика'!$F$2=0," ",'оцене ученика'!$F$2)</f>
        <v>Немачки језик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одличан</v>
      </c>
      <c r="AE16" t="str">
        <f>IF('оцене ученика'!$H$2=0," ",'оцене ученика'!$H$2)</f>
        <v>Математика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одличан</v>
      </c>
      <c r="AG16" t="str">
        <f>IF('оцене ученика'!$I$2=0," ",'оцене ученика'!$I$2)</f>
        <v>Пословне финансије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одличан</v>
      </c>
      <c r="AI16" t="str">
        <f>IF('оцене ученика'!$J$2=0," ",'оцене ученика'!$J$2)</f>
        <v>Предузетништво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одличан</v>
      </c>
      <c r="AK16" t="str">
        <f>IF('оцене ученика'!$K$2=0," ",'оцене ученика'!$K$2)</f>
        <v>Обука у виртуелном предузећу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одличан</v>
      </c>
      <c r="AM16" t="str">
        <f>IF('оцене ученика'!$L$2=0," ",'оцене ученика'!$L$2)</f>
        <v>Маркетинг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одличан</v>
      </c>
      <c r="AO16" t="str">
        <f>IF('оцене ученика'!$M$2=0," ",'оцене ученика'!$M$2)</f>
        <v>Филозофија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Менаџмент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одличан</v>
      </c>
      <c r="AS16" t="str">
        <f>IF('оцене ученика'!$O$2=0," ",'оцене ученика'!$O$2)</f>
        <v xml:space="preserve"> 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Грађанско васпитање</v>
      </c>
      <c r="BH16" t="str">
        <f>IF(BG16='оцене ученика'!$W$2,'оцене ученика'!W17,IF('подаци о ученицима'!BG16='оцене ученика'!$X$2,'оцене ученика'!X17," "))</f>
        <v>Веома успешан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примерно        5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одличним</v>
      </c>
      <c r="BK16" s="10">
        <f>'оцене ученика'!AE17</f>
        <v>4.9090909090909092</v>
      </c>
      <c r="BL16" s="10">
        <f t="shared" si="0"/>
        <v>4.91</v>
      </c>
      <c r="BM16" s="11">
        <f t="shared" si="1"/>
        <v>4.9110000000000005</v>
      </c>
      <c r="BN16" t="str">
        <f t="shared" si="2"/>
        <v>4,91</v>
      </c>
      <c r="BO16">
        <f>'подаци о школи за сведочанство'!$D$5</f>
        <v>2017</v>
      </c>
      <c r="BP16">
        <f>IF('оцене ученика'!D17=0," ",'оцене ученика'!D17)</f>
        <v>4</v>
      </c>
      <c r="BQ16">
        <f>IF('оцене ученика'!E17=0," ",'оцене ученика'!E17)</f>
        <v>5</v>
      </c>
      <c r="BR16">
        <f>IF('оцене ученика'!F17=0," ",'оцене ученика'!F17)</f>
        <v>5</v>
      </c>
      <c r="BS16">
        <f>IF('оцене ученика'!G17=0," ",'оцене ученика'!G17)</f>
        <v>5</v>
      </c>
      <c r="BT16">
        <f>IF('оцене ученика'!H17=0," ",'оцене ученика'!H17)</f>
        <v>5</v>
      </c>
      <c r="BU16">
        <f>IF('оцене ученика'!I17=0," ",'оцене ученика'!I17)</f>
        <v>5</v>
      </c>
      <c r="BV16">
        <f>IF('оцене ученика'!J17=0," ",'оцене ученика'!J17)</f>
        <v>5</v>
      </c>
      <c r="BW16">
        <f>IF('оцене ученика'!K17=0," ",'оцене ученика'!K17)</f>
        <v>5</v>
      </c>
      <c r="BX16">
        <f>IF('оцене ученика'!L17=0," ",'оцене ученика'!L17)</f>
        <v>5</v>
      </c>
      <c r="BY16" t="str">
        <f>IF('оцене ученика'!M17=0," ",'оцене ученика'!M17)</f>
        <v xml:space="preserve"> </v>
      </c>
      <c r="BZ16">
        <f>IF('оцене ученика'!N17=0," ",'оцене ученика'!N17)</f>
        <v>5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5">
        <f>'оцене ученика'!A18</f>
        <v>16</v>
      </c>
      <c r="B17" s="155" t="str">
        <f>'оцене ученика'!B18</f>
        <v>Поповић</v>
      </c>
      <c r="C17" s="155" t="str">
        <f>'оцене ученика'!C18</f>
        <v>Немања</v>
      </c>
      <c r="D17" s="157"/>
      <c r="E17" s="15" t="s">
        <v>203</v>
      </c>
      <c r="F17" s="15" t="s">
        <v>238</v>
      </c>
      <c r="G17" s="15" t="s">
        <v>205</v>
      </c>
      <c r="H17" s="15" t="s">
        <v>199</v>
      </c>
      <c r="I17" s="15" t="s">
        <v>200</v>
      </c>
      <c r="J17" s="15" t="s">
        <v>201</v>
      </c>
      <c r="K17" s="15" t="s">
        <v>253</v>
      </c>
      <c r="L17" s="15" t="s">
        <v>202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>
        <f>'подаци о школи за сведочанство'!$B$5</f>
        <v>2016</v>
      </c>
      <c r="T17" t="str">
        <f>'подаци о школи за сведочанство'!$B$6</f>
        <v>/</v>
      </c>
      <c r="U17" t="str">
        <f>'подаци о школи за сведочанство'!$B$7</f>
        <v>комерцијалиста</v>
      </c>
      <c r="V17" t="str">
        <f>'подаци о школи за сведочанство'!$B$8</f>
        <v>четири</v>
      </c>
      <c r="W17" t="str">
        <f>'оцене ученика'!$D$2</f>
        <v xml:space="preserve">Српски језик и књижевност 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добар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врло добар</v>
      </c>
      <c r="AA17" t="str">
        <f>IF('оцене ученика'!$F$2=0," ",'оцене ученика'!$F$2)</f>
        <v>Немачки језик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добар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одличан</v>
      </c>
      <c r="AE17" t="str">
        <f>IF('оцене ученика'!$H$2=0," ",'оцене ученика'!$H$2)</f>
        <v>Математика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добар</v>
      </c>
      <c r="AG17" t="str">
        <f>IF('оцене ученика'!$I$2=0," ",'оцене ученика'!$I$2)</f>
        <v>Пословне финансије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врло добар</v>
      </c>
      <c r="AI17" t="str">
        <f>IF('оцене ученика'!$J$2=0," ",'оцене ученика'!$J$2)</f>
        <v>Предузетништво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врло добар</v>
      </c>
      <c r="AK17" t="str">
        <f>IF('оцене ученика'!$K$2=0," ",'оцене ученика'!$K$2)</f>
        <v>Обука у виртуелном предузећу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добар</v>
      </c>
      <c r="AM17" t="str">
        <f>IF('оцене ученика'!$L$2=0," ",'оцене ученика'!$L$2)</f>
        <v>Маркетинг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одличан</v>
      </c>
      <c r="AO17" t="str">
        <f>IF('оцене ученика'!$M$2=0," ",'оцене ученика'!$M$2)</f>
        <v>Филозофија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Менаџмент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одличан</v>
      </c>
      <c r="AS17" t="str">
        <f>IF('оцене ученика'!$O$2=0," ",'оцене ученика'!$O$2)</f>
        <v xml:space="preserve"> 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Верска настава</v>
      </c>
      <c r="BH17" t="str">
        <f>IF(BG17='оцене ученика'!$W$2,'оцене ученика'!W18,IF('подаци о ученицима'!BG17='оцене ученика'!$X$2,'оцене ученика'!X18," "))</f>
        <v>истиче се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примерно        5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врло добрим</v>
      </c>
      <c r="BK17" s="10">
        <f>'оцене ученика'!AE18</f>
        <v>4</v>
      </c>
      <c r="BL17" s="10">
        <f t="shared" si="0"/>
        <v>4</v>
      </c>
      <c r="BM17" s="11">
        <f t="shared" si="1"/>
        <v>4.0010000000000003</v>
      </c>
      <c r="BN17" t="str">
        <f t="shared" si="2"/>
        <v>4,00</v>
      </c>
      <c r="BO17">
        <f>'подаци о школи за сведочанство'!$D$5</f>
        <v>2017</v>
      </c>
      <c r="BP17">
        <f>IF('оцене ученика'!D18=0," ",'оцене ученика'!D18)</f>
        <v>3</v>
      </c>
      <c r="BQ17">
        <f>IF('оцене ученика'!E18=0," ",'оцене ученика'!E18)</f>
        <v>4</v>
      </c>
      <c r="BR17">
        <f>IF('оцене ученика'!F18=0," ",'оцене ученика'!F18)</f>
        <v>3</v>
      </c>
      <c r="BS17">
        <f>IF('оцене ученика'!G18=0," ",'оцене ученика'!G18)</f>
        <v>5</v>
      </c>
      <c r="BT17">
        <f>IF('оцене ученика'!H18=0," ",'оцене ученика'!H18)</f>
        <v>3</v>
      </c>
      <c r="BU17">
        <f>IF('оцене ученика'!I18=0," ",'оцене ученика'!I18)</f>
        <v>4</v>
      </c>
      <c r="BV17">
        <f>IF('оцене ученика'!J18=0," ",'оцене ученика'!J18)</f>
        <v>4</v>
      </c>
      <c r="BW17">
        <f>IF('оцене ученика'!K18=0," ",'оцене ученика'!K18)</f>
        <v>3</v>
      </c>
      <c r="BX17">
        <f>IF('оцене ученика'!L18=0," ",'оцене ученика'!L18)</f>
        <v>5</v>
      </c>
      <c r="BY17" t="str">
        <f>IF('оцене ученика'!M18=0," ",'оцене ученика'!M18)</f>
        <v xml:space="preserve"> </v>
      </c>
      <c r="BZ17">
        <f>IF('оцене ученика'!N18=0," ",'оцене ученика'!N18)</f>
        <v>5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5">
        <f>'оцене ученика'!A19</f>
        <v>17</v>
      </c>
      <c r="B18" s="155" t="str">
        <f>'оцене ученика'!B19</f>
        <v>Радовић</v>
      </c>
      <c r="C18" s="155" t="str">
        <f>'оцене ученика'!C19</f>
        <v>Матија</v>
      </c>
      <c r="D18" s="157"/>
      <c r="E18" s="15" t="s">
        <v>239</v>
      </c>
      <c r="F18" s="15" t="s">
        <v>240</v>
      </c>
      <c r="G18" s="15" t="s">
        <v>205</v>
      </c>
      <c r="H18" s="15" t="s">
        <v>199</v>
      </c>
      <c r="I18" s="15" t="s">
        <v>200</v>
      </c>
      <c r="J18" s="15" t="s">
        <v>201</v>
      </c>
      <c r="K18" s="15" t="s">
        <v>253</v>
      </c>
      <c r="L18" s="15" t="s">
        <v>202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>
        <f>'подаци о школи за сведочанство'!$B$5</f>
        <v>2016</v>
      </c>
      <c r="T18" t="str">
        <f>'подаци о школи за сведочанство'!$B$6</f>
        <v>/</v>
      </c>
      <c r="U18" t="str">
        <f>'подаци о школи за сведочанство'!$B$7</f>
        <v>комерцијалиста</v>
      </c>
      <c r="V18" t="str">
        <f>'подаци о школи за сведочанство'!$B$8</f>
        <v>четири</v>
      </c>
      <c r="W18" t="str">
        <f>'оцене ученика'!$D$2</f>
        <v xml:space="preserve">Српски језик и књижевност 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добар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добар</v>
      </c>
      <c r="AA18" t="str">
        <f>IF('оцене ученика'!$F$2=0," ",'оцене ученика'!$F$2)</f>
        <v>Немачки језик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врло добар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одличан</v>
      </c>
      <c r="AE18" t="str">
        <f>IF('оцене ученика'!$H$2=0," ",'оцене ученика'!$H$2)</f>
        <v>Математика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добар</v>
      </c>
      <c r="AG18" t="str">
        <f>IF('оцене ученика'!$I$2=0," ",'оцене ученика'!$I$2)</f>
        <v>Пословне финансије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врло добар</v>
      </c>
      <c r="AI18" t="str">
        <f>IF('оцене ученика'!$J$2=0," ",'оцене ученика'!$J$2)</f>
        <v>Предузетништво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одличан</v>
      </c>
      <c r="AK18" t="str">
        <f>IF('оцене ученика'!$K$2=0," ",'оцене ученика'!$K$2)</f>
        <v>Обука у виртуелном предузећу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врло добар</v>
      </c>
      <c r="AM18" t="str">
        <f>IF('оцене ученика'!$L$2=0," ",'оцене ученика'!$L$2)</f>
        <v>Маркетинг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одличан</v>
      </c>
      <c r="AO18" t="str">
        <f>IF('оцене ученика'!$M$2=0," ",'оцене ученика'!$M$2)</f>
        <v>Филозофија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Менаџмент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врло добар</v>
      </c>
      <c r="AS18" t="str">
        <f>IF('оцене ученика'!$O$2=0," ",'оцене ученика'!$O$2)</f>
        <v xml:space="preserve"> 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Верска настава</v>
      </c>
      <c r="BH18" t="str">
        <f>IF(BG18='оцене ученика'!$W$2,'оцене ученика'!W19,IF('подаци о ученицима'!BG18='оцене ученика'!$X$2,'оцене ученика'!X19," "))</f>
        <v>истиче се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примерно        5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врло добрим</v>
      </c>
      <c r="BK18" s="10">
        <f>'оцене ученика'!AE19</f>
        <v>4.0909090909090908</v>
      </c>
      <c r="BL18" s="10">
        <f t="shared" si="0"/>
        <v>4.09</v>
      </c>
      <c r="BM18" s="11">
        <f t="shared" si="1"/>
        <v>4.0910000000000002</v>
      </c>
      <c r="BN18" t="str">
        <f t="shared" si="2"/>
        <v>4,09</v>
      </c>
      <c r="BO18">
        <f>'подаци о школи за сведочанство'!$D$5</f>
        <v>2017</v>
      </c>
      <c r="BP18">
        <f>IF('оцене ученика'!D19=0," ",'оцене ученика'!D19)</f>
        <v>3</v>
      </c>
      <c r="BQ18">
        <f>IF('оцене ученика'!E19=0," ",'оцене ученика'!E19)</f>
        <v>3</v>
      </c>
      <c r="BR18">
        <f>IF('оцене ученика'!F19=0," ",'оцене ученика'!F19)</f>
        <v>4</v>
      </c>
      <c r="BS18">
        <f>IF('оцене ученика'!G19=0," ",'оцене ученика'!G19)</f>
        <v>5</v>
      </c>
      <c r="BT18">
        <f>IF('оцене ученика'!H19=0," ",'оцене ученика'!H19)</f>
        <v>3</v>
      </c>
      <c r="BU18">
        <f>IF('оцене ученика'!I19=0," ",'оцене ученика'!I19)</f>
        <v>4</v>
      </c>
      <c r="BV18">
        <f>IF('оцене ученика'!J19=0," ",'оцене ученика'!J19)</f>
        <v>5</v>
      </c>
      <c r="BW18">
        <f>IF('оцене ученика'!K19=0," ",'оцене ученика'!K19)</f>
        <v>4</v>
      </c>
      <c r="BX18">
        <f>IF('оцене ученика'!L19=0," ",'оцене ученика'!L19)</f>
        <v>5</v>
      </c>
      <c r="BY18" t="str">
        <f>IF('оцене ученика'!M19=0," ",'оцене ученика'!M19)</f>
        <v xml:space="preserve"> </v>
      </c>
      <c r="BZ18">
        <f>IF('оцене ученика'!N19=0," ",'оцене ученика'!N19)</f>
        <v>4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5">
        <f>'оцене ученика'!A20</f>
        <v>18</v>
      </c>
      <c r="B19" s="155" t="str">
        <f>'оцене ученика'!B20</f>
        <v>Себић</v>
      </c>
      <c r="C19" s="155" t="str">
        <f>'оцене ученика'!C20</f>
        <v>Теодора</v>
      </c>
      <c r="D19" s="157"/>
      <c r="E19" s="15" t="s">
        <v>230</v>
      </c>
      <c r="F19" s="15" t="s">
        <v>241</v>
      </c>
      <c r="G19" s="15" t="s">
        <v>205</v>
      </c>
      <c r="H19" s="15" t="s">
        <v>199</v>
      </c>
      <c r="I19" s="15" t="s">
        <v>200</v>
      </c>
      <c r="J19" s="15" t="s">
        <v>201</v>
      </c>
      <c r="K19" s="15" t="s">
        <v>253</v>
      </c>
      <c r="L19" s="15" t="s">
        <v>202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>
        <f>'подаци о школи за сведочанство'!$B$5</f>
        <v>2016</v>
      </c>
      <c r="T19" t="str">
        <f>'подаци о школи за сведочанство'!$B$6</f>
        <v>/</v>
      </c>
      <c r="U19" t="str">
        <f>'подаци о школи за сведочанство'!$B$7</f>
        <v>комерцијалиста</v>
      </c>
      <c r="V19" t="str">
        <f>'подаци о школи за сведочанство'!$B$8</f>
        <v>четири</v>
      </c>
      <c r="W19" t="str">
        <f>'оцене ученика'!$D$2</f>
        <v xml:space="preserve">Српски језик и књижевност 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добар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врло добар</v>
      </c>
      <c r="AA19" t="str">
        <f>IF('оцене ученика'!$F$2=0," ",'оцене ученика'!$F$2)</f>
        <v>Немачки језик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добар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одличан</v>
      </c>
      <c r="AE19" t="str">
        <f>IF('оцене ученика'!$H$2=0," ",'оцене ученика'!$H$2)</f>
        <v>Математика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добар</v>
      </c>
      <c r="AG19" t="str">
        <f>IF('оцене ученика'!$I$2=0," ",'оцене ученика'!$I$2)</f>
        <v>Пословне финансије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добар</v>
      </c>
      <c r="AI19" t="str">
        <f>IF('оцене ученика'!$J$2=0," ",'оцене ученика'!$J$2)</f>
        <v>Предузетништво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одличан</v>
      </c>
      <c r="AK19" t="str">
        <f>IF('оцене ученика'!$K$2=0," ",'оцене ученика'!$K$2)</f>
        <v>Обука у виртуелном предузећу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добар</v>
      </c>
      <c r="AM19" t="str">
        <f>IF('оцене ученика'!$L$2=0," ",'оцене ученика'!$L$2)</f>
        <v>Маркетинг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одличан</v>
      </c>
      <c r="AO19" t="str">
        <f>IF('оцене ученика'!$M$2=0," ",'оцене ученика'!$M$2)</f>
        <v>Филозофија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одличан</v>
      </c>
      <c r="AQ19" t="str">
        <f>IF('оцене ученика'!$N$2=0," ",'оцене ученика'!$N$2)</f>
        <v>Менаџмент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 xml:space="preserve"> 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Грађанско васпитање</v>
      </c>
      <c r="BH19" t="str">
        <f>IF(BG19='оцене ученика'!$W$2,'оцене ученика'!W20,IF('подаци о ученицима'!BG19='оцене ученика'!$X$2,'оцене ученика'!X20," "))</f>
        <v>Веома успешан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примерно        5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врло добрим</v>
      </c>
      <c r="BK19" s="10">
        <f>'оцене ученика'!AE20</f>
        <v>4</v>
      </c>
      <c r="BL19" s="10">
        <f t="shared" si="0"/>
        <v>4</v>
      </c>
      <c r="BM19" s="11">
        <f t="shared" si="1"/>
        <v>4.0010000000000003</v>
      </c>
      <c r="BN19" t="str">
        <f t="shared" si="2"/>
        <v>4,00</v>
      </c>
      <c r="BO19">
        <f>'подаци о школи за сведочанство'!$D$5</f>
        <v>2017</v>
      </c>
      <c r="BP19">
        <f>IF('оцене ученика'!D20=0," ",'оцене ученика'!D20)</f>
        <v>3</v>
      </c>
      <c r="BQ19">
        <f>IF('оцене ученика'!E20=0," ",'оцене ученика'!E20)</f>
        <v>4</v>
      </c>
      <c r="BR19">
        <f>IF('оцене ученика'!F20=0," ",'оцене ученика'!F20)</f>
        <v>3</v>
      </c>
      <c r="BS19">
        <f>IF('оцене ученика'!G20=0," ",'оцене ученика'!G20)</f>
        <v>5</v>
      </c>
      <c r="BT19">
        <f>IF('оцене ученика'!H20=0," ",'оцене ученика'!H20)</f>
        <v>3</v>
      </c>
      <c r="BU19">
        <f>IF('оцене ученика'!I20=0," ",'оцене ученика'!I20)</f>
        <v>3</v>
      </c>
      <c r="BV19">
        <f>IF('оцене ученика'!J20=0," ",'оцене ученика'!J20)</f>
        <v>5</v>
      </c>
      <c r="BW19">
        <f>IF('оцене ученика'!K20=0," ",'оцене ученика'!K20)</f>
        <v>3</v>
      </c>
      <c r="BX19">
        <f>IF('оцене ученика'!L20=0," ",'оцене ученика'!L20)</f>
        <v>5</v>
      </c>
      <c r="BY19">
        <f>IF('оцене ученика'!M20=0," ",'оцене ученика'!M20)</f>
        <v>5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5">
        <f>'оцене ученика'!A21</f>
        <v>19</v>
      </c>
      <c r="B20" s="155" t="str">
        <f>'оцене ученика'!B21</f>
        <v>Станковић</v>
      </c>
      <c r="C20" s="155" t="str">
        <f>'оцене ученика'!C21</f>
        <v>Немања</v>
      </c>
      <c r="D20" s="157"/>
      <c r="E20" s="15" t="s">
        <v>242</v>
      </c>
      <c r="F20" s="15" t="s">
        <v>243</v>
      </c>
      <c r="G20" s="15" t="s">
        <v>205</v>
      </c>
      <c r="H20" s="15" t="s">
        <v>199</v>
      </c>
      <c r="I20" s="15" t="s">
        <v>237</v>
      </c>
      <c r="J20" s="15" t="s">
        <v>201</v>
      </c>
      <c r="K20" s="15" t="s">
        <v>253</v>
      </c>
      <c r="L20" s="15" t="s">
        <v>202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>
        <f>'подаци о школи за сведочанство'!$B$5</f>
        <v>2016</v>
      </c>
      <c r="T20" t="str">
        <f>'подаци о школи за сведочанство'!$B$6</f>
        <v>/</v>
      </c>
      <c r="U20" t="str">
        <f>'подаци о школи за сведочанство'!$B$7</f>
        <v>комерцијалиста</v>
      </c>
      <c r="V20" t="str">
        <f>'подаци о школи за сведочанство'!$B$8</f>
        <v>четири</v>
      </c>
      <c r="W20" t="str">
        <f>'оцене ученика'!$D$2</f>
        <v xml:space="preserve">Српски језик и књижевност 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довољан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врло добар</v>
      </c>
      <c r="AA20" t="str">
        <f>IF('оцене ученика'!$F$2=0," ",'оцене ученика'!$F$2)</f>
        <v>Немачки језик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врло добар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добар</v>
      </c>
      <c r="AE20" t="str">
        <f>IF('оцене ученика'!$H$2=0," ",'оцене ученика'!$H$2)</f>
        <v>Математика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добар</v>
      </c>
      <c r="AG20" t="str">
        <f>IF('оцене ученика'!$I$2=0," ",'оцене ученика'!$I$2)</f>
        <v>Пословне финансије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добар</v>
      </c>
      <c r="AI20" t="str">
        <f>IF('оцене ученика'!$J$2=0," ",'оцене ученика'!$J$2)</f>
        <v>Предузетништво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одличан</v>
      </c>
      <c r="AK20" t="str">
        <f>IF('оцене ученика'!$K$2=0," ",'оцене ученика'!$K$2)</f>
        <v>Обука у виртуелном предузећу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добар</v>
      </c>
      <c r="AM20" t="str">
        <f>IF('оцене ученика'!$L$2=0," ",'оцене ученика'!$L$2)</f>
        <v>Маркетинг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одличан</v>
      </c>
      <c r="AO20" t="str">
        <f>IF('оцене ученика'!$M$2=0," ",'оцене ученика'!$M$2)</f>
        <v>Филозофија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Менаџмент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врло добар</v>
      </c>
      <c r="AS20" t="str">
        <f>IF('оцене ученика'!$O$2=0," ",'оцене ученика'!$O$2)</f>
        <v xml:space="preserve"> 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Верска настава</v>
      </c>
      <c r="BH20" t="str">
        <f>IF(BG20='оцене ученика'!$W$2,'оцене ученика'!W21,IF('подаци о ученицима'!BG20='оцене ученика'!$X$2,'оцене ученика'!X21," "))</f>
        <v>истиче се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примерно        5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врло добрим</v>
      </c>
      <c r="BK20" s="10">
        <f>'оцене ученика'!AE21</f>
        <v>3.7272727272727271</v>
      </c>
      <c r="BL20" s="10">
        <f t="shared" si="0"/>
        <v>3.73</v>
      </c>
      <c r="BM20" s="11">
        <f t="shared" si="1"/>
        <v>3.7309999999999999</v>
      </c>
      <c r="BN20" t="str">
        <f t="shared" si="2"/>
        <v>3,73</v>
      </c>
      <c r="BO20">
        <f>'подаци о школи за сведочанство'!$D$5</f>
        <v>2017</v>
      </c>
      <c r="BP20">
        <f>IF('оцене ученика'!D21=0," ",'оцене ученика'!D21)</f>
        <v>2</v>
      </c>
      <c r="BQ20">
        <f>IF('оцене ученика'!E21=0," ",'оцене ученика'!E21)</f>
        <v>4</v>
      </c>
      <c r="BR20">
        <f>IF('оцене ученика'!F21=0," ",'оцене ученика'!F21)</f>
        <v>4</v>
      </c>
      <c r="BS20">
        <f>IF('оцене ученика'!G21=0," ",'оцене ученика'!G21)</f>
        <v>3</v>
      </c>
      <c r="BT20">
        <f>IF('оцене ученика'!H21=0," ",'оцене ученика'!H21)</f>
        <v>3</v>
      </c>
      <c r="BU20">
        <f>IF('оцене ученика'!I21=0," ",'оцене ученика'!I21)</f>
        <v>3</v>
      </c>
      <c r="BV20">
        <f>IF('оцене ученика'!J21=0," ",'оцене ученика'!J21)</f>
        <v>5</v>
      </c>
      <c r="BW20">
        <f>IF('оцене ученика'!K21=0," ",'оцене ученика'!K21)</f>
        <v>3</v>
      </c>
      <c r="BX20">
        <f>IF('оцене ученика'!L21=0," ",'оцене ученика'!L21)</f>
        <v>5</v>
      </c>
      <c r="BY20" t="str">
        <f>IF('оцене ученика'!M21=0," ",'оцене ученика'!M21)</f>
        <v xml:space="preserve"> </v>
      </c>
      <c r="BZ20">
        <f>IF('оцене ученика'!N21=0," ",'оцене ученика'!N21)</f>
        <v>4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5">
        <f>'оцене ученика'!A22</f>
        <v>20</v>
      </c>
      <c r="B21" s="155" t="str">
        <f>'оцене ученика'!B22</f>
        <v>Ступар</v>
      </c>
      <c r="C21" s="155" t="str">
        <f>'оцене ученика'!C22</f>
        <v>Тамара</v>
      </c>
      <c r="D21" s="157"/>
      <c r="E21" s="15" t="s">
        <v>230</v>
      </c>
      <c r="F21" s="15" t="s">
        <v>225</v>
      </c>
      <c r="G21" s="15" t="s">
        <v>205</v>
      </c>
      <c r="H21" s="15" t="s">
        <v>199</v>
      </c>
      <c r="I21" s="15" t="s">
        <v>200</v>
      </c>
      <c r="J21" s="15" t="s">
        <v>201</v>
      </c>
      <c r="K21" s="15" t="s">
        <v>253</v>
      </c>
      <c r="L21" s="15" t="s">
        <v>202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>
        <f>'подаци о школи за сведочанство'!$B$5</f>
        <v>2016</v>
      </c>
      <c r="T21" t="str">
        <f>'подаци о школи за сведочанство'!$B$6</f>
        <v>/</v>
      </c>
      <c r="U21" t="str">
        <f>'подаци о школи за сведочанство'!$B$7</f>
        <v>комерцијалиста</v>
      </c>
      <c r="V21" t="str">
        <f>'подаци о школи за сведочанство'!$B$8</f>
        <v>четири</v>
      </c>
      <c r="W21" t="str">
        <f>'оцене ученика'!$D$2</f>
        <v xml:space="preserve">Српски језик и књижевност 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добар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врло добар</v>
      </c>
      <c r="AA21" t="str">
        <f>IF('оцене ученика'!$F$2=0," ",'оцене ученика'!$F$2)</f>
        <v>Немачки језик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врло добар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одличан</v>
      </c>
      <c r="AE21" t="str">
        <f>IF('оцене ученика'!$H$2=0," ",'оцене ученика'!$H$2)</f>
        <v>Математика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добар</v>
      </c>
      <c r="AG21" t="str">
        <f>IF('оцене ученика'!$I$2=0," ",'оцене ученика'!$I$2)</f>
        <v>Пословне финансије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добар</v>
      </c>
      <c r="AI21" t="str">
        <f>IF('оцене ученика'!$J$2=0," ",'оцене ученика'!$J$2)</f>
        <v>Предузетништво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одличан</v>
      </c>
      <c r="AK21" t="str">
        <f>IF('оцене ученика'!$K$2=0," ",'оцене ученика'!$K$2)</f>
        <v>Обука у виртуелном предузећу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добар</v>
      </c>
      <c r="AM21" t="str">
        <f>IF('оцене ученика'!$L$2=0," ",'оцене ученика'!$L$2)</f>
        <v>Маркетинг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врло добар</v>
      </c>
      <c r="AO21" t="str">
        <f>IF('оцене ученика'!$M$2=0," ",'оцене ученика'!$M$2)</f>
        <v>Филозофија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одличан</v>
      </c>
      <c r="AQ21" t="str">
        <f>IF('оцене ученика'!$N$2=0," ",'оцене ученика'!$N$2)</f>
        <v>Менаџмент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 xml:space="preserve"> 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Грађанско васпитање</v>
      </c>
      <c r="BH21" t="str">
        <f>IF(BG21='оцене ученика'!$W$2,'оцене ученика'!W22,IF('подаци о ученицима'!BG21='оцене ученика'!$X$2,'оцене ученика'!X22," "))</f>
        <v>Веома успешан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примерно        5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врло добрим</v>
      </c>
      <c r="BK21" s="10">
        <f>'оцене ученика'!AE22</f>
        <v>4</v>
      </c>
      <c r="BL21" s="10">
        <f t="shared" si="0"/>
        <v>4</v>
      </c>
      <c r="BM21" s="11">
        <f t="shared" si="1"/>
        <v>4.0010000000000003</v>
      </c>
      <c r="BN21" t="str">
        <f t="shared" si="2"/>
        <v>4,00</v>
      </c>
      <c r="BO21">
        <f>'подаци о школи за сведочанство'!$D$5</f>
        <v>2017</v>
      </c>
      <c r="BP21">
        <f>IF('оцене ученика'!D22=0," ",'оцене ученика'!D22)</f>
        <v>3</v>
      </c>
      <c r="BQ21">
        <f>IF('оцене ученика'!E22=0," ",'оцене ученика'!E22)</f>
        <v>4</v>
      </c>
      <c r="BR21">
        <f>IF('оцене ученика'!F22=0," ",'оцене ученика'!F22)</f>
        <v>4</v>
      </c>
      <c r="BS21">
        <f>IF('оцене ученика'!G22=0," ",'оцене ученика'!G22)</f>
        <v>5</v>
      </c>
      <c r="BT21">
        <f>IF('оцене ученика'!H22=0," ",'оцене ученика'!H22)</f>
        <v>3</v>
      </c>
      <c r="BU21">
        <f>IF('оцене ученика'!I22=0," ",'оцене ученика'!I22)</f>
        <v>3</v>
      </c>
      <c r="BV21">
        <f>IF('оцене ученика'!J22=0," ",'оцене ученика'!J22)</f>
        <v>5</v>
      </c>
      <c r="BW21">
        <f>IF('оцене ученика'!K22=0," ",'оцене ученика'!K22)</f>
        <v>3</v>
      </c>
      <c r="BX21">
        <f>IF('оцене ученика'!L22=0," ",'оцене ученика'!L22)</f>
        <v>4</v>
      </c>
      <c r="BY21">
        <f>IF('оцене ученика'!M22=0," ",'оцене ученика'!M22)</f>
        <v>5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5">
        <f>'оцене ученика'!A23</f>
        <v>21</v>
      </c>
      <c r="B22" s="155" t="str">
        <f>'оцене ученика'!B23</f>
        <v>Тодосијевић</v>
      </c>
      <c r="C22" s="155" t="str">
        <f>'оцене ученика'!C23</f>
        <v>Петар</v>
      </c>
      <c r="D22" s="157"/>
      <c r="E22" s="15" t="s">
        <v>244</v>
      </c>
      <c r="F22" s="15" t="s">
        <v>245</v>
      </c>
      <c r="G22" s="15" t="s">
        <v>205</v>
      </c>
      <c r="H22" s="15" t="s">
        <v>199</v>
      </c>
      <c r="I22" s="15" t="s">
        <v>200</v>
      </c>
      <c r="J22" s="15" t="s">
        <v>201</v>
      </c>
      <c r="K22" s="15" t="s">
        <v>253</v>
      </c>
      <c r="L22" s="15" t="s">
        <v>202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>
        <f>'подаци о школи за сведочанство'!$B$5</f>
        <v>2016</v>
      </c>
      <c r="T22" t="str">
        <f>'подаци о школи за сведочанство'!$B$6</f>
        <v>/</v>
      </c>
      <c r="U22" t="str">
        <f>'подаци о школи за сведочанство'!$B$7</f>
        <v>комерцијалиста</v>
      </c>
      <c r="V22" t="str">
        <f>'подаци о школи за сведочанство'!$B$8</f>
        <v>четири</v>
      </c>
      <c r="W22" t="str">
        <f>'оцене ученика'!$D$2</f>
        <v xml:space="preserve">Српски језик и књижевност 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>одличан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>одличан</v>
      </c>
      <c r="AA22" t="str">
        <f>IF('оцене ученика'!$F$2=0," ",'оцене ученика'!$F$2)</f>
        <v>Немачки језик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>одличан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>одличан</v>
      </c>
      <c r="AE22" t="str">
        <f>IF('оцене ученика'!$H$2=0," ",'оцене ученика'!$H$2)</f>
        <v>Математика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>одличан</v>
      </c>
      <c r="AG22" t="str">
        <f>IF('оцене ученика'!$I$2=0," ",'оцене ученика'!$I$2)</f>
        <v>Пословне финансије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>одличан</v>
      </c>
      <c r="AI22" t="str">
        <f>IF('оцене ученика'!$J$2=0," ",'оцене ученика'!$J$2)</f>
        <v>Предузетништво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>одличан</v>
      </c>
      <c r="AK22" t="str">
        <f>IF('оцене ученика'!$K$2=0," ",'оцене ученика'!$K$2)</f>
        <v>Обука у виртуелном предузећу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>одличан</v>
      </c>
      <c r="AM22" t="str">
        <f>IF('оцене ученика'!$L$2=0," ",'оцене ученика'!$L$2)</f>
        <v>Маркетинг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>одличан</v>
      </c>
      <c r="AO22" t="str">
        <f>IF('оцене ученика'!$M$2=0," ",'оцене ученика'!$M$2)</f>
        <v>Филозофија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Менаџмент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>одличан</v>
      </c>
      <c r="AS22" t="str">
        <f>IF('оцене ученика'!$O$2=0," ",'оцене ученика'!$O$2)</f>
        <v xml:space="preserve"> 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>Грађанско васпитање</v>
      </c>
      <c r="BH22" t="str">
        <f>IF(BG22='оцене ученика'!$W$2,'оцене ученика'!W23,IF('подаци о ученицима'!BG22='оцене ученика'!$X$2,'оцене ученика'!X23," "))</f>
        <v>Веома успешан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>примерно        5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>одличним</v>
      </c>
      <c r="BK22" s="10">
        <f>'оцене ученика'!AE23</f>
        <v>5</v>
      </c>
      <c r="BL22" s="10">
        <f t="shared" si="0"/>
        <v>5</v>
      </c>
      <c r="BM22" s="11">
        <f t="shared" si="1"/>
        <v>5.0010000000000003</v>
      </c>
      <c r="BN22" t="str">
        <f t="shared" si="2"/>
        <v>5,00</v>
      </c>
      <c r="BO22">
        <f>'подаци о школи за сведочанство'!$D$5</f>
        <v>2017</v>
      </c>
      <c r="BP22">
        <f>IF('оцене ученика'!D23=0," ",'оцене ученика'!D23)</f>
        <v>5</v>
      </c>
      <c r="BQ22">
        <f>IF('оцене ученика'!E23=0," ",'оцене ученика'!E23)</f>
        <v>5</v>
      </c>
      <c r="BR22">
        <f>IF('оцене ученика'!F23=0," ",'оцене ученика'!F23)</f>
        <v>5</v>
      </c>
      <c r="BS22">
        <f>IF('оцене ученика'!G23=0," ",'оцене ученика'!G23)</f>
        <v>5</v>
      </c>
      <c r="BT22">
        <f>IF('оцене ученика'!H23=0," ",'оцене ученика'!H23)</f>
        <v>5</v>
      </c>
      <c r="BU22">
        <f>IF('оцене ученика'!I23=0," ",'оцене ученика'!I23)</f>
        <v>5</v>
      </c>
      <c r="BV22">
        <f>IF('оцене ученика'!J23=0," ",'оцене ученика'!J23)</f>
        <v>5</v>
      </c>
      <c r="BW22">
        <f>IF('оцене ученика'!K23=0," ",'оцене ученика'!K23)</f>
        <v>5</v>
      </c>
      <c r="BX22">
        <f>IF('оцене ученика'!L23=0," ",'оцене ученика'!L23)</f>
        <v>5</v>
      </c>
      <c r="BY22" t="str">
        <f>IF('оцене ученика'!M23=0," ",'оцене ученика'!M23)</f>
        <v xml:space="preserve"> </v>
      </c>
      <c r="BZ22">
        <f>IF('оцене ученика'!N23=0," ",'оцене ученика'!N23)</f>
        <v>5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5">
        <f>'оцене ученика'!A24</f>
        <v>22</v>
      </c>
      <c r="B23" s="155" t="str">
        <f>'оцене ученика'!B24</f>
        <v>Тркља</v>
      </c>
      <c r="C23" s="155" t="str">
        <f>'оцене ученика'!C24</f>
        <v>Урош</v>
      </c>
      <c r="D23" s="157"/>
      <c r="E23" s="15" t="s">
        <v>246</v>
      </c>
      <c r="F23" s="15" t="s">
        <v>247</v>
      </c>
      <c r="G23" s="15" t="s">
        <v>205</v>
      </c>
      <c r="H23" s="15" t="s">
        <v>199</v>
      </c>
      <c r="I23" s="15" t="s">
        <v>200</v>
      </c>
      <c r="J23" s="15" t="s">
        <v>201</v>
      </c>
      <c r="K23" s="15" t="s">
        <v>253</v>
      </c>
      <c r="L23" s="15" t="s">
        <v>202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>
        <f>'подаци о школи за сведочанство'!$B$5</f>
        <v>2016</v>
      </c>
      <c r="T23" t="str">
        <f>'подаци о школи за сведочанство'!$B$6</f>
        <v>/</v>
      </c>
      <c r="U23" t="str">
        <f>'подаци о школи за сведочанство'!$B$7</f>
        <v>комерцијалиста</v>
      </c>
      <c r="V23" t="str">
        <f>'подаци о школи за сведочанство'!$B$8</f>
        <v>четири</v>
      </c>
      <c r="W23" t="str">
        <f>'оцене ученика'!$D$2</f>
        <v xml:space="preserve">Српски језик и књижевност 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>довољан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>довољан</v>
      </c>
      <c r="AA23" t="str">
        <f>IF('оцене ученика'!$F$2=0," ",'оцене ученика'!$F$2)</f>
        <v>Немачки језик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>добар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>одличан</v>
      </c>
      <c r="AE23" t="str">
        <f>IF('оцене ученика'!$H$2=0," ",'оцене ученика'!$H$2)</f>
        <v>Математика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>довољан</v>
      </c>
      <c r="AG23" t="str">
        <f>IF('оцене ученика'!$I$2=0," ",'оцене ученика'!$I$2)</f>
        <v>Пословне финансије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>добар</v>
      </c>
      <c r="AI23" t="str">
        <f>IF('оцене ученика'!$J$2=0," ",'оцене ученика'!$J$2)</f>
        <v>Предузетништво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>добар</v>
      </c>
      <c r="AK23" t="str">
        <f>IF('оцене ученика'!$K$2=0," ",'оцене ученика'!$K$2)</f>
        <v>Обука у виртуелном предузећу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>довољан</v>
      </c>
      <c r="AM23" t="str">
        <f>IF('оцене ученика'!$L$2=0," ",'оцене ученика'!$L$2)</f>
        <v>Маркетинг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>довољан</v>
      </c>
      <c r="AO23" t="str">
        <f>IF('оцене ученика'!$M$2=0," ",'оцене ученика'!$M$2)</f>
        <v>Филозофија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>врло добар</v>
      </c>
      <c r="AQ23" t="str">
        <f>IF('оцене ученика'!$N$2=0," ",'оцене ученика'!$N$2)</f>
        <v>Менаџмент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 xml:space="preserve"> 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>Грађанско васпитање</v>
      </c>
      <c r="BH23" t="str">
        <f>IF(BG23='оцене ученика'!$W$2,'оцене ученика'!W24,IF('подаци о ученицима'!BG23='оцене ученика'!$X$2,'оцене ученика'!X24," "))</f>
        <v>Веома успешан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>примерно        5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>добрим</v>
      </c>
      <c r="BK23" s="10">
        <f>'оцене ученика'!AE24</f>
        <v>3</v>
      </c>
      <c r="BL23" s="10">
        <f t="shared" si="0"/>
        <v>3</v>
      </c>
      <c r="BM23" s="11">
        <f t="shared" si="1"/>
        <v>3.0009999999999999</v>
      </c>
      <c r="BN23" t="str">
        <f t="shared" si="2"/>
        <v>3,00</v>
      </c>
      <c r="BO23">
        <f>'подаци о школи за сведочанство'!$D$5</f>
        <v>2017</v>
      </c>
      <c r="BP23">
        <f>IF('оцене ученика'!D24=0," ",'оцене ученика'!D24)</f>
        <v>2</v>
      </c>
      <c r="BQ23">
        <f>IF('оцене ученика'!E24=0," ",'оцене ученика'!E24)</f>
        <v>2</v>
      </c>
      <c r="BR23">
        <f>IF('оцене ученика'!F24=0," ",'оцене ученика'!F24)</f>
        <v>3</v>
      </c>
      <c r="BS23">
        <f>IF('оцене ученика'!G24=0," ",'оцене ученика'!G24)</f>
        <v>5</v>
      </c>
      <c r="BT23">
        <f>IF('оцене ученика'!H24=0," ",'оцене ученика'!H24)</f>
        <v>2</v>
      </c>
      <c r="BU23">
        <f>IF('оцене ученика'!I24=0," ",'оцене ученика'!I24)</f>
        <v>3</v>
      </c>
      <c r="BV23">
        <f>IF('оцене ученика'!J24=0," ",'оцене ученика'!J24)</f>
        <v>3</v>
      </c>
      <c r="BW23">
        <f>IF('оцене ученика'!K24=0," ",'оцене ученика'!K24)</f>
        <v>2</v>
      </c>
      <c r="BX23">
        <f>IF('оцене ученика'!L24=0," ",'оцене ученика'!L24)</f>
        <v>2</v>
      </c>
      <c r="BY23">
        <f>IF('оцене ученика'!M24=0," ",'оцене ученика'!M24)</f>
        <v>4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5">
        <f>'оцене ученика'!A25</f>
        <v>23</v>
      </c>
      <c r="B24" s="155" t="str">
        <f>'оцене ученика'!B25</f>
        <v>Цветојевић</v>
      </c>
      <c r="C24" s="155" t="str">
        <f>'оцене ученика'!C25</f>
        <v>Иван</v>
      </c>
      <c r="D24" s="157"/>
      <c r="E24" s="15" t="s">
        <v>248</v>
      </c>
      <c r="F24" s="15" t="s">
        <v>249</v>
      </c>
      <c r="G24" s="15" t="s">
        <v>205</v>
      </c>
      <c r="H24" s="15" t="s">
        <v>199</v>
      </c>
      <c r="I24" s="15" t="s">
        <v>200</v>
      </c>
      <c r="J24" s="15" t="s">
        <v>201</v>
      </c>
      <c r="K24" s="15" t="s">
        <v>253</v>
      </c>
      <c r="L24" s="15" t="s">
        <v>202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>
        <f>'подаци о школи за сведочанство'!$B$5</f>
        <v>2016</v>
      </c>
      <c r="T24" t="str">
        <f>'подаци о школи за сведочанство'!$B$6</f>
        <v>/</v>
      </c>
      <c r="U24" t="str">
        <f>'подаци о школи за сведочанство'!$B$7</f>
        <v>комерцијалиста</v>
      </c>
      <c r="V24" t="str">
        <f>'подаци о школи за сведочанство'!$B$8</f>
        <v>четири</v>
      </c>
      <c r="W24" t="str">
        <f>'оцене ученика'!$D$2</f>
        <v xml:space="preserve">Српски језик и књижевност 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>довољан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>довољан</v>
      </c>
      <c r="AA24" t="str">
        <f>IF('оцене ученика'!$F$2=0," ",'оцене ученика'!$F$2)</f>
        <v>Немачки језик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>добар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>одличан</v>
      </c>
      <c r="AE24" t="str">
        <f>IF('оцене ученика'!$H$2=0," ",'оцене ученика'!$H$2)</f>
        <v>Математика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>довољан</v>
      </c>
      <c r="AG24" t="str">
        <f>IF('оцене ученика'!$I$2=0," ",'оцене ученика'!$I$2)</f>
        <v>Пословне финансије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>добар</v>
      </c>
      <c r="AI24" t="str">
        <f>IF('оцене ученика'!$J$2=0," ",'оцене ученика'!$J$2)</f>
        <v>Предузетништво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>добар</v>
      </c>
      <c r="AK24" t="str">
        <f>IF('оцене ученика'!$K$2=0," ",'оцене ученика'!$K$2)</f>
        <v>Обука у виртуелном предузећу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>добар</v>
      </c>
      <c r="AM24" t="str">
        <f>IF('оцене ученика'!$L$2=0," ",'оцене ученика'!$L$2)</f>
        <v>Маркетинг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>врло добар</v>
      </c>
      <c r="AO24" t="str">
        <f>IF('оцене ученика'!$M$2=0," ",'оцене ученика'!$M$2)</f>
        <v>Филозофија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>довољан</v>
      </c>
      <c r="AQ24" t="str">
        <f>IF('оцене ученика'!$N$2=0," ",'оцене ученика'!$N$2)</f>
        <v>Менаџмент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 xml:space="preserve"> 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>Верска настава</v>
      </c>
      <c r="BH24" t="str">
        <f>IF(BG24='оцене ученика'!$W$2,'оцене ученика'!W25,IF('подаци о ученицима'!BG24='оцене ученика'!$X$2,'оцене ученика'!X25," "))</f>
        <v>истиче се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>примерно        5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>добрим</v>
      </c>
      <c r="BK24" s="10">
        <f>'оцене ученика'!AE25</f>
        <v>3.0909090909090908</v>
      </c>
      <c r="BL24" s="10">
        <f t="shared" si="0"/>
        <v>3.09</v>
      </c>
      <c r="BM24" s="11">
        <f t="shared" si="1"/>
        <v>3.0909999999999997</v>
      </c>
      <c r="BN24" t="str">
        <f t="shared" si="2"/>
        <v>3,09</v>
      </c>
      <c r="BO24">
        <f>'подаци о школи за сведочанство'!$D$5</f>
        <v>2017</v>
      </c>
      <c r="BP24">
        <f>IF('оцене ученика'!D25=0," ",'оцене ученика'!D25)</f>
        <v>2</v>
      </c>
      <c r="BQ24">
        <f>IF('оцене ученика'!E25=0," ",'оцене ученика'!E25)</f>
        <v>2</v>
      </c>
      <c r="BR24">
        <f>IF('оцене ученика'!F25=0," ",'оцене ученика'!F25)</f>
        <v>3</v>
      </c>
      <c r="BS24">
        <f>IF('оцене ученика'!G25=0," ",'оцене ученика'!G25)</f>
        <v>5</v>
      </c>
      <c r="BT24">
        <f>IF('оцене ученика'!H25=0," ",'оцене ученика'!H25)</f>
        <v>2</v>
      </c>
      <c r="BU24">
        <f>IF('оцене ученика'!I25=0," ",'оцене ученика'!I25)</f>
        <v>3</v>
      </c>
      <c r="BV24">
        <f>IF('оцене ученика'!J25=0," ",'оцене ученика'!J25)</f>
        <v>3</v>
      </c>
      <c r="BW24">
        <f>IF('оцене ученика'!K25=0," ",'оцене ученика'!K25)</f>
        <v>3</v>
      </c>
      <c r="BX24">
        <f>IF('оцене ученика'!L25=0," ",'оцене ученика'!L25)</f>
        <v>4</v>
      </c>
      <c r="BY24">
        <f>IF('оцене ученика'!M25=0," ",'оцене ученика'!M25)</f>
        <v>2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5">
        <f>'оцене ученика'!A26</f>
        <v>24</v>
      </c>
      <c r="B25" s="155" t="str">
        <f>'оцене ученика'!B26</f>
        <v>Шекарић</v>
      </c>
      <c r="C25" s="155" t="str">
        <f>'оцене ученика'!C26</f>
        <v>Ксенија</v>
      </c>
      <c r="D25" s="157"/>
      <c r="E25" s="15" t="s">
        <v>206</v>
      </c>
      <c r="F25" s="15" t="s">
        <v>250</v>
      </c>
      <c r="G25" s="15" t="s">
        <v>205</v>
      </c>
      <c r="H25" s="15" t="s">
        <v>251</v>
      </c>
      <c r="I25" s="15" t="s">
        <v>252</v>
      </c>
      <c r="J25" s="15" t="s">
        <v>201</v>
      </c>
      <c r="K25" s="15" t="s">
        <v>253</v>
      </c>
      <c r="L25" s="15" t="s">
        <v>202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>
        <f>'подаци о школи за сведочанство'!$B$5</f>
        <v>2016</v>
      </c>
      <c r="T25" t="str">
        <f>'подаци о школи за сведочанство'!$B$6</f>
        <v>/</v>
      </c>
      <c r="U25" t="str">
        <f>'подаци о школи за сведочанство'!$B$7</f>
        <v>комерцијалиста</v>
      </c>
      <c r="V25" t="str">
        <f>'подаци о школи за сведочанство'!$B$8</f>
        <v>четири</v>
      </c>
      <c r="W25" t="str">
        <f>'оцене ученика'!$D$2</f>
        <v xml:space="preserve">Српски језик и књижевност 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>одличан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>одличан</v>
      </c>
      <c r="AA25" t="str">
        <f>IF('оцене ученика'!$F$2=0," ",'оцене ученика'!$F$2)</f>
        <v>Немачки језик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>одличан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>одличан</v>
      </c>
      <c r="AE25" t="str">
        <f>IF('оцене ученика'!$H$2=0," ",'оцене ученика'!$H$2)</f>
        <v>Математика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>добар</v>
      </c>
      <c r="AG25" t="str">
        <f>IF('оцене ученика'!$I$2=0," ",'оцене ученика'!$I$2)</f>
        <v>Пословне финансије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>одличан</v>
      </c>
      <c r="AI25" t="str">
        <f>IF('оцене ученика'!$J$2=0," ",'оцене ученика'!$J$2)</f>
        <v>Предузетништво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>одличан</v>
      </c>
      <c r="AK25" t="str">
        <f>IF('оцене ученика'!$K$2=0," ",'оцене ученика'!$K$2)</f>
        <v>Обука у виртуелном предузећу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>одличан</v>
      </c>
      <c r="AM25" t="str">
        <f>IF('оцене ученика'!$L$2=0," ",'оцене ученика'!$L$2)</f>
        <v>Маркетинг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>одличан</v>
      </c>
      <c r="AO25" t="str">
        <f>IF('оцене ученика'!$M$2=0," ",'оцене ученика'!$M$2)</f>
        <v>Филозофија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>одличан</v>
      </c>
      <c r="AQ25" t="str">
        <f>IF('оцене ученика'!$N$2=0," ",'оцене ученика'!$N$2)</f>
        <v>Менаџмент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 xml:space="preserve"> 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>Верска настава</v>
      </c>
      <c r="BH25" t="str">
        <f>IF(BG25='оцене ученика'!$W$2,'оцене ученика'!W26,IF('подаци о ученицима'!BG25='оцене ученика'!$X$2,'оцене ученика'!X26," "))</f>
        <v>истиче се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>примерно        5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>одличним</v>
      </c>
      <c r="BK25" s="10">
        <f>'оцене ученика'!AE26</f>
        <v>4.8181818181818183</v>
      </c>
      <c r="BL25" s="10">
        <f t="shared" si="0"/>
        <v>4.82</v>
      </c>
      <c r="BM25" s="11">
        <f t="shared" si="1"/>
        <v>4.8210000000000006</v>
      </c>
      <c r="BN25" t="str">
        <f t="shared" si="2"/>
        <v>4,82</v>
      </c>
      <c r="BO25">
        <f>'подаци о школи за сведочанство'!$D$5</f>
        <v>2017</v>
      </c>
      <c r="BP25">
        <f>IF('оцене ученика'!D26=0," ",'оцене ученика'!D26)</f>
        <v>5</v>
      </c>
      <c r="BQ25">
        <f>IF('оцене ученика'!E26=0," ",'оцене ученика'!E26)</f>
        <v>5</v>
      </c>
      <c r="BR25">
        <f>IF('оцене ученика'!F26=0," ",'оцене ученика'!F26)</f>
        <v>5</v>
      </c>
      <c r="BS25">
        <f>IF('оцене ученика'!G26=0," ",'оцене ученика'!G26)</f>
        <v>5</v>
      </c>
      <c r="BT25">
        <f>IF('оцене ученика'!H26=0," ",'оцене ученика'!H26)</f>
        <v>3</v>
      </c>
      <c r="BU25">
        <f>IF('оцене ученика'!I26=0," ",'оцене ученика'!I26)</f>
        <v>5</v>
      </c>
      <c r="BV25">
        <f>IF('оцене ученика'!J26=0," ",'оцене ученика'!J26)</f>
        <v>5</v>
      </c>
      <c r="BW25">
        <f>IF('оцене ученика'!K26=0," ",'оцене ученика'!K26)</f>
        <v>5</v>
      </c>
      <c r="BX25">
        <f>IF('оцене ученика'!L26=0," ",'оцене ученика'!L26)</f>
        <v>5</v>
      </c>
      <c r="BY25">
        <f>IF('оцене ученика'!M26=0," ",'оцене ученика'!M26)</f>
        <v>5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5">
        <f>'оцене ученика'!A27</f>
        <v>25</v>
      </c>
      <c r="B26" s="155">
        <f>'оцене ученика'!B27</f>
        <v>0</v>
      </c>
      <c r="C26" s="155">
        <f>'оцене ученика'!C27</f>
        <v>0</v>
      </c>
      <c r="D26" s="15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>
        <f>'подаци о школи за сведочанство'!$B$5</f>
        <v>2016</v>
      </c>
      <c r="T26" t="str">
        <f>'подаци о школи за сведочанство'!$B$6</f>
        <v>/</v>
      </c>
      <c r="U26" t="str">
        <f>'подаци о школи за сведочанство'!$B$7</f>
        <v>комерцијалиста</v>
      </c>
      <c r="V26" t="str">
        <f>'подаци о школи за сведочанство'!$B$8</f>
        <v>четири</v>
      </c>
      <c r="W26" t="str">
        <f>'оцене ученика'!$D$2</f>
        <v xml:space="preserve">Српски језик и књижевност 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Немачки језик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Математика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Пословне финансије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Предузетништво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Обука у виртуелном предузећу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Маркетинг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Филозофија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Менаџмент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 xml:space="preserve"> 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5">
        <f>'оцене ученика'!A28</f>
        <v>26</v>
      </c>
      <c r="B27" s="155">
        <f>'оцене ученика'!B28</f>
        <v>0</v>
      </c>
      <c r="C27" s="155">
        <f>'оцене ученика'!C28</f>
        <v>0</v>
      </c>
      <c r="D27" s="15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>
        <f>'подаци о школи за сведочанство'!$B$5</f>
        <v>2016</v>
      </c>
      <c r="T27" t="str">
        <f>'подаци о школи за сведочанство'!$B$6</f>
        <v>/</v>
      </c>
      <c r="U27" t="str">
        <f>'подаци о школи за сведочанство'!$B$7</f>
        <v>комерцијалиста</v>
      </c>
      <c r="V27" t="str">
        <f>'подаци о школи за сведочанство'!$B$8</f>
        <v>четири</v>
      </c>
      <c r="W27" t="str">
        <f>'оцене ученика'!$D$2</f>
        <v xml:space="preserve">Српски језик и књижевност 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Немачки језик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Математика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Пословне финансије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Предузетништво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Обука у виртуелном предузећу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Маркетинг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Филозофија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Менаџмент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 xml:space="preserve"> 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5">
        <f>'оцене ученика'!A29</f>
        <v>27</v>
      </c>
      <c r="B28" s="155">
        <f>'оцене ученика'!B29</f>
        <v>0</v>
      </c>
      <c r="C28" s="155">
        <f>'оцене ученика'!C29</f>
        <v>0</v>
      </c>
      <c r="D28" s="15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>
        <f>'подаци о школи за сведочанство'!$B$5</f>
        <v>2016</v>
      </c>
      <c r="T28" t="str">
        <f>'подаци о школи за сведочанство'!$B$6</f>
        <v>/</v>
      </c>
      <c r="U28" t="str">
        <f>'подаци о школи за сведочанство'!$B$7</f>
        <v>комерцијалиста</v>
      </c>
      <c r="V28" t="str">
        <f>'подаци о школи за сведочанство'!$B$8</f>
        <v>четири</v>
      </c>
      <c r="W28" t="str">
        <f>'оцене ученика'!$D$2</f>
        <v xml:space="preserve">Српски језик и књижевност 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Немачки језик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Математика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Пословне финансије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Предузетништво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Обука у виртуелном предузећу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Маркетинг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Филозофија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Менаџмент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 xml:space="preserve"> 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5">
        <f>'оцене ученика'!A30</f>
        <v>28</v>
      </c>
      <c r="B29" s="155">
        <f>'оцене ученика'!B30</f>
        <v>0</v>
      </c>
      <c r="C29" s="155">
        <f>'оцене ученика'!C30</f>
        <v>0</v>
      </c>
      <c r="D29" s="15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>
        <f>'подаци о школи за сведочанство'!$B$5</f>
        <v>2016</v>
      </c>
      <c r="T29" t="str">
        <f>'подаци о школи за сведочанство'!$B$6</f>
        <v>/</v>
      </c>
      <c r="U29" t="str">
        <f>'подаци о школи за сведочанство'!$B$7</f>
        <v>комерцијалиста</v>
      </c>
      <c r="V29" t="str">
        <f>'подаци о школи за сведочанство'!$B$8</f>
        <v>четири</v>
      </c>
      <c r="W29" t="str">
        <f>'оцене ученика'!$D$2</f>
        <v xml:space="preserve">Српски језик и књижевност 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Немачки језик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Математика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Пословне финансије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Предузетништво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Обука у виртуелном предузећу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Маркетинг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Филозофија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Менаџмент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 xml:space="preserve"> 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5">
        <f>'оцене ученика'!A31</f>
        <v>29</v>
      </c>
      <c r="B30" s="155">
        <f>'оцене ученика'!B31</f>
        <v>0</v>
      </c>
      <c r="C30" s="155">
        <f>'оцене ученика'!C31</f>
        <v>0</v>
      </c>
      <c r="D30" s="15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>
        <f>'подаци о школи за сведочанство'!$B$5</f>
        <v>2016</v>
      </c>
      <c r="T30" t="str">
        <f>'подаци о школи за сведочанство'!$B$6</f>
        <v>/</v>
      </c>
      <c r="U30" t="str">
        <f>'подаци о школи за сведочанство'!$B$7</f>
        <v>комерцијалиста</v>
      </c>
      <c r="V30" t="str">
        <f>'подаци о школи за сведочанство'!$B$8</f>
        <v>четири</v>
      </c>
      <c r="W30" t="str">
        <f>'оцене ученика'!$D$2</f>
        <v xml:space="preserve">Српски језик и књижевност 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Немачки језик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Математика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Пословне финансије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Предузетништво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Обука у виртуелном предузећу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Маркетинг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Филозофија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Менаџмент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 xml:space="preserve"> 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5">
        <f>'оцене ученика'!A32</f>
        <v>30</v>
      </c>
      <c r="B31" s="155">
        <f>'оцене ученика'!B32</f>
        <v>0</v>
      </c>
      <c r="C31" s="155">
        <f>'оцене ученика'!C32</f>
        <v>0</v>
      </c>
      <c r="D31" s="15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>
        <f>'подаци о школи за сведочанство'!$B$5</f>
        <v>2016</v>
      </c>
      <c r="T31" t="str">
        <f>'подаци о школи за сведочанство'!$B$6</f>
        <v>/</v>
      </c>
      <c r="U31" t="str">
        <f>'подаци о школи за сведочанство'!$B$7</f>
        <v>комерцијалиста</v>
      </c>
      <c r="V31" t="str">
        <f>'подаци о школи за сведочанство'!$B$8</f>
        <v>четири</v>
      </c>
      <c r="W31" t="str">
        <f>'оцене ученика'!$D$2</f>
        <v xml:space="preserve">Српски језик и књижевност 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Немачки језик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Математика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Пословне финансије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Предузетништво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Обука у виртуелном предузећу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Маркетинг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Филозофија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Менаџмент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 xml:space="preserve"> 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5">
        <f>'оцене ученика'!A33</f>
        <v>31</v>
      </c>
      <c r="B32" s="155">
        <f>'оцене ученика'!B33</f>
        <v>0</v>
      </c>
      <c r="C32" s="155">
        <f>'оцене ученика'!C33</f>
        <v>0</v>
      </c>
      <c r="D32" s="15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>
        <f>'подаци о школи за сведочанство'!$B$5</f>
        <v>2016</v>
      </c>
      <c r="T32" t="str">
        <f>'подаци о школи за сведочанство'!$B$6</f>
        <v>/</v>
      </c>
      <c r="U32" t="str">
        <f>'подаци о школи за сведочанство'!$B$7</f>
        <v>комерцијалиста</v>
      </c>
      <c r="V32" t="str">
        <f>'подаци о школи за сведочанство'!$B$8</f>
        <v>четири</v>
      </c>
      <c r="W32" t="str">
        <f>'оцене ученика'!$D$2</f>
        <v xml:space="preserve">Српски језик и књижевност 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Немачки језик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Математика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Пословне финансије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Предузетништво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Обука у виртуелном предузећу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Маркетинг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Филозофија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Менаџмент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 xml:space="preserve"> 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5">
        <f>'оцене ученика'!A34</f>
        <v>32</v>
      </c>
      <c r="B33" s="155">
        <f>'оцене ученика'!B34</f>
        <v>0</v>
      </c>
      <c r="C33" s="155">
        <f>'оцене ученика'!C34</f>
        <v>0</v>
      </c>
      <c r="D33" s="15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>
        <f>'подаци о школи за сведочанство'!$B$5</f>
        <v>2016</v>
      </c>
      <c r="T33" t="str">
        <f>'подаци о школи за сведочанство'!$B$6</f>
        <v>/</v>
      </c>
      <c r="U33" t="str">
        <f>'подаци о школи за сведочанство'!$B$7</f>
        <v>комерцијалиста</v>
      </c>
      <c r="V33" t="str">
        <f>'подаци о школи за сведочанство'!$B$8</f>
        <v>четири</v>
      </c>
      <c r="W33" t="str">
        <f>'оцене ученика'!$D$2</f>
        <v xml:space="preserve">Српски језик и књижевност 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Немачки језик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Математика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Пословне финансије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Предузетништво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Обука у виртуелном предузећу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Маркетинг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Филозофија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Менаџмент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 xml:space="preserve"> 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5">
        <f>'оцене ученика'!A35</f>
        <v>33</v>
      </c>
      <c r="B34" s="155">
        <f>'оцене ученика'!B35</f>
        <v>0</v>
      </c>
      <c r="C34" s="155">
        <f>'оцене ученика'!C35</f>
        <v>0</v>
      </c>
      <c r="D34" s="15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>
        <f>'подаци о школи за сведочанство'!$B$5</f>
        <v>2016</v>
      </c>
      <c r="T34" t="str">
        <f>'подаци о школи за сведочанство'!$B$6</f>
        <v>/</v>
      </c>
      <c r="U34" t="str">
        <f>'подаци о школи за сведочанство'!$B$7</f>
        <v>комерцијалиста</v>
      </c>
      <c r="V34" t="str">
        <f>'подаци о школи за сведочанство'!$B$8</f>
        <v>четири</v>
      </c>
      <c r="W34" t="str">
        <f>'оцене ученика'!$D$2</f>
        <v xml:space="preserve">Српски језик и књижевност 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Немачки језик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Математика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Пословне финансије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Предузетништво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Обука у виртуелном предузећу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Маркетинг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Филозофија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Менаџмент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 xml:space="preserve"> 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5">
        <f>'оцене ученика'!A36</f>
        <v>34</v>
      </c>
      <c r="B35" s="155">
        <f>'оцене ученика'!B36</f>
        <v>0</v>
      </c>
      <c r="C35" s="155">
        <f>'оцене ученика'!C36</f>
        <v>0</v>
      </c>
      <c r="D35" s="15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>
        <f>'подаци о школи за сведочанство'!$B$5</f>
        <v>2016</v>
      </c>
      <c r="T35" t="str">
        <f>'подаци о школи за сведочанство'!$B$6</f>
        <v>/</v>
      </c>
      <c r="U35" t="str">
        <f>'подаци о школи за сведочанство'!$B$7</f>
        <v>комерцијалиста</v>
      </c>
      <c r="V35" t="str">
        <f>'подаци о школи за сведочанство'!$B$8</f>
        <v>четири</v>
      </c>
      <c r="W35" t="str">
        <f>'оцене ученика'!$D$2</f>
        <v xml:space="preserve">Српски језик и књижевност 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Немачки језик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Математика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Пословне финансије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Предузетништво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Обука у виртуелном предузећу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Маркетинг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Филозофија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Менаџмент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 xml:space="preserve"> 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5">
        <f>'оцене ученика'!A37</f>
        <v>35</v>
      </c>
      <c r="B36" s="155">
        <f>'оцене ученика'!B37</f>
        <v>0</v>
      </c>
      <c r="C36" s="155">
        <f>'оцене ученика'!C37</f>
        <v>0</v>
      </c>
      <c r="D36" s="15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>
        <f>'подаци о школи за сведочанство'!$B$5</f>
        <v>2016</v>
      </c>
      <c r="T36" t="str">
        <f>'подаци о школи за сведочанство'!$B$6</f>
        <v>/</v>
      </c>
      <c r="U36" t="str">
        <f>'подаци о школи за сведочанство'!$B$7</f>
        <v>комерцијалиста</v>
      </c>
      <c r="V36" t="str">
        <f>'подаци о школи за сведочанство'!$B$8</f>
        <v>четири</v>
      </c>
      <c r="W36" t="str">
        <f>'оцене ученика'!$D$2</f>
        <v xml:space="preserve">Српски језик и књижевност 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Немачки језик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Математика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Пословне финансије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Предузетништво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Обука у виртуелном предузећу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Маркетинг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Филозофија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Менаџмент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 xml:space="preserve"> 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5">
        <f>'оцене ученика'!A38</f>
        <v>36</v>
      </c>
      <c r="B37" s="155">
        <f>'оцене ученика'!B38</f>
        <v>0</v>
      </c>
      <c r="C37" s="155">
        <f>'оцене ученика'!C38</f>
        <v>0</v>
      </c>
      <c r="D37" s="15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>
        <f>'подаци о школи за сведочанство'!$B$5</f>
        <v>2016</v>
      </c>
      <c r="T37" t="str">
        <f>'подаци о школи за сведочанство'!$B$6</f>
        <v>/</v>
      </c>
      <c r="U37" t="str">
        <f>'подаци о школи за сведочанство'!$B$7</f>
        <v>комерцијалиста</v>
      </c>
      <c r="V37" t="str">
        <f>'подаци о школи за сведочанство'!$B$8</f>
        <v>четири</v>
      </c>
      <c r="W37" t="str">
        <f>'оцене ученика'!$D$2</f>
        <v xml:space="preserve">Српски језик и књижевност 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Немачки језик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Математика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Пословне финансије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Предузетништво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Обука у виртуелном предузећу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Маркетинг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Филозофија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Менаџмент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 xml:space="preserve"> 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5">
        <f>'оцене ученика'!A39</f>
        <v>37</v>
      </c>
      <c r="B38" s="155">
        <f>'оцене ученика'!B39</f>
        <v>0</v>
      </c>
      <c r="C38" s="155">
        <f>'оцене ученика'!C39</f>
        <v>0</v>
      </c>
      <c r="D38" s="15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>
        <f>'подаци о школи за сведочанство'!$B$5</f>
        <v>2016</v>
      </c>
      <c r="T38" t="str">
        <f>'подаци о школи за сведочанство'!$B$6</f>
        <v>/</v>
      </c>
      <c r="U38" t="str">
        <f>'подаци о школи за сведочанство'!$B$7</f>
        <v>комерцијалиста</v>
      </c>
      <c r="V38" t="str">
        <f>'подаци о школи за сведочанство'!$B$8</f>
        <v>четири</v>
      </c>
      <c r="W38" t="str">
        <f>'оцене ученика'!$D$2</f>
        <v xml:space="preserve">Српски језик и књижевност 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Немачки језик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Математика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Пословне финансије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Предузетништво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Обука у виртуелном предузећу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Маркетинг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Филозофија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Менаџмент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 xml:space="preserve"> 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5">
        <f>'оцене ученика'!A40</f>
        <v>38</v>
      </c>
      <c r="B39" s="155">
        <f>'оцене ученика'!B40</f>
        <v>0</v>
      </c>
      <c r="C39" s="155">
        <f>'оцене ученика'!C40</f>
        <v>0</v>
      </c>
      <c r="D39" s="15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>
        <f>'подаци о школи за сведочанство'!$B$5</f>
        <v>2016</v>
      </c>
      <c r="T39" t="str">
        <f>'подаци о школи за сведочанство'!$B$6</f>
        <v>/</v>
      </c>
      <c r="U39" t="str">
        <f>'подаци о школи за сведочанство'!$B$7</f>
        <v>комерцијалиста</v>
      </c>
      <c r="V39" t="str">
        <f>'подаци о школи за сведочанство'!$B$8</f>
        <v>четири</v>
      </c>
      <c r="W39" t="str">
        <f>'оцене ученика'!$D$2</f>
        <v xml:space="preserve">Српски језик и књижевност 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Немачки језик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Математика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Пословне финансије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Предузетништво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Обука у виртуелном предузећу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Маркетинг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Филозофија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Менаџмент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 xml:space="preserve"> 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5">
        <f>'оцене ученика'!A41</f>
        <v>39</v>
      </c>
      <c r="B40" s="155">
        <f>'оцене ученика'!B41</f>
        <v>0</v>
      </c>
      <c r="C40" s="155">
        <f>'оцене ученика'!C41</f>
        <v>0</v>
      </c>
      <c r="D40" s="15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>
        <f>'подаци о школи за сведочанство'!$B$5</f>
        <v>2016</v>
      </c>
      <c r="T40" t="str">
        <f>'подаци о школи за сведочанство'!$B$6</f>
        <v>/</v>
      </c>
      <c r="U40" t="str">
        <f>'подаци о школи за сведочанство'!$B$7</f>
        <v>комерцијалиста</v>
      </c>
      <c r="V40" t="str">
        <f>'подаци о школи за сведочанство'!$B$8</f>
        <v>четири</v>
      </c>
      <c r="W40" t="str">
        <f>'оцене ученика'!$D$2</f>
        <v xml:space="preserve">Српски језик и књижевност 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Немачки језик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Математика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Пословне финансије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Предузетништво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Обука у виртуелном предузећу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Маркетинг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Филозофија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Менаџмент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 xml:space="preserve"> 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5">
        <f>'оцене ученика'!A42</f>
        <v>40</v>
      </c>
      <c r="B41" s="155">
        <f>'оцене ученика'!B42</f>
        <v>0</v>
      </c>
      <c r="C41" s="155">
        <f>'оцене ученика'!C42</f>
        <v>0</v>
      </c>
      <c r="D41" s="15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>
        <f>'подаци о школи за сведочанство'!$B$5</f>
        <v>2016</v>
      </c>
      <c r="T41" t="str">
        <f>'подаци о школи за сведочанство'!$B$6</f>
        <v>/</v>
      </c>
      <c r="U41" t="str">
        <f>'подаци о школи за сведочанство'!$B$7</f>
        <v>комерцијалиста</v>
      </c>
      <c r="V41" t="str">
        <f>'подаци о школи за сведочанство'!$B$8</f>
        <v>четири</v>
      </c>
      <c r="W41" t="str">
        <f>'оцене ученика'!$D$2</f>
        <v xml:space="preserve">Српски језик и књижевност 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Немачки језик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Математика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Пословне финансије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Предузетништво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Обука у виртуелном предузећу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Маркетинг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Филозофија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Менаџмент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 xml:space="preserve"> 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Pc</cp:lastModifiedBy>
  <cp:lastPrinted>2012-12-26T18:23:46Z</cp:lastPrinted>
  <dcterms:created xsi:type="dcterms:W3CDTF">2006-01-07T12:28:18Z</dcterms:created>
  <dcterms:modified xsi:type="dcterms:W3CDTF">2017-05-28T18:41:01Z</dcterms:modified>
</cp:coreProperties>
</file>