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600" yWindow="330" windowWidth="11100" windowHeight="6090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 s="1"/>
  <c r="BN26" s="1"/>
  <c r="AC27" i="1"/>
  <c r="AD28"/>
  <c r="AC28"/>
  <c r="AE28"/>
  <c r="AD29"/>
  <c r="AC29"/>
  <c r="AE29"/>
  <c r="BK28" i="7"/>
  <c r="BL28" s="1"/>
  <c r="BM28" s="1"/>
  <c r="BN28" s="1"/>
  <c r="AD30" i="1"/>
  <c r="AE30"/>
  <c r="AF30"/>
  <c r="AC30"/>
  <c r="BK29" i="7"/>
  <c r="BL29" s="1"/>
  <c r="BM29" s="1"/>
  <c r="BN29" s="1"/>
  <c r="AD31" i="1"/>
  <c r="AE31"/>
  <c r="BK30" i="7"/>
  <c r="AC31" i="1"/>
  <c r="BL30" i="7"/>
  <c r="BM30" s="1"/>
  <c r="BN30" s="1"/>
  <c r="AD32" i="1"/>
  <c r="AC32"/>
  <c r="AE32"/>
  <c r="AD33"/>
  <c r="AC33"/>
  <c r="AE33"/>
  <c r="BK32" i="7"/>
  <c r="BL32"/>
  <c r="BM32" s="1"/>
  <c r="BN32" s="1"/>
  <c r="AD34" i="1"/>
  <c r="AE34"/>
  <c r="AF34"/>
  <c r="BJ33" i="7"/>
  <c r="AC34" i="1"/>
  <c r="AD35"/>
  <c r="AE35"/>
  <c r="BK34" i="7"/>
  <c r="BL34" s="1"/>
  <c r="BM34" s="1"/>
  <c r="BN34" s="1"/>
  <c r="AC35" i="1"/>
  <c r="AD36"/>
  <c r="AC36"/>
  <c r="AE36"/>
  <c r="AD37"/>
  <c r="AC37"/>
  <c r="AE37"/>
  <c r="BK36" i="7"/>
  <c r="BL36" s="1"/>
  <c r="BM36" s="1"/>
  <c r="BN36" s="1"/>
  <c r="AD38" i="1"/>
  <c r="AE38"/>
  <c r="AF38"/>
  <c r="AC38"/>
  <c r="BK37" i="7"/>
  <c r="BL37" s="1"/>
  <c r="BM37" s="1"/>
  <c r="BN37" s="1"/>
  <c r="AD39" i="1"/>
  <c r="AE39"/>
  <c r="BK38" i="7"/>
  <c r="AC39" i="1"/>
  <c r="BL38" i="7"/>
  <c r="BM38" s="1"/>
  <c r="BN38" s="1"/>
  <c r="AD40" i="1"/>
  <c r="AC40"/>
  <c r="AE40"/>
  <c r="AD41"/>
  <c r="AC41"/>
  <c r="AE41"/>
  <c r="BK40" i="7"/>
  <c r="BL40" s="1"/>
  <c r="BM40" s="1"/>
  <c r="BN40" s="1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 s="1"/>
  <c r="BG10"/>
  <c r="BH10"/>
  <c r="BG11"/>
  <c r="BH11"/>
  <c r="BG12"/>
  <c r="BH12"/>
  <c r="BG13"/>
  <c r="BH13"/>
  <c r="BG14"/>
  <c r="BH14"/>
  <c r="BG15"/>
  <c r="BH15"/>
  <c r="BG16"/>
  <c r="BH16" s="1"/>
  <c r="BG17"/>
  <c r="BH17" s="1"/>
  <c r="BG18"/>
  <c r="BH18"/>
  <c r="BG19"/>
  <c r="BH19" s="1"/>
  <c r="BG20"/>
  <c r="BH20" s="1"/>
  <c r="BG21"/>
  <c r="BH21" s="1"/>
  <c r="BG22"/>
  <c r="BH22" s="1"/>
  <c r="BG23"/>
  <c r="BH23" s="1"/>
  <c r="BG24"/>
  <c r="BH24" s="1"/>
  <c r="BG25"/>
  <c r="BH25" s="1"/>
  <c r="BG26"/>
  <c r="BH26" s="1"/>
  <c r="BG27"/>
  <c r="BH27" s="1"/>
  <c r="BG28"/>
  <c r="BH28" s="1"/>
  <c r="BG29"/>
  <c r="BH29" s="1"/>
  <c r="BG30"/>
  <c r="BH30" s="1"/>
  <c r="BG31"/>
  <c r="BH31" s="1"/>
  <c r="BG32"/>
  <c r="BH32" s="1"/>
  <c r="BG33"/>
  <c r="BH33" s="1"/>
  <c r="BG34"/>
  <c r="BH34" s="1"/>
  <c r="BG35"/>
  <c r="BH35" s="1"/>
  <c r="BG36"/>
  <c r="BH36" s="1"/>
  <c r="BG37"/>
  <c r="BH37" s="1"/>
  <c r="BG38"/>
  <c r="BH38" s="1"/>
  <c r="BG39"/>
  <c r="BH39" s="1"/>
  <c r="BG40"/>
  <c r="BH40" s="1"/>
  <c r="BG41"/>
  <c r="BH41" s="1"/>
  <c r="BG3"/>
  <c r="BH3" s="1"/>
  <c r="BG4"/>
  <c r="BH4" s="1"/>
  <c r="BG5"/>
  <c r="BH5" s="1"/>
  <c r="BG6"/>
  <c r="BH6" s="1"/>
  <c r="BG7"/>
  <c r="BH7" s="1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 s="1"/>
  <c r="R3"/>
  <c r="R7" s="1"/>
  <c r="S3"/>
  <c r="T3"/>
  <c r="T7" s="1"/>
  <c r="U3"/>
  <c r="U7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BK39" i="7"/>
  <c r="BL39" s="1"/>
  <c r="BM39" s="1"/>
  <c r="BN39" s="1"/>
  <c r="AF40" i="1"/>
  <c r="BJ39" i="7"/>
  <c r="AH34" i="1"/>
  <c r="AH42"/>
  <c r="AF39"/>
  <c r="BJ38" i="7"/>
  <c r="AF35" i="1"/>
  <c r="BJ34" i="7"/>
  <c r="AF31" i="1"/>
  <c r="BJ30" i="7"/>
  <c r="AF27" i="1"/>
  <c r="BJ26" i="7"/>
  <c r="BK41"/>
  <c r="BL41"/>
  <c r="BM41" s="1"/>
  <c r="BN41" s="1"/>
  <c r="BK35"/>
  <c r="BL35"/>
  <c r="BM35" s="1"/>
  <c r="BN35" s="1"/>
  <c r="AF36" i="1"/>
  <c r="BJ35" i="7"/>
  <c r="BK33"/>
  <c r="BL33"/>
  <c r="BM33" s="1"/>
  <c r="BN33" s="1"/>
  <c r="BK27"/>
  <c r="BL27"/>
  <c r="BM27" s="1"/>
  <c r="BN27" s="1"/>
  <c r="AF28" i="1"/>
  <c r="BJ27" i="7"/>
  <c r="BK31"/>
  <c r="BL31"/>
  <c r="BM31" s="1"/>
  <c r="BN31" s="1"/>
  <c r="AF32" i="1"/>
  <c r="BJ31" i="7"/>
  <c r="AE15" i="1"/>
  <c r="BK14" i="7" s="1"/>
  <c r="BL14" s="1"/>
  <c r="BM14" s="1"/>
  <c r="BN14" s="1"/>
  <c r="U11" i="5" l="1"/>
  <c r="U10"/>
  <c r="R11"/>
  <c r="R10"/>
  <c r="Q11"/>
  <c r="Q10"/>
  <c r="S7"/>
  <c r="S11" s="1"/>
  <c r="AB43" i="1"/>
  <c r="AE25"/>
  <c r="AH23"/>
  <c r="AE19"/>
  <c r="BK18" i="7" s="1"/>
  <c r="BL18" s="1"/>
  <c r="BM18" s="1"/>
  <c r="BN18" s="1"/>
  <c r="AH17" i="1"/>
  <c r="AH15"/>
  <c r="T10" i="5"/>
  <c r="T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<sst xmlns="http://schemas.openxmlformats.org/spreadsheetml/2006/main" count="410" uniqueCount="273">
  <si>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</si>
  <si>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</si>
  <si>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</si>
  <si>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</si>
  <si>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</si>
  <si>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</si>
  <si>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</si>
  <si>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</si>
  <si>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</si>
  <si>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</si>
  <si>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</si>
  <si>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</si>
  <si>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</si>
  <si>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</si>
  <si>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</si>
  <si>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</si>
  <si>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</si>
  <si>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</si>
  <si>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</si>
  <si>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</si>
  <si>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</si>
  <si>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</si>
  <si>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</si>
  <si>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</si>
  <si>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</si>
  <si>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</si>
  <si>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</si>
  <si>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</si>
  <si>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</si>
  <si>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</si>
  <si>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</si>
  <si>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</si>
  <si>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</si>
  <si>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</si>
  <si>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</si>
  <si>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</si>
  <si>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</si>
  <si>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</si>
  <si>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</si>
  <si>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</si>
  <si>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</si>
  <si>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</si>
  <si>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</si>
  <si>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</si>
  <si>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</si>
  <si>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</si>
  <si>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</si>
  <si>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</si>
  <si>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</si>
  <si>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</si>
  <si>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</si>
  <si>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</si>
  <si>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</si>
  <si>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</si>
  <si>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</si>
  <si>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</si>
  <si>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</si>
  <si>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</si>
  <si>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</si>
  <si>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</si>
  <si>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</si>
  <si>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</si>
  <si>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</si>
  <si>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</si>
  <si>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</si>
  <si>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</si>
  <si>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</si>
  <si>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</si>
  <si>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</si>
  <si>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</si>
  <si>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</si>
  <si>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</si>
  <si>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</si>
  <si>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</si>
  <si>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</si>
  <si>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</si>
  <si>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</si>
  <si>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</si>
  <si>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</si>
  <si>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</si>
  <si>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</si>
  <si>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</si>
  <si>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</si>
  <si>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</si>
  <si>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</si>
  <si>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</si>
  <si>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</si>
  <si>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</si>
  <si>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</si>
  <si>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</si>
  <si>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</si>
  <si>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</si>
  <si>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</si>
  <si>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</si>
  <si>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</si>
  <si>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</si>
  <si>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</si>
  <si>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</si>
  <si>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</si>
  <si>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</si>
  <si>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</si>
  <si>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</si>
  <si>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</si>
  <si>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</si>
  <si>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</si>
  <si>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</si>
  <si>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</si>
  <si>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</si>
  <si>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</si>
  <si>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</si>
  <si>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</si>
  <si>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</si>
  <si>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</si>
  <si>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</si>
  <si>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</si>
  <si>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</si>
  <si>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</si>
  <si>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</si>
  <si>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</si>
  <si>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</si>
  <si>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</si>
  <si>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</si>
  <si>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</si>
  <si>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</si>
  <si>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</si>
  <si>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</si>
  <si>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</si>
  <si>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</si>
  <si>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</si>
  <si>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</si>
  <si>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</si>
  <si>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</si>
  <si>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</si>
  <si>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</si>
  <si>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</si>
  <si>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</si>
  <si>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</si>
  <si>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</si>
  <si>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</si>
  <si>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</si>
  <si>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</si>
  <si>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</si>
  <si>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</si>
  <si>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</si>
  <si>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</si>
  <si>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</si>
  <si>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</si>
  <si>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</si>
  <si>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</si>
  <si>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</si>
  <si>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</si>
  <si>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</si>
  <si>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 xml:space="preserve">Агуши </t>
  </si>
  <si>
    <t>Галип</t>
  </si>
  <si>
    <t>Кристина</t>
  </si>
  <si>
    <t>Бабић</t>
  </si>
  <si>
    <t>Предраг</t>
  </si>
  <si>
    <t>Ђорђевић</t>
  </si>
  <si>
    <t>Весна</t>
  </si>
  <si>
    <t>Жикић</t>
  </si>
  <si>
    <t>Драгана</t>
  </si>
  <si>
    <t>Ибрић</t>
  </si>
  <si>
    <t>Стефан</t>
  </si>
  <si>
    <t>Јеремић</t>
  </si>
  <si>
    <t>Никола</t>
  </si>
  <si>
    <t>Јовановић</t>
  </si>
  <si>
    <t>Игор</t>
  </si>
  <si>
    <t>Камберовић</t>
  </si>
  <si>
    <t>Светлана</t>
  </si>
  <si>
    <t>Косовић</t>
  </si>
  <si>
    <t>Јелена</t>
  </si>
  <si>
    <t>Лазовић</t>
  </si>
  <si>
    <t>Бобан</t>
  </si>
  <si>
    <t>Марковић</t>
  </si>
  <si>
    <t>Александра</t>
  </si>
  <si>
    <t>Милановић</t>
  </si>
  <si>
    <t>Немања</t>
  </si>
  <si>
    <t>Милошевић</t>
  </si>
  <si>
    <t>Катарина</t>
  </si>
  <si>
    <t>Орловић</t>
  </si>
  <si>
    <t>Саша</t>
  </si>
  <si>
    <t>Андрејић</t>
  </si>
  <si>
    <t>Панчић</t>
  </si>
  <si>
    <t>Тијана</t>
  </si>
  <si>
    <t>Пиперин</t>
  </si>
  <si>
    <t>Мирјана</t>
  </si>
  <si>
    <t>Ристић</t>
  </si>
  <si>
    <t>Урош</t>
  </si>
  <si>
    <t>Стефановић</t>
  </si>
  <si>
    <t>Цвијановић</t>
  </si>
  <si>
    <t>Мухамет</t>
  </si>
  <si>
    <t>24.12.</t>
  </si>
  <si>
    <t>Београд</t>
  </si>
  <si>
    <t>Савски венац</t>
  </si>
  <si>
    <t>Република Србија</t>
  </si>
  <si>
    <t>трећи</t>
  </si>
  <si>
    <t>први</t>
  </si>
  <si>
    <t>Ђокица</t>
  </si>
  <si>
    <t>16.11.</t>
  </si>
  <si>
    <t>Душко</t>
  </si>
  <si>
    <t>29.05.</t>
  </si>
  <si>
    <t>Зоран</t>
  </si>
  <si>
    <t>13.10.</t>
  </si>
  <si>
    <t>12.05.</t>
  </si>
  <si>
    <t>Звездара</t>
  </si>
  <si>
    <t>Слободан</t>
  </si>
  <si>
    <t>18.03.</t>
  </si>
  <si>
    <t>Небојша</t>
  </si>
  <si>
    <t>31.03.</t>
  </si>
  <si>
    <t>22.09.</t>
  </si>
  <si>
    <t>Оливера</t>
  </si>
  <si>
    <t>07.10.</t>
  </si>
  <si>
    <t>Здравко</t>
  </si>
  <si>
    <t>02.09.</t>
  </si>
  <si>
    <t>Врање</t>
  </si>
  <si>
    <t>21.05.</t>
  </si>
  <si>
    <t>Пећ</t>
  </si>
  <si>
    <t>Ненад</t>
  </si>
  <si>
    <t>16.05.</t>
  </si>
  <si>
    <t>Андрија</t>
  </si>
  <si>
    <t>05.03.</t>
  </si>
  <si>
    <t>Михаило</t>
  </si>
  <si>
    <t>02.05.</t>
  </si>
  <si>
    <t>Драган</t>
  </si>
  <si>
    <t>11.02.</t>
  </si>
  <si>
    <t>Панчево</t>
  </si>
  <si>
    <t>Горан</t>
  </si>
  <si>
    <t>28.01.</t>
  </si>
  <si>
    <t>Марко</t>
  </si>
  <si>
    <t>03.05.</t>
  </si>
  <si>
    <t>Земун</t>
  </si>
  <si>
    <t>Александар</t>
  </si>
  <si>
    <t>04.08.</t>
  </si>
  <si>
    <t>27.01.</t>
  </si>
  <si>
    <t>Никица</t>
  </si>
  <si>
    <t>16.03.</t>
  </si>
  <si>
    <t>Српски језик и књижевност</t>
  </si>
  <si>
    <t>Енглески језик</t>
  </si>
  <si>
    <t>Физичко васпитанје</t>
  </si>
  <si>
    <t>Математика</t>
  </si>
  <si>
    <t>Екологија и заштита животне средине</t>
  </si>
  <si>
    <t>Географија</t>
  </si>
  <si>
    <t>Социологија са правима грађана</t>
  </si>
  <si>
    <t>Комерцијално познавање робр</t>
  </si>
  <si>
    <t>Набавка и физичка дистрибуција</t>
  </si>
  <si>
    <t>Психологија потрошача</t>
  </si>
  <si>
    <t>Предузетништво</t>
  </si>
  <si>
    <t>Немачки језик</t>
  </si>
  <si>
    <t>Практична настава</t>
  </si>
  <si>
    <t>истиче се</t>
  </si>
  <si>
    <t>задовољава</t>
  </si>
  <si>
    <t>успешан</t>
  </si>
  <si>
    <t>0110814</t>
  </si>
  <si>
    <t>0310814</t>
  </si>
  <si>
    <t>0410814</t>
  </si>
  <si>
    <t>0910814</t>
  </si>
  <si>
    <t>1010814</t>
  </si>
  <si>
    <t>1110814</t>
  </si>
  <si>
    <t>1210814</t>
  </si>
  <si>
    <t>1310814</t>
  </si>
  <si>
    <t>1410814</t>
  </si>
  <si>
    <t>1610814</t>
  </si>
  <si>
    <t>1810814</t>
  </si>
  <si>
    <t>2010814</t>
  </si>
  <si>
    <t>2110814</t>
  </si>
  <si>
    <t>2310814</t>
  </si>
  <si>
    <t>2410814</t>
  </si>
  <si>
    <t>2510814</t>
  </si>
  <si>
    <t>2610814</t>
  </si>
  <si>
    <t>2710814</t>
  </si>
  <si>
    <t>2810814</t>
  </si>
  <si>
    <t>3110814</t>
  </si>
  <si>
    <t>добар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</si>
</sst>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W4" sqref="W4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236</v>
      </c>
      <c r="E2" s="19" t="s">
        <v>237</v>
      </c>
      <c r="F2" s="19" t="s">
        <v>238</v>
      </c>
      <c r="G2" s="19" t="s">
        <v>239</v>
      </c>
      <c r="H2" s="19" t="s">
        <v>240</v>
      </c>
      <c r="I2" s="19" t="s">
        <v>241</v>
      </c>
      <c r="J2" s="19" t="s">
        <v>242</v>
      </c>
      <c r="K2" s="19" t="s">
        <v>243</v>
      </c>
      <c r="L2" s="20" t="s">
        <v>244</v>
      </c>
      <c r="M2" s="20" t="s">
        <v>245</v>
      </c>
      <c r="N2" s="20" t="s">
        <v>246</v>
      </c>
      <c r="O2" s="20" t="s">
        <v>248</v>
      </c>
      <c r="P2" s="20" t="s">
        <v>247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/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>
      <c r="A3" s="111">
        <v>1</v>
      </c>
      <c r="B3" s="22" t="s">
        <v>152</v>
      </c>
      <c r="C3" s="23" t="s">
        <v>153</v>
      </c>
      <c r="D3" s="24">
        <v>2</v>
      </c>
      <c r="E3" s="16">
        <v>2</v>
      </c>
      <c r="F3" s="16">
        <v>4</v>
      </c>
      <c r="G3" s="16">
        <v>2</v>
      </c>
      <c r="H3" s="16">
        <v>3</v>
      </c>
      <c r="I3" s="16">
        <v>2</v>
      </c>
      <c r="J3" s="16">
        <v>3</v>
      </c>
      <c r="K3" s="16">
        <v>2</v>
      </c>
      <c r="L3" s="30">
        <v>3</v>
      </c>
      <c r="M3" s="25">
        <v>2</v>
      </c>
      <c r="N3" s="25">
        <v>2</v>
      </c>
      <c r="O3" s="25">
        <v>3</v>
      </c>
      <c r="P3" s="25">
        <v>5</v>
      </c>
      <c r="Q3" s="25"/>
      <c r="R3" s="25"/>
      <c r="S3" s="25"/>
      <c r="T3" s="25"/>
      <c r="U3" s="25"/>
      <c r="V3" s="25"/>
      <c r="W3" s="26" t="s">
        <v>272</v>
      </c>
      <c r="X3" s="26"/>
      <c r="Y3" s="17">
        <v>4</v>
      </c>
      <c r="Z3" s="39">
        <v>181</v>
      </c>
      <c r="AA3" s="22">
        <v>11</v>
      </c>
      <c r="AB3" s="43">
        <f>SUM(Z3:AA3)</f>
        <v>192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>
        <f>IF(AD3=" ",IF(AC3=" ",IF(Y3=0," ",AVERAGE(D3:V3,Y3)),1),0)</f>
        <v>2.7857142857142856</v>
      </c>
      <c r="AF3" s="45" t="str">
        <f>IF(AE3=" "," ",IF(AE3&gt;=4.5,"Одличан",IF(AE3&gt;=3.5,"Врло добар",IF(AE3&gt;=2.5,"Добар",IF(AE3&gt;=1.5,"Довољан",IF(AE3&gt;=1,"Недовољан","Неоцењен"))))))</f>
        <v>Добар</v>
      </c>
      <c r="AH3" t="str">
        <f>IF(AD3=" ",AC3,0)</f>
        <v xml:space="preserve"> </v>
      </c>
    </row>
    <row r="4" spans="1:36">
      <c r="A4" s="117">
        <v>2</v>
      </c>
      <c r="B4" s="27" t="s">
        <v>181</v>
      </c>
      <c r="C4" s="28" t="s">
        <v>154</v>
      </c>
      <c r="D4" s="29">
        <v>3</v>
      </c>
      <c r="E4" s="30">
        <v>2</v>
      </c>
      <c r="F4" s="30">
        <v>4</v>
      </c>
      <c r="G4" s="30">
        <v>2</v>
      </c>
      <c r="H4" s="30">
        <v>3</v>
      </c>
      <c r="I4" s="30">
        <v>2</v>
      </c>
      <c r="J4" s="30">
        <v>5</v>
      </c>
      <c r="K4" s="30">
        <v>2</v>
      </c>
      <c r="L4" s="30">
        <v>2</v>
      </c>
      <c r="M4" s="30">
        <v>3</v>
      </c>
      <c r="N4" s="30">
        <v>3</v>
      </c>
      <c r="O4" s="30">
        <v>4</v>
      </c>
      <c r="P4" s="30">
        <v>5</v>
      </c>
      <c r="Q4" s="30"/>
      <c r="R4" s="30"/>
      <c r="S4" s="30"/>
      <c r="T4" s="30"/>
      <c r="U4" s="30"/>
      <c r="V4" s="30"/>
      <c r="W4" s="15" t="s">
        <v>249</v>
      </c>
      <c r="X4" s="15"/>
      <c r="Y4" s="31">
        <v>3</v>
      </c>
      <c r="Z4" s="40">
        <v>101</v>
      </c>
      <c r="AA4" s="27">
        <v>16</v>
      </c>
      <c r="AB4" s="47">
        <f t="shared" ref="AB4:AB42" si="0">SUM(Z4:AA4)</f>
        <v>117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>
        <f t="shared" ref="AE4:AE42" si="3">IF(AD4=" ",IF(AC4=" ",IF(Y4=0," ",AVERAGE(D4:V4,Y4)),1),0)</f>
        <v>3.0714285714285716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>Добар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155</v>
      </c>
      <c r="C5" s="28" t="s">
        <v>156</v>
      </c>
      <c r="D5" s="29">
        <v>5</v>
      </c>
      <c r="E5" s="30">
        <v>3</v>
      </c>
      <c r="F5" s="30">
        <v>5</v>
      </c>
      <c r="G5" s="30">
        <v>4</v>
      </c>
      <c r="H5" s="30">
        <v>5</v>
      </c>
      <c r="I5" s="30">
        <v>3</v>
      </c>
      <c r="J5" s="30">
        <v>4</v>
      </c>
      <c r="K5" s="30">
        <v>5</v>
      </c>
      <c r="L5" s="30">
        <v>5</v>
      </c>
      <c r="M5" s="30">
        <v>4</v>
      </c>
      <c r="N5" s="30">
        <v>5</v>
      </c>
      <c r="O5" s="30">
        <v>5</v>
      </c>
      <c r="P5" s="30">
        <v>5</v>
      </c>
      <c r="Q5" s="30"/>
      <c r="R5" s="30"/>
      <c r="S5" s="30"/>
      <c r="T5" s="30"/>
      <c r="U5" s="30"/>
      <c r="V5" s="30"/>
      <c r="W5" s="15" t="s">
        <v>249</v>
      </c>
      <c r="X5" s="15"/>
      <c r="Y5" s="31">
        <v>5</v>
      </c>
      <c r="Z5" s="40">
        <v>82</v>
      </c>
      <c r="AA5" s="27"/>
      <c r="AB5" s="47">
        <f t="shared" si="0"/>
        <v>82</v>
      </c>
      <c r="AC5" s="48" t="str">
        <f t="shared" si="1"/>
        <v xml:space="preserve"> </v>
      </c>
      <c r="AD5" s="49" t="str">
        <f t="shared" si="2"/>
        <v xml:space="preserve"> </v>
      </c>
      <c r="AE5" s="50">
        <f t="shared" si="3"/>
        <v>4.5</v>
      </c>
      <c r="AF5" s="49" t="str">
        <f t="shared" si="4"/>
        <v>Одличан</v>
      </c>
      <c r="AH5" t="str">
        <f t="shared" si="5"/>
        <v xml:space="preserve"> </v>
      </c>
    </row>
    <row r="6" spans="1:36">
      <c r="A6" s="117">
        <v>4</v>
      </c>
      <c r="B6" s="27" t="s">
        <v>157</v>
      </c>
      <c r="C6" s="28" t="s">
        <v>158</v>
      </c>
      <c r="D6" s="29">
        <v>3</v>
      </c>
      <c r="E6" s="30">
        <v>3</v>
      </c>
      <c r="F6" s="30">
        <v>4</v>
      </c>
      <c r="G6" s="30">
        <v>3</v>
      </c>
      <c r="H6" s="30">
        <v>3</v>
      </c>
      <c r="I6" s="30">
        <v>3</v>
      </c>
      <c r="J6" s="30">
        <v>4</v>
      </c>
      <c r="K6" s="30">
        <v>4</v>
      </c>
      <c r="L6" s="30">
        <v>3</v>
      </c>
      <c r="M6" s="30">
        <v>2</v>
      </c>
      <c r="N6" s="30">
        <v>4</v>
      </c>
      <c r="O6" s="30">
        <v>3</v>
      </c>
      <c r="P6" s="30">
        <v>5</v>
      </c>
      <c r="Q6" s="30"/>
      <c r="R6" s="30"/>
      <c r="S6" s="30"/>
      <c r="T6" s="30"/>
      <c r="U6" s="30"/>
      <c r="V6" s="30"/>
      <c r="W6" s="15" t="s">
        <v>250</v>
      </c>
      <c r="X6" s="15"/>
      <c r="Y6" s="31">
        <v>4</v>
      </c>
      <c r="Z6" s="40">
        <v>357</v>
      </c>
      <c r="AA6" s="27">
        <v>12</v>
      </c>
      <c r="AB6" s="47">
        <f t="shared" si="0"/>
        <v>369</v>
      </c>
      <c r="AC6" s="48" t="str">
        <f t="shared" si="1"/>
        <v xml:space="preserve"> </v>
      </c>
      <c r="AD6" s="49" t="str">
        <f t="shared" si="2"/>
        <v xml:space="preserve"> </v>
      </c>
      <c r="AE6" s="50">
        <f t="shared" si="3"/>
        <v>3.4285714285714284</v>
      </c>
      <c r="AF6" s="49" t="str">
        <f t="shared" si="4"/>
        <v>Добар</v>
      </c>
      <c r="AH6" t="str">
        <f t="shared" si="5"/>
        <v xml:space="preserve"> </v>
      </c>
    </row>
    <row r="7" spans="1:36">
      <c r="A7" s="117">
        <v>5</v>
      </c>
      <c r="B7" s="27" t="s">
        <v>159</v>
      </c>
      <c r="C7" s="28" t="s">
        <v>160</v>
      </c>
      <c r="D7" s="29">
        <v>3</v>
      </c>
      <c r="E7" s="30">
        <v>3</v>
      </c>
      <c r="F7" s="30">
        <v>4</v>
      </c>
      <c r="G7" s="30">
        <v>4</v>
      </c>
      <c r="H7" s="30">
        <v>2</v>
      </c>
      <c r="I7" s="30">
        <v>2</v>
      </c>
      <c r="J7" s="30">
        <v>5</v>
      </c>
      <c r="K7" s="30">
        <v>3</v>
      </c>
      <c r="L7" s="30">
        <v>4</v>
      </c>
      <c r="M7" s="30">
        <v>3</v>
      </c>
      <c r="N7" s="30">
        <v>4</v>
      </c>
      <c r="O7" s="30">
        <v>3</v>
      </c>
      <c r="P7" s="30">
        <v>5</v>
      </c>
      <c r="Q7" s="30"/>
      <c r="R7" s="30"/>
      <c r="S7" s="30"/>
      <c r="T7" s="30"/>
      <c r="U7" s="30"/>
      <c r="V7" s="30"/>
      <c r="W7" s="15" t="s">
        <v>250</v>
      </c>
      <c r="X7" s="15"/>
      <c r="Y7" s="31">
        <v>4</v>
      </c>
      <c r="Z7" s="40">
        <v>363</v>
      </c>
      <c r="AA7" s="27">
        <v>11</v>
      </c>
      <c r="AB7" s="49">
        <f t="shared" si="0"/>
        <v>374</v>
      </c>
      <c r="AC7" s="48" t="str">
        <f t="shared" si="1"/>
        <v xml:space="preserve"> </v>
      </c>
      <c r="AD7" s="49" t="str">
        <f t="shared" si="2"/>
        <v xml:space="preserve"> </v>
      </c>
      <c r="AE7" s="50">
        <f>IF(AD7=" ",IF(AC7=" ",IF(Y7=0," ",AVERAGE(D7:V7,Y7)),1),0)</f>
        <v>3.5</v>
      </c>
      <c r="AF7" s="49" t="str">
        <f t="shared" si="4"/>
        <v>Врло добар</v>
      </c>
      <c r="AH7" t="str">
        <f t="shared" si="5"/>
        <v xml:space="preserve"> </v>
      </c>
    </row>
    <row r="8" spans="1:36">
      <c r="A8" s="117">
        <v>6</v>
      </c>
      <c r="B8" s="27" t="s">
        <v>161</v>
      </c>
      <c r="C8" s="28" t="s">
        <v>162</v>
      </c>
      <c r="D8" s="29">
        <v>3</v>
      </c>
      <c r="E8" s="30">
        <v>2</v>
      </c>
      <c r="F8" s="30">
        <v>4</v>
      </c>
      <c r="G8" s="30">
        <v>2</v>
      </c>
      <c r="H8" s="30">
        <v>2</v>
      </c>
      <c r="I8" s="30">
        <v>2</v>
      </c>
      <c r="J8" s="30">
        <v>2</v>
      </c>
      <c r="K8" s="30">
        <v>3</v>
      </c>
      <c r="L8" s="30">
        <v>3</v>
      </c>
      <c r="M8" s="30">
        <v>2</v>
      </c>
      <c r="N8" s="30">
        <v>3</v>
      </c>
      <c r="O8" s="30">
        <v>2</v>
      </c>
      <c r="P8" s="30">
        <v>3</v>
      </c>
      <c r="Q8" s="30"/>
      <c r="R8" s="30"/>
      <c r="S8" s="30"/>
      <c r="T8" s="30"/>
      <c r="U8" s="30"/>
      <c r="V8" s="30"/>
      <c r="W8" s="15"/>
      <c r="X8" s="15" t="s">
        <v>251</v>
      </c>
      <c r="Y8" s="31">
        <v>3</v>
      </c>
      <c r="Z8" s="40">
        <v>269</v>
      </c>
      <c r="AA8" s="27">
        <v>16</v>
      </c>
      <c r="AB8" s="51">
        <f t="shared" si="0"/>
        <v>285</v>
      </c>
      <c r="AC8" s="48" t="str">
        <f t="shared" si="1"/>
        <v xml:space="preserve"> </v>
      </c>
      <c r="AD8" s="49" t="str">
        <f t="shared" si="2"/>
        <v xml:space="preserve"> </v>
      </c>
      <c r="AE8" s="50">
        <f t="shared" si="3"/>
        <v>2.5714285714285716</v>
      </c>
      <c r="AF8" s="49" t="str">
        <f t="shared" si="4"/>
        <v>Добар</v>
      </c>
      <c r="AH8" t="str">
        <f t="shared" si="5"/>
        <v xml:space="preserve"> </v>
      </c>
    </row>
    <row r="9" spans="1:36">
      <c r="A9" s="117">
        <v>7</v>
      </c>
      <c r="B9" s="27" t="s">
        <v>163</v>
      </c>
      <c r="C9" s="28" t="s">
        <v>164</v>
      </c>
      <c r="D9" s="29">
        <v>2</v>
      </c>
      <c r="E9" s="30">
        <v>4</v>
      </c>
      <c r="F9" s="30">
        <v>4</v>
      </c>
      <c r="G9" s="30">
        <v>2</v>
      </c>
      <c r="H9" s="30">
        <v>3</v>
      </c>
      <c r="I9" s="30">
        <v>2</v>
      </c>
      <c r="J9" s="30">
        <v>2</v>
      </c>
      <c r="K9" s="30">
        <v>3</v>
      </c>
      <c r="L9" s="30">
        <v>2</v>
      </c>
      <c r="M9" s="30">
        <v>2</v>
      </c>
      <c r="N9" s="30">
        <v>3</v>
      </c>
      <c r="O9" s="30">
        <v>3</v>
      </c>
      <c r="P9" s="30">
        <v>4</v>
      </c>
      <c r="Q9" s="30"/>
      <c r="R9" s="30"/>
      <c r="S9" s="30"/>
      <c r="T9" s="30"/>
      <c r="U9" s="30"/>
      <c r="V9" s="30"/>
      <c r="W9" s="15" t="s">
        <v>250</v>
      </c>
      <c r="X9" s="15"/>
      <c r="Y9" s="31">
        <v>3</v>
      </c>
      <c r="Z9" s="40">
        <v>233</v>
      </c>
      <c r="AA9" s="27">
        <v>17</v>
      </c>
      <c r="AB9" s="47">
        <f t="shared" si="0"/>
        <v>250</v>
      </c>
      <c r="AC9" s="48" t="str">
        <f t="shared" si="1"/>
        <v xml:space="preserve"> </v>
      </c>
      <c r="AD9" s="49" t="str">
        <f t="shared" si="2"/>
        <v xml:space="preserve"> </v>
      </c>
      <c r="AE9" s="50">
        <f t="shared" si="3"/>
        <v>2.7857142857142856</v>
      </c>
      <c r="AF9" s="49" t="str">
        <f t="shared" si="4"/>
        <v>Добар</v>
      </c>
      <c r="AH9" t="str">
        <f t="shared" si="5"/>
        <v xml:space="preserve"> </v>
      </c>
    </row>
    <row r="10" spans="1:36">
      <c r="A10" s="117">
        <v>8</v>
      </c>
      <c r="B10" s="27" t="s">
        <v>165</v>
      </c>
      <c r="C10" s="28" t="s">
        <v>166</v>
      </c>
      <c r="D10" s="29">
        <v>2</v>
      </c>
      <c r="E10" s="30">
        <v>3</v>
      </c>
      <c r="F10" s="30">
        <v>4</v>
      </c>
      <c r="G10" s="30">
        <v>2</v>
      </c>
      <c r="H10" s="30">
        <v>3</v>
      </c>
      <c r="I10" s="30">
        <v>2</v>
      </c>
      <c r="J10" s="30">
        <v>3</v>
      </c>
      <c r="K10" s="30">
        <v>2</v>
      </c>
      <c r="L10" s="30">
        <v>2</v>
      </c>
      <c r="M10" s="30">
        <v>2</v>
      </c>
      <c r="N10" s="30">
        <v>2</v>
      </c>
      <c r="O10" s="30">
        <v>3</v>
      </c>
      <c r="P10" s="30">
        <v>4</v>
      </c>
      <c r="Q10" s="30"/>
      <c r="R10" s="30"/>
      <c r="S10" s="30"/>
      <c r="T10" s="30"/>
      <c r="U10" s="30"/>
      <c r="V10" s="30"/>
      <c r="W10" s="15" t="s">
        <v>249</v>
      </c>
      <c r="X10" s="15"/>
      <c r="Y10" s="31">
        <v>3</v>
      </c>
      <c r="Z10" s="40">
        <v>334</v>
      </c>
      <c r="AA10" s="27">
        <v>18</v>
      </c>
      <c r="AB10" s="47">
        <f t="shared" si="0"/>
        <v>352</v>
      </c>
      <c r="AC10" s="48" t="str">
        <f t="shared" si="1"/>
        <v xml:space="preserve"> </v>
      </c>
      <c r="AD10" s="49" t="str">
        <f t="shared" si="2"/>
        <v xml:space="preserve"> </v>
      </c>
      <c r="AE10" s="50">
        <f t="shared" si="3"/>
        <v>2.6428571428571428</v>
      </c>
      <c r="AF10" s="49" t="str">
        <f t="shared" si="4"/>
        <v>Добар</v>
      </c>
      <c r="AH10" t="str">
        <f t="shared" si="5"/>
        <v xml:space="preserve"> </v>
      </c>
    </row>
    <row r="11" spans="1:36">
      <c r="A11" s="117">
        <v>9</v>
      </c>
      <c r="B11" s="27" t="s">
        <v>167</v>
      </c>
      <c r="C11" s="28" t="s">
        <v>168</v>
      </c>
      <c r="D11" s="29">
        <v>5</v>
      </c>
      <c r="E11" s="30">
        <v>3</v>
      </c>
      <c r="F11" s="30">
        <v>5</v>
      </c>
      <c r="G11" s="30">
        <v>5</v>
      </c>
      <c r="H11" s="30">
        <v>4</v>
      </c>
      <c r="I11" s="30">
        <v>4</v>
      </c>
      <c r="J11" s="30">
        <v>5</v>
      </c>
      <c r="K11" s="30">
        <v>5</v>
      </c>
      <c r="L11" s="30">
        <v>5</v>
      </c>
      <c r="M11" s="30">
        <v>5</v>
      </c>
      <c r="N11" s="30">
        <v>5</v>
      </c>
      <c r="O11" s="30">
        <v>5</v>
      </c>
      <c r="P11" s="30">
        <v>5</v>
      </c>
      <c r="Q11" s="30"/>
      <c r="R11" s="30"/>
      <c r="S11" s="30"/>
      <c r="T11" s="30"/>
      <c r="U11" s="30"/>
      <c r="V11" s="30"/>
      <c r="W11" s="15" t="s">
        <v>249</v>
      </c>
      <c r="X11" s="15"/>
      <c r="Y11" s="31">
        <v>4</v>
      </c>
      <c r="Z11" s="40">
        <v>103</v>
      </c>
      <c r="AA11" s="27">
        <v>9</v>
      </c>
      <c r="AB11" s="47">
        <f t="shared" si="0"/>
        <v>112</v>
      </c>
      <c r="AC11" s="48" t="str">
        <f t="shared" si="1"/>
        <v xml:space="preserve"> </v>
      </c>
      <c r="AD11" s="49" t="str">
        <f t="shared" si="2"/>
        <v xml:space="preserve"> </v>
      </c>
      <c r="AE11" s="50">
        <f t="shared" si="3"/>
        <v>4.6428571428571432</v>
      </c>
      <c r="AF11" s="49" t="str">
        <f t="shared" si="4"/>
        <v>Одличан</v>
      </c>
      <c r="AH11" t="str">
        <f t="shared" si="5"/>
        <v xml:space="preserve"> </v>
      </c>
    </row>
    <row r="12" spans="1:36">
      <c r="A12" s="117">
        <v>10</v>
      </c>
      <c r="B12" s="27" t="s">
        <v>169</v>
      </c>
      <c r="C12" s="28" t="s">
        <v>170</v>
      </c>
      <c r="D12" s="29">
        <v>4</v>
      </c>
      <c r="E12" s="30">
        <v>2</v>
      </c>
      <c r="F12" s="30">
        <v>5</v>
      </c>
      <c r="G12" s="30">
        <v>5</v>
      </c>
      <c r="H12" s="30">
        <v>2</v>
      </c>
      <c r="I12" s="30">
        <v>3</v>
      </c>
      <c r="J12" s="30">
        <v>3</v>
      </c>
      <c r="K12" s="30">
        <v>5</v>
      </c>
      <c r="L12" s="30">
        <v>5</v>
      </c>
      <c r="M12" s="30">
        <v>5</v>
      </c>
      <c r="N12" s="30">
        <v>5</v>
      </c>
      <c r="O12" s="30">
        <v>5</v>
      </c>
      <c r="P12" s="30">
        <v>5</v>
      </c>
      <c r="Q12" s="30"/>
      <c r="R12" s="30"/>
      <c r="S12" s="30"/>
      <c r="T12" s="30"/>
      <c r="U12" s="30"/>
      <c r="V12" s="30"/>
      <c r="W12" s="15" t="s">
        <v>249</v>
      </c>
      <c r="X12" s="15"/>
      <c r="Y12" s="31">
        <v>5</v>
      </c>
      <c r="Z12" s="40">
        <v>97</v>
      </c>
      <c r="AA12" s="27">
        <v>5</v>
      </c>
      <c r="AB12" s="47">
        <f t="shared" si="0"/>
        <v>102</v>
      </c>
      <c r="AC12" s="48" t="str">
        <f t="shared" si="1"/>
        <v xml:space="preserve"> </v>
      </c>
      <c r="AD12" s="49" t="str">
        <f t="shared" si="2"/>
        <v xml:space="preserve"> </v>
      </c>
      <c r="AE12" s="50">
        <f t="shared" si="3"/>
        <v>4.2142857142857144</v>
      </c>
      <c r="AF12" s="49" t="str">
        <f t="shared" si="4"/>
        <v>Врло добар</v>
      </c>
      <c r="AH12" t="str">
        <f t="shared" si="5"/>
        <v xml:space="preserve"> </v>
      </c>
    </row>
    <row r="13" spans="1:36">
      <c r="A13" s="117">
        <v>11</v>
      </c>
      <c r="B13" s="27" t="s">
        <v>171</v>
      </c>
      <c r="C13" s="28" t="s">
        <v>172</v>
      </c>
      <c r="D13" s="29">
        <v>2</v>
      </c>
      <c r="E13" s="30">
        <v>2</v>
      </c>
      <c r="F13" s="30">
        <v>5</v>
      </c>
      <c r="G13" s="30">
        <v>2</v>
      </c>
      <c r="H13" s="30">
        <v>2</v>
      </c>
      <c r="I13" s="30">
        <v>3</v>
      </c>
      <c r="J13" s="30">
        <v>3</v>
      </c>
      <c r="K13" s="30">
        <v>2</v>
      </c>
      <c r="L13" s="30">
        <v>2</v>
      </c>
      <c r="M13" s="30">
        <v>2</v>
      </c>
      <c r="N13" s="30">
        <v>3</v>
      </c>
      <c r="O13" s="30">
        <v>3</v>
      </c>
      <c r="P13" s="30">
        <v>2</v>
      </c>
      <c r="Q13" s="30"/>
      <c r="R13" s="30"/>
      <c r="S13" s="30"/>
      <c r="T13" s="30"/>
      <c r="U13" s="30"/>
      <c r="V13" s="30"/>
      <c r="W13" s="15" t="s">
        <v>250</v>
      </c>
      <c r="X13" s="15"/>
      <c r="Y13" s="31">
        <v>3</v>
      </c>
      <c r="Z13" s="40">
        <v>338</v>
      </c>
      <c r="AA13" s="27">
        <v>21</v>
      </c>
      <c r="AB13" s="47">
        <f t="shared" si="0"/>
        <v>359</v>
      </c>
      <c r="AC13" s="48" t="str">
        <f t="shared" si="1"/>
        <v xml:space="preserve"> </v>
      </c>
      <c r="AD13" s="49" t="str">
        <f t="shared" si="2"/>
        <v xml:space="preserve"> </v>
      </c>
      <c r="AE13" s="50">
        <f t="shared" si="3"/>
        <v>2.5714285714285716</v>
      </c>
      <c r="AF13" s="49" t="str">
        <f t="shared" si="4"/>
        <v>Добар</v>
      </c>
      <c r="AH13" t="str">
        <f t="shared" si="5"/>
        <v xml:space="preserve"> </v>
      </c>
    </row>
    <row r="14" spans="1:36">
      <c r="A14" s="117">
        <v>12</v>
      </c>
      <c r="B14" s="27" t="s">
        <v>173</v>
      </c>
      <c r="C14" s="28" t="s">
        <v>174</v>
      </c>
      <c r="D14" s="29">
        <v>2</v>
      </c>
      <c r="E14" s="30">
        <v>2</v>
      </c>
      <c r="F14" s="30">
        <v>4</v>
      </c>
      <c r="G14" s="30">
        <v>2</v>
      </c>
      <c r="H14" s="30">
        <v>2</v>
      </c>
      <c r="I14" s="30">
        <v>2</v>
      </c>
      <c r="J14" s="30">
        <v>2</v>
      </c>
      <c r="K14" s="30">
        <v>2</v>
      </c>
      <c r="L14" s="30">
        <v>2</v>
      </c>
      <c r="M14" s="30">
        <v>2</v>
      </c>
      <c r="N14" s="30">
        <v>2</v>
      </c>
      <c r="O14" s="30">
        <v>4</v>
      </c>
      <c r="P14" s="30">
        <v>3</v>
      </c>
      <c r="Q14" s="30"/>
      <c r="R14" s="30"/>
      <c r="S14" s="30"/>
      <c r="T14" s="30"/>
      <c r="U14" s="30"/>
      <c r="V14" s="30"/>
      <c r="W14" s="15" t="s">
        <v>249</v>
      </c>
      <c r="X14" s="15"/>
      <c r="Y14" s="31">
        <v>3</v>
      </c>
      <c r="Z14" s="40">
        <v>246</v>
      </c>
      <c r="AA14" s="27">
        <v>25</v>
      </c>
      <c r="AB14" s="49">
        <f t="shared" si="0"/>
        <v>271</v>
      </c>
      <c r="AC14" s="48" t="str">
        <f t="shared" si="1"/>
        <v xml:space="preserve"> </v>
      </c>
      <c r="AD14" s="49" t="str">
        <f t="shared" si="2"/>
        <v xml:space="preserve"> </v>
      </c>
      <c r="AE14" s="52">
        <f t="shared" si="3"/>
        <v>2.4285714285714284</v>
      </c>
      <c r="AF14" s="49" t="str">
        <f t="shared" si="4"/>
        <v>Довољан</v>
      </c>
      <c r="AH14" t="str">
        <f t="shared" si="5"/>
        <v xml:space="preserve"> </v>
      </c>
    </row>
    <row r="15" spans="1:36">
      <c r="A15" s="117">
        <v>13</v>
      </c>
      <c r="B15" s="27" t="s">
        <v>175</v>
      </c>
      <c r="C15" s="28" t="s">
        <v>176</v>
      </c>
      <c r="D15" s="29">
        <v>5</v>
      </c>
      <c r="E15" s="30">
        <v>5</v>
      </c>
      <c r="F15" s="30">
        <v>5</v>
      </c>
      <c r="G15" s="30">
        <v>4</v>
      </c>
      <c r="H15" s="30">
        <v>4</v>
      </c>
      <c r="I15" s="30">
        <v>3</v>
      </c>
      <c r="J15" s="30">
        <v>3</v>
      </c>
      <c r="K15" s="30">
        <v>4</v>
      </c>
      <c r="L15" s="30">
        <v>2</v>
      </c>
      <c r="M15" s="30">
        <v>3</v>
      </c>
      <c r="N15" s="30">
        <v>4</v>
      </c>
      <c r="O15" s="30">
        <v>5</v>
      </c>
      <c r="P15" s="30">
        <v>5</v>
      </c>
      <c r="Q15" s="30"/>
      <c r="R15" s="30"/>
      <c r="S15" s="30"/>
      <c r="T15" s="30"/>
      <c r="U15" s="30"/>
      <c r="V15" s="30"/>
      <c r="W15" s="15"/>
      <c r="X15" s="15" t="s">
        <v>251</v>
      </c>
      <c r="Y15" s="31">
        <v>5</v>
      </c>
      <c r="Z15" s="40">
        <v>109</v>
      </c>
      <c r="AA15" s="27">
        <v>4</v>
      </c>
      <c r="AB15" s="49">
        <f t="shared" si="0"/>
        <v>113</v>
      </c>
      <c r="AC15" s="48" t="str">
        <f t="shared" si="1"/>
        <v xml:space="preserve"> </v>
      </c>
      <c r="AD15" s="49" t="str">
        <f t="shared" si="2"/>
        <v xml:space="preserve"> </v>
      </c>
      <c r="AE15" s="53">
        <f t="shared" si="3"/>
        <v>4.0714285714285712</v>
      </c>
      <c r="AF15" s="51" t="str">
        <f t="shared" si="4"/>
        <v>Врло добар</v>
      </c>
      <c r="AH15" t="str">
        <f t="shared" si="5"/>
        <v xml:space="preserve"> </v>
      </c>
    </row>
    <row r="16" spans="1:36">
      <c r="A16" s="117">
        <v>14</v>
      </c>
      <c r="B16" s="27" t="s">
        <v>177</v>
      </c>
      <c r="C16" s="28" t="s">
        <v>178</v>
      </c>
      <c r="D16" s="29">
        <v>5</v>
      </c>
      <c r="E16" s="30">
        <v>3</v>
      </c>
      <c r="F16" s="30">
        <v>5</v>
      </c>
      <c r="G16" s="30">
        <v>2</v>
      </c>
      <c r="H16" s="30">
        <v>2</v>
      </c>
      <c r="I16" s="30">
        <v>2</v>
      </c>
      <c r="J16" s="30">
        <v>2</v>
      </c>
      <c r="K16" s="30">
        <v>2</v>
      </c>
      <c r="L16" s="30">
        <v>3</v>
      </c>
      <c r="M16" s="30">
        <v>3</v>
      </c>
      <c r="N16" s="30">
        <v>3</v>
      </c>
      <c r="O16" s="30">
        <v>3</v>
      </c>
      <c r="P16" s="30">
        <v>5</v>
      </c>
      <c r="Q16" s="30"/>
      <c r="R16" s="30"/>
      <c r="S16" s="30"/>
      <c r="T16" s="30"/>
      <c r="U16" s="30"/>
      <c r="V16" s="30"/>
      <c r="W16" s="15" t="s">
        <v>250</v>
      </c>
      <c r="X16" s="15"/>
      <c r="Y16" s="31">
        <v>4</v>
      </c>
      <c r="Z16" s="40">
        <v>328</v>
      </c>
      <c r="AA16" s="27">
        <v>6</v>
      </c>
      <c r="AB16" s="51">
        <f t="shared" si="0"/>
        <v>334</v>
      </c>
      <c r="AC16" s="48" t="str">
        <f t="shared" si="1"/>
        <v xml:space="preserve"> </v>
      </c>
      <c r="AD16" s="49" t="str">
        <f t="shared" si="2"/>
        <v xml:space="preserve"> </v>
      </c>
      <c r="AE16" s="50">
        <f t="shared" si="3"/>
        <v>3.1428571428571428</v>
      </c>
      <c r="AF16" s="47" t="str">
        <f t="shared" si="4"/>
        <v>Добар</v>
      </c>
      <c r="AH16" t="str">
        <f t="shared" si="5"/>
        <v xml:space="preserve"> </v>
      </c>
    </row>
    <row r="17" spans="1:34">
      <c r="A17" s="117">
        <v>15</v>
      </c>
      <c r="B17" s="27" t="s">
        <v>179</v>
      </c>
      <c r="C17" s="28" t="s">
        <v>180</v>
      </c>
      <c r="D17" s="29">
        <v>3</v>
      </c>
      <c r="E17" s="30">
        <v>5</v>
      </c>
      <c r="F17" s="30">
        <v>5</v>
      </c>
      <c r="G17" s="30">
        <v>2</v>
      </c>
      <c r="H17" s="30">
        <v>3</v>
      </c>
      <c r="I17" s="30">
        <v>2</v>
      </c>
      <c r="J17" s="30">
        <v>2</v>
      </c>
      <c r="K17" s="30">
        <v>3</v>
      </c>
      <c r="L17" s="30">
        <v>3</v>
      </c>
      <c r="M17" s="30">
        <v>3</v>
      </c>
      <c r="N17" s="30">
        <v>3</v>
      </c>
      <c r="O17" s="30">
        <v>4</v>
      </c>
      <c r="P17" s="30">
        <v>4</v>
      </c>
      <c r="Q17" s="30"/>
      <c r="R17" s="30"/>
      <c r="S17" s="30"/>
      <c r="T17" s="30"/>
      <c r="U17" s="30"/>
      <c r="V17" s="30"/>
      <c r="W17" s="15"/>
      <c r="X17" s="15" t="s">
        <v>251</v>
      </c>
      <c r="Y17" s="31">
        <v>5</v>
      </c>
      <c r="Z17" s="40">
        <v>92</v>
      </c>
      <c r="AA17" s="27">
        <v>2</v>
      </c>
      <c r="AB17" s="47">
        <f t="shared" si="0"/>
        <v>94</v>
      </c>
      <c r="AC17" s="48" t="str">
        <f t="shared" si="1"/>
        <v xml:space="preserve"> </v>
      </c>
      <c r="AD17" s="49" t="str">
        <f t="shared" si="2"/>
        <v xml:space="preserve"> </v>
      </c>
      <c r="AE17" s="50">
        <f t="shared" si="3"/>
        <v>3.3571428571428572</v>
      </c>
      <c r="AF17" s="47" t="str">
        <f t="shared" si="4"/>
        <v>Добар</v>
      </c>
      <c r="AH17" t="str">
        <f t="shared" si="5"/>
        <v xml:space="preserve"> </v>
      </c>
    </row>
    <row r="18" spans="1:34">
      <c r="A18" s="117">
        <v>16</v>
      </c>
      <c r="B18" s="27" t="s">
        <v>182</v>
      </c>
      <c r="C18" s="28" t="s">
        <v>183</v>
      </c>
      <c r="D18" s="29">
        <v>3</v>
      </c>
      <c r="E18" s="30">
        <v>4</v>
      </c>
      <c r="F18" s="30">
        <v>4</v>
      </c>
      <c r="G18" s="30">
        <v>3</v>
      </c>
      <c r="H18" s="30">
        <v>2</v>
      </c>
      <c r="I18" s="30">
        <v>2</v>
      </c>
      <c r="J18" s="30">
        <v>2</v>
      </c>
      <c r="K18" s="30">
        <v>2</v>
      </c>
      <c r="L18" s="30">
        <v>2</v>
      </c>
      <c r="M18" s="30">
        <v>2</v>
      </c>
      <c r="N18" s="30">
        <v>3</v>
      </c>
      <c r="O18" s="30">
        <v>3</v>
      </c>
      <c r="P18" s="30">
        <v>3</v>
      </c>
      <c r="Q18" s="30"/>
      <c r="R18" s="30"/>
      <c r="S18" s="30"/>
      <c r="T18" s="30"/>
      <c r="U18" s="30"/>
      <c r="V18" s="30"/>
      <c r="W18" s="15"/>
      <c r="X18" s="15" t="s">
        <v>251</v>
      </c>
      <c r="Y18" s="31">
        <v>3</v>
      </c>
      <c r="Z18" s="40">
        <v>376</v>
      </c>
      <c r="AA18" s="27">
        <v>18</v>
      </c>
      <c r="AB18" s="47">
        <f t="shared" si="0"/>
        <v>394</v>
      </c>
      <c r="AC18" s="48" t="str">
        <f t="shared" si="1"/>
        <v xml:space="preserve"> </v>
      </c>
      <c r="AD18" s="49" t="str">
        <f t="shared" si="2"/>
        <v xml:space="preserve"> </v>
      </c>
      <c r="AE18" s="50">
        <f t="shared" si="3"/>
        <v>2.7142857142857144</v>
      </c>
      <c r="AF18" s="47" t="str">
        <f t="shared" si="4"/>
        <v>Добар</v>
      </c>
      <c r="AH18" t="str">
        <f t="shared" si="5"/>
        <v xml:space="preserve"> </v>
      </c>
    </row>
    <row r="19" spans="1:34">
      <c r="A19" s="117">
        <v>17</v>
      </c>
      <c r="B19" s="27" t="s">
        <v>184</v>
      </c>
      <c r="C19" s="28" t="s">
        <v>185</v>
      </c>
      <c r="D19" s="29">
        <v>2</v>
      </c>
      <c r="E19" s="30">
        <v>3</v>
      </c>
      <c r="F19" s="30">
        <v>4</v>
      </c>
      <c r="G19" s="30">
        <v>2</v>
      </c>
      <c r="H19" s="30">
        <v>2</v>
      </c>
      <c r="I19" s="30">
        <v>2</v>
      </c>
      <c r="J19" s="30">
        <v>2</v>
      </c>
      <c r="K19" s="30">
        <v>2</v>
      </c>
      <c r="L19" s="30">
        <v>2</v>
      </c>
      <c r="M19" s="30">
        <v>2</v>
      </c>
      <c r="N19" s="30">
        <v>3</v>
      </c>
      <c r="O19" s="30">
        <v>3</v>
      </c>
      <c r="P19" s="30">
        <v>3</v>
      </c>
      <c r="Q19" s="30"/>
      <c r="R19" s="30"/>
      <c r="S19" s="30"/>
      <c r="T19" s="30"/>
      <c r="U19" s="30"/>
      <c r="V19" s="30"/>
      <c r="W19" s="15"/>
      <c r="X19" s="15" t="s">
        <v>11</v>
      </c>
      <c r="Y19" s="31">
        <v>3</v>
      </c>
      <c r="Z19" s="40">
        <v>190</v>
      </c>
      <c r="AA19" s="27">
        <v>21</v>
      </c>
      <c r="AB19" s="47">
        <f t="shared" si="0"/>
        <v>211</v>
      </c>
      <c r="AC19" s="48" t="str">
        <f t="shared" si="1"/>
        <v xml:space="preserve"> </v>
      </c>
      <c r="AD19" s="49" t="str">
        <f t="shared" si="2"/>
        <v xml:space="preserve"> </v>
      </c>
      <c r="AE19" s="52">
        <f t="shared" si="3"/>
        <v>2.5</v>
      </c>
      <c r="AF19" s="47" t="str">
        <f t="shared" si="4"/>
        <v>Добар</v>
      </c>
      <c r="AH19" t="str">
        <f t="shared" si="5"/>
        <v xml:space="preserve"> </v>
      </c>
    </row>
    <row r="20" spans="1:34">
      <c r="A20" s="117">
        <v>18</v>
      </c>
      <c r="B20" s="27" t="s">
        <v>186</v>
      </c>
      <c r="C20" s="28" t="s">
        <v>187</v>
      </c>
      <c r="D20" s="29">
        <v>3</v>
      </c>
      <c r="E20" s="30">
        <v>5</v>
      </c>
      <c r="F20" s="30">
        <v>5</v>
      </c>
      <c r="G20" s="30">
        <v>3</v>
      </c>
      <c r="H20" s="30">
        <v>4</v>
      </c>
      <c r="I20" s="30">
        <v>3</v>
      </c>
      <c r="J20" s="30">
        <v>4</v>
      </c>
      <c r="K20" s="30">
        <v>5</v>
      </c>
      <c r="L20" s="30">
        <v>5</v>
      </c>
      <c r="M20" s="30">
        <v>3</v>
      </c>
      <c r="N20" s="30">
        <v>5</v>
      </c>
      <c r="O20" s="30">
        <v>4</v>
      </c>
      <c r="P20" s="30">
        <v>5</v>
      </c>
      <c r="Q20" s="30"/>
      <c r="R20" s="30"/>
      <c r="S20" s="30"/>
      <c r="T20" s="30"/>
      <c r="U20" s="30"/>
      <c r="V20" s="30"/>
      <c r="W20" s="15" t="s">
        <v>249</v>
      </c>
      <c r="X20" s="15"/>
      <c r="Y20" s="31">
        <v>5</v>
      </c>
      <c r="Z20" s="40">
        <v>263</v>
      </c>
      <c r="AA20" s="27">
        <v>2</v>
      </c>
      <c r="AB20" s="49">
        <f t="shared" si="0"/>
        <v>265</v>
      </c>
      <c r="AC20" s="48" t="str">
        <f t="shared" si="1"/>
        <v xml:space="preserve"> </v>
      </c>
      <c r="AD20" s="49" t="str">
        <f t="shared" si="2"/>
        <v xml:space="preserve"> </v>
      </c>
      <c r="AE20" s="53">
        <f t="shared" si="3"/>
        <v>4.2142857142857144</v>
      </c>
      <c r="AF20" s="47" t="str">
        <f t="shared" si="4"/>
        <v>Врло добар</v>
      </c>
      <c r="AH20" t="str">
        <f t="shared" si="5"/>
        <v xml:space="preserve"> </v>
      </c>
    </row>
    <row r="21" spans="1:34">
      <c r="A21" s="117">
        <v>19</v>
      </c>
      <c r="B21" s="27" t="s">
        <v>188</v>
      </c>
      <c r="C21" s="28" t="s">
        <v>174</v>
      </c>
      <c r="D21" s="29">
        <v>2</v>
      </c>
      <c r="E21" s="30">
        <v>2</v>
      </c>
      <c r="F21" s="30">
        <v>4</v>
      </c>
      <c r="G21" s="30">
        <v>2</v>
      </c>
      <c r="H21" s="30">
        <v>2</v>
      </c>
      <c r="I21" s="30">
        <v>2</v>
      </c>
      <c r="J21" s="30">
        <v>2</v>
      </c>
      <c r="K21" s="30">
        <v>2</v>
      </c>
      <c r="L21" s="30">
        <v>2</v>
      </c>
      <c r="M21" s="30">
        <v>2</v>
      </c>
      <c r="N21" s="30">
        <v>3</v>
      </c>
      <c r="O21" s="30">
        <v>3</v>
      </c>
      <c r="P21" s="30">
        <v>3</v>
      </c>
      <c r="Q21" s="30"/>
      <c r="R21" s="30"/>
      <c r="S21" s="30"/>
      <c r="T21" s="30"/>
      <c r="U21" s="30"/>
      <c r="V21" s="30"/>
      <c r="W21" s="15" t="s">
        <v>249</v>
      </c>
      <c r="X21" s="15"/>
      <c r="Y21" s="31">
        <v>3</v>
      </c>
      <c r="Z21" s="40">
        <v>121</v>
      </c>
      <c r="AA21" s="27">
        <v>21</v>
      </c>
      <c r="AB21" s="51">
        <f t="shared" si="0"/>
        <v>142</v>
      </c>
      <c r="AC21" s="48" t="str">
        <f t="shared" si="1"/>
        <v xml:space="preserve"> </v>
      </c>
      <c r="AD21" s="49" t="str">
        <f t="shared" si="2"/>
        <v xml:space="preserve"> </v>
      </c>
      <c r="AE21" s="50">
        <f t="shared" si="3"/>
        <v>2.4285714285714284</v>
      </c>
      <c r="AF21" s="49" t="str">
        <f t="shared" si="4"/>
        <v>Довољан</v>
      </c>
      <c r="AH21" t="str">
        <f t="shared" si="5"/>
        <v xml:space="preserve"> </v>
      </c>
    </row>
    <row r="22" spans="1:34">
      <c r="A22" s="117">
        <v>20</v>
      </c>
      <c r="B22" s="27" t="s">
        <v>189</v>
      </c>
      <c r="C22" s="28" t="s">
        <v>170</v>
      </c>
      <c r="D22" s="29">
        <v>3</v>
      </c>
      <c r="E22" s="30">
        <v>2</v>
      </c>
      <c r="F22" s="30">
        <v>5</v>
      </c>
      <c r="G22" s="30">
        <v>3</v>
      </c>
      <c r="H22" s="30">
        <v>2</v>
      </c>
      <c r="I22" s="30">
        <v>3</v>
      </c>
      <c r="J22" s="30">
        <v>2</v>
      </c>
      <c r="K22" s="30">
        <v>3</v>
      </c>
      <c r="L22" s="30">
        <v>4</v>
      </c>
      <c r="M22" s="30">
        <v>2</v>
      </c>
      <c r="N22" s="30">
        <v>4</v>
      </c>
      <c r="O22" s="30">
        <v>5</v>
      </c>
      <c r="P22" s="30">
        <v>5</v>
      </c>
      <c r="Q22" s="30"/>
      <c r="R22" s="30"/>
      <c r="S22" s="30"/>
      <c r="T22" s="30"/>
      <c r="U22" s="30"/>
      <c r="V22" s="30"/>
      <c r="W22" s="15" t="s">
        <v>249</v>
      </c>
      <c r="X22" s="15"/>
      <c r="Y22" s="31">
        <v>5</v>
      </c>
      <c r="Z22" s="40">
        <v>101</v>
      </c>
      <c r="AA22" s="27">
        <v>5</v>
      </c>
      <c r="AB22" s="47">
        <f t="shared" si="0"/>
        <v>106</v>
      </c>
      <c r="AC22" s="48" t="str">
        <f t="shared" si="1"/>
        <v xml:space="preserve"> </v>
      </c>
      <c r="AD22" s="49" t="str">
        <f t="shared" si="2"/>
        <v xml:space="preserve"> </v>
      </c>
      <c r="AE22" s="50">
        <f t="shared" si="3"/>
        <v>3.4285714285714284</v>
      </c>
      <c r="AF22" s="51" t="str">
        <f t="shared" si="4"/>
        <v>Добар</v>
      </c>
      <c r="AH22" t="str">
        <f t="shared" si="5"/>
        <v xml:space="preserve"> </v>
      </c>
    </row>
    <row r="23" spans="1:34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>
      <c r="A43" s="3"/>
      <c r="B43" s="1"/>
      <c r="Z43" s="57">
        <f>SUM(Z3:Z42)</f>
        <v>4284</v>
      </c>
      <c r="AA43" s="57">
        <f>SUM(AA3:AA42)</f>
        <v>240</v>
      </c>
      <c r="AB43" s="57">
        <f>SUM(AB3:AB42)</f>
        <v>4524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васпитанје</v>
      </c>
      <c r="F2" s="61" t="str">
        <f>'оцене ученика'!G2</f>
        <v>Математика</v>
      </c>
      <c r="G2" s="61" t="str">
        <f>'оцене ученика'!H2</f>
        <v>Екологија и заштита животне средине</v>
      </c>
      <c r="H2" s="62" t="str">
        <f>'оцене ученика'!I2</f>
        <v>Географија</v>
      </c>
      <c r="I2" s="63" t="str">
        <f>'оцене ученика'!J2</f>
        <v>Социологија са правима грађана</v>
      </c>
      <c r="J2" s="62" t="str">
        <f>'оцене ученика'!K2</f>
        <v>Комерцијално познавање робр</v>
      </c>
      <c r="K2" s="63" t="str">
        <f>'оцене ученика'!L2</f>
        <v>Набавка и физичка дистрибуција</v>
      </c>
      <c r="L2" s="64" t="str">
        <f>'оцене ученика'!M2</f>
        <v>Психологија потрошача</v>
      </c>
      <c r="M2" s="64" t="str">
        <f>'оцене ученика'!N2</f>
        <v>Предузетништво</v>
      </c>
      <c r="N2" s="64" t="str">
        <f>'оцене ученика'!O2</f>
        <v>Практична настава</v>
      </c>
      <c r="O2" s="61" t="str">
        <f>'оцене ученика'!P2</f>
        <v>Немачки језик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>
      <c r="A3" s="66" t="s">
        <v>15</v>
      </c>
      <c r="B3" s="67">
        <v>5</v>
      </c>
      <c r="C3" s="68">
        <f>COUNTIF('оцене ученика'!D$3:D$42,$B3)</f>
        <v>4</v>
      </c>
      <c r="D3" s="69">
        <f>COUNTIF('оцене ученика'!E$3:E$42,$B3)</f>
        <v>3</v>
      </c>
      <c r="E3" s="69">
        <f>COUNTIF('оцене ученика'!F$3:F$42,$B3)</f>
        <v>9</v>
      </c>
      <c r="F3" s="69">
        <f>COUNTIF('оцене ученика'!G$3:G$42,$B3)</f>
        <v>2</v>
      </c>
      <c r="G3" s="69">
        <f>COUNTIF('оцене ученика'!H$3:H$42,$B3)</f>
        <v>1</v>
      </c>
      <c r="H3" s="69">
        <f>COUNTIF('оцене ученика'!I$3:I$42,$B3)</f>
        <v>0</v>
      </c>
      <c r="I3" s="69">
        <f>COUNTIF('оцене ученика'!J$3:J$42,$B3)</f>
        <v>3</v>
      </c>
      <c r="J3" s="69">
        <f>COUNTIF('оцене ученика'!K$3:K$42,$B3)</f>
        <v>4</v>
      </c>
      <c r="K3" s="69">
        <f>COUNTIF('оцене ученика'!L$3:L$42,$B3)</f>
        <v>4</v>
      </c>
      <c r="L3" s="69">
        <f>COUNTIF('оцене ученика'!M$3:M$42,$B3)</f>
        <v>2</v>
      </c>
      <c r="M3" s="69">
        <f>COUNTIF('оцене ученика'!N$3:N$42,$B3)</f>
        <v>4</v>
      </c>
      <c r="N3" s="69">
        <f>COUNTIF('оцене ученика'!O$3:O$42,$B3)</f>
        <v>5</v>
      </c>
      <c r="O3" s="69">
        <f>COUNTIF('оцене ученика'!P$3:P$42,$B3)</f>
        <v>11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1</v>
      </c>
      <c r="D4" s="74">
        <f>COUNTIF('оцене ученика'!E$3:E$42,$B4)</f>
        <v>2</v>
      </c>
      <c r="E4" s="74">
        <f>COUNTIF('оцене ученика'!F$3:F$42,$B4)</f>
        <v>11</v>
      </c>
      <c r="F4" s="74">
        <f>COUNTIF('оцене ученика'!G$3:G$42,$B4)</f>
        <v>3</v>
      </c>
      <c r="G4" s="74">
        <f>COUNTIF('оцене ученика'!H$3:H$42,$B4)</f>
        <v>3</v>
      </c>
      <c r="H4" s="74">
        <f>COUNTIF('оцене ученика'!I$3:I$42,$B4)</f>
        <v>1</v>
      </c>
      <c r="I4" s="74">
        <f>COUNTIF('оцене ученика'!J$3:J$42,$B4)</f>
        <v>3</v>
      </c>
      <c r="J4" s="74">
        <f>COUNTIF('оцене ученика'!K$3:K$42,$B4)</f>
        <v>2</v>
      </c>
      <c r="K4" s="74">
        <f>COUNTIF('оцене ученика'!L$3:L$42,$B4)</f>
        <v>2</v>
      </c>
      <c r="L4" s="74">
        <f>COUNTIF('оцене ученика'!M$3:M$42,$B4)</f>
        <v>1</v>
      </c>
      <c r="M4" s="74">
        <f>COUNTIF('оцене ученика'!N$3:N$42,$B4)</f>
        <v>4</v>
      </c>
      <c r="N4" s="74">
        <f>COUNTIF('оцене ученика'!O$3:O$42,$B4)</f>
        <v>4</v>
      </c>
      <c r="O4" s="74">
        <f>COUNTIF('оцене ученика'!P$3:P$42,$B4)</f>
        <v>3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8</v>
      </c>
      <c r="D5" s="74">
        <f>COUNTIF('оцене ученика'!E$3:E$42,$B5)</f>
        <v>7</v>
      </c>
      <c r="E5" s="74">
        <f>COUNTIF('оцене ученика'!F$3:F$42,$B5)</f>
        <v>0</v>
      </c>
      <c r="F5" s="74">
        <f>COUNTIF('оцене ученика'!G$3:G$42,$B5)</f>
        <v>4</v>
      </c>
      <c r="G5" s="74">
        <f>COUNTIF('оцене ученика'!H$3:H$42,$B5)</f>
        <v>6</v>
      </c>
      <c r="H5" s="74">
        <f>COUNTIF('оцене ученика'!I$3:I$42,$B5)</f>
        <v>7</v>
      </c>
      <c r="I5" s="74">
        <f>COUNTIF('оцене ученика'!J$3:J$42,$B5)</f>
        <v>5</v>
      </c>
      <c r="J5" s="74">
        <f>COUNTIF('оцене ученика'!K$3:K$42,$B5)</f>
        <v>5</v>
      </c>
      <c r="K5" s="74">
        <f>COUNTIF('оцене ученика'!L$3:L$42,$B5)</f>
        <v>5</v>
      </c>
      <c r="L5" s="74">
        <f>COUNTIF('оцене ученика'!M$3:M$42,$B5)</f>
        <v>6</v>
      </c>
      <c r="M5" s="74">
        <f>COUNTIF('оцене ученика'!N$3:N$42,$B5)</f>
        <v>9</v>
      </c>
      <c r="N5" s="74">
        <f>COUNTIF('оцене ученика'!O$3:O$42,$B5)</f>
        <v>10</v>
      </c>
      <c r="O5" s="74">
        <f>COUNTIF('оцене ученика'!P$3:P$42,$B5)</f>
        <v>5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>
      <c r="A6" s="76" t="s">
        <v>17</v>
      </c>
      <c r="B6" s="77">
        <v>2</v>
      </c>
      <c r="C6" s="73">
        <f>COUNTIF('оцене ученика'!D$3:D$42,$B6)</f>
        <v>7</v>
      </c>
      <c r="D6" s="74">
        <f>COUNTIF('оцене ученика'!E$3:E$42,$B6)</f>
        <v>8</v>
      </c>
      <c r="E6" s="78">
        <f>COUNTIF('оцене ученика'!F$3:F$42,$B6)</f>
        <v>0</v>
      </c>
      <c r="F6" s="74">
        <f>COUNTIF('оцене ученика'!G$3:G$42,$B6)</f>
        <v>11</v>
      </c>
      <c r="G6" s="74">
        <f>COUNTIF('оцене ученика'!H$3:H$42,$B6)</f>
        <v>10</v>
      </c>
      <c r="H6" s="74">
        <f>COUNTIF('оцене ученика'!I$3:I$42,$B6)</f>
        <v>12</v>
      </c>
      <c r="I6" s="74">
        <f>COUNTIF('оцене ученика'!J$3:J$42,$B6)</f>
        <v>9</v>
      </c>
      <c r="J6" s="74">
        <f>COUNTIF('оцене ученика'!K$3:K$42,$B6)</f>
        <v>9</v>
      </c>
      <c r="K6" s="74">
        <f>COUNTIF('оцене ученика'!L$3:L$42,$B6)</f>
        <v>9</v>
      </c>
      <c r="L6" s="74">
        <f>COUNTIF('оцене ученика'!M$3:M$42,$B6)</f>
        <v>11</v>
      </c>
      <c r="M6" s="74">
        <f>COUNTIF('оцене ученика'!N$3:N$42,$B6)</f>
        <v>3</v>
      </c>
      <c r="N6" s="74">
        <f>COUNTIF('оцене ученика'!O$3:O$42,$B6)</f>
        <v>1</v>
      </c>
      <c r="O6" s="74">
        <f>COUNTIF('оцене ученика'!P$3:P$42,$B6)</f>
        <v>1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>
      <c r="A7" s="180" t="s">
        <v>39</v>
      </c>
      <c r="B7" s="181"/>
      <c r="C7" s="79">
        <f>SUM(C3:C6)</f>
        <v>20</v>
      </c>
      <c r="D7" s="80">
        <f t="shared" ref="D7:U7" si="0">SUM(D3:D6)</f>
        <v>20</v>
      </c>
      <c r="E7" s="81">
        <f t="shared" si="0"/>
        <v>20</v>
      </c>
      <c r="F7" s="80">
        <f t="shared" si="0"/>
        <v>20</v>
      </c>
      <c r="G7" s="80">
        <f t="shared" si="0"/>
        <v>20</v>
      </c>
      <c r="H7" s="80">
        <f t="shared" si="0"/>
        <v>20</v>
      </c>
      <c r="I7" s="80">
        <f t="shared" si="0"/>
        <v>20</v>
      </c>
      <c r="J7" s="80">
        <f t="shared" si="0"/>
        <v>20</v>
      </c>
      <c r="K7" s="80">
        <f t="shared" si="0"/>
        <v>20</v>
      </c>
      <c r="L7" s="80">
        <f t="shared" si="0"/>
        <v>20</v>
      </c>
      <c r="M7" s="80">
        <f t="shared" si="0"/>
        <v>20</v>
      </c>
      <c r="N7" s="80">
        <f t="shared" si="0"/>
        <v>20</v>
      </c>
      <c r="O7" s="80">
        <f t="shared" si="0"/>
        <v>20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>
      <c r="A10" s="182" t="s">
        <v>40</v>
      </c>
      <c r="B10" s="183"/>
      <c r="C10" s="93">
        <f>SUM(C7:C9)</f>
        <v>20</v>
      </c>
      <c r="D10" s="94">
        <f t="shared" ref="D10:U10" si="1">SUM(D7:D9)</f>
        <v>20</v>
      </c>
      <c r="E10" s="81">
        <f t="shared" si="1"/>
        <v>20</v>
      </c>
      <c r="F10" s="81">
        <f t="shared" si="1"/>
        <v>20</v>
      </c>
      <c r="G10" s="81">
        <f t="shared" si="1"/>
        <v>20</v>
      </c>
      <c r="H10" s="81">
        <f t="shared" si="1"/>
        <v>20</v>
      </c>
      <c r="I10" s="81">
        <f t="shared" si="1"/>
        <v>20</v>
      </c>
      <c r="J10" s="81">
        <f t="shared" si="1"/>
        <v>20</v>
      </c>
      <c r="K10" s="81">
        <f t="shared" si="1"/>
        <v>20</v>
      </c>
      <c r="L10" s="81">
        <f t="shared" si="1"/>
        <v>20</v>
      </c>
      <c r="M10" s="81">
        <f t="shared" si="1"/>
        <v>20</v>
      </c>
      <c r="N10" s="81">
        <f t="shared" si="1"/>
        <v>20</v>
      </c>
      <c r="O10" s="81">
        <f t="shared" si="1"/>
        <v>20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>
      <c r="A11" s="180" t="s">
        <v>41</v>
      </c>
      <c r="B11" s="181"/>
      <c r="C11" s="96">
        <f>SUM('оцене ученика'!D3:D42)/SUM(C7:C8)</f>
        <v>3.1</v>
      </c>
      <c r="D11" s="97">
        <f>SUM('оцене ученика'!E3:E42)/SUM(D7:D8)</f>
        <v>3</v>
      </c>
      <c r="E11" s="97">
        <f>SUM('оцене ученика'!F3:F42)/SUM(E7:E8)</f>
        <v>4.45</v>
      </c>
      <c r="F11" s="97">
        <f>SUM('оцене ученика'!G3:G42)/SUM(F7:F8)</f>
        <v>2.8</v>
      </c>
      <c r="G11" s="97">
        <f>SUM('оцене ученика'!H3:H42)/SUM(G7:G8)</f>
        <v>2.75</v>
      </c>
      <c r="H11" s="97">
        <f>SUM('оцене ученика'!I3:I42)/SUM(H7:H8)</f>
        <v>2.4500000000000002</v>
      </c>
      <c r="I11" s="97">
        <f>SUM('оцене ученика'!J3:J42)/SUM(I7:I8)</f>
        <v>3</v>
      </c>
      <c r="J11" s="97">
        <f>SUM('оцене ученика'!K3:K42)/SUM(J7:J8)</f>
        <v>3.05</v>
      </c>
      <c r="K11" s="97">
        <f>SUM('оцене ученика'!L3:L42)/SUM(K7:K8)</f>
        <v>3.05</v>
      </c>
      <c r="L11" s="97">
        <f>SUM('оцене ученика'!M3:M42)/SUM(L7:L8)</f>
        <v>2.7</v>
      </c>
      <c r="M11" s="97">
        <f>SUM('оцене ученика'!N3:N42)/SUM(M7:M8)</f>
        <v>3.45</v>
      </c>
      <c r="N11" s="97">
        <f>SUM('оцене ученика'!O3:O42)/SUM(N7:N8)</f>
        <v>3.65</v>
      </c>
      <c r="O11" s="97">
        <f>SUM('оцене ученика'!P3:P42)/SUM(O7:O8)</f>
        <v>4.2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>
      <c r="B4" s="105" t="s">
        <v>40</v>
      </c>
      <c r="C4" s="106">
        <f>C9+C13+C14</f>
        <v>20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6</v>
      </c>
      <c r="I4" s="192"/>
      <c r="J4" s="193"/>
      <c r="K4" s="194"/>
      <c r="L4" s="58"/>
      <c r="M4" s="58"/>
    </row>
    <row r="5" spans="2:13" ht="13.5" thickTop="1">
      <c r="B5" s="111" t="s">
        <v>15</v>
      </c>
      <c r="C5" s="112">
        <f>COUNTIF('оцене ученика'!$AF$3:$AF$42,B5)</f>
        <v>2</v>
      </c>
      <c r="D5" s="113">
        <f>C5*100/COUNT('оцене ученика'!$AE$3:$AE$42)</f>
        <v>10</v>
      </c>
      <c r="E5" s="58"/>
      <c r="F5" s="114" t="s">
        <v>28</v>
      </c>
      <c r="G5" s="115">
        <v>4</v>
      </c>
      <c r="H5" s="116">
        <f>COUNTIF('оцене ученика'!$Y$3:Y$42,G5)</f>
        <v>5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4</v>
      </c>
      <c r="D6" s="119">
        <f>C6*100/COUNT('оцене ученика'!$AE$3:$AE$42)</f>
        <v>20</v>
      </c>
      <c r="E6" s="58"/>
      <c r="F6" s="114" t="s">
        <v>29</v>
      </c>
      <c r="G6" s="115">
        <v>3</v>
      </c>
      <c r="H6" s="116">
        <f>COUNTIF('оцене ученика'!$Y$3:Y$42,G6)</f>
        <v>9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12</v>
      </c>
      <c r="D7" s="119">
        <f>C7*100/COUNT('оцене ученика'!$AE$3:$AE$42)</f>
        <v>60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>
      <c r="B8" s="117" t="s">
        <v>17</v>
      </c>
      <c r="C8" s="118">
        <f>COUNTIF('оцене ученика'!$AF$3:$AF$42,B8)</f>
        <v>2</v>
      </c>
      <c r="D8" s="119">
        <f>C8*100/COUNT('оцене ученика'!$AE$3:$AE$42)</f>
        <v>10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>
      <c r="B9" s="123" t="s">
        <v>48</v>
      </c>
      <c r="C9" s="124">
        <f>SUM(C5:C8)</f>
        <v>20</v>
      </c>
      <c r="D9" s="125">
        <f>SUM(D5:D8)</f>
        <v>100</v>
      </c>
      <c r="E9" s="58"/>
      <c r="F9" s="187"/>
      <c r="G9" s="188"/>
      <c r="H9" s="126">
        <f>SUM(H5:H8)</f>
        <v>14</v>
      </c>
      <c r="I9" s="201" t="s">
        <v>55</v>
      </c>
      <c r="J9" s="202"/>
      <c r="K9" s="203"/>
      <c r="L9" s="58"/>
      <c r="M9" s="58"/>
    </row>
    <row r="10" spans="2:13" ht="13.5" thickTop="1">
      <c r="B10" s="127" t="s">
        <v>32</v>
      </c>
      <c r="C10" s="128">
        <f>COUNTIF('оцене ученика'!$AH$3:$AH$42,1)</f>
        <v>0</v>
      </c>
      <c r="D10" s="129">
        <f>C10*100/COUNT('оцене ученика'!$AE$3:$AE$42)</f>
        <v>0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>
        <f>C11*100/COUNT('оцене ученика'!$AE$3:$AE$42)</f>
        <v>0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>
        <f>C12*100/COUNT('оцене ученика'!$AE$3:$AE$42)</f>
        <v>0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>
        <f>SUM(D10:D12)</f>
        <v>0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>
      <c r="B14" s="139" t="s">
        <v>47</v>
      </c>
      <c r="C14" s="140">
        <f>COUNTIF('оцене ученика'!$AD$3:$AD$42,"&gt;0")</f>
        <v>0</v>
      </c>
      <c r="D14" s="141">
        <f>C14*100/COUNT('оцене ученика'!$AE$3:$AE$42)</f>
        <v>0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>
      <c r="B16" s="143" t="s">
        <v>34</v>
      </c>
      <c r="C16" s="112">
        <f>COUNTIF('оцене ученика'!AD3:AD42,1)</f>
        <v>0</v>
      </c>
      <c r="D16" s="144">
        <f>C16*100/COUNT('оцене ученика'!$AE$3:$AE$42)</f>
        <v>0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>
        <f>C17*100/COUNT('оцене ученика'!$AE$3:$AE$42)</f>
        <v>0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>
      <c r="B18" s="147" t="s">
        <v>36</v>
      </c>
      <c r="C18" s="148">
        <f>COUNTIF('оцене ученика'!AD3:AD42,"&gt;2")</f>
        <v>0</v>
      </c>
      <c r="D18" s="149">
        <f>C18*100/COUNT('оцене ученика'!$AE$3:$AE$42)</f>
        <v>0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>
      <c r="B22" s="111" t="s">
        <v>5</v>
      </c>
      <c r="C22" s="112">
        <f>'оцене ученика'!Z43</f>
        <v>4284</v>
      </c>
      <c r="D22" s="113">
        <f>C22/COUNT('оцене ученика'!$AE$3:$AE$42)</f>
        <v>214.2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>
      <c r="B23" s="151" t="s">
        <v>6</v>
      </c>
      <c r="C23" s="148">
        <f>'оцене ученика'!AA43</f>
        <v>240</v>
      </c>
      <c r="D23" s="152">
        <f>C23/COUNT('оцене ученика'!$AE$3:$AE$42)</f>
        <v>12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>
      <c r="B24" s="153" t="s">
        <v>23</v>
      </c>
      <c r="C24" s="154">
        <f>SUM(C22:C23)</f>
        <v>4524</v>
      </c>
      <c r="D24" s="155">
        <f>C24/COUNT('оцене ученика'!$AE$3:$AE$42)</f>
        <v>226.2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>
      <c r="B26" s="185" t="s">
        <v>38</v>
      </c>
      <c r="C26" s="186"/>
      <c r="D26" s="155">
        <f>SUM('оцене ученика'!Y3:Y42,'оцене ученика'!D3:V42)/(SUM('страна 136'!C7:U8)+COUNT('оцене ученика'!Y3:Y42))</f>
        <v>3.25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8" sqref="B8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 xml:space="preserve">Агуши </v>
      </c>
      <c r="C2" s="156" t="str">
        <f>'оцене ученика'!C3</f>
        <v>Галип</v>
      </c>
      <c r="D2" s="158" t="s">
        <v>252</v>
      </c>
      <c r="E2" s="15" t="s">
        <v>190</v>
      </c>
      <c r="F2" s="15" t="s">
        <v>191</v>
      </c>
      <c r="G2" s="15">
        <v>1998</v>
      </c>
      <c r="H2" s="15" t="s">
        <v>192</v>
      </c>
      <c r="I2" s="15" t="s">
        <v>193</v>
      </c>
      <c r="J2" s="15" t="s">
        <v>194</v>
      </c>
      <c r="K2" s="15" t="s">
        <v>195</v>
      </c>
      <c r="L2" s="15" t="s">
        <v>196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довољан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довољан</v>
      </c>
      <c r="AA2" t="str">
        <f>IF('оцене ученика'!$F$2=0," ",'оцене ученика'!$F$2)</f>
        <v>Физичко васпитанје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врло добар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довољан</v>
      </c>
      <c r="AE2" t="str">
        <f>IF('оцене ученика'!$H$2=0," ",'оцене ученика'!$H$2)</f>
        <v>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добар</v>
      </c>
      <c r="AG2" t="str">
        <f>IF('оцене ученика'!$I$2=0," ",'оцене ученика'!$I$2)</f>
        <v>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довољан</v>
      </c>
      <c r="AI2" t="str">
        <f>IF('оцене ученика'!$J$2=0," ",'оцене ученика'!$J$2)</f>
        <v>Социологија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добар</v>
      </c>
      <c r="AK2" t="str">
        <f>IF('оцене ученика'!$K$2=0," ",'оцене ученика'!$K$2)</f>
        <v>Комерцијално познавање робр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довољан</v>
      </c>
      <c r="AM2" t="str">
        <f>IF('оцене ученика'!$L$2=0," ",'оцене ученика'!$L$2)</f>
        <v>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добар3</v>
      </c>
      <c r="AO2" t="str">
        <f>IF('оцене ученика'!$M$2=0," ",'оцене ученика'!$M$2)</f>
        <v>Психологија потрошача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довољан</v>
      </c>
      <c r="AQ2" t="str">
        <f>IF('оцене ученика'!$N$2=0," ",'оцене ученика'!$N$2)</f>
        <v>Предузетништво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довољан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добар</v>
      </c>
      <c r="AU2" t="str">
        <f>IF('оцене ученика'!$P$2=0," ",'оцене ученика'!$P$2)</f>
        <v>Немачки језик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>одличан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добар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врло добро        4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добрим</v>
      </c>
      <c r="BK2" s="10">
        <f>'оцене ученика'!AE3</f>
        <v>2.7857142857142856</v>
      </c>
      <c r="BL2" s="10">
        <f t="shared" ref="BL2:BL41" si="0">ROUND(BK2,2)</f>
        <v>2.79</v>
      </c>
      <c r="BM2" s="11">
        <f>BL2+0.001</f>
        <v>2.7909999999999999</v>
      </c>
      <c r="BN2" t="str">
        <f>LEFT(BM2,4)</f>
        <v>2.79</v>
      </c>
      <c r="BO2">
        <f>'подаци о школи за сведочанство'!$D$5</f>
        <v>1</v>
      </c>
      <c r="BP2">
        <f>IF('оцене ученика'!D3=0," ",'оцене ученика'!D3)</f>
        <v>2</v>
      </c>
      <c r="BQ2">
        <f>IF('оцене ученика'!E3=0," ",'оцене ученика'!E3)</f>
        <v>2</v>
      </c>
      <c r="BR2">
        <f>IF('оцене ученика'!F3=0," ",'оцене ученика'!F3)</f>
        <v>4</v>
      </c>
      <c r="BS2">
        <f>IF('оцене ученика'!G3=0," ",'оцене ученика'!G3)</f>
        <v>2</v>
      </c>
      <c r="BT2">
        <f>IF('оцене ученика'!H3=0," ",'оцене ученика'!H3)</f>
        <v>3</v>
      </c>
      <c r="BU2">
        <f>IF('оцене ученика'!I3=0," ",'оцене ученика'!I3)</f>
        <v>2</v>
      </c>
      <c r="BV2">
        <f>IF('оцене ученика'!J3=0," ",'оцене ученика'!J3)</f>
        <v>3</v>
      </c>
      <c r="BW2">
        <f>IF('оцене ученика'!K3=0," ",'оцене ученика'!K3)</f>
        <v>2</v>
      </c>
      <c r="BX2">
        <f>IF('оцене ученика'!L3=0," ",'оцене ученика'!L3)</f>
        <v>3</v>
      </c>
      <c r="BY2">
        <f>IF('оцене ученика'!M3=0," ",'оцене ученика'!M3)</f>
        <v>2</v>
      </c>
      <c r="BZ2">
        <f>IF('оцене ученика'!N3=0," ",'оцене ученика'!N3)</f>
        <v>2</v>
      </c>
      <c r="CA2">
        <f>IF('оцене ученика'!O3=0," ",'оцене ученика'!O3)</f>
        <v>3</v>
      </c>
      <c r="CB2">
        <f>IF('оцене ученика'!P3=0," ",'оцене ученика'!P3)</f>
        <v>5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Андрејић</v>
      </c>
      <c r="C3" s="156" t="str">
        <f>'оцене ученика'!C4</f>
        <v>Кристина</v>
      </c>
      <c r="D3" s="158" t="s">
        <v>253</v>
      </c>
      <c r="E3" s="15" t="s">
        <v>197</v>
      </c>
      <c r="F3" s="15" t="s">
        <v>198</v>
      </c>
      <c r="G3" s="15">
        <v>1999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добар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довољан</v>
      </c>
      <c r="AA3" t="str">
        <f>IF('оцене ученика'!$F$2=0," ",'оцене ученика'!$F$2)</f>
        <v>Физичко васпитанје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врло добар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довољан</v>
      </c>
      <c r="AE3" t="str">
        <f>IF('оцене ученика'!$H$2=0," ",'оцене ученика'!$H$2)</f>
        <v>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добар</v>
      </c>
      <c r="AG3" t="str">
        <f>IF('оцене ученика'!$I$2=0," ",'оцене ученика'!$I$2)</f>
        <v>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довољан</v>
      </c>
      <c r="AI3" t="str">
        <f>IF('оцене ученика'!$J$2=0," ",'оцене ученика'!$J$2)</f>
        <v>Социологија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одличан</v>
      </c>
      <c r="AK3" t="str">
        <f>IF('оцене ученика'!$K$2=0," ",'оцене ученика'!$K$2)</f>
        <v>Комерцијално познавање робр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довољан</v>
      </c>
      <c r="AM3" t="str">
        <f>IF('оцене ученика'!$L$2=0," ",'оцене ученика'!$L$2)</f>
        <v>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довољан</v>
      </c>
      <c r="AO3" t="str">
        <f>IF('оцене ученика'!$M$2=0," ",'оцене ученика'!$M$2)</f>
        <v>Психологија потрошача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добар</v>
      </c>
      <c r="AQ3" t="str">
        <f>IF('оцене ученика'!$N$2=0," ",'оцене ученика'!$N$2)</f>
        <v>Предузетништво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добар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врло добар</v>
      </c>
      <c r="AU3" t="str">
        <f>IF('оцене ученика'!$P$2=0," ",'оцене ученика'!$P$2)</f>
        <v>Немачки језик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>одличан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добро        3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добрим</v>
      </c>
      <c r="BK3" s="10">
        <f>'оцене ученика'!AE4</f>
        <v>3.0714285714285716</v>
      </c>
      <c r="BL3" s="10">
        <f t="shared" si="0"/>
        <v>3.07</v>
      </c>
      <c r="BM3" s="11">
        <f t="shared" ref="BM3:BM41" si="1">BL3+0.001</f>
        <v>3.0709999999999997</v>
      </c>
      <c r="BN3" t="str">
        <f t="shared" ref="BN3:BN41" si="2">LEFT(BM3,4)</f>
        <v>3.07</v>
      </c>
      <c r="BO3">
        <f>'подаци о школи за сведочанство'!$D$5</f>
        <v>1</v>
      </c>
      <c r="BP3">
        <f>IF('оцене ученика'!D4=0," ",'оцене ученика'!D4)</f>
        <v>3</v>
      </c>
      <c r="BQ3">
        <f>IF('оцене ученика'!E4=0," ",'оцене ученика'!E4)</f>
        <v>2</v>
      </c>
      <c r="BR3">
        <f>IF('оцене ученика'!F4=0," ",'оцене ученика'!F4)</f>
        <v>4</v>
      </c>
      <c r="BS3">
        <f>IF('оцене ученика'!G4=0," ",'оцене ученика'!G4)</f>
        <v>2</v>
      </c>
      <c r="BT3">
        <f>IF('оцене ученика'!H4=0," ",'оцене ученика'!H4)</f>
        <v>3</v>
      </c>
      <c r="BU3">
        <f>IF('оцене ученика'!I4=0," ",'оцене ученика'!I4)</f>
        <v>2</v>
      </c>
      <c r="BV3">
        <f>IF('оцене ученика'!J4=0," ",'оцене ученика'!J4)</f>
        <v>5</v>
      </c>
      <c r="BW3">
        <f>IF('оцене ученика'!K4=0," ",'оцене ученика'!K4)</f>
        <v>2</v>
      </c>
      <c r="BX3">
        <f>IF('оцене ученика'!L4=0," ",'оцене ученика'!L4)</f>
        <v>2</v>
      </c>
      <c r="BY3">
        <f>IF('оцене ученика'!M4=0," ",'оцене ученика'!M4)</f>
        <v>3</v>
      </c>
      <c r="BZ3">
        <f>IF('оцене ученика'!N4=0," ",'оцене ученика'!N4)</f>
        <v>3</v>
      </c>
      <c r="CA3">
        <f>IF('оцене ученика'!O4=0," ",'оцене ученика'!O4)</f>
        <v>4</v>
      </c>
      <c r="CB3">
        <f>IF('оцене ученика'!P4=0," ",'оцене ученика'!P4)</f>
        <v>5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Бабић</v>
      </c>
      <c r="C4" s="156" t="str">
        <f>'оцене ученика'!C5</f>
        <v>Предраг</v>
      </c>
      <c r="D4" s="158" t="s">
        <v>254</v>
      </c>
      <c r="E4" s="15" t="s">
        <v>201</v>
      </c>
      <c r="F4" s="15" t="s">
        <v>202</v>
      </c>
      <c r="G4" s="15">
        <v>1999</v>
      </c>
      <c r="H4" s="15" t="s">
        <v>192</v>
      </c>
      <c r="I4" s="15" t="s">
        <v>193</v>
      </c>
      <c r="J4" s="15" t="s">
        <v>194</v>
      </c>
      <c r="K4" s="15" t="s">
        <v>195</v>
      </c>
      <c r="L4" s="15" t="s">
        <v>196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одличан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добар</v>
      </c>
      <c r="AA4" t="str">
        <f>IF('оцене ученика'!$F$2=0," ",'оцене ученика'!$F$2)</f>
        <v>Физичко васпитанје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врло добар</v>
      </c>
      <c r="AE4" t="str">
        <f>IF('оцене ученика'!$H$2=0," ",'оцене ученика'!$H$2)</f>
        <v>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одличан</v>
      </c>
      <c r="AG4" t="str">
        <f>IF('оцене ученика'!$I$2=0," ",'оцене ученика'!$I$2)</f>
        <v>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добар</v>
      </c>
      <c r="AI4" t="str">
        <f>IF('оцене ученика'!$J$2=0," ",'оцене ученика'!$J$2)</f>
        <v>Социологија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врло добар</v>
      </c>
      <c r="AK4" t="str">
        <f>IF('оцене ученика'!$K$2=0," ",'оцене ученика'!$K$2)</f>
        <v>Комерцијално познавање робр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одличан</v>
      </c>
      <c r="AM4" t="str">
        <f>IF('оцене ученика'!$L$2=0," ",'оцене ученика'!$L$2)</f>
        <v>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одличан</v>
      </c>
      <c r="AO4" t="str">
        <f>IF('оцене ученика'!$M$2=0," ",'оцене ученика'!$M$2)</f>
        <v>Психологија потрошача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врло добар</v>
      </c>
      <c r="AQ4" t="str">
        <f>IF('оцене ученика'!$N$2=0," ",'оцене ученика'!$N$2)</f>
        <v>Предузетништво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одличан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одличан</v>
      </c>
      <c r="AU4" t="str">
        <f>IF('оцене ученика'!$P$2=0," ",'оцене ученика'!$P$2)</f>
        <v>Немачки језик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>одличан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истиче се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одличним</v>
      </c>
      <c r="BK4" s="10">
        <f>'оцене ученика'!AE5</f>
        <v>4.5</v>
      </c>
      <c r="BL4" s="10">
        <f t="shared" si="0"/>
        <v>4.5</v>
      </c>
      <c r="BM4" s="11">
        <f t="shared" si="1"/>
        <v>4.5010000000000003</v>
      </c>
      <c r="BN4" t="str">
        <f t="shared" si="2"/>
        <v>4.50</v>
      </c>
      <c r="BO4">
        <f>'подаци о школи за сведочанство'!$D$5</f>
        <v>1</v>
      </c>
      <c r="BP4">
        <f>IF('оцене ученика'!D5=0," ",'оцене ученика'!D5)</f>
        <v>5</v>
      </c>
      <c r="BQ4">
        <f>IF('оцене ученика'!E5=0," ",'оцене ученика'!E5)</f>
        <v>3</v>
      </c>
      <c r="BR4">
        <f>IF('оцене ученика'!F5=0," ",'оцене ученика'!F5)</f>
        <v>5</v>
      </c>
      <c r="BS4">
        <f>IF('оцене ученика'!G5=0," ",'оцене ученика'!G5)</f>
        <v>4</v>
      </c>
      <c r="BT4">
        <f>IF('оцене ученика'!H5=0," ",'оцене ученика'!H5)</f>
        <v>5</v>
      </c>
      <c r="BU4">
        <f>IF('оцене ученика'!I5=0," ",'оцене ученика'!I5)</f>
        <v>3</v>
      </c>
      <c r="BV4">
        <f>IF('оцене ученика'!J5=0," ",'оцене ученика'!J5)</f>
        <v>4</v>
      </c>
      <c r="BW4">
        <f>IF('оцене ученика'!K5=0," ",'оцене ученика'!K5)</f>
        <v>5</v>
      </c>
      <c r="BX4">
        <f>IF('оцене ученика'!L5=0," ",'оцене ученика'!L5)</f>
        <v>5</v>
      </c>
      <c r="BY4">
        <f>IF('оцене ученика'!M5=0," ",'оцене ученика'!M5)</f>
        <v>4</v>
      </c>
      <c r="BZ4">
        <f>IF('оцене ученика'!N5=0," ",'оцене ученика'!N5)</f>
        <v>5</v>
      </c>
      <c r="CA4">
        <f>IF('оцене ученика'!O5=0," ",'оцене ученика'!O5)</f>
        <v>5</v>
      </c>
      <c r="CB4">
        <f>IF('оцене ученика'!P5=0," ",'оцене ученика'!P5)</f>
        <v>5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Ђорђевић</v>
      </c>
      <c r="C5" s="156" t="str">
        <f>'оцене ученика'!C6</f>
        <v>Весна</v>
      </c>
      <c r="D5" s="158" t="s">
        <v>255</v>
      </c>
      <c r="E5" s="15" t="s">
        <v>199</v>
      </c>
      <c r="F5" s="15" t="s">
        <v>200</v>
      </c>
      <c r="G5" s="15">
        <v>1999</v>
      </c>
      <c r="H5" s="15" t="s">
        <v>192</v>
      </c>
      <c r="I5" s="15" t="s">
        <v>193</v>
      </c>
      <c r="J5" s="15" t="s">
        <v>194</v>
      </c>
      <c r="K5" s="15" t="s">
        <v>195</v>
      </c>
      <c r="L5" s="15" t="s">
        <v>196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добар</v>
      </c>
      <c r="AA5" t="str">
        <f>IF('оцене ученика'!$F$2=0," ",'оцене ученика'!$F$2)</f>
        <v>Физичко васпитанје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врло добар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добар</v>
      </c>
      <c r="AE5" t="str">
        <f>IF('оцене ученика'!$H$2=0," ",'оцене ученика'!$H$2)</f>
        <v>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добар</v>
      </c>
      <c r="AG5" t="str">
        <f>IF('оцене ученика'!$I$2=0," ",'оцене ученика'!$I$2)</f>
        <v>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добар</v>
      </c>
      <c r="AI5" t="str">
        <f>IF('оцене ученика'!$J$2=0," ",'оцене ученика'!$J$2)</f>
        <v>Социологија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врло добар</v>
      </c>
      <c r="AK5" t="str">
        <f>IF('оцене ученика'!$K$2=0," ",'оцене ученика'!$K$2)</f>
        <v>Комерцијално познавање робр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врло добар</v>
      </c>
      <c r="AM5" t="str">
        <f>IF('оцене ученика'!$L$2=0," ",'оцене ученика'!$L$2)</f>
        <v>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добар3</v>
      </c>
      <c r="AO5" t="str">
        <f>IF('оцене ученика'!$M$2=0," ",'оцене ученика'!$M$2)</f>
        <v>Психологија потрошача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Предузетништво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врло добар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добар</v>
      </c>
      <c r="AU5" t="str">
        <f>IF('оцене ученика'!$P$2=0," ",'оцене ученика'!$P$2)</f>
        <v>Немачки језик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>одличан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Верска настава</v>
      </c>
      <c r="BH5" t="str">
        <f>IF(BG5='оцене ученика'!$W$2,'оцене ученика'!W6,IF('подаци о ученицима'!BG5='оцене ученика'!$X$2,'оцене ученика'!X6," "))</f>
        <v>задовољава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врло добро        4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добрим</v>
      </c>
      <c r="BK5" s="10">
        <f>'оцене ученика'!AE6</f>
        <v>3.4285714285714284</v>
      </c>
      <c r="BL5" s="10">
        <f t="shared" si="0"/>
        <v>3.43</v>
      </c>
      <c r="BM5" s="11">
        <f t="shared" si="1"/>
        <v>3.431</v>
      </c>
      <c r="BN5" t="str">
        <f t="shared" si="2"/>
        <v>3.43</v>
      </c>
      <c r="BO5">
        <f>'подаци о школи за сведочанство'!$D$5</f>
        <v>1</v>
      </c>
      <c r="BP5">
        <f>IF('оцене ученика'!D6=0," ",'оцене ученика'!D6)</f>
        <v>3</v>
      </c>
      <c r="BQ5">
        <f>IF('оцене ученика'!E6=0," ",'оцене ученика'!E6)</f>
        <v>3</v>
      </c>
      <c r="BR5">
        <f>IF('оцене ученика'!F6=0," ",'оцене ученика'!F6)</f>
        <v>4</v>
      </c>
      <c r="BS5">
        <f>IF('оцене ученика'!G6=0," ",'оцене ученика'!G6)</f>
        <v>3</v>
      </c>
      <c r="BT5">
        <f>IF('оцене ученика'!H6=0," ",'оцене ученика'!H6)</f>
        <v>3</v>
      </c>
      <c r="BU5">
        <f>IF('оцене ученика'!I6=0," ",'оцене ученика'!I6)</f>
        <v>3</v>
      </c>
      <c r="BV5">
        <f>IF('оцене ученика'!J6=0," ",'оцене ученика'!J6)</f>
        <v>4</v>
      </c>
      <c r="BW5">
        <f>IF('оцене ученика'!K6=0," ",'оцене ученика'!K6)</f>
        <v>4</v>
      </c>
      <c r="BX5">
        <f>IF('оцене ученика'!L6=0," ",'оцене ученика'!L6)</f>
        <v>3</v>
      </c>
      <c r="BY5">
        <f>IF('оцене ученика'!M6=0," ",'оцене ученика'!M6)</f>
        <v>2</v>
      </c>
      <c r="BZ5">
        <f>IF('оцене ученика'!N6=0," ",'оцене ученика'!N6)</f>
        <v>4</v>
      </c>
      <c r="CA5">
        <f>IF('оцене ученика'!O6=0," ",'оцене ученика'!O6)</f>
        <v>3</v>
      </c>
      <c r="CB5">
        <f>IF('оцене ученика'!P6=0," ",'оцене ученика'!P6)</f>
        <v>5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Жикић</v>
      </c>
      <c r="C6" s="156" t="str">
        <f>'оцене ученика'!C7</f>
        <v>Драгана</v>
      </c>
      <c r="D6" s="158" t="s">
        <v>256</v>
      </c>
      <c r="E6" s="15" t="s">
        <v>180</v>
      </c>
      <c r="F6" s="15" t="s">
        <v>203</v>
      </c>
      <c r="G6" s="15">
        <v>1999</v>
      </c>
      <c r="H6" s="15" t="s">
        <v>192</v>
      </c>
      <c r="I6" s="15" t="s">
        <v>204</v>
      </c>
      <c r="J6" s="15" t="s">
        <v>194</v>
      </c>
      <c r="K6" s="15" t="s">
        <v>195</v>
      </c>
      <c r="L6" s="15" t="s">
        <v>196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добар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добар</v>
      </c>
      <c r="AA6" t="str">
        <f>IF('оцене ученика'!$F$2=0," ",'оцене ученика'!$F$2)</f>
        <v>Физичко васпитанје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врло добар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врло добар</v>
      </c>
      <c r="AE6" t="str">
        <f>IF('оцене ученика'!$H$2=0," ",'оцене ученика'!$H$2)</f>
        <v>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довољан</v>
      </c>
      <c r="AG6" t="str">
        <f>IF('оцене ученика'!$I$2=0," ",'оцене ученика'!$I$2)</f>
        <v>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довољан</v>
      </c>
      <c r="AI6" t="str">
        <f>IF('оцене ученика'!$J$2=0," ",'оцене ученика'!$J$2)</f>
        <v>Социологија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одличан</v>
      </c>
      <c r="AK6" t="str">
        <f>IF('оцене ученика'!$K$2=0," ",'оцене ученика'!$K$2)</f>
        <v>Комерцијално познавање робр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добар</v>
      </c>
      <c r="AM6" t="str">
        <f>IF('оцене ученика'!$L$2=0," ",'оцене ученика'!$L$2)</f>
        <v>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врло добар</v>
      </c>
      <c r="AO6" t="str">
        <f>IF('оцене ученика'!$M$2=0," ",'оцене ученика'!$M$2)</f>
        <v>Психологија потрошача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добар</v>
      </c>
      <c r="AQ6" t="str">
        <f>IF('оцене ученика'!$N$2=0," ",'оцене ученика'!$N$2)</f>
        <v>Предузетништво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врло добар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добар</v>
      </c>
      <c r="AU6" t="str">
        <f>IF('оцене ученика'!$P$2=0," ",'оцене ученика'!$P$2)</f>
        <v>Немачки језик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>одличан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задовољава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врло добро        4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врло добрим</v>
      </c>
      <c r="BK6" s="10">
        <f>'оцене ученика'!AE7</f>
        <v>3.5</v>
      </c>
      <c r="BL6" s="10">
        <f t="shared" si="0"/>
        <v>3.5</v>
      </c>
      <c r="BM6" s="11">
        <f t="shared" si="1"/>
        <v>3.5009999999999999</v>
      </c>
      <c r="BN6" t="str">
        <f t="shared" si="2"/>
        <v>3.50</v>
      </c>
      <c r="BO6">
        <f>'подаци о школи за сведочанство'!$D$5</f>
        <v>1</v>
      </c>
      <c r="BP6">
        <f>IF('оцене ученика'!D7=0," ",'оцене ученика'!D7)</f>
        <v>3</v>
      </c>
      <c r="BQ6">
        <f>IF('оцене ученика'!E7=0," ",'оцене ученика'!E7)</f>
        <v>3</v>
      </c>
      <c r="BR6">
        <f>IF('оцене ученика'!F7=0," ",'оцене ученика'!F7)</f>
        <v>4</v>
      </c>
      <c r="BS6">
        <f>IF('оцене ученика'!G7=0," ",'оцене ученика'!G7)</f>
        <v>4</v>
      </c>
      <c r="BT6">
        <f>IF('оцене ученика'!H7=0," ",'оцене ученика'!H7)</f>
        <v>2</v>
      </c>
      <c r="BU6">
        <f>IF('оцене ученика'!I7=0," ",'оцене ученика'!I7)</f>
        <v>2</v>
      </c>
      <c r="BV6">
        <f>IF('оцене ученика'!J7=0," ",'оцене ученика'!J7)</f>
        <v>5</v>
      </c>
      <c r="BW6">
        <f>IF('оцене ученика'!K7=0," ",'оцене ученика'!K7)</f>
        <v>3</v>
      </c>
      <c r="BX6">
        <f>IF('оцене ученика'!L7=0," ",'оцене ученика'!L7)</f>
        <v>4</v>
      </c>
      <c r="BY6">
        <f>IF('оцене ученика'!M7=0," ",'оцене ученика'!M7)</f>
        <v>3</v>
      </c>
      <c r="BZ6">
        <f>IF('оцене ученика'!N7=0," ",'оцене ученика'!N7)</f>
        <v>4</v>
      </c>
      <c r="CA6">
        <f>IF('оцене ученика'!O7=0," ",'оцене ученика'!O7)</f>
        <v>3</v>
      </c>
      <c r="CB6">
        <f>IF('оцене ученика'!P7=0," ",'оцене ученика'!P7)</f>
        <v>5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Ибрић</v>
      </c>
      <c r="C7" s="156" t="str">
        <f>'оцене ученика'!C8</f>
        <v>Стефан</v>
      </c>
      <c r="D7" s="158" t="s">
        <v>257</v>
      </c>
      <c r="E7" s="15" t="s">
        <v>205</v>
      </c>
      <c r="F7" s="15" t="s">
        <v>206</v>
      </c>
      <c r="G7" s="15">
        <v>1999</v>
      </c>
      <c r="H7" s="15" t="s">
        <v>192</v>
      </c>
      <c r="I7" s="15" t="s">
        <v>193</v>
      </c>
      <c r="J7" s="15" t="s">
        <v>194</v>
      </c>
      <c r="K7" s="15" t="s">
        <v>195</v>
      </c>
      <c r="L7" s="15" t="s">
        <v>196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довољан</v>
      </c>
      <c r="AA7" t="str">
        <f>IF('оцене ученика'!$F$2=0," ",'оцене ученика'!$F$2)</f>
        <v>Физичко васпитанје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довољан</v>
      </c>
      <c r="AE7" t="str">
        <f>IF('оцене ученика'!$H$2=0," ",'оцене ученика'!$H$2)</f>
        <v>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довољан</v>
      </c>
      <c r="AG7" t="str">
        <f>IF('оцене ученика'!$I$2=0," ",'оцене ученика'!$I$2)</f>
        <v>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довољан</v>
      </c>
      <c r="AI7" t="str">
        <f>IF('оцене ученика'!$J$2=0," ",'оцене ученика'!$J$2)</f>
        <v>Социологија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довољан</v>
      </c>
      <c r="AK7" t="str">
        <f>IF('оцене ученика'!$K$2=0," ",'оцене ученика'!$K$2)</f>
        <v>Комерцијално познавање робр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добар</v>
      </c>
      <c r="AM7" t="str">
        <f>IF('оцене ученика'!$L$2=0," ",'оцене ученика'!$L$2)</f>
        <v>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добар3</v>
      </c>
      <c r="AO7" t="str">
        <f>IF('оцене ученика'!$M$2=0," ",'оцене ученика'!$M$2)</f>
        <v>Психологија потрошача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>Предузетништво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добар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довољан</v>
      </c>
      <c r="AU7" t="str">
        <f>IF('оцене ученика'!$P$2=0," ",'оцене ученика'!$P$2)</f>
        <v>Немачки језик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>добар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добро        3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добрим</v>
      </c>
      <c r="BK7" s="10">
        <f>'оцене ученика'!AE8</f>
        <v>2.5714285714285716</v>
      </c>
      <c r="BL7" s="10">
        <f t="shared" si="0"/>
        <v>2.57</v>
      </c>
      <c r="BM7" s="11">
        <f t="shared" si="1"/>
        <v>2.5709999999999997</v>
      </c>
      <c r="BN7" t="str">
        <f t="shared" si="2"/>
        <v>2.57</v>
      </c>
      <c r="BO7">
        <f>'подаци о школи за сведочанство'!$D$5</f>
        <v>1</v>
      </c>
      <c r="BP7">
        <f>IF('оцене ученика'!D8=0," ",'оцене ученика'!D8)</f>
        <v>3</v>
      </c>
      <c r="BQ7">
        <f>IF('оцене ученика'!E8=0," ",'оцене ученика'!E8)</f>
        <v>2</v>
      </c>
      <c r="BR7">
        <f>IF('оцене ученика'!F8=0," ",'оцене ученика'!F8)</f>
        <v>4</v>
      </c>
      <c r="BS7">
        <f>IF('оцене ученика'!G8=0," ",'оцене ученика'!G8)</f>
        <v>2</v>
      </c>
      <c r="BT7">
        <f>IF('оцене ученика'!H8=0," ",'оцене ученика'!H8)</f>
        <v>2</v>
      </c>
      <c r="BU7">
        <f>IF('оцене ученика'!I8=0," ",'оцене ученика'!I8)</f>
        <v>2</v>
      </c>
      <c r="BV7">
        <f>IF('оцене ученика'!J8=0," ",'оцене ученика'!J8)</f>
        <v>2</v>
      </c>
      <c r="BW7">
        <f>IF('оцене ученика'!K8=0," ",'оцене ученика'!K8)</f>
        <v>3</v>
      </c>
      <c r="BX7">
        <f>IF('оцене ученика'!L8=0," ",'оцене ученика'!L8)</f>
        <v>3</v>
      </c>
      <c r="BY7">
        <f>IF('оцене ученика'!M8=0," ",'оцене ученика'!M8)</f>
        <v>2</v>
      </c>
      <c r="BZ7">
        <f>IF('оцене ученика'!N8=0," ",'оцене ученика'!N8)</f>
        <v>3</v>
      </c>
      <c r="CA7">
        <f>IF('оцене ученика'!O8=0," ",'оцене ученика'!O8)</f>
        <v>2</v>
      </c>
      <c r="CB7">
        <f>IF('оцене ученика'!P8=0," ",'оцене ученика'!P8)</f>
        <v>3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Јеремић</v>
      </c>
      <c r="C8" s="156" t="str">
        <f>'оцене ученика'!C9</f>
        <v>Никола</v>
      </c>
      <c r="D8" s="158" t="s">
        <v>258</v>
      </c>
      <c r="E8" s="15" t="s">
        <v>207</v>
      </c>
      <c r="F8" s="15" t="s">
        <v>208</v>
      </c>
      <c r="G8" s="15">
        <v>1999</v>
      </c>
      <c r="H8" s="15" t="s">
        <v>192</v>
      </c>
      <c r="I8" s="15" t="s">
        <v>193</v>
      </c>
      <c r="J8" s="15" t="s">
        <v>194</v>
      </c>
      <c r="K8" s="15" t="s">
        <v>195</v>
      </c>
      <c r="L8" s="15" t="s">
        <v>196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довољан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врло добар</v>
      </c>
      <c r="AA8" t="str">
        <f>IF('оцене ученика'!$F$2=0," ",'оцене ученика'!$F$2)</f>
        <v>Физичко васпитанје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врло добар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довољан</v>
      </c>
      <c r="AE8" t="str">
        <f>IF('оцене ученика'!$H$2=0," ",'оцене ученика'!$H$2)</f>
        <v>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довољан</v>
      </c>
      <c r="AI8" t="str">
        <f>IF('оцене ученика'!$J$2=0," ",'оцене ученика'!$J$2)</f>
        <v>Социологија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довољан</v>
      </c>
      <c r="AK8" t="str">
        <f>IF('оцене ученика'!$K$2=0," ",'оцене ученика'!$K$2)</f>
        <v>Комерцијално познавање робр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добар</v>
      </c>
      <c r="AM8" t="str">
        <f>IF('оцене ученика'!$L$2=0," ",'оцене ученика'!$L$2)</f>
        <v>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довољан</v>
      </c>
      <c r="AO8" t="str">
        <f>IF('оцене ученика'!$M$2=0," ",'оцене ученика'!$M$2)</f>
        <v>Психологија потрошача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довољан</v>
      </c>
      <c r="AQ8" t="str">
        <f>IF('оцене ученика'!$N$2=0," ",'оцене ученика'!$N$2)</f>
        <v>Предузетништво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добар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добар</v>
      </c>
      <c r="AU8" t="str">
        <f>IF('оцене ученика'!$P$2=0," ",'оцене ученика'!$P$2)</f>
        <v>Немачки језик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>врло добар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задовољава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добро        3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добрим</v>
      </c>
      <c r="BK8" s="10">
        <f>'оцене ученика'!AE9</f>
        <v>2.7857142857142856</v>
      </c>
      <c r="BL8" s="10">
        <f t="shared" si="0"/>
        <v>2.79</v>
      </c>
      <c r="BM8" s="11">
        <f t="shared" si="1"/>
        <v>2.7909999999999999</v>
      </c>
      <c r="BN8" t="str">
        <f t="shared" si="2"/>
        <v>2.79</v>
      </c>
      <c r="BO8">
        <f>'подаци о школи за сведочанство'!$D$5</f>
        <v>1</v>
      </c>
      <c r="BP8">
        <f>IF('оцене ученика'!D9=0," ",'оцене ученика'!D9)</f>
        <v>2</v>
      </c>
      <c r="BQ8">
        <f>IF('оцене ученика'!E9=0," ",'оцене ученика'!E9)</f>
        <v>4</v>
      </c>
      <c r="BR8">
        <f>IF('оцене ученика'!F9=0," ",'оцене ученика'!F9)</f>
        <v>4</v>
      </c>
      <c r="BS8">
        <f>IF('оцене ученика'!G9=0," ",'оцене ученика'!G9)</f>
        <v>2</v>
      </c>
      <c r="BT8">
        <f>IF('оцене ученика'!H9=0," ",'оцене ученика'!H9)</f>
        <v>3</v>
      </c>
      <c r="BU8">
        <f>IF('оцене ученика'!I9=0," ",'оцене ученика'!I9)</f>
        <v>2</v>
      </c>
      <c r="BV8">
        <f>IF('оцене ученика'!J9=0," ",'оцене ученика'!J9)</f>
        <v>2</v>
      </c>
      <c r="BW8">
        <f>IF('оцене ученика'!K9=0," ",'оцене ученика'!K9)</f>
        <v>3</v>
      </c>
      <c r="BX8">
        <f>IF('оцене ученика'!L9=0," ",'оцене ученика'!L9)</f>
        <v>2</v>
      </c>
      <c r="BY8">
        <f>IF('оцене ученика'!M9=0," ",'оцене ученика'!M9)</f>
        <v>2</v>
      </c>
      <c r="BZ8">
        <f>IF('оцене ученика'!N9=0," ",'оцене ученика'!N9)</f>
        <v>3</v>
      </c>
      <c r="CA8">
        <f>IF('оцене ученика'!O9=0," ",'оцене ученика'!O9)</f>
        <v>3</v>
      </c>
      <c r="CB8">
        <f>IF('оцене ученика'!P9=0," ",'оцене ученика'!P9)</f>
        <v>4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Јовановић</v>
      </c>
      <c r="C9" s="156" t="str">
        <f>'оцене ученика'!C10</f>
        <v>Игор</v>
      </c>
      <c r="D9" s="158" t="s">
        <v>259</v>
      </c>
      <c r="E9" s="15" t="s">
        <v>180</v>
      </c>
      <c r="F9" s="15" t="s">
        <v>209</v>
      </c>
      <c r="G9" s="15">
        <v>1999</v>
      </c>
      <c r="H9" s="15" t="s">
        <v>192</v>
      </c>
      <c r="I9" s="15" t="s">
        <v>193</v>
      </c>
      <c r="J9" s="15" t="s">
        <v>194</v>
      </c>
      <c r="K9" s="15" t="s">
        <v>195</v>
      </c>
      <c r="L9" s="15" t="s">
        <v>196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добар</v>
      </c>
      <c r="AA9" t="str">
        <f>IF('оцене ученика'!$F$2=0," ",'оцене ученика'!$F$2)</f>
        <v>Физичко васпитанје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врло добар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довољан</v>
      </c>
      <c r="AE9" t="str">
        <f>IF('оцене ученика'!$H$2=0," ",'оцене ученика'!$H$2)</f>
        <v>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довољан</v>
      </c>
      <c r="AI9" t="str">
        <f>IF('оцене ученика'!$J$2=0," ",'оцене ученика'!$J$2)</f>
        <v>Социологија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добар</v>
      </c>
      <c r="AK9" t="str">
        <f>IF('оцене ученика'!$K$2=0," ",'оцене ученика'!$K$2)</f>
        <v>Комерцијално познавање робр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довољан</v>
      </c>
      <c r="AM9" t="str">
        <f>IF('оцене ученика'!$L$2=0," ",'оцене ученика'!$L$2)</f>
        <v>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довољан</v>
      </c>
      <c r="AO9" t="str">
        <f>IF('оцене ученика'!$M$2=0," ",'оцене ученика'!$M$2)</f>
        <v>Психологија потрошача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Предузетништво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добар</v>
      </c>
      <c r="AU9" t="str">
        <f>IF('оцене ученика'!$P$2=0," ",'оцене ученика'!$P$2)</f>
        <v>Немачки језик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>врло добар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Верска настава</v>
      </c>
      <c r="BH9" t="str">
        <f>IF(BG9='оцене ученика'!$W$2,'оцене ученика'!W10,IF('подаци о ученицима'!BG9='оцене ученика'!$X$2,'оцене ученика'!X10," "))</f>
        <v>истиче се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добро        3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добрим</v>
      </c>
      <c r="BK9" s="10">
        <f>'оцене ученика'!AE10</f>
        <v>2.6428571428571428</v>
      </c>
      <c r="BL9" s="10">
        <f t="shared" si="0"/>
        <v>2.64</v>
      </c>
      <c r="BM9" s="11">
        <f t="shared" si="1"/>
        <v>2.641</v>
      </c>
      <c r="BN9" t="str">
        <f t="shared" si="2"/>
        <v>2.64</v>
      </c>
      <c r="BO9">
        <f>'подаци о школи за сведочанство'!$D$5</f>
        <v>1</v>
      </c>
      <c r="BP9">
        <f>IF('оцене ученика'!D10=0," ",'оцене ученика'!D10)</f>
        <v>2</v>
      </c>
      <c r="BQ9">
        <f>IF('оцене ученика'!E10=0," ",'оцене ученика'!E10)</f>
        <v>3</v>
      </c>
      <c r="BR9">
        <f>IF('оцене ученика'!F10=0," ",'оцене ученика'!F10)</f>
        <v>4</v>
      </c>
      <c r="BS9">
        <f>IF('оцене ученика'!G10=0," ",'оцене ученика'!G10)</f>
        <v>2</v>
      </c>
      <c r="BT9">
        <f>IF('оцене ученика'!H10=0," ",'оцене ученика'!H10)</f>
        <v>3</v>
      </c>
      <c r="BU9">
        <f>IF('оцене ученика'!I10=0," ",'оцене ученика'!I10)</f>
        <v>2</v>
      </c>
      <c r="BV9">
        <f>IF('оцене ученика'!J10=0," ",'оцене ученика'!J10)</f>
        <v>3</v>
      </c>
      <c r="BW9">
        <f>IF('оцене ученика'!K10=0," ",'оцене ученика'!K10)</f>
        <v>2</v>
      </c>
      <c r="BX9">
        <f>IF('оцене ученика'!L10=0," ",'оцене ученика'!L10)</f>
        <v>2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>
        <f>IF('оцене ученика'!O10=0," ",'оцене ученика'!O10)</f>
        <v>3</v>
      </c>
      <c r="CB9">
        <f>IF('оцене ученика'!P10=0," ",'оцене ученика'!P10)</f>
        <v>4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Камберовић</v>
      </c>
      <c r="C10" s="156" t="str">
        <f>'оцене ученика'!C11</f>
        <v>Светлана</v>
      </c>
      <c r="D10" s="158" t="s">
        <v>260</v>
      </c>
      <c r="E10" s="15" t="s">
        <v>210</v>
      </c>
      <c r="F10" s="15" t="s">
        <v>211</v>
      </c>
      <c r="G10" s="15">
        <v>1999</v>
      </c>
      <c r="H10" s="15" t="s">
        <v>192</v>
      </c>
      <c r="I10" s="15" t="s">
        <v>193</v>
      </c>
      <c r="J10" s="15" t="s">
        <v>194</v>
      </c>
      <c r="K10" s="15" t="s">
        <v>195</v>
      </c>
      <c r="L10" s="15" t="s">
        <v>196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одличан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добар</v>
      </c>
      <c r="AA10" t="str">
        <f>IF('оцене ученика'!$F$2=0," ",'оцене ученика'!$F$2)</f>
        <v>Физичко васпитанје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>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врло добар</v>
      </c>
      <c r="AG10" t="str">
        <f>IF('оцене ученика'!$I$2=0," ",'оцене ученика'!$I$2)</f>
        <v>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Социологија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>Комерцијално познавање робр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>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Психологија потрошача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Предузетништво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одличан</v>
      </c>
      <c r="AU10" t="str">
        <f>IF('оцене ученика'!$P$2=0," ",'оцене ученика'!$P$2)</f>
        <v>Немачки језик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>одличан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врло добро        4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4.6428571428571432</v>
      </c>
      <c r="BL10" s="10">
        <f t="shared" si="0"/>
        <v>4.6399999999999997</v>
      </c>
      <c r="BM10" s="11">
        <f t="shared" si="1"/>
        <v>4.641</v>
      </c>
      <c r="BN10" t="str">
        <f t="shared" si="2"/>
        <v>4.64</v>
      </c>
      <c r="BO10">
        <f>'подаци о школи за сведочанство'!$D$5</f>
        <v>1</v>
      </c>
      <c r="BP10">
        <f>IF('оцене ученика'!D11=0," ",'оцене ученика'!D11)</f>
        <v>5</v>
      </c>
      <c r="BQ10">
        <f>IF('оцене ученика'!E11=0," ",'оцене ученика'!E11)</f>
        <v>3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4</v>
      </c>
      <c r="BU10">
        <f>IF('оцене ученика'!I11=0," ",'оцене ученика'!I11)</f>
        <v>4</v>
      </c>
      <c r="BV10">
        <f>IF('оцене ученика'!J11=0," ",'оцене ученика'!J11)</f>
        <v>5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5</v>
      </c>
      <c r="BZ10">
        <f>IF('оцене ученика'!N11=0," ",'оцене ученика'!N11)</f>
        <v>5</v>
      </c>
      <c r="CA10">
        <f>IF('оцене ученика'!O11=0," ",'оцене ученика'!O11)</f>
        <v>5</v>
      </c>
      <c r="CB10">
        <f>IF('оцене ученика'!P11=0," ",'оцене ученика'!P11)</f>
        <v>5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Косовић</v>
      </c>
      <c r="C11" s="156" t="str">
        <f>'оцене ученика'!C12</f>
        <v>Јелена</v>
      </c>
      <c r="D11" s="158" t="s">
        <v>261</v>
      </c>
      <c r="E11" s="15" t="s">
        <v>212</v>
      </c>
      <c r="F11" s="15" t="s">
        <v>213</v>
      </c>
      <c r="G11" s="15">
        <v>1999</v>
      </c>
      <c r="H11" s="15" t="s">
        <v>214</v>
      </c>
      <c r="I11" s="15" t="s">
        <v>214</v>
      </c>
      <c r="J11" s="15" t="s">
        <v>194</v>
      </c>
      <c r="K11" s="15" t="s">
        <v>195</v>
      </c>
      <c r="L11" s="15" t="s">
        <v>196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врло добар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довољан</v>
      </c>
      <c r="AA11" t="str">
        <f>IF('оцене ученика'!$F$2=0," ",'оцене ученика'!$F$2)</f>
        <v>Физичко васпитанје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добар</v>
      </c>
      <c r="AI11" t="str">
        <f>IF('оцене ученика'!$J$2=0," ",'оцене ученика'!$J$2)</f>
        <v>Социологија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добар</v>
      </c>
      <c r="AK11" t="str">
        <f>IF('оцене ученика'!$K$2=0," ",'оцене ученика'!$K$2)</f>
        <v>Комерцијално познавање робр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Психологија потрошача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одличан</v>
      </c>
      <c r="AQ11" t="str">
        <f>IF('оцене ученика'!$N$2=0," ",'оцене ученика'!$N$2)</f>
        <v>Предузетништво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>Немачки језик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>одличан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4.2142857142857144</v>
      </c>
      <c r="BL11" s="10">
        <f t="shared" si="0"/>
        <v>4.21</v>
      </c>
      <c r="BM11" s="11">
        <f t="shared" si="1"/>
        <v>4.2110000000000003</v>
      </c>
      <c r="BN11" t="str">
        <f t="shared" si="2"/>
        <v>4.21</v>
      </c>
      <c r="BO11">
        <f>'подаци о школи за сведочанство'!$D$5</f>
        <v>1</v>
      </c>
      <c r="BP11">
        <f>IF('оцене ученика'!D12=0," ",'оцене ученика'!D12)</f>
        <v>4</v>
      </c>
      <c r="BQ11">
        <f>IF('оцене ученика'!E12=0," ",'оцене ученика'!E12)</f>
        <v>2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2</v>
      </c>
      <c r="BU11">
        <f>IF('оцене ученика'!I12=0," ",'оцене ученика'!I12)</f>
        <v>3</v>
      </c>
      <c r="BV11">
        <f>IF('оцене ученика'!J12=0," ",'оцене ученика'!J12)</f>
        <v>3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>
        <f>IF('оцене ученика'!M12=0," ",'оцене ученика'!M12)</f>
        <v>5</v>
      </c>
      <c r="BZ11">
        <f>IF('оцене ученика'!N12=0," ",'оцене ученика'!N12)</f>
        <v>5</v>
      </c>
      <c r="CA11">
        <f>IF('оцене ученика'!O12=0," ",'оцене ученика'!O12)</f>
        <v>5</v>
      </c>
      <c r="CB11">
        <f>IF('оцене ученика'!P12=0," ",'оцене ученика'!P12)</f>
        <v>5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Лазовић</v>
      </c>
      <c r="C12" s="156" t="str">
        <f>'оцене ученика'!C13</f>
        <v>Бобан</v>
      </c>
      <c r="D12" s="158" t="s">
        <v>262</v>
      </c>
      <c r="E12" s="15" t="s">
        <v>172</v>
      </c>
      <c r="F12" s="15" t="s">
        <v>215</v>
      </c>
      <c r="G12" s="15">
        <v>1999</v>
      </c>
      <c r="H12" s="15" t="s">
        <v>216</v>
      </c>
      <c r="I12" s="15" t="s">
        <v>216</v>
      </c>
      <c r="J12" s="15" t="s">
        <v>194</v>
      </c>
      <c r="K12" s="15" t="s">
        <v>195</v>
      </c>
      <c r="L12" s="15" t="s">
        <v>196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довољан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довољан</v>
      </c>
      <c r="AA12" t="str">
        <f>IF('оцене ученика'!$F$2=0," ",'оцене ученика'!$F$2)</f>
        <v>Физичко васпитанје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довољан</v>
      </c>
      <c r="AE12" t="str">
        <f>IF('оцене ученика'!$H$2=0," ",'оцене ученика'!$H$2)</f>
        <v>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добар</v>
      </c>
      <c r="AI12" t="str">
        <f>IF('оцене ученика'!$J$2=0," ",'оцене ученика'!$J$2)</f>
        <v>Социологија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добар</v>
      </c>
      <c r="AK12" t="str">
        <f>IF('оцене ученика'!$K$2=0," ",'оцене ученика'!$K$2)</f>
        <v>Комерцијално познавање робр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довољан</v>
      </c>
      <c r="AM12" t="str">
        <f>IF('оцене ученика'!$L$2=0," ",'оцене ученика'!$L$2)</f>
        <v>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довољан</v>
      </c>
      <c r="AO12" t="str">
        <f>IF('оцене ученика'!$M$2=0," ",'оцене ученика'!$M$2)</f>
        <v>Психологија потрошача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>Предузетништво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добар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добар</v>
      </c>
      <c r="AU12" t="str">
        <f>IF('оцене ученика'!$P$2=0," ",'оцене ученика'!$P$2)</f>
        <v>Немачки језик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>довољан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задовољава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добро        3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добрим</v>
      </c>
      <c r="BK12" s="10">
        <f>'оцене ученика'!AE13</f>
        <v>2.5714285714285716</v>
      </c>
      <c r="BL12" s="10">
        <f t="shared" si="0"/>
        <v>2.57</v>
      </c>
      <c r="BM12" s="11">
        <f t="shared" si="1"/>
        <v>2.5709999999999997</v>
      </c>
      <c r="BN12" t="str">
        <f t="shared" si="2"/>
        <v>2.57</v>
      </c>
      <c r="BO12">
        <f>'подаци о школи за сведочанство'!$D$5</f>
        <v>1</v>
      </c>
      <c r="BP12">
        <f>IF('оцене ученика'!D13=0," ",'оцене ученика'!D13)</f>
        <v>2</v>
      </c>
      <c r="BQ12">
        <f>IF('оцене ученика'!E13=0," ",'оцене ученика'!E13)</f>
        <v>2</v>
      </c>
      <c r="BR12">
        <f>IF('оцене ученика'!F13=0," ",'оцене ученика'!F13)</f>
        <v>5</v>
      </c>
      <c r="BS12">
        <f>IF('оцене ученика'!G13=0," ",'оцене ученика'!G13)</f>
        <v>2</v>
      </c>
      <c r="BT12">
        <f>IF('оцене ученика'!H13=0," ",'оцене ученика'!H13)</f>
        <v>2</v>
      </c>
      <c r="BU12">
        <f>IF('оцене ученика'!I13=0," ",'оцене ученика'!I13)</f>
        <v>3</v>
      </c>
      <c r="BV12">
        <f>IF('оцене ученика'!J13=0," ",'оцене ученика'!J13)</f>
        <v>3</v>
      </c>
      <c r="BW12">
        <f>IF('оцене ученика'!K13=0," ",'оцене ученика'!K13)</f>
        <v>2</v>
      </c>
      <c r="BX12">
        <f>IF('оцене ученика'!L13=0," ",'оцене ученика'!L13)</f>
        <v>2</v>
      </c>
      <c r="BY12">
        <f>IF('оцене ученика'!M13=0," ",'оцене ученика'!M13)</f>
        <v>2</v>
      </c>
      <c r="BZ12">
        <f>IF('оцене ученика'!N13=0," ",'оцене ученика'!N13)</f>
        <v>3</v>
      </c>
      <c r="CA12">
        <f>IF('оцене ученика'!O13=0," ",'оцене ученика'!O13)</f>
        <v>3</v>
      </c>
      <c r="CB12">
        <f>IF('оцене ученика'!P13=0," ",'оцене ученика'!P13)</f>
        <v>2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Марковић</v>
      </c>
      <c r="C13" s="156" t="str">
        <f>'оцене ученика'!C14</f>
        <v>Александра</v>
      </c>
      <c r="D13" s="158" t="s">
        <v>263</v>
      </c>
      <c r="E13" s="15" t="s">
        <v>217</v>
      </c>
      <c r="F13" s="15" t="s">
        <v>218</v>
      </c>
      <c r="G13" s="15">
        <v>1999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довољан</v>
      </c>
      <c r="AA13" t="str">
        <f>IF('оцене ученика'!$F$2=0," ",'оцене ученика'!$F$2)</f>
        <v>Физичко васпитанје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врло добар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довољан</v>
      </c>
      <c r="AE13" t="str">
        <f>IF('оцене ученика'!$H$2=0," ",'оцене ученика'!$H$2)</f>
        <v>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довољан</v>
      </c>
      <c r="AG13" t="str">
        <f>IF('оцене ученика'!$I$2=0," ",'оцене ученика'!$I$2)</f>
        <v>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довољан</v>
      </c>
      <c r="AI13" t="str">
        <f>IF('оцене ученика'!$J$2=0," ",'оцене ученика'!$J$2)</f>
        <v>Социологија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довољан</v>
      </c>
      <c r="AK13" t="str">
        <f>IF('оцене ученика'!$K$2=0," ",'оцене ученика'!$K$2)</f>
        <v>Комерцијално познавање робр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довољан</v>
      </c>
      <c r="AM13" t="str">
        <f>IF('оцене ученика'!$L$2=0," ",'оцене ученика'!$L$2)</f>
        <v>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довољан</v>
      </c>
      <c r="AO13" t="str">
        <f>IF('оцене ученика'!$M$2=0," ",'оцене ученика'!$M$2)</f>
        <v>Психологија потрошача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довољан</v>
      </c>
      <c r="AQ13" t="str">
        <f>IF('оцене ученика'!$N$2=0," ",'оцене ученика'!$N$2)</f>
        <v>Предузетништво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врло добар</v>
      </c>
      <c r="AU13" t="str">
        <f>IF('оцене ученика'!$P$2=0," ",'оцене ученика'!$P$2)</f>
        <v>Немачки језик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>добар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добро        3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довољним</v>
      </c>
      <c r="BK13" s="10">
        <f>'оцене ученика'!AE14</f>
        <v>2.4285714285714284</v>
      </c>
      <c r="BL13" s="10">
        <f t="shared" si="0"/>
        <v>2.4300000000000002</v>
      </c>
      <c r="BM13" s="11">
        <f t="shared" si="1"/>
        <v>2.431</v>
      </c>
      <c r="BN13" t="str">
        <f t="shared" si="2"/>
        <v>2.43</v>
      </c>
      <c r="BO13">
        <f>'подаци о школи за сведочанство'!$D$5</f>
        <v>1</v>
      </c>
      <c r="BP13">
        <f>IF('оцене ученика'!D14=0," ",'оцене ученика'!D14)</f>
        <v>2</v>
      </c>
      <c r="BQ13">
        <f>IF('оцене ученика'!E14=0," ",'оцене ученика'!E14)</f>
        <v>2</v>
      </c>
      <c r="BR13">
        <f>IF('оцене ученика'!F14=0," ",'оцене ученика'!F14)</f>
        <v>4</v>
      </c>
      <c r="BS13">
        <f>IF('оцене ученика'!G14=0," ",'оцене ученика'!G14)</f>
        <v>2</v>
      </c>
      <c r="BT13">
        <f>IF('оцене ученика'!H14=0," ",'оцене ученика'!H14)</f>
        <v>2</v>
      </c>
      <c r="BU13">
        <f>IF('оцене ученика'!I14=0," ",'оцене ученика'!I14)</f>
        <v>2</v>
      </c>
      <c r="BV13">
        <f>IF('оцене ученика'!J14=0," ",'оцене ученика'!J14)</f>
        <v>2</v>
      </c>
      <c r="BW13">
        <f>IF('оцене ученика'!K14=0," ",'оцене ученика'!K14)</f>
        <v>2</v>
      </c>
      <c r="BX13">
        <f>IF('оцене ученика'!L14=0," ",'оцене ученика'!L14)</f>
        <v>2</v>
      </c>
      <c r="BY13">
        <f>IF('оцене ученика'!M14=0," ",'оцене ученика'!M14)</f>
        <v>2</v>
      </c>
      <c r="BZ13">
        <f>IF('оцене ученика'!N14=0," ",'оцене ученика'!N14)</f>
        <v>2</v>
      </c>
      <c r="CA13">
        <f>IF('оцене ученика'!O14=0," ",'оцене ученика'!O14)</f>
        <v>4</v>
      </c>
      <c r="CB13">
        <f>IF('оцене ученика'!P14=0," ",'оцене ученика'!P14)</f>
        <v>3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Милановић</v>
      </c>
      <c r="C14" s="156" t="str">
        <f>'оцене ученика'!C15</f>
        <v>Немања</v>
      </c>
      <c r="D14" s="158" t="s">
        <v>264</v>
      </c>
      <c r="E14" s="15" t="s">
        <v>219</v>
      </c>
      <c r="F14" s="15" t="s">
        <v>220</v>
      </c>
      <c r="G14" s="15">
        <v>1999</v>
      </c>
      <c r="H14" s="15" t="s">
        <v>192</v>
      </c>
      <c r="I14" s="15" t="s">
        <v>193</v>
      </c>
      <c r="J14" s="15" t="s">
        <v>194</v>
      </c>
      <c r="K14" s="15" t="s">
        <v>195</v>
      </c>
      <c r="L14" s="15" t="s">
        <v>196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одличан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одличан</v>
      </c>
      <c r="AA14" t="str">
        <f>IF('оцене ученика'!$F$2=0," ",'оцене ученика'!$F$2)</f>
        <v>Физичко васпитанје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врло добар</v>
      </c>
      <c r="AE14" t="str">
        <f>IF('оцене ученика'!$H$2=0," ",'оцене ученика'!$H$2)</f>
        <v>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врло добар</v>
      </c>
      <c r="AG14" t="str">
        <f>IF('оцене ученика'!$I$2=0," ",'оцене ученика'!$I$2)</f>
        <v>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добар</v>
      </c>
      <c r="AI14" t="str">
        <f>IF('оцене ученика'!$J$2=0," ",'оцене ученика'!$J$2)</f>
        <v>Социологија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добар</v>
      </c>
      <c r="AK14" t="str">
        <f>IF('оцене ученика'!$K$2=0," ",'оцене ученика'!$K$2)</f>
        <v>Комерцијално познавање робр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врло добар</v>
      </c>
      <c r="AM14" t="str">
        <f>IF('оцене ученика'!$L$2=0," ",'оцене ученика'!$L$2)</f>
        <v>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довољан</v>
      </c>
      <c r="AO14" t="str">
        <f>IF('оцене ученика'!$M$2=0," ",'оцене ученика'!$M$2)</f>
        <v>Психологија потрошача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добар</v>
      </c>
      <c r="AQ14" t="str">
        <f>IF('оцене ученика'!$N$2=0," ",'оцене ученика'!$N$2)</f>
        <v>Предузетништво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врло добар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одличан</v>
      </c>
      <c r="AU14" t="str">
        <f>IF('оцене ученика'!$P$2=0," ",'оцене ученика'!$P$2)</f>
        <v>Немачки језик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>одличан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врло добрим</v>
      </c>
      <c r="BK14" s="10">
        <f>'оцене ученика'!AE15</f>
        <v>4.0714285714285712</v>
      </c>
      <c r="BL14" s="10">
        <f t="shared" si="0"/>
        <v>4.07</v>
      </c>
      <c r="BM14" s="11">
        <f t="shared" si="1"/>
        <v>4.0710000000000006</v>
      </c>
      <c r="BN14" t="str">
        <f t="shared" si="2"/>
        <v>4.07</v>
      </c>
      <c r="BO14">
        <f>'подаци о школи за сведочанство'!$D$5</f>
        <v>1</v>
      </c>
      <c r="BP14">
        <f>IF('оцене ученика'!D15=0," ",'оцене ученика'!D15)</f>
        <v>5</v>
      </c>
      <c r="BQ14">
        <f>IF('оцене ученика'!E15=0," ",'оцене ученика'!E15)</f>
        <v>5</v>
      </c>
      <c r="BR14">
        <f>IF('оцене ученика'!F15=0," ",'оцене ученика'!F15)</f>
        <v>5</v>
      </c>
      <c r="BS14">
        <f>IF('оцене ученика'!G15=0," ",'оцене ученика'!G15)</f>
        <v>4</v>
      </c>
      <c r="BT14">
        <f>IF('оцене ученика'!H15=0," ",'оцене ученика'!H15)</f>
        <v>4</v>
      </c>
      <c r="BU14">
        <f>IF('оцене ученика'!I15=0," ",'оцене ученика'!I15)</f>
        <v>3</v>
      </c>
      <c r="BV14">
        <f>IF('оцене ученика'!J15=0," ",'оцене ученика'!J15)</f>
        <v>3</v>
      </c>
      <c r="BW14">
        <f>IF('оцене ученика'!K15=0," ",'оцене ученика'!K15)</f>
        <v>4</v>
      </c>
      <c r="BX14">
        <f>IF('оцене ученика'!L15=0," ",'оцене ученика'!L15)</f>
        <v>2</v>
      </c>
      <c r="BY14">
        <f>IF('оцене ученика'!M15=0," ",'оцене ученика'!M15)</f>
        <v>3</v>
      </c>
      <c r="BZ14">
        <f>IF('оцене ученика'!N15=0," ",'оцене ученика'!N15)</f>
        <v>4</v>
      </c>
      <c r="CA14">
        <f>IF('оцене ученика'!O15=0," ",'оцене ученика'!O15)</f>
        <v>5</v>
      </c>
      <c r="CB14">
        <f>IF('оцене ученика'!P15=0," ",'оцене ученика'!P15)</f>
        <v>5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Милошевић</v>
      </c>
      <c r="C15" s="156" t="str">
        <f>'оцене ученика'!C16</f>
        <v>Катарина</v>
      </c>
      <c r="D15" s="158" t="s">
        <v>265</v>
      </c>
      <c r="E15" s="15" t="s">
        <v>221</v>
      </c>
      <c r="F15" s="15" t="s">
        <v>222</v>
      </c>
      <c r="G15" s="15">
        <v>1999</v>
      </c>
      <c r="H15" s="15" t="s">
        <v>192</v>
      </c>
      <c r="I15" s="15" t="s">
        <v>204</v>
      </c>
      <c r="J15" s="15" t="s">
        <v>194</v>
      </c>
      <c r="K15" s="15" t="s">
        <v>195</v>
      </c>
      <c r="L15" s="15" t="s">
        <v>196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добар</v>
      </c>
      <c r="AA15" t="str">
        <f>IF('оцене ученика'!$F$2=0," ",'оцене ученика'!$F$2)</f>
        <v>Физичко васпитанје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довољан</v>
      </c>
      <c r="AE15" t="str">
        <f>IF('оцене ученика'!$H$2=0," ",'оцене ученика'!$H$2)</f>
        <v>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довољан</v>
      </c>
      <c r="AG15" t="str">
        <f>IF('оцене ученика'!$I$2=0," ",'оцене ученика'!$I$2)</f>
        <v>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довољан</v>
      </c>
      <c r="AI15" t="str">
        <f>IF('оцене ученика'!$J$2=0," ",'оцене ученика'!$J$2)</f>
        <v>Социологија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довољан</v>
      </c>
      <c r="AK15" t="str">
        <f>IF('оцене ученика'!$K$2=0," ",'оцене ученика'!$K$2)</f>
        <v>Комерцијално познавање робр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довољан</v>
      </c>
      <c r="AM15" t="str">
        <f>IF('оцене ученика'!$L$2=0," ",'оцене ученика'!$L$2)</f>
        <v>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добар3</v>
      </c>
      <c r="AO15" t="str">
        <f>IF('оцене ученика'!$M$2=0," ",'оцене ученика'!$M$2)</f>
        <v>Психологија потрошача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добар</v>
      </c>
      <c r="AQ15" t="str">
        <f>IF('оцене ученика'!$N$2=0," ",'оцене ученика'!$N$2)</f>
        <v>Предузетништво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добар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добар</v>
      </c>
      <c r="AU15" t="str">
        <f>IF('оцене ученика'!$P$2=0," ",'оцене ученика'!$P$2)</f>
        <v>Немачки језик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>одличан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задовољава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врло добро        4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добрим</v>
      </c>
      <c r="BK15" s="10">
        <f>'оцене ученика'!AE16</f>
        <v>3.1428571428571428</v>
      </c>
      <c r="BL15" s="10">
        <f t="shared" si="0"/>
        <v>3.14</v>
      </c>
      <c r="BM15" s="11">
        <f t="shared" si="1"/>
        <v>3.141</v>
      </c>
      <c r="BN15" t="str">
        <f t="shared" si="2"/>
        <v>3.14</v>
      </c>
      <c r="BO15">
        <f>'подаци о школи за сведочанство'!$D$5</f>
        <v>1</v>
      </c>
      <c r="BP15">
        <f>IF('оцене ученика'!D16=0," ",'оцене ученика'!D16)</f>
        <v>5</v>
      </c>
      <c r="BQ15">
        <f>IF('оцене ученика'!E16=0," ",'оцене ученика'!E16)</f>
        <v>3</v>
      </c>
      <c r="BR15">
        <f>IF('оцене ученика'!F16=0," ",'оцене ученика'!F16)</f>
        <v>5</v>
      </c>
      <c r="BS15">
        <f>IF('оцене ученика'!G16=0," ",'оцене ученика'!G16)</f>
        <v>2</v>
      </c>
      <c r="BT15">
        <f>IF('оцене ученика'!H16=0," ",'оцене ученика'!H16)</f>
        <v>2</v>
      </c>
      <c r="BU15">
        <f>IF('оцене ученика'!I16=0," ",'оцене ученика'!I16)</f>
        <v>2</v>
      </c>
      <c r="BV15">
        <f>IF('оцене ученика'!J16=0," ",'оцене ученика'!J16)</f>
        <v>2</v>
      </c>
      <c r="BW15">
        <f>IF('оцене ученика'!K16=0," ",'оцене ученика'!K16)</f>
        <v>2</v>
      </c>
      <c r="BX15">
        <f>IF('оцене ученика'!L16=0," ",'оцене ученика'!L16)</f>
        <v>3</v>
      </c>
      <c r="BY15">
        <f>IF('оцене ученика'!M16=0," ",'оцене ученика'!M16)</f>
        <v>3</v>
      </c>
      <c r="BZ15">
        <f>IF('оцене ученика'!N16=0," ",'оцене ученика'!N16)</f>
        <v>3</v>
      </c>
      <c r="CA15">
        <f>IF('оцене ученика'!O16=0," ",'оцене ученика'!O16)</f>
        <v>3</v>
      </c>
      <c r="CB15">
        <f>IF('оцене ученика'!P16=0," ",'оцене ученика'!P16)</f>
        <v>5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Орловић</v>
      </c>
      <c r="C16" s="156" t="str">
        <f>'оцене ученика'!C17</f>
        <v>Саша</v>
      </c>
      <c r="D16" s="158" t="s">
        <v>266</v>
      </c>
      <c r="E16" s="15" t="s">
        <v>223</v>
      </c>
      <c r="F16" s="15" t="s">
        <v>224</v>
      </c>
      <c r="G16" s="15">
        <v>1999</v>
      </c>
      <c r="H16" s="15" t="s">
        <v>225</v>
      </c>
      <c r="I16" s="15" t="s">
        <v>225</v>
      </c>
      <c r="J16" s="15" t="s">
        <v>194</v>
      </c>
      <c r="K16" s="15" t="s">
        <v>195</v>
      </c>
      <c r="L16" s="15" t="s">
        <v>196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добар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одличан</v>
      </c>
      <c r="AA16" t="str">
        <f>IF('оцене ученика'!$F$2=0," ",'оцене ученика'!$F$2)</f>
        <v>Физичко васпитанје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довољан</v>
      </c>
      <c r="AE16" t="str">
        <f>IF('оцене ученика'!$H$2=0," ",'оцене ученика'!$H$2)</f>
        <v>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добар</v>
      </c>
      <c r="AG16" t="str">
        <f>IF('оцене ученика'!$I$2=0," ",'оцене ученика'!$I$2)</f>
        <v>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довољан</v>
      </c>
      <c r="AI16" t="str">
        <f>IF('оцене ученика'!$J$2=0," ",'оцене ученика'!$J$2)</f>
        <v>Социологија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довољан</v>
      </c>
      <c r="AK16" t="str">
        <f>IF('оцене ученика'!$K$2=0," ",'оцене ученика'!$K$2)</f>
        <v>Комерцијално познавање робр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добар</v>
      </c>
      <c r="AM16" t="str">
        <f>IF('оцене ученика'!$L$2=0," ",'оцене ученика'!$L$2)</f>
        <v>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добар3</v>
      </c>
      <c r="AO16" t="str">
        <f>IF('оцене ученика'!$M$2=0," ",'оцене ученика'!$M$2)</f>
        <v>Психологија потрошача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добар</v>
      </c>
      <c r="AQ16" t="str">
        <f>IF('оцене ученика'!$N$2=0," ",'оцене ученика'!$N$2)</f>
        <v>Предузетништво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добар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врло добар</v>
      </c>
      <c r="AU16" t="str">
        <f>IF('оцене ученика'!$P$2=0," ",'оцене ученика'!$P$2)</f>
        <v>Немачки језик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>врло добар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добрим</v>
      </c>
      <c r="BK16" s="10">
        <f>'оцене ученика'!AE17</f>
        <v>3.3571428571428572</v>
      </c>
      <c r="BL16" s="10">
        <f t="shared" si="0"/>
        <v>3.36</v>
      </c>
      <c r="BM16" s="11">
        <f t="shared" si="1"/>
        <v>3.3609999999999998</v>
      </c>
      <c r="BN16" t="str">
        <f t="shared" si="2"/>
        <v>3.36</v>
      </c>
      <c r="BO16">
        <f>'подаци о школи за сведочанство'!$D$5</f>
        <v>1</v>
      </c>
      <c r="BP16">
        <f>IF('оцене ученика'!D17=0," ",'оцене ученика'!D17)</f>
        <v>3</v>
      </c>
      <c r="BQ16">
        <f>IF('оцене ученика'!E17=0," ",'оцене ученика'!E17)</f>
        <v>5</v>
      </c>
      <c r="BR16">
        <f>IF('оцене ученика'!F17=0," ",'оцене ученика'!F17)</f>
        <v>5</v>
      </c>
      <c r="BS16">
        <f>IF('оцене ученика'!G17=0," ",'оцене ученика'!G17)</f>
        <v>2</v>
      </c>
      <c r="BT16">
        <f>IF('оцене ученика'!H17=0," ",'оцене ученика'!H17)</f>
        <v>3</v>
      </c>
      <c r="BU16">
        <f>IF('оцене ученика'!I17=0," ",'оцене ученика'!I17)</f>
        <v>2</v>
      </c>
      <c r="BV16">
        <f>IF('оцене ученика'!J17=0," ",'оцене ученика'!J17)</f>
        <v>2</v>
      </c>
      <c r="BW16">
        <f>IF('оцене ученика'!K17=0," ",'оцене ученика'!K17)</f>
        <v>3</v>
      </c>
      <c r="BX16">
        <f>IF('оцене ученика'!L17=0," ",'оцене ученика'!L17)</f>
        <v>3</v>
      </c>
      <c r="BY16">
        <f>IF('оцене ученика'!M17=0," ",'оцене ученика'!M17)</f>
        <v>3</v>
      </c>
      <c r="BZ16">
        <f>IF('оцене ученика'!N17=0," ",'оцене ученика'!N17)</f>
        <v>3</v>
      </c>
      <c r="CA16">
        <f>IF('оцене ученика'!O17=0," ",'оцене ученика'!O17)</f>
        <v>4</v>
      </c>
      <c r="CB16">
        <f>IF('оцене ученика'!P17=0," ",'оцене ученика'!P17)</f>
        <v>4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Панчић</v>
      </c>
      <c r="C17" s="156" t="str">
        <f>'оцене ученика'!C18</f>
        <v>Тијана</v>
      </c>
      <c r="D17" s="158" t="s">
        <v>267</v>
      </c>
      <c r="E17" s="15" t="s">
        <v>226</v>
      </c>
      <c r="F17" s="15" t="s">
        <v>227</v>
      </c>
      <c r="G17" s="15">
        <v>1999</v>
      </c>
      <c r="H17" s="15" t="s">
        <v>192</v>
      </c>
      <c r="I17" s="15" t="s">
        <v>193</v>
      </c>
      <c r="J17" s="15" t="s">
        <v>194</v>
      </c>
      <c r="K17" s="15" t="s">
        <v>195</v>
      </c>
      <c r="L17" s="15" t="s">
        <v>196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врло добар</v>
      </c>
      <c r="AA17" t="str">
        <f>IF('оцене ученика'!$F$2=0," ",'оцене ученика'!$F$2)</f>
        <v>Физичко васпитанје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врло добар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добар</v>
      </c>
      <c r="AE17" t="str">
        <f>IF('оцене ученика'!$H$2=0," ",'оцене ученика'!$H$2)</f>
        <v>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довољан</v>
      </c>
      <c r="AG17" t="str">
        <f>IF('оцене ученика'!$I$2=0," ",'оцене ученика'!$I$2)</f>
        <v>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довољан</v>
      </c>
      <c r="AI17" t="str">
        <f>IF('оцене ученика'!$J$2=0," ",'оцене ученика'!$J$2)</f>
        <v>Социологија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довољан</v>
      </c>
      <c r="AK17" t="str">
        <f>IF('оцене ученика'!$K$2=0," ",'оцене ученика'!$K$2)</f>
        <v>Комерцијално познавање робр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довољан</v>
      </c>
      <c r="AM17" t="str">
        <f>IF('оцене ученика'!$L$2=0," ",'оцене ученика'!$L$2)</f>
        <v>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довољан</v>
      </c>
      <c r="AO17" t="str">
        <f>IF('оцене ученика'!$M$2=0," ",'оцене ученика'!$M$2)</f>
        <v>Психологија потрошача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довољан</v>
      </c>
      <c r="AQ17" t="str">
        <f>IF('оцене ученика'!$N$2=0," ",'оцене ученика'!$N$2)</f>
        <v>Предузетништво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добар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добар</v>
      </c>
      <c r="AU17" t="str">
        <f>IF('оцене ученика'!$P$2=0," ",'оцене ученика'!$P$2)</f>
        <v>Немачки језик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>добар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Грађанско васпитање</v>
      </c>
      <c r="BH17" t="str">
        <f>IF(BG17='оцене ученика'!$W$2,'оцене ученика'!W18,IF('подаци о ученицима'!BG17='оцене ученика'!$X$2,'оцене ученика'!X18," "))</f>
        <v>успешан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добро        3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добрим</v>
      </c>
      <c r="BK17" s="10">
        <f>'оцене ученика'!AE18</f>
        <v>2.7142857142857144</v>
      </c>
      <c r="BL17" s="10">
        <f t="shared" si="0"/>
        <v>2.71</v>
      </c>
      <c r="BM17" s="11">
        <f t="shared" si="1"/>
        <v>2.7109999999999999</v>
      </c>
      <c r="BN17" t="str">
        <f t="shared" si="2"/>
        <v>2.71</v>
      </c>
      <c r="BO17">
        <f>'подаци о школи за сведочанство'!$D$5</f>
        <v>1</v>
      </c>
      <c r="BP17">
        <f>IF('оцене ученика'!D18=0," ",'оцене ученика'!D18)</f>
        <v>3</v>
      </c>
      <c r="BQ17">
        <f>IF('оцене ученика'!E18=0," ",'оцене ученика'!E18)</f>
        <v>4</v>
      </c>
      <c r="BR17">
        <f>IF('оцене ученика'!F18=0," ",'оцене ученика'!F18)</f>
        <v>4</v>
      </c>
      <c r="BS17">
        <f>IF('оцене ученика'!G18=0," ",'оцене ученика'!G18)</f>
        <v>3</v>
      </c>
      <c r="BT17">
        <f>IF('оцене ученика'!H18=0," ",'оцене ученика'!H18)</f>
        <v>2</v>
      </c>
      <c r="BU17">
        <f>IF('оцене ученика'!I18=0," ",'оцене ученика'!I18)</f>
        <v>2</v>
      </c>
      <c r="BV17">
        <f>IF('оцене ученика'!J18=0," ",'оцене ученика'!J18)</f>
        <v>2</v>
      </c>
      <c r="BW17">
        <f>IF('оцене ученика'!K18=0," ",'оцене ученика'!K18)</f>
        <v>2</v>
      </c>
      <c r="BX17">
        <f>IF('оцене ученика'!L18=0," ",'оцене ученика'!L18)</f>
        <v>2</v>
      </c>
      <c r="BY17">
        <f>IF('оцене ученика'!M18=0," ",'оцене ученика'!M18)</f>
        <v>2</v>
      </c>
      <c r="BZ17">
        <f>IF('оцене ученика'!N18=0," ",'оцене ученика'!N18)</f>
        <v>3</v>
      </c>
      <c r="CA17">
        <f>IF('оцене ученика'!O18=0," ",'оцене ученика'!O18)</f>
        <v>3</v>
      </c>
      <c r="CB17">
        <f>IF('оцене ученика'!P18=0," ",'оцене ученика'!P18)</f>
        <v>3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Пиперин</v>
      </c>
      <c r="C18" s="156" t="str">
        <f>'оцене ученика'!C19</f>
        <v>Мирјана</v>
      </c>
      <c r="D18" s="158" t="s">
        <v>268</v>
      </c>
      <c r="E18" s="15" t="s">
        <v>228</v>
      </c>
      <c r="F18" s="15" t="s">
        <v>229</v>
      </c>
      <c r="G18" s="15">
        <v>1999</v>
      </c>
      <c r="H18" s="15" t="s">
        <v>192</v>
      </c>
      <c r="I18" s="15" t="s">
        <v>230</v>
      </c>
      <c r="J18" s="15" t="s">
        <v>194</v>
      </c>
      <c r="K18" s="15" t="s">
        <v>195</v>
      </c>
      <c r="L18" s="15" t="s">
        <v>196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добар</v>
      </c>
      <c r="AA18" t="str">
        <f>IF('оцене ученика'!$F$2=0," ",'оцене ученика'!$F$2)</f>
        <v>Физичко васпитанје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довољан</v>
      </c>
      <c r="AE18" t="str">
        <f>IF('оцене ученика'!$H$2=0," ",'оцене ученика'!$H$2)</f>
        <v>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довољан</v>
      </c>
      <c r="AG18" t="str">
        <f>IF('оцене ученика'!$I$2=0," ",'оцене ученика'!$I$2)</f>
        <v>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довољан</v>
      </c>
      <c r="AI18" t="str">
        <f>IF('оцене ученика'!$J$2=0," ",'оцене ученика'!$J$2)</f>
        <v>Социологија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довољан</v>
      </c>
      <c r="AK18" t="str">
        <f>IF('оцене ученика'!$K$2=0," ",'оцене ученика'!$K$2)</f>
        <v>Комерцијално познавање робр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довољан</v>
      </c>
      <c r="AM18" t="str">
        <f>IF('оцене ученика'!$L$2=0," ",'оцене ученика'!$L$2)</f>
        <v>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>Психологија потрошача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Предузетништво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добар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добар</v>
      </c>
      <c r="AU18" t="str">
        <f>IF('оцене ученика'!$P$2=0," ",'оцене ученика'!$P$2)</f>
        <v>Немачки језик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>добар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добро        3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добрим</v>
      </c>
      <c r="BK18" s="10">
        <f>'оцене ученика'!AE19</f>
        <v>2.5</v>
      </c>
      <c r="BL18" s="10">
        <f t="shared" si="0"/>
        <v>2.5</v>
      </c>
      <c r="BM18" s="11">
        <f t="shared" si="1"/>
        <v>2.5009999999999999</v>
      </c>
      <c r="BN18" t="str">
        <f t="shared" si="2"/>
        <v>2.50</v>
      </c>
      <c r="BO18">
        <f>'подаци о школи за сведочанство'!$D$5</f>
        <v>1</v>
      </c>
      <c r="BP18">
        <f>IF('оцене ученика'!D19=0," ",'оцене ученика'!D19)</f>
        <v>2</v>
      </c>
      <c r="BQ18">
        <f>IF('оцене ученика'!E19=0," ",'оцене ученика'!E19)</f>
        <v>3</v>
      </c>
      <c r="BR18">
        <f>IF('оцене ученика'!F19=0," ",'оцене ученика'!F19)</f>
        <v>4</v>
      </c>
      <c r="BS18">
        <f>IF('оцене ученика'!G19=0," ",'оцене ученика'!G19)</f>
        <v>2</v>
      </c>
      <c r="BT18">
        <f>IF('оцене ученика'!H19=0," ",'оцене ученика'!H19)</f>
        <v>2</v>
      </c>
      <c r="BU18">
        <f>IF('оцене ученика'!I19=0," ",'оцене ученика'!I19)</f>
        <v>2</v>
      </c>
      <c r="BV18">
        <f>IF('оцене ученика'!J19=0," ",'оцене ученика'!J19)</f>
        <v>2</v>
      </c>
      <c r="BW18">
        <f>IF('оцене ученика'!K19=0," ",'оцене ученика'!K19)</f>
        <v>2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3</v>
      </c>
      <c r="CA18">
        <f>IF('оцене ученика'!O19=0," ",'оцене ученика'!O19)</f>
        <v>3</v>
      </c>
      <c r="CB18">
        <f>IF('оцене ученика'!P19=0," ",'оцене ученика'!P19)</f>
        <v>3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Ристић</v>
      </c>
      <c r="C19" s="156" t="str">
        <f>'оцене ученика'!C20</f>
        <v>Урош</v>
      </c>
      <c r="D19" s="158" t="s">
        <v>269</v>
      </c>
      <c r="E19" s="15" t="s">
        <v>231</v>
      </c>
      <c r="F19" s="15" t="s">
        <v>232</v>
      </c>
      <c r="G19" s="15">
        <v>1999</v>
      </c>
      <c r="H19" s="15" t="s">
        <v>192</v>
      </c>
      <c r="I19" s="15" t="s">
        <v>193</v>
      </c>
      <c r="J19" s="15" t="s">
        <v>194</v>
      </c>
      <c r="K19" s="15" t="s">
        <v>195</v>
      </c>
      <c r="L19" s="15" t="s">
        <v>196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одличан</v>
      </c>
      <c r="AA19" t="str">
        <f>IF('оцене ученика'!$F$2=0," ",'оцене ученика'!$F$2)</f>
        <v>Физичко васпитанје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одличан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добар</v>
      </c>
      <c r="AE19" t="str">
        <f>IF('оцене ученика'!$H$2=0," ",'оцене ученика'!$H$2)</f>
        <v>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врло добар</v>
      </c>
      <c r="AG19" t="str">
        <f>IF('оцене ученика'!$I$2=0," ",'оцене ученика'!$I$2)</f>
        <v>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добар</v>
      </c>
      <c r="AI19" t="str">
        <f>IF('оцене ученика'!$J$2=0," ",'оцене ученика'!$J$2)</f>
        <v>Социологија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врло добар</v>
      </c>
      <c r="AK19" t="str">
        <f>IF('оцене ученика'!$K$2=0," ",'оцене ученика'!$K$2)</f>
        <v>Комерцијално познавање робр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одличан</v>
      </c>
      <c r="AM19" t="str">
        <f>IF('оцене ученика'!$L$2=0," ",'оцене ученика'!$L$2)</f>
        <v>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>Психологија потрошача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добар</v>
      </c>
      <c r="AQ19" t="str">
        <f>IF('оцене ученика'!$N$2=0," ",'оцене ученика'!$N$2)</f>
        <v>Предузетништво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одличан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врло добар</v>
      </c>
      <c r="AU19" t="str">
        <f>IF('оцене ученика'!$P$2=0," ",'оцене ученика'!$P$2)</f>
        <v>Немачки језик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>одличан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истиче се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примерно        5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врло добрим</v>
      </c>
      <c r="BK19" s="10">
        <f>'оцене ученика'!AE20</f>
        <v>4.2142857142857144</v>
      </c>
      <c r="BL19" s="10">
        <f t="shared" si="0"/>
        <v>4.21</v>
      </c>
      <c r="BM19" s="11">
        <f t="shared" si="1"/>
        <v>4.2110000000000003</v>
      </c>
      <c r="BN19" t="str">
        <f t="shared" si="2"/>
        <v>4.21</v>
      </c>
      <c r="BO19">
        <f>'подаци о школи за сведочанство'!$D$5</f>
        <v>1</v>
      </c>
      <c r="BP19">
        <f>IF('оцене ученика'!D20=0," ",'оцене ученика'!D20)</f>
        <v>3</v>
      </c>
      <c r="BQ19">
        <f>IF('оцене ученика'!E20=0," ",'оцене ученика'!E20)</f>
        <v>5</v>
      </c>
      <c r="BR19">
        <f>IF('оцене ученика'!F20=0," ",'оцене ученика'!F20)</f>
        <v>5</v>
      </c>
      <c r="BS19">
        <f>IF('оцене ученика'!G20=0," ",'оцене ученика'!G20)</f>
        <v>3</v>
      </c>
      <c r="BT19">
        <f>IF('оцене ученика'!H20=0," ",'оцене ученика'!H20)</f>
        <v>4</v>
      </c>
      <c r="BU19">
        <f>IF('оцене ученика'!I20=0," ",'оцене ученика'!I20)</f>
        <v>3</v>
      </c>
      <c r="BV19">
        <f>IF('оцене ученика'!J20=0," ",'оцене ученика'!J20)</f>
        <v>4</v>
      </c>
      <c r="BW19">
        <f>IF('оцене ученика'!K20=0," ",'оцене ученика'!K20)</f>
        <v>5</v>
      </c>
      <c r="BX19">
        <f>IF('оцене ученика'!L20=0," ",'оцене ученика'!L20)</f>
        <v>5</v>
      </c>
      <c r="BY19">
        <f>IF('оцене ученика'!M20=0," ",'оцене ученика'!M20)</f>
        <v>3</v>
      </c>
      <c r="BZ19">
        <f>IF('оцене ученика'!N20=0," ",'оцене ученика'!N20)</f>
        <v>5</v>
      </c>
      <c r="CA19">
        <f>IF('оцене ученика'!O20=0," ",'оцене ученика'!O20)</f>
        <v>4</v>
      </c>
      <c r="CB19">
        <f>IF('оцене ученика'!P20=0," ",'оцене ученика'!P20)</f>
        <v>5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Стефановић</v>
      </c>
      <c r="C20" s="156" t="str">
        <f>'оцене ученика'!C21</f>
        <v>Александра</v>
      </c>
      <c r="D20" s="158" t="s">
        <v>270</v>
      </c>
      <c r="E20" s="15" t="s">
        <v>180</v>
      </c>
      <c r="F20" s="15" t="s">
        <v>233</v>
      </c>
      <c r="G20" s="15">
        <v>2000</v>
      </c>
      <c r="H20" s="15" t="s">
        <v>192</v>
      </c>
      <c r="I20" s="15" t="s">
        <v>193</v>
      </c>
      <c r="J20" s="15" t="s">
        <v>194</v>
      </c>
      <c r="K20" s="15" t="s">
        <v>195</v>
      </c>
      <c r="L20" s="15" t="s">
        <v>196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довољан</v>
      </c>
      <c r="AA20" t="str">
        <f>IF('оцене ученика'!$F$2=0," ",'оцене ученика'!$F$2)</f>
        <v>Физичко васпитанје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довољан</v>
      </c>
      <c r="AE20" t="str">
        <f>IF('оцене ученика'!$H$2=0," ",'оцене ученика'!$H$2)</f>
        <v>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довољан</v>
      </c>
      <c r="AG20" t="str">
        <f>IF('оцене ученика'!$I$2=0," ",'оцене ученика'!$I$2)</f>
        <v>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довољан</v>
      </c>
      <c r="AI20" t="str">
        <f>IF('оцене ученика'!$J$2=0," ",'оцене ученика'!$J$2)</f>
        <v>Социологија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довољан</v>
      </c>
      <c r="AK20" t="str">
        <f>IF('оцене ученика'!$K$2=0," ",'оцене ученика'!$K$2)</f>
        <v>Комерцијално познавање робр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довољан</v>
      </c>
      <c r="AM20" t="str">
        <f>IF('оцене ученика'!$L$2=0," ",'оцене ученика'!$L$2)</f>
        <v>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довољан</v>
      </c>
      <c r="AO20" t="str">
        <f>IF('оцене ученика'!$M$2=0," ",'оцене ученика'!$M$2)</f>
        <v>Психологија потрошача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довољан</v>
      </c>
      <c r="AQ20" t="str">
        <f>IF('оцене ученика'!$N$2=0," ",'оцене ученика'!$N$2)</f>
        <v>Предузетништво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добар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добар</v>
      </c>
      <c r="AU20" t="str">
        <f>IF('оцене ученика'!$P$2=0," ",'оцене ученика'!$P$2)</f>
        <v>Немачки језик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>добар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добро        3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довољним</v>
      </c>
      <c r="BK20" s="10">
        <f>'оцене ученика'!AE21</f>
        <v>2.4285714285714284</v>
      </c>
      <c r="BL20" s="10">
        <f t="shared" si="0"/>
        <v>2.4300000000000002</v>
      </c>
      <c r="BM20" s="11">
        <f t="shared" si="1"/>
        <v>2.431</v>
      </c>
      <c r="BN20" t="str">
        <f t="shared" si="2"/>
        <v>2.43</v>
      </c>
      <c r="BO20">
        <f>'подаци о школи за сведочанство'!$D$5</f>
        <v>1</v>
      </c>
      <c r="BP20">
        <f>IF('оцене ученика'!D21=0," ",'оцене ученика'!D21)</f>
        <v>2</v>
      </c>
      <c r="BQ20">
        <f>IF('оцене ученика'!E21=0," ",'оцене ученика'!E21)</f>
        <v>2</v>
      </c>
      <c r="BR20">
        <f>IF('оцене ученика'!F21=0," ",'оцене ученика'!F21)</f>
        <v>4</v>
      </c>
      <c r="BS20">
        <f>IF('оцене ученика'!G21=0," ",'оцене ученика'!G21)</f>
        <v>2</v>
      </c>
      <c r="BT20">
        <f>IF('оцене ученика'!H21=0," ",'оцене ученика'!H21)</f>
        <v>2</v>
      </c>
      <c r="BU20">
        <f>IF('оцене ученика'!I21=0," ",'оцене ученика'!I21)</f>
        <v>2</v>
      </c>
      <c r="BV20">
        <f>IF('оцене ученика'!J21=0," ",'оцене ученика'!J21)</f>
        <v>2</v>
      </c>
      <c r="BW20">
        <f>IF('оцене ученика'!K21=0," ",'оцене ученика'!K21)</f>
        <v>2</v>
      </c>
      <c r="BX20">
        <f>IF('оцене ученика'!L21=0," ",'оцене ученика'!L21)</f>
        <v>2</v>
      </c>
      <c r="BY20">
        <f>IF('оцене ученика'!M21=0," ",'оцене ученика'!M21)</f>
        <v>2</v>
      </c>
      <c r="BZ20">
        <f>IF('оцене ученика'!N21=0," ",'оцене ученика'!N21)</f>
        <v>3</v>
      </c>
      <c r="CA20">
        <f>IF('оцене ученика'!O21=0," ",'оцене ученика'!O21)</f>
        <v>3</v>
      </c>
      <c r="CB20">
        <f>IF('оцене ученика'!P21=0," ",'оцене ученика'!P21)</f>
        <v>3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Цвијановић</v>
      </c>
      <c r="C21" s="156" t="str">
        <f>'оцене ученика'!C22</f>
        <v>Јелена</v>
      </c>
      <c r="D21" s="158" t="s">
        <v>271</v>
      </c>
      <c r="E21" s="15" t="s">
        <v>234</v>
      </c>
      <c r="F21" s="15" t="s">
        <v>235</v>
      </c>
      <c r="G21" s="15">
        <v>1999</v>
      </c>
      <c r="H21" s="15" t="s">
        <v>192</v>
      </c>
      <c r="I21" s="15" t="s">
        <v>230</v>
      </c>
      <c r="J21" s="15" t="s">
        <v>194</v>
      </c>
      <c r="K21" s="15" t="s">
        <v>195</v>
      </c>
      <c r="L21" s="15" t="s">
        <v>196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довољан</v>
      </c>
      <c r="AA21" t="str">
        <f>IF('оцене ученика'!$F$2=0," ",'оцене ученика'!$F$2)</f>
        <v>Физичко васпитанје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одличан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добар</v>
      </c>
      <c r="AE21" t="str">
        <f>IF('оцене ученика'!$H$2=0," ",'оцене ученика'!$H$2)</f>
        <v>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>Социологија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довољан</v>
      </c>
      <c r="AK21" t="str">
        <f>IF('оцене ученика'!$K$2=0," ",'оцене ученика'!$K$2)</f>
        <v>Комерцијално познавање робр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врло добар</v>
      </c>
      <c r="AO21" t="str">
        <f>IF('оцене ученика'!$M$2=0," ",'оцене ученика'!$M$2)</f>
        <v>Психологија потрошача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довољан</v>
      </c>
      <c r="AQ21" t="str">
        <f>IF('оцене ученика'!$N$2=0," ",'оцене ученика'!$N$2)</f>
        <v>Предузетништво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врло добар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одличан</v>
      </c>
      <c r="AU21" t="str">
        <f>IF('оцене ученика'!$P$2=0," ",'оцене ученика'!$P$2)</f>
        <v>Немачки језик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>одличан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истиче се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добрим</v>
      </c>
      <c r="BK21" s="10">
        <f>'оцене ученика'!AE22</f>
        <v>3.4285714285714284</v>
      </c>
      <c r="BL21" s="10">
        <f t="shared" si="0"/>
        <v>3.43</v>
      </c>
      <c r="BM21" s="11">
        <f t="shared" si="1"/>
        <v>3.431</v>
      </c>
      <c r="BN21" t="str">
        <f t="shared" si="2"/>
        <v>3.43</v>
      </c>
      <c r="BO21">
        <f>'подаци о школи за сведочанство'!$D$5</f>
        <v>1</v>
      </c>
      <c r="BP21">
        <f>IF('оцене ученика'!D22=0," ",'оцене ученика'!D22)</f>
        <v>3</v>
      </c>
      <c r="BQ21">
        <f>IF('оцене ученика'!E22=0," ",'оцене ученика'!E22)</f>
        <v>2</v>
      </c>
      <c r="BR21">
        <f>IF('оцене ученика'!F22=0," ",'оцене ученика'!F22)</f>
        <v>5</v>
      </c>
      <c r="BS21">
        <f>IF('оцене ученика'!G22=0," ",'оцене ученика'!G22)</f>
        <v>3</v>
      </c>
      <c r="BT21">
        <f>IF('оцене ученика'!H22=0," ",'оцене ученика'!H22)</f>
        <v>2</v>
      </c>
      <c r="BU21">
        <f>IF('оцене ученика'!I22=0," ",'оцене ученика'!I22)</f>
        <v>3</v>
      </c>
      <c r="BV21">
        <f>IF('оцене ученика'!J22=0," ",'оцене ученика'!J22)</f>
        <v>2</v>
      </c>
      <c r="BW21">
        <f>IF('оцене ученика'!K22=0," ",'оцене ученика'!K22)</f>
        <v>3</v>
      </c>
      <c r="BX21">
        <f>IF('оцене ученика'!L22=0," ",'оцене ученика'!L22)</f>
        <v>4</v>
      </c>
      <c r="BY21">
        <f>IF('оцене ученика'!M22=0," ",'оцене ученика'!M22)</f>
        <v>2</v>
      </c>
      <c r="BZ21">
        <f>IF('оцене ученика'!N22=0," ",'оцене ученика'!N22)</f>
        <v>4</v>
      </c>
      <c r="CA21">
        <f>IF('оцене ученика'!O22=0," ",'оцене ученика'!O22)</f>
        <v>5</v>
      </c>
      <c r="CB21">
        <f>IF('оцене ученика'!P22=0," ",'оцене ученика'!P22)</f>
        <v>5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васпитанје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Социологија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Комерцијално познавање робр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Психологија потрошача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Предузетништво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Немачки језик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васпитанје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Социологија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Комерцијално познавање робр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Психологија потрошача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Предузетништво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Немачки језик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васпитанје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Социологија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Комерцијално познавање робр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Психологија потрошача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Предузетништво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Немачки језик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васпитанје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Социологија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Комерцијално познавање робр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Психологија потрошача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Предузетништво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Немачки језик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васпитанје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Социологија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Комерцијално познавање робр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Психологија потрошача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Предузетништво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Немачки језик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васпитанје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Социологија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Комерцијално познавање робр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Психологија потрошача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Предузетништво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Немачки језик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васпитанје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Социологија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Комерцијално познавање робр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Психологија потрошача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Предузетништво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Немачки језик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васпитанје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Социологија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Комерцијално познавање робр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Психологија потрошача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Предузетништво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Немачки језик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васпитанје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Социологија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Комерцијално познавање робр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Психологија потрошача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Предузетништво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Немачки језик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васпитанје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Социологија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Комерцијално познавање робр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Психологија потрошача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Предузетништво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Немачки језик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васпитанје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Социологија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Комерцијално познавање робр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Психологија потрошача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Предузетништво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Немачки језик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васпитанје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Социологија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Комерцијално познавање робр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Психологија потрошача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Предузетништво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Немачки језик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васпитанје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Социологија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Комерцијално познавање робр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Психологија потрошача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Предузетништво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Немачки језик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васпитанје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Социологија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Комерцијално познавање робр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Психологија потрошача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Предузетништво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Немачки језик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васпитанје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Социологија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Комерцијално познавање робр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Психологија потрошача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Предузетништво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Немачки језик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васпитанје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Социологија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Комерцијално познавање робр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Психологија потрошача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Предузетништво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Немачки језик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васпитанје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Социологија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Комерцијално познавање робр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Психологија потрошача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Предузетништво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Немачки језик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васпитанје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Социологија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Комерцијално познавање робр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Психологија потрошача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Предузетништво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Немачки језик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васпитанје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Социологија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Комерцијално познавање робр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Психологија потрошача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Предузетништво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Немачки језик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васпитанје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Социологија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Комерцијално познавање робр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Психологија потрошача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Предузетништво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Немачки језик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Selena i Igor</cp:lastModifiedBy>
  <cp:lastPrinted>2012-12-26T18:23:46Z</cp:lastPrinted>
  <dcterms:created xsi:type="dcterms:W3CDTF">2006-01-07T12:28:18Z</dcterms:created>
  <dcterms:modified xsi:type="dcterms:W3CDTF">2017-06-04T14:46:58Z</dcterms:modified>
</cp:coreProperties>
</file>