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jela\Desktop\"/>
    </mc:Choice>
  </mc:AlternateContent>
  <bookViews>
    <workbookView xWindow="0" yWindow="0" windowWidth="28800" windowHeight="12435" tabRatio="721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52511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C27" i="1"/>
  <c r="AD28" i="1"/>
  <c r="AC28" i="1"/>
  <c r="AD29" i="1"/>
  <c r="AC29" i="1"/>
  <c r="AD30" i="1"/>
  <c r="AE30" i="1" s="1"/>
  <c r="AC30" i="1"/>
  <c r="AD31" i="1"/>
  <c r="AE31" i="1" s="1"/>
  <c r="AC31" i="1"/>
  <c r="AD32" i="1"/>
  <c r="AC32" i="1"/>
  <c r="AE32" i="1" s="1"/>
  <c r="AD33" i="1"/>
  <c r="AC33" i="1"/>
  <c r="AE33" i="1"/>
  <c r="BK32" i="7" s="1"/>
  <c r="BL32" i="7" s="1"/>
  <c r="BM32" i="7" s="1"/>
  <c r="BN32" i="7" s="1"/>
  <c r="AD34" i="1"/>
  <c r="AC34" i="1"/>
  <c r="AE34" i="1" s="1"/>
  <c r="AD35" i="1"/>
  <c r="AE35" i="1" s="1"/>
  <c r="AC35" i="1"/>
  <c r="AD36" i="1"/>
  <c r="AC36" i="1"/>
  <c r="AE36" i="1" s="1"/>
  <c r="AD37" i="1"/>
  <c r="AC37" i="1"/>
  <c r="AE37" i="1"/>
  <c r="BK36" i="7" s="1"/>
  <c r="BL36" i="7" s="1"/>
  <c r="BM36" i="7" s="1"/>
  <c r="BN36" i="7" s="1"/>
  <c r="AD38" i="1"/>
  <c r="AC38" i="1"/>
  <c r="AE38" i="1" s="1"/>
  <c r="AD39" i="1"/>
  <c r="AC39" i="1"/>
  <c r="AE39" i="1" s="1"/>
  <c r="AD40" i="1"/>
  <c r="AC40" i="1"/>
  <c r="AE40" i="1"/>
  <c r="AD41" i="1"/>
  <c r="AC41" i="1"/>
  <c r="AE41" i="1" s="1"/>
  <c r="AD42" i="1"/>
  <c r="AE42" i="1" s="1"/>
  <c r="AC42" i="1"/>
  <c r="AD3" i="1"/>
  <c r="AC3" i="1"/>
  <c r="AF33" i="1"/>
  <c r="BJ32" i="7" s="1"/>
  <c r="AF37" i="1"/>
  <c r="BJ36" i="7" s="1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 s="1"/>
  <c r="BG11" i="7"/>
  <c r="BH11" i="7" s="1"/>
  <c r="BG12" i="7"/>
  <c r="BH12" i="7" s="1"/>
  <c r="BG13" i="7"/>
  <c r="BH13" i="7" s="1"/>
  <c r="BG14" i="7"/>
  <c r="BH14" i="7" s="1"/>
  <c r="BG15" i="7"/>
  <c r="BH15" i="7" s="1"/>
  <c r="BG16" i="7"/>
  <c r="BH16" i="7" s="1"/>
  <c r="BG17" i="7"/>
  <c r="BH17" i="7" s="1"/>
  <c r="BG18" i="7"/>
  <c r="BH18" i="7" s="1"/>
  <c r="BG19" i="7"/>
  <c r="BH19" i="7" s="1"/>
  <c r="BG20" i="7"/>
  <c r="BH20" i="7" s="1"/>
  <c r="BG21" i="7"/>
  <c r="BH21" i="7" s="1"/>
  <c r="BG22" i="7"/>
  <c r="BH22" i="7" s="1"/>
  <c r="BG23" i="7"/>
  <c r="BH23" i="7" s="1"/>
  <c r="BG24" i="7"/>
  <c r="BH24" i="7" s="1"/>
  <c r="BG25" i="7"/>
  <c r="BH25" i="7" s="1"/>
  <c r="BG26" i="7"/>
  <c r="BH26" i="7" s="1"/>
  <c r="BG27" i="7"/>
  <c r="BH27" i="7" s="1"/>
  <c r="BG28" i="7"/>
  <c r="BH28" i="7" s="1"/>
  <c r="BG29" i="7"/>
  <c r="BH29" i="7"/>
  <c r="BG30" i="7"/>
  <c r="BH30" i="7"/>
  <c r="BG31" i="7"/>
  <c r="BH31" i="7"/>
  <c r="BG32" i="7"/>
  <c r="BH32" i="7"/>
  <c r="BG33" i="7"/>
  <c r="BH33" i="7"/>
  <c r="BG34" i="7"/>
  <c r="BH34" i="7"/>
  <c r="BG35" i="7"/>
  <c r="BH35" i="7"/>
  <c r="BG36" i="7"/>
  <c r="BH36" i="7"/>
  <c r="BG37" i="7"/>
  <c r="BH37" i="7"/>
  <c r="BG38" i="7"/>
  <c r="BH38" i="7"/>
  <c r="BG39" i="7"/>
  <c r="BH39" i="7"/>
  <c r="BG40" i="7"/>
  <c r="BH40" i="7"/>
  <c r="BG41" i="7"/>
  <c r="BH41" i="7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 s="1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 s="1"/>
  <c r="R3" i="5"/>
  <c r="S3" i="5"/>
  <c r="S7" i="5" s="1"/>
  <c r="T3" i="5"/>
  <c r="T7" i="5" s="1"/>
  <c r="U3" i="5"/>
  <c r="U7" i="5" s="1"/>
  <c r="R7" i="5"/>
  <c r="R10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BK39" i="7"/>
  <c r="BL39" i="7"/>
  <c r="BM39" i="7" s="1"/>
  <c r="BN39" i="7" s="1"/>
  <c r="AF40" i="1"/>
  <c r="BJ39" i="7"/>
  <c r="R11" i="5"/>
  <c r="AH34" i="1"/>
  <c r="AH42" i="1"/>
  <c r="AE15" i="1" l="1"/>
  <c r="BK14" i="7" s="1"/>
  <c r="BL14" i="7" s="1"/>
  <c r="BM14" i="7" s="1"/>
  <c r="BN14" i="7" s="1"/>
  <c r="AH29" i="1"/>
  <c r="AE29" i="1"/>
  <c r="BK28" i="7" s="1"/>
  <c r="BL28" i="7" s="1"/>
  <c r="BM28" i="7" s="1"/>
  <c r="BN28" i="7" s="1"/>
  <c r="AE28" i="1"/>
  <c r="AF28" i="1" s="1"/>
  <c r="BJ27" i="7" s="1"/>
  <c r="AH28" i="1"/>
  <c r="AH27" i="1"/>
  <c r="AE27" i="1"/>
  <c r="AF27" i="1" s="1"/>
  <c r="BJ26" i="7" s="1"/>
  <c r="AF42" i="1"/>
  <c r="BJ41" i="7" s="1"/>
  <c r="BK41" i="7"/>
  <c r="BL41" i="7" s="1"/>
  <c r="BM41" i="7" s="1"/>
  <c r="BN41" i="7" s="1"/>
  <c r="AF39" i="1"/>
  <c r="BJ38" i="7" s="1"/>
  <c r="BK38" i="7"/>
  <c r="BL38" i="7" s="1"/>
  <c r="BM38" i="7" s="1"/>
  <c r="BN38" i="7" s="1"/>
  <c r="AF38" i="1"/>
  <c r="BJ37" i="7" s="1"/>
  <c r="BK37" i="7"/>
  <c r="BL37" i="7" s="1"/>
  <c r="BM37" i="7" s="1"/>
  <c r="BN37" i="7" s="1"/>
  <c r="BK34" i="7"/>
  <c r="BL34" i="7" s="1"/>
  <c r="BM34" i="7" s="1"/>
  <c r="BN34" i="7" s="1"/>
  <c r="AF35" i="1"/>
  <c r="BJ34" i="7" s="1"/>
  <c r="BK31" i="7"/>
  <c r="BL31" i="7" s="1"/>
  <c r="BM31" i="7" s="1"/>
  <c r="BN31" i="7" s="1"/>
  <c r="AF32" i="1"/>
  <c r="BJ31" i="7" s="1"/>
  <c r="U10" i="5"/>
  <c r="U11" i="5"/>
  <c r="Q10" i="5"/>
  <c r="Q11" i="5"/>
  <c r="BK40" i="7"/>
  <c r="BL40" i="7" s="1"/>
  <c r="BM40" i="7" s="1"/>
  <c r="BN40" i="7" s="1"/>
  <c r="AF41" i="1"/>
  <c r="BJ40" i="7" s="1"/>
  <c r="BK35" i="7"/>
  <c r="BL35" i="7" s="1"/>
  <c r="BM35" i="7" s="1"/>
  <c r="BN35" i="7" s="1"/>
  <c r="AF36" i="1"/>
  <c r="BJ35" i="7" s="1"/>
  <c r="BK33" i="7"/>
  <c r="BL33" i="7" s="1"/>
  <c r="BM33" i="7" s="1"/>
  <c r="BN33" i="7" s="1"/>
  <c r="AF34" i="1"/>
  <c r="BJ33" i="7" s="1"/>
  <c r="BK30" i="7"/>
  <c r="BL30" i="7" s="1"/>
  <c r="BM30" i="7" s="1"/>
  <c r="BN30" i="7" s="1"/>
  <c r="AF31" i="1"/>
  <c r="BJ30" i="7" s="1"/>
  <c r="AF30" i="1"/>
  <c r="BJ29" i="7" s="1"/>
  <c r="BK29" i="7"/>
  <c r="BL29" i="7" s="1"/>
  <c r="BM29" i="7" s="1"/>
  <c r="BN29" i="7" s="1"/>
  <c r="AB43" i="1"/>
  <c r="AE25" i="1"/>
  <c r="BK24" i="7" s="1"/>
  <c r="BL24" i="7" s="1"/>
  <c r="BM24" i="7" s="1"/>
  <c r="BN24" i="7" s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E9" i="1"/>
  <c r="C14" i="3"/>
  <c r="AD43" i="1"/>
  <c r="C17" i="3"/>
  <c r="AF25" i="1" l="1"/>
  <c r="BJ24" i="7" s="1"/>
  <c r="AF19" i="1"/>
  <c r="BJ18" i="7" s="1"/>
  <c r="AF15" i="1"/>
  <c r="BJ14" i="7" s="1"/>
  <c r="AF29" i="1"/>
  <c r="BJ28" i="7" s="1"/>
  <c r="BK27" i="7"/>
  <c r="BL27" i="7" s="1"/>
  <c r="BM27" i="7" s="1"/>
  <c r="BN27" i="7" s="1"/>
  <c r="BK26" i="7"/>
  <c r="BL26" i="7" s="1"/>
  <c r="BM26" i="7" s="1"/>
  <c r="BN26" i="7" s="1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<sst xmlns="http://schemas.openxmlformats.org/spreadsheetml/2006/main" count="472" uniqueCount="284">
  <si>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</si>
  <si>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</si>
  <si>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</si>
  <si>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</si>
  <si>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</si>
  <si>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</si>
  <si>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</si>
  <si>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</si>
  <si>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</si>
  <si>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</si>
  <si>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</si>
  <si>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</si>
  <si>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</si>
  <si>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</si>
  <si>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</si>
  <si>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</si>
  <si>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</si>
  <si>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</si>
  <si>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</si>
  <si>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</si>
  <si>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</si>
  <si>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</si>
  <si>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</si>
  <si>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</si>
  <si>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</si>
  <si>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</si>
  <si>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</si>
  <si>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</si>
  <si>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</si>
  <si>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</si>
  <si>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</si>
  <si>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</si>
  <si>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</si>
  <si>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</si>
  <si>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</si>
  <si>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</si>
  <si>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</si>
  <si>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</si>
  <si>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</si>
  <si>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</si>
  <si>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</si>
  <si>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</si>
  <si>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</si>
  <si>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</si>
  <si>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</si>
  <si>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</si>
  <si>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</si>
  <si>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</si>
  <si>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</si>
  <si>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</si>
  <si>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</si>
  <si>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</si>
  <si>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</si>
  <si>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</si>
  <si>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</si>
  <si>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</si>
  <si>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</si>
  <si>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</si>
  <si>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</si>
  <si>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</si>
  <si>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</si>
  <si>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</si>
  <si>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</si>
  <si>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</si>
  <si>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</si>
  <si>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</si>
  <si>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</si>
  <si>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</si>
  <si>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</si>
  <si>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</si>
  <si>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</si>
  <si>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</si>
  <si>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</si>
  <si>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</si>
  <si>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</si>
  <si>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</si>
  <si>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</si>
  <si>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</si>
  <si>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</si>
  <si>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</si>
  <si>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</si>
  <si>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</si>
  <si>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</si>
  <si>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</si>
  <si>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</si>
  <si>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</si>
  <si>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</si>
  <si>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</si>
  <si>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</si>
  <si>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</si>
  <si>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</si>
  <si>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</si>
  <si>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</si>
  <si>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</si>
  <si>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</si>
  <si>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</si>
  <si>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</si>
  <si>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</si>
  <si>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</si>
  <si>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</si>
  <si>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</si>
  <si>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</si>
  <si>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</si>
  <si>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</si>
  <si>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</si>
  <si>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</si>
  <si>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</si>
  <si>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</si>
  <si>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</si>
  <si>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</si>
  <si>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</si>
  <si>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</si>
  <si>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</si>
  <si>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</si>
  <si>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</si>
  <si>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</si>
  <si>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</si>
  <si>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</si>
  <si>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</si>
  <si>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</si>
  <si>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</si>
  <si>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</si>
  <si>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</si>
  <si>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</si>
  <si>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</si>
  <si>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</si>
  <si>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</si>
  <si>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</si>
  <si>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</si>
  <si>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</si>
  <si>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</si>
  <si>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</si>
  <si>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</si>
  <si>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</si>
  <si>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</si>
  <si>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</si>
  <si>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</si>
  <si>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</si>
  <si>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</si>
  <si>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</si>
  <si>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</si>
  <si>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</si>
  <si>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</si>
  <si>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</si>
  <si>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</si>
  <si>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</si>
  <si>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</si>
  <si>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</si>
  <si>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</si>
  <si>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</si>
  <si>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</si>
  <si>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</si>
  <si>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2016/2017.</t>
  </si>
  <si>
    <t>1998.</t>
  </si>
  <si>
    <t>1999.</t>
  </si>
  <si>
    <t>22.12.</t>
  </si>
  <si>
    <t>29.07.</t>
  </si>
  <si>
    <t>Енглески језик</t>
  </si>
  <si>
    <t>Филозофија</t>
  </si>
  <si>
    <t>Физичко васпитање</t>
  </si>
  <si>
    <t>Устав и права грађана</t>
  </si>
  <si>
    <t>Национална економија</t>
  </si>
  <si>
    <t>Право</t>
  </si>
  <si>
    <t>Рачуноводство</t>
  </si>
  <si>
    <t>Познавање робе</t>
  </si>
  <si>
    <t>Практична настава</t>
  </si>
  <si>
    <t>Стефан</t>
  </si>
  <si>
    <t>Лука</t>
  </si>
  <si>
    <t>Илић</t>
  </si>
  <si>
    <t>Немања</t>
  </si>
  <si>
    <t>Никола</t>
  </si>
  <si>
    <t>Стојковић</t>
  </si>
  <si>
    <t>Teoдора</t>
  </si>
  <si>
    <t>Tрговачка школа</t>
  </si>
  <si>
    <t>Београду</t>
  </si>
  <si>
    <t>Tрговински техничар</t>
  </si>
  <si>
    <t>Трговачки техничар</t>
  </si>
  <si>
    <t>Четири</t>
  </si>
  <si>
    <t>Драган</t>
  </si>
  <si>
    <t>Предраг</t>
  </si>
  <si>
    <t>Дејан</t>
  </si>
  <si>
    <t>Бранислав</t>
  </si>
  <si>
    <t>Горан</t>
  </si>
  <si>
    <t>Ненад</t>
  </si>
  <si>
    <t>Београд</t>
  </si>
  <si>
    <t>Савски Венац</t>
  </si>
  <si>
    <t>Земун</t>
  </si>
  <si>
    <t>Звездара</t>
  </si>
  <si>
    <t>Република Србија</t>
  </si>
  <si>
    <t>први</t>
  </si>
  <si>
    <t xml:space="preserve">Голијанин </t>
  </si>
  <si>
    <t>Ана</t>
  </si>
  <si>
    <t>Јанковић</t>
  </si>
  <si>
    <t>Јелена</t>
  </si>
  <si>
    <t>Колачарић</t>
  </si>
  <si>
    <t>Андријана</t>
  </si>
  <si>
    <t>Корићанац</t>
  </si>
  <si>
    <t>Јована</t>
  </si>
  <si>
    <t>Марковић</t>
  </si>
  <si>
    <t>Ирена</t>
  </si>
  <si>
    <t>Милекић</t>
  </si>
  <si>
    <t>Миловановић</t>
  </si>
  <si>
    <t>Јана</t>
  </si>
  <si>
    <t>Митрић</t>
  </si>
  <si>
    <t>Тања</t>
  </si>
  <si>
    <t>Пећаранин</t>
  </si>
  <si>
    <t>Марта</t>
  </si>
  <si>
    <t>Селаковић</t>
  </si>
  <si>
    <t>Вељко</t>
  </si>
  <si>
    <t>Симић</t>
  </si>
  <si>
    <t>Љубица</t>
  </si>
  <si>
    <t>Станојевић</t>
  </si>
  <si>
    <t>Исидора</t>
  </si>
  <si>
    <t>Стефановић</t>
  </si>
  <si>
    <t>Стојчић</t>
  </si>
  <si>
    <t>Марија</t>
  </si>
  <si>
    <t>Тодоровић</t>
  </si>
  <si>
    <t>Ћатић</t>
  </si>
  <si>
    <t>Хелена</t>
  </si>
  <si>
    <t>Цветановић</t>
  </si>
  <si>
    <t>Петров</t>
  </si>
  <si>
    <t>Мустафић</t>
  </si>
  <si>
    <t>Милутин</t>
  </si>
  <si>
    <t>IV5</t>
  </si>
  <si>
    <t>0410513</t>
  </si>
  <si>
    <t>0510513</t>
  </si>
  <si>
    <t>0610513</t>
  </si>
  <si>
    <t>0710513</t>
  </si>
  <si>
    <t>0910513</t>
  </si>
  <si>
    <t>1010513</t>
  </si>
  <si>
    <t>1110513</t>
  </si>
  <si>
    <t>1210513</t>
  </si>
  <si>
    <t>1310513</t>
  </si>
  <si>
    <t>1510513</t>
  </si>
  <si>
    <t>1810513</t>
  </si>
  <si>
    <t>1910513</t>
  </si>
  <si>
    <t>2010513</t>
  </si>
  <si>
    <t>2110513</t>
  </si>
  <si>
    <t>2210513</t>
  </si>
  <si>
    <t>2310513</t>
  </si>
  <si>
    <t>2410513</t>
  </si>
  <si>
    <t>2510513</t>
  </si>
  <si>
    <t>2710513</t>
  </si>
  <si>
    <t>2910513</t>
  </si>
  <si>
    <t>3010513</t>
  </si>
  <si>
    <t>1710513</t>
  </si>
  <si>
    <t>1610513</t>
  </si>
  <si>
    <t>Мирко</t>
  </si>
  <si>
    <t>Слободан</t>
  </si>
  <si>
    <t>Драгомир</t>
  </si>
  <si>
    <t>Небојша</t>
  </si>
  <si>
    <t>Љубиша</t>
  </si>
  <si>
    <t>Миодраг</t>
  </si>
  <si>
    <t>Милош</t>
  </si>
  <si>
    <t>Мирослав</t>
  </si>
  <si>
    <t>Перица</t>
  </si>
  <si>
    <t>Драгослав</t>
  </si>
  <si>
    <t>25.01.</t>
  </si>
  <si>
    <t>27.11.</t>
  </si>
  <si>
    <t>26.08.</t>
  </si>
  <si>
    <t>29.12.</t>
  </si>
  <si>
    <t>26.06.</t>
  </si>
  <si>
    <t>05.08.</t>
  </si>
  <si>
    <t>29.04.</t>
  </si>
  <si>
    <t>28.03.</t>
  </si>
  <si>
    <t>28.12.</t>
  </si>
  <si>
    <t>12.04.</t>
  </si>
  <si>
    <t>18.02.</t>
  </si>
  <si>
    <t>18.11.</t>
  </si>
  <si>
    <t>10.10.</t>
  </si>
  <si>
    <t>30.08.</t>
  </si>
  <si>
    <t>30.05.</t>
  </si>
  <si>
    <t>15.10.</t>
  </si>
  <si>
    <t>21.08.</t>
  </si>
  <si>
    <t>02.10.</t>
  </si>
  <si>
    <t>20.05.</t>
  </si>
  <si>
    <t>28.09.</t>
  </si>
  <si>
    <t>14.03.</t>
  </si>
  <si>
    <t>Приштина</t>
  </si>
  <si>
    <t>Ружић</t>
  </si>
  <si>
    <t>Српски језик и књижевност</t>
  </si>
  <si>
    <t xml:space="preserve">Живковић </t>
  </si>
  <si>
    <t>Математика</t>
  </si>
  <si>
    <t>Маркетинг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</si>
</sst>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0" xfId="0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3"/>
  </sheetPr>
  <dimension ref="A1:AJ66"/>
  <sheetViews>
    <sheetView tabSelected="1"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AE23" sqref="AE23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9" t="s">
        <v>7</v>
      </c>
      <c r="B1" s="171" t="s">
        <v>131</v>
      </c>
      <c r="C1" s="171" t="s">
        <v>132</v>
      </c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76" t="s">
        <v>1</v>
      </c>
      <c r="AA1" s="177"/>
      <c r="AB1" s="178"/>
      <c r="AC1" s="165" t="s">
        <v>3</v>
      </c>
      <c r="AD1" s="167" t="s">
        <v>2</v>
      </c>
      <c r="AE1" s="163" t="s">
        <v>4</v>
      </c>
      <c r="AF1" s="161" t="s">
        <v>42</v>
      </c>
      <c r="AH1" s="1"/>
      <c r="AJ1" s="1"/>
    </row>
    <row r="2" spans="1:36" ht="132.75" customHeight="1" thickBot="1" x14ac:dyDescent="0.25">
      <c r="A2" s="170"/>
      <c r="B2" s="172"/>
      <c r="C2" s="172"/>
      <c r="D2" s="18" t="s">
        <v>280</v>
      </c>
      <c r="E2" s="19" t="s">
        <v>157</v>
      </c>
      <c r="F2" s="19" t="s">
        <v>158</v>
      </c>
      <c r="G2" s="19" t="s">
        <v>159</v>
      </c>
      <c r="H2" s="19" t="s">
        <v>282</v>
      </c>
      <c r="I2" s="19" t="s">
        <v>160</v>
      </c>
      <c r="J2" s="19" t="s">
        <v>161</v>
      </c>
      <c r="K2" s="19" t="s">
        <v>283</v>
      </c>
      <c r="L2" s="20" t="s">
        <v>162</v>
      </c>
      <c r="M2" s="20" t="s">
        <v>163</v>
      </c>
      <c r="N2" s="20" t="s">
        <v>164</v>
      </c>
      <c r="O2" s="20" t="s">
        <v>165</v>
      </c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6"/>
      <c r="AD2" s="168"/>
      <c r="AE2" s="164"/>
      <c r="AF2" s="162"/>
      <c r="AH2" s="1"/>
      <c r="AJ2" s="1"/>
    </row>
    <row r="3" spans="1:36" ht="13.5" thickTop="1" x14ac:dyDescent="0.2">
      <c r="A3" s="111">
        <v>1</v>
      </c>
      <c r="B3" s="22" t="s">
        <v>190</v>
      </c>
      <c r="C3" s="23" t="s">
        <v>191</v>
      </c>
      <c r="D3" s="24">
        <v>3</v>
      </c>
      <c r="E3" s="16">
        <v>4</v>
      </c>
      <c r="F3" s="16">
        <v>5</v>
      </c>
      <c r="G3" s="16">
        <v>3</v>
      </c>
      <c r="H3" s="16">
        <v>2</v>
      </c>
      <c r="I3" s="16">
        <v>5</v>
      </c>
      <c r="J3" s="16">
        <v>2</v>
      </c>
      <c r="K3" s="16">
        <v>4</v>
      </c>
      <c r="L3" s="30">
        <v>5</v>
      </c>
      <c r="M3" s="25">
        <v>2</v>
      </c>
      <c r="N3" s="25">
        <v>3</v>
      </c>
      <c r="O3" s="25">
        <v>4</v>
      </c>
      <c r="P3" s="25"/>
      <c r="Q3" s="25"/>
      <c r="R3" s="25"/>
      <c r="S3" s="25"/>
      <c r="T3" s="25"/>
      <c r="U3" s="25"/>
      <c r="V3" s="25"/>
      <c r="W3" s="26"/>
      <c r="X3" s="26" t="s">
        <v>12</v>
      </c>
      <c r="Y3" s="17">
        <v>5</v>
      </c>
      <c r="Z3" s="39">
        <v>41</v>
      </c>
      <c r="AA3" s="22">
        <v>5</v>
      </c>
      <c r="AB3" s="43">
        <f>SUM(Z3:AA3)</f>
        <v>46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>
        <f>IF(AD3=" ",IF(AC3=" ",IF(Y3=0," ",AVERAGE(D3:V3,Y3)),1),0)</f>
        <v>3.6153846153846154</v>
      </c>
      <c r="AF3" s="45" t="str">
        <f>IF(AE3=" "," ",IF(AE3&gt;=4.5,"Одличан",IF(AE3&gt;=3.5,"Врло добар",IF(AE3&gt;=2.5,"Добар",IF(AE3&gt;=1.5,"Довољан",IF(AE3&gt;=1,"Недовољан","Неоцењен"))))))</f>
        <v>Врло добар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281</v>
      </c>
      <c r="C4" s="28" t="s">
        <v>170</v>
      </c>
      <c r="D4" s="29">
        <v>2</v>
      </c>
      <c r="E4" s="30">
        <v>3</v>
      </c>
      <c r="F4" s="30">
        <v>5</v>
      </c>
      <c r="G4" s="30">
        <v>3</v>
      </c>
      <c r="H4" s="30">
        <v>2</v>
      </c>
      <c r="I4" s="30">
        <v>2</v>
      </c>
      <c r="J4" s="30">
        <v>2</v>
      </c>
      <c r="K4" s="30">
        <v>2</v>
      </c>
      <c r="L4" s="30">
        <v>3</v>
      </c>
      <c r="M4" s="30">
        <v>2</v>
      </c>
      <c r="N4" s="30">
        <v>2</v>
      </c>
      <c r="O4" s="30">
        <v>2</v>
      </c>
      <c r="P4" s="30"/>
      <c r="Q4" s="30"/>
      <c r="R4" s="30"/>
      <c r="S4" s="30"/>
      <c r="T4" s="30"/>
      <c r="U4" s="30"/>
      <c r="V4" s="30"/>
      <c r="W4" s="15"/>
      <c r="X4" s="15" t="s">
        <v>12</v>
      </c>
      <c r="Y4" s="31">
        <v>3</v>
      </c>
      <c r="Z4" s="40">
        <v>212</v>
      </c>
      <c r="AA4" s="27">
        <v>22</v>
      </c>
      <c r="AB4" s="47">
        <f t="shared" ref="AB4:AB42" si="0">SUM(Z4:AA4)</f>
        <v>234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>
        <f t="shared" ref="AE4:AE42" si="3">IF(AD4=" ",IF(AC4=" ",IF(Y4=0," ",AVERAGE(D4:V4,Y4)),1),0)</f>
        <v>2.5384615384615383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>Добар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168</v>
      </c>
      <c r="C5" s="28" t="s">
        <v>183</v>
      </c>
      <c r="D5" s="29">
        <v>4</v>
      </c>
      <c r="E5" s="30">
        <v>2</v>
      </c>
      <c r="F5" s="30">
        <v>5</v>
      </c>
      <c r="G5" s="30">
        <v>5</v>
      </c>
      <c r="H5" s="30">
        <v>2</v>
      </c>
      <c r="I5" s="30">
        <v>4</v>
      </c>
      <c r="J5" s="30">
        <v>2</v>
      </c>
      <c r="K5" s="30">
        <v>3</v>
      </c>
      <c r="L5" s="30">
        <v>4</v>
      </c>
      <c r="M5" s="30">
        <v>2</v>
      </c>
      <c r="N5" s="30">
        <v>3</v>
      </c>
      <c r="O5" s="30">
        <v>5</v>
      </c>
      <c r="P5" s="30"/>
      <c r="Q5" s="30"/>
      <c r="R5" s="30"/>
      <c r="S5" s="30"/>
      <c r="T5" s="30"/>
      <c r="U5" s="30"/>
      <c r="V5" s="30"/>
      <c r="W5" s="15" t="s">
        <v>10</v>
      </c>
      <c r="X5" s="15"/>
      <c r="Y5" s="31">
        <v>5</v>
      </c>
      <c r="Z5" s="40">
        <v>12</v>
      </c>
      <c r="AA5" s="27">
        <v>5</v>
      </c>
      <c r="AB5" s="47">
        <f t="shared" si="0"/>
        <v>17</v>
      </c>
      <c r="AC5" s="48" t="str">
        <f t="shared" si="1"/>
        <v xml:space="preserve"> </v>
      </c>
      <c r="AD5" s="49" t="str">
        <f t="shared" si="2"/>
        <v xml:space="preserve"> </v>
      </c>
      <c r="AE5" s="50">
        <f t="shared" si="3"/>
        <v>3.5384615384615383</v>
      </c>
      <c r="AF5" s="49" t="str">
        <f t="shared" si="4"/>
        <v>Врло добар</v>
      </c>
      <c r="AH5" t="str">
        <f t="shared" si="5"/>
        <v xml:space="preserve"> </v>
      </c>
    </row>
    <row r="6" spans="1:36" x14ac:dyDescent="0.2">
      <c r="A6" s="117">
        <v>4</v>
      </c>
      <c r="B6" s="27" t="s">
        <v>192</v>
      </c>
      <c r="C6" s="28" t="s">
        <v>193</v>
      </c>
      <c r="D6" s="29">
        <v>4</v>
      </c>
      <c r="E6" s="30">
        <v>5</v>
      </c>
      <c r="F6" s="30">
        <v>2</v>
      </c>
      <c r="G6" s="30">
        <v>3</v>
      </c>
      <c r="H6" s="30">
        <v>4</v>
      </c>
      <c r="I6" s="30">
        <v>5</v>
      </c>
      <c r="J6" s="30">
        <v>5</v>
      </c>
      <c r="K6" s="30">
        <v>5</v>
      </c>
      <c r="L6" s="30">
        <v>4</v>
      </c>
      <c r="M6" s="30">
        <v>2</v>
      </c>
      <c r="N6" s="30">
        <v>5</v>
      </c>
      <c r="O6" s="30">
        <v>5</v>
      </c>
      <c r="P6" s="30"/>
      <c r="Q6" s="30"/>
      <c r="R6" s="30"/>
      <c r="S6" s="30"/>
      <c r="T6" s="30"/>
      <c r="U6" s="30"/>
      <c r="V6" s="30"/>
      <c r="W6" s="15"/>
      <c r="X6" s="15" t="s">
        <v>12</v>
      </c>
      <c r="Y6" s="31">
        <v>5</v>
      </c>
      <c r="Z6" s="40">
        <v>368</v>
      </c>
      <c r="AA6" s="27">
        <v>3</v>
      </c>
      <c r="AB6" s="47">
        <f t="shared" si="0"/>
        <v>371</v>
      </c>
      <c r="AC6" s="48" t="str">
        <f t="shared" si="1"/>
        <v xml:space="preserve"> </v>
      </c>
      <c r="AD6" s="49" t="str">
        <f t="shared" si="2"/>
        <v xml:space="preserve"> </v>
      </c>
      <c r="AE6" s="50">
        <f t="shared" si="3"/>
        <v>4.1538461538461542</v>
      </c>
      <c r="AF6" s="49" t="str">
        <f t="shared" si="4"/>
        <v>Врло добар</v>
      </c>
      <c r="AH6" t="str">
        <f t="shared" si="5"/>
        <v xml:space="preserve"> </v>
      </c>
    </row>
    <row r="7" spans="1:36" x14ac:dyDescent="0.2">
      <c r="A7" s="117">
        <v>5</v>
      </c>
      <c r="B7" s="27" t="s">
        <v>194</v>
      </c>
      <c r="C7" s="28" t="s">
        <v>195</v>
      </c>
      <c r="D7" s="29">
        <v>5</v>
      </c>
      <c r="E7" s="30">
        <v>5</v>
      </c>
      <c r="F7" s="30">
        <v>5</v>
      </c>
      <c r="G7" s="30">
        <v>5</v>
      </c>
      <c r="H7" s="30">
        <v>5</v>
      </c>
      <c r="I7" s="30">
        <v>5</v>
      </c>
      <c r="J7" s="30">
        <v>5</v>
      </c>
      <c r="K7" s="30">
        <v>5</v>
      </c>
      <c r="L7" s="30">
        <v>5</v>
      </c>
      <c r="M7" s="30">
        <v>3</v>
      </c>
      <c r="N7" s="30">
        <v>5</v>
      </c>
      <c r="O7" s="30">
        <v>5</v>
      </c>
      <c r="P7" s="30"/>
      <c r="Q7" s="30"/>
      <c r="R7" s="30"/>
      <c r="S7" s="30"/>
      <c r="T7" s="30"/>
      <c r="U7" s="30"/>
      <c r="V7" s="30"/>
      <c r="W7" s="15" t="s">
        <v>10</v>
      </c>
      <c r="X7" s="15"/>
      <c r="Y7" s="31">
        <v>5</v>
      </c>
      <c r="Z7" s="40">
        <v>171</v>
      </c>
      <c r="AA7" s="27"/>
      <c r="AB7" s="49">
        <f t="shared" si="0"/>
        <v>171</v>
      </c>
      <c r="AC7" s="48" t="str">
        <f t="shared" si="1"/>
        <v xml:space="preserve"> </v>
      </c>
      <c r="AD7" s="49" t="str">
        <f t="shared" si="2"/>
        <v xml:space="preserve"> </v>
      </c>
      <c r="AE7" s="50">
        <f>IF(AD7=" ",IF(AC7=" ",IF(Y7=0," ",AVERAGE(D7:V7,Y7)),1),0)</f>
        <v>4.8461538461538458</v>
      </c>
      <c r="AF7" s="49" t="str">
        <f t="shared" si="4"/>
        <v>Одличан</v>
      </c>
      <c r="AH7" t="str">
        <f t="shared" si="5"/>
        <v xml:space="preserve"> </v>
      </c>
    </row>
    <row r="8" spans="1:36" x14ac:dyDescent="0.2">
      <c r="A8" s="117">
        <v>6</v>
      </c>
      <c r="B8" s="27" t="s">
        <v>196</v>
      </c>
      <c r="C8" s="28" t="s">
        <v>197</v>
      </c>
      <c r="D8" s="29">
        <v>3</v>
      </c>
      <c r="E8" s="30">
        <v>4</v>
      </c>
      <c r="F8" s="30">
        <v>4</v>
      </c>
      <c r="G8" s="30">
        <v>5</v>
      </c>
      <c r="H8" s="30">
        <v>3</v>
      </c>
      <c r="I8" s="30">
        <v>4</v>
      </c>
      <c r="J8" s="30">
        <v>4</v>
      </c>
      <c r="K8" s="30">
        <v>3</v>
      </c>
      <c r="L8" s="30">
        <v>4</v>
      </c>
      <c r="M8" s="30">
        <v>2</v>
      </c>
      <c r="N8" s="30">
        <v>2</v>
      </c>
      <c r="O8" s="30">
        <v>5</v>
      </c>
      <c r="P8" s="30"/>
      <c r="Q8" s="30"/>
      <c r="R8" s="30"/>
      <c r="S8" s="30"/>
      <c r="T8" s="30"/>
      <c r="U8" s="30"/>
      <c r="V8" s="30"/>
      <c r="W8" s="15"/>
      <c r="X8" s="15" t="s">
        <v>12</v>
      </c>
      <c r="Y8" s="31">
        <v>5</v>
      </c>
      <c r="Z8" s="40">
        <v>28</v>
      </c>
      <c r="AA8" s="27">
        <v>5</v>
      </c>
      <c r="AB8" s="51">
        <f t="shared" si="0"/>
        <v>33</v>
      </c>
      <c r="AC8" s="48" t="str">
        <f t="shared" si="1"/>
        <v xml:space="preserve"> </v>
      </c>
      <c r="AD8" s="49" t="str">
        <f t="shared" si="2"/>
        <v xml:space="preserve"> </v>
      </c>
      <c r="AE8" s="50">
        <f t="shared" si="3"/>
        <v>3.6923076923076925</v>
      </c>
      <c r="AF8" s="49" t="str">
        <f t="shared" si="4"/>
        <v>Врло добар</v>
      </c>
      <c r="AH8" t="str">
        <f t="shared" si="5"/>
        <v xml:space="preserve"> </v>
      </c>
    </row>
    <row r="9" spans="1:36" x14ac:dyDescent="0.2">
      <c r="A9" s="117">
        <v>7</v>
      </c>
      <c r="B9" s="27" t="s">
        <v>198</v>
      </c>
      <c r="C9" s="28" t="s">
        <v>199</v>
      </c>
      <c r="D9" s="29">
        <v>2</v>
      </c>
      <c r="E9" s="30">
        <v>4</v>
      </c>
      <c r="F9" s="30">
        <v>3</v>
      </c>
      <c r="G9" s="30">
        <v>3</v>
      </c>
      <c r="H9" s="30">
        <v>2</v>
      </c>
      <c r="I9" s="30">
        <v>2</v>
      </c>
      <c r="J9" s="30">
        <v>2</v>
      </c>
      <c r="K9" s="30">
        <v>2</v>
      </c>
      <c r="L9" s="30">
        <v>4</v>
      </c>
      <c r="M9" s="30">
        <v>2</v>
      </c>
      <c r="N9" s="30">
        <v>2</v>
      </c>
      <c r="O9" s="30">
        <v>4</v>
      </c>
      <c r="P9" s="30"/>
      <c r="Q9" s="30"/>
      <c r="R9" s="30"/>
      <c r="S9" s="30"/>
      <c r="T9" s="30"/>
      <c r="U9" s="30"/>
      <c r="V9" s="30"/>
      <c r="W9" s="15"/>
      <c r="X9" s="15" t="s">
        <v>12</v>
      </c>
      <c r="Y9" s="31">
        <v>5</v>
      </c>
      <c r="Z9" s="40">
        <v>132</v>
      </c>
      <c r="AA9" s="27">
        <v>5</v>
      </c>
      <c r="AB9" s="47">
        <f t="shared" si="0"/>
        <v>137</v>
      </c>
      <c r="AC9" s="48" t="str">
        <f t="shared" si="1"/>
        <v xml:space="preserve"> </v>
      </c>
      <c r="AD9" s="49" t="str">
        <f t="shared" si="2"/>
        <v xml:space="preserve"> </v>
      </c>
      <c r="AE9" s="50">
        <f t="shared" si="3"/>
        <v>2.8461538461538463</v>
      </c>
      <c r="AF9" s="49" t="str">
        <f t="shared" si="4"/>
        <v>Добар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200</v>
      </c>
      <c r="C10" s="28" t="s">
        <v>166</v>
      </c>
      <c r="D10" s="29">
        <v>4</v>
      </c>
      <c r="E10" s="30">
        <v>3</v>
      </c>
      <c r="F10" s="30">
        <v>5</v>
      </c>
      <c r="G10" s="30">
        <v>5</v>
      </c>
      <c r="H10" s="30">
        <v>5</v>
      </c>
      <c r="I10" s="30">
        <v>5</v>
      </c>
      <c r="J10" s="30">
        <v>5</v>
      </c>
      <c r="K10" s="30">
        <v>5</v>
      </c>
      <c r="L10" s="30">
        <v>5</v>
      </c>
      <c r="M10" s="30">
        <v>3</v>
      </c>
      <c r="N10" s="30">
        <v>4</v>
      </c>
      <c r="O10" s="30">
        <v>5</v>
      </c>
      <c r="P10" s="30"/>
      <c r="Q10" s="30"/>
      <c r="R10" s="30"/>
      <c r="S10" s="30"/>
      <c r="T10" s="30"/>
      <c r="U10" s="30"/>
      <c r="V10" s="30"/>
      <c r="W10" s="15" t="s">
        <v>10</v>
      </c>
      <c r="X10" s="15"/>
      <c r="Y10" s="31">
        <v>5</v>
      </c>
      <c r="Z10" s="40">
        <v>168</v>
      </c>
      <c r="AA10" s="27">
        <v>5</v>
      </c>
      <c r="AB10" s="47">
        <f t="shared" si="0"/>
        <v>173</v>
      </c>
      <c r="AC10" s="48" t="str">
        <f t="shared" si="1"/>
        <v xml:space="preserve"> </v>
      </c>
      <c r="AD10" s="49" t="str">
        <f t="shared" si="2"/>
        <v xml:space="preserve"> </v>
      </c>
      <c r="AE10" s="50">
        <f t="shared" si="3"/>
        <v>4.5384615384615383</v>
      </c>
      <c r="AF10" s="49" t="str">
        <f t="shared" si="4"/>
        <v>Одличан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201</v>
      </c>
      <c r="C11" s="28" t="s">
        <v>202</v>
      </c>
      <c r="D11" s="29">
        <v>2</v>
      </c>
      <c r="E11" s="30">
        <v>2</v>
      </c>
      <c r="F11" s="30">
        <v>4</v>
      </c>
      <c r="G11" s="30">
        <v>3</v>
      </c>
      <c r="H11" s="30">
        <v>2</v>
      </c>
      <c r="I11" s="30">
        <v>3</v>
      </c>
      <c r="J11" s="30">
        <v>2</v>
      </c>
      <c r="K11" s="30">
        <v>3</v>
      </c>
      <c r="L11" s="30">
        <v>4</v>
      </c>
      <c r="M11" s="30">
        <v>5</v>
      </c>
      <c r="N11" s="30">
        <v>2</v>
      </c>
      <c r="O11" s="30">
        <v>4</v>
      </c>
      <c r="P11" s="30"/>
      <c r="Q11" s="30"/>
      <c r="R11" s="30"/>
      <c r="S11" s="30"/>
      <c r="T11" s="30"/>
      <c r="U11" s="30"/>
      <c r="V11" s="30"/>
      <c r="W11" s="15"/>
      <c r="X11" s="15" t="s">
        <v>12</v>
      </c>
      <c r="Y11" s="31">
        <v>5</v>
      </c>
      <c r="Z11" s="40">
        <v>59</v>
      </c>
      <c r="AA11" s="27">
        <v>5</v>
      </c>
      <c r="AB11" s="47">
        <f t="shared" si="0"/>
        <v>64</v>
      </c>
      <c r="AC11" s="48" t="str">
        <f t="shared" si="1"/>
        <v xml:space="preserve"> </v>
      </c>
      <c r="AD11" s="49" t="str">
        <f t="shared" si="2"/>
        <v xml:space="preserve"> </v>
      </c>
      <c r="AE11" s="50">
        <f t="shared" si="3"/>
        <v>3.1538461538461537</v>
      </c>
      <c r="AF11" s="49" t="str">
        <f t="shared" si="4"/>
        <v>Добар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203</v>
      </c>
      <c r="C12" s="28" t="s">
        <v>204</v>
      </c>
      <c r="D12" s="29">
        <v>4</v>
      </c>
      <c r="E12" s="30">
        <v>2</v>
      </c>
      <c r="F12" s="30">
        <v>5</v>
      </c>
      <c r="G12" s="30">
        <v>4</v>
      </c>
      <c r="H12" s="30">
        <v>2</v>
      </c>
      <c r="I12" s="30">
        <v>4</v>
      </c>
      <c r="J12" s="30">
        <v>5</v>
      </c>
      <c r="K12" s="30">
        <v>5</v>
      </c>
      <c r="L12" s="30">
        <v>5</v>
      </c>
      <c r="M12" s="30">
        <v>2</v>
      </c>
      <c r="N12" s="30">
        <v>3</v>
      </c>
      <c r="O12" s="30">
        <v>5</v>
      </c>
      <c r="P12" s="30"/>
      <c r="Q12" s="30"/>
      <c r="R12" s="30"/>
      <c r="S12" s="30"/>
      <c r="T12" s="30"/>
      <c r="U12" s="30"/>
      <c r="V12" s="30"/>
      <c r="W12" s="15" t="s">
        <v>10</v>
      </c>
      <c r="X12" s="15"/>
      <c r="Y12" s="31">
        <v>5</v>
      </c>
      <c r="Z12" s="40">
        <v>6</v>
      </c>
      <c r="AA12" s="27">
        <v>4</v>
      </c>
      <c r="AB12" s="47">
        <f t="shared" si="0"/>
        <v>10</v>
      </c>
      <c r="AC12" s="48" t="str">
        <f t="shared" si="1"/>
        <v xml:space="preserve"> </v>
      </c>
      <c r="AD12" s="49" t="str">
        <f t="shared" si="2"/>
        <v xml:space="preserve"> </v>
      </c>
      <c r="AE12" s="50">
        <f t="shared" si="3"/>
        <v>3.9230769230769229</v>
      </c>
      <c r="AF12" s="49" t="str">
        <f t="shared" si="4"/>
        <v>Врло добар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205</v>
      </c>
      <c r="C13" s="28" t="s">
        <v>206</v>
      </c>
      <c r="D13" s="29">
        <v>2</v>
      </c>
      <c r="E13" s="30">
        <v>4</v>
      </c>
      <c r="F13" s="30">
        <v>5</v>
      </c>
      <c r="G13" s="30">
        <v>3</v>
      </c>
      <c r="H13" s="30">
        <v>2</v>
      </c>
      <c r="I13" s="30">
        <v>2</v>
      </c>
      <c r="J13" s="30">
        <v>2</v>
      </c>
      <c r="K13" s="30">
        <v>2</v>
      </c>
      <c r="L13" s="30">
        <v>2</v>
      </c>
      <c r="M13" s="30">
        <v>2</v>
      </c>
      <c r="N13" s="30">
        <v>2</v>
      </c>
      <c r="O13" s="30">
        <v>5</v>
      </c>
      <c r="P13" s="30"/>
      <c r="Q13" s="30"/>
      <c r="R13" s="30"/>
      <c r="S13" s="30"/>
      <c r="T13" s="30"/>
      <c r="U13" s="30"/>
      <c r="V13" s="30"/>
      <c r="W13" s="15"/>
      <c r="X13" s="15" t="s">
        <v>12</v>
      </c>
      <c r="Y13" s="31">
        <v>3</v>
      </c>
      <c r="Z13" s="40">
        <v>147</v>
      </c>
      <c r="AA13" s="27">
        <v>25</v>
      </c>
      <c r="AB13" s="47">
        <f t="shared" si="0"/>
        <v>172</v>
      </c>
      <c r="AC13" s="48" t="str">
        <f t="shared" si="1"/>
        <v xml:space="preserve"> </v>
      </c>
      <c r="AD13" s="49" t="str">
        <f t="shared" si="2"/>
        <v xml:space="preserve"> </v>
      </c>
      <c r="AE13" s="50">
        <f t="shared" si="3"/>
        <v>2.7692307692307692</v>
      </c>
      <c r="AF13" s="49" t="str">
        <f t="shared" si="4"/>
        <v>Добар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279</v>
      </c>
      <c r="C14" s="28" t="s">
        <v>167</v>
      </c>
      <c r="D14" s="29">
        <v>2</v>
      </c>
      <c r="E14" s="30">
        <v>3</v>
      </c>
      <c r="F14" s="30">
        <v>5</v>
      </c>
      <c r="G14" s="30">
        <v>5</v>
      </c>
      <c r="H14" s="30">
        <v>2</v>
      </c>
      <c r="I14" s="30">
        <v>4</v>
      </c>
      <c r="J14" s="30">
        <v>4</v>
      </c>
      <c r="K14" s="30">
        <v>4</v>
      </c>
      <c r="L14" s="30">
        <v>4</v>
      </c>
      <c r="M14" s="30">
        <v>2</v>
      </c>
      <c r="N14" s="30">
        <v>2</v>
      </c>
      <c r="O14" s="30">
        <v>5</v>
      </c>
      <c r="P14" s="30"/>
      <c r="Q14" s="30"/>
      <c r="R14" s="30"/>
      <c r="S14" s="30"/>
      <c r="T14" s="30"/>
      <c r="U14" s="30"/>
      <c r="V14" s="30"/>
      <c r="W14" s="15"/>
      <c r="X14" s="15" t="s">
        <v>11</v>
      </c>
      <c r="Y14" s="31">
        <v>5</v>
      </c>
      <c r="Z14" s="40">
        <v>55</v>
      </c>
      <c r="AA14" s="27">
        <v>2</v>
      </c>
      <c r="AB14" s="49">
        <f t="shared" si="0"/>
        <v>57</v>
      </c>
      <c r="AC14" s="48" t="str">
        <f t="shared" si="1"/>
        <v xml:space="preserve"> </v>
      </c>
      <c r="AD14" s="49" t="str">
        <f t="shared" si="2"/>
        <v xml:space="preserve"> </v>
      </c>
      <c r="AE14" s="52">
        <f t="shared" si="3"/>
        <v>3.6153846153846154</v>
      </c>
      <c r="AF14" s="49" t="str">
        <f t="shared" si="4"/>
        <v>Врло добар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207</v>
      </c>
      <c r="C15" s="28" t="s">
        <v>208</v>
      </c>
      <c r="D15" s="29">
        <v>2</v>
      </c>
      <c r="E15" s="30">
        <v>2</v>
      </c>
      <c r="F15" s="30">
        <v>2</v>
      </c>
      <c r="G15" s="30">
        <v>3</v>
      </c>
      <c r="H15" s="30">
        <v>2</v>
      </c>
      <c r="I15" s="30">
        <v>3</v>
      </c>
      <c r="J15" s="30">
        <v>2</v>
      </c>
      <c r="K15" s="30">
        <v>2</v>
      </c>
      <c r="L15" s="30">
        <v>2</v>
      </c>
      <c r="M15" s="30">
        <v>2</v>
      </c>
      <c r="N15" s="30">
        <v>2</v>
      </c>
      <c r="O15" s="30">
        <v>3</v>
      </c>
      <c r="P15" s="30"/>
      <c r="Q15" s="30"/>
      <c r="R15" s="30"/>
      <c r="S15" s="30"/>
      <c r="T15" s="30"/>
      <c r="U15" s="30"/>
      <c r="V15" s="30"/>
      <c r="W15" s="15"/>
      <c r="X15" s="15" t="s">
        <v>12</v>
      </c>
      <c r="Y15" s="31">
        <v>3</v>
      </c>
      <c r="Z15" s="40">
        <v>201</v>
      </c>
      <c r="AA15" s="27">
        <v>23</v>
      </c>
      <c r="AB15" s="49">
        <f t="shared" si="0"/>
        <v>224</v>
      </c>
      <c r="AC15" s="48" t="str">
        <f t="shared" si="1"/>
        <v xml:space="preserve"> </v>
      </c>
      <c r="AD15" s="49" t="str">
        <f t="shared" si="2"/>
        <v xml:space="preserve"> </v>
      </c>
      <c r="AE15" s="53">
        <f t="shared" si="3"/>
        <v>2.3076923076923075</v>
      </c>
      <c r="AF15" s="51" t="str">
        <f t="shared" si="4"/>
        <v>Довољан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209</v>
      </c>
      <c r="C16" s="28" t="s">
        <v>210</v>
      </c>
      <c r="D16" s="29">
        <v>5</v>
      </c>
      <c r="E16" s="30">
        <v>5</v>
      </c>
      <c r="F16" s="30">
        <v>5</v>
      </c>
      <c r="G16" s="30">
        <v>5</v>
      </c>
      <c r="H16" s="30">
        <v>4</v>
      </c>
      <c r="I16" s="30">
        <v>5</v>
      </c>
      <c r="J16" s="30">
        <v>5</v>
      </c>
      <c r="K16" s="30">
        <v>5</v>
      </c>
      <c r="L16" s="30">
        <v>5</v>
      </c>
      <c r="M16" s="30">
        <v>5</v>
      </c>
      <c r="N16" s="30">
        <v>5</v>
      </c>
      <c r="O16" s="30">
        <v>5</v>
      </c>
      <c r="P16" s="30"/>
      <c r="Q16" s="30"/>
      <c r="R16" s="30"/>
      <c r="S16" s="30"/>
      <c r="T16" s="30"/>
      <c r="U16" s="30"/>
      <c r="V16" s="30"/>
      <c r="W16" s="15" t="s">
        <v>10</v>
      </c>
      <c r="X16" s="15"/>
      <c r="Y16" s="31">
        <v>5</v>
      </c>
      <c r="Z16" s="40">
        <v>164</v>
      </c>
      <c r="AA16" s="27"/>
      <c r="AB16" s="51">
        <f t="shared" si="0"/>
        <v>164</v>
      </c>
      <c r="AC16" s="48" t="str">
        <f t="shared" si="1"/>
        <v xml:space="preserve"> </v>
      </c>
      <c r="AD16" s="49" t="str">
        <f t="shared" si="2"/>
        <v xml:space="preserve"> </v>
      </c>
      <c r="AE16" s="50">
        <f t="shared" si="3"/>
        <v>4.9230769230769234</v>
      </c>
      <c r="AF16" s="47" t="str">
        <f t="shared" si="4"/>
        <v>Одличан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211</v>
      </c>
      <c r="C17" s="28" t="s">
        <v>212</v>
      </c>
      <c r="D17" s="29">
        <v>5</v>
      </c>
      <c r="E17" s="30">
        <v>5</v>
      </c>
      <c r="F17" s="30">
        <v>5</v>
      </c>
      <c r="G17" s="30">
        <v>5</v>
      </c>
      <c r="H17" s="30">
        <v>5</v>
      </c>
      <c r="I17" s="30">
        <v>5</v>
      </c>
      <c r="J17" s="30">
        <v>5</v>
      </c>
      <c r="K17" s="30">
        <v>5</v>
      </c>
      <c r="L17" s="30">
        <v>5</v>
      </c>
      <c r="M17" s="30">
        <v>5</v>
      </c>
      <c r="N17" s="30">
        <v>5</v>
      </c>
      <c r="O17" s="30">
        <v>5</v>
      </c>
      <c r="P17" s="30"/>
      <c r="Q17" s="30"/>
      <c r="R17" s="30"/>
      <c r="S17" s="30"/>
      <c r="T17" s="30"/>
      <c r="U17" s="30"/>
      <c r="V17" s="30"/>
      <c r="W17" s="15"/>
      <c r="X17" s="15" t="s">
        <v>12</v>
      </c>
      <c r="Y17" s="31">
        <v>5</v>
      </c>
      <c r="Z17" s="40">
        <v>39</v>
      </c>
      <c r="AA17" s="27"/>
      <c r="AB17" s="47">
        <f t="shared" si="0"/>
        <v>39</v>
      </c>
      <c r="AC17" s="48" t="str">
        <f t="shared" si="1"/>
        <v xml:space="preserve"> </v>
      </c>
      <c r="AD17" s="49" t="str">
        <f t="shared" si="2"/>
        <v xml:space="preserve"> </v>
      </c>
      <c r="AE17" s="50">
        <f t="shared" si="3"/>
        <v>5</v>
      </c>
      <c r="AF17" s="47" t="str">
        <f t="shared" si="4"/>
        <v>Одличан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213</v>
      </c>
      <c r="C18" s="28" t="s">
        <v>195</v>
      </c>
      <c r="D18" s="29">
        <v>4</v>
      </c>
      <c r="E18" s="30">
        <v>3</v>
      </c>
      <c r="F18" s="30">
        <v>5</v>
      </c>
      <c r="G18" s="30">
        <v>5</v>
      </c>
      <c r="H18" s="30">
        <v>4</v>
      </c>
      <c r="I18" s="30">
        <v>5</v>
      </c>
      <c r="J18" s="30">
        <v>3</v>
      </c>
      <c r="K18" s="30">
        <v>5</v>
      </c>
      <c r="L18" s="30">
        <v>4</v>
      </c>
      <c r="M18" s="30">
        <v>5</v>
      </c>
      <c r="N18" s="30">
        <v>3</v>
      </c>
      <c r="O18" s="30">
        <v>5</v>
      </c>
      <c r="P18" s="30"/>
      <c r="Q18" s="30"/>
      <c r="R18" s="30"/>
      <c r="S18" s="30"/>
      <c r="T18" s="30"/>
      <c r="U18" s="30"/>
      <c r="V18" s="30"/>
      <c r="W18" s="15" t="s">
        <v>10</v>
      </c>
      <c r="X18" s="15"/>
      <c r="Y18" s="31">
        <v>4</v>
      </c>
      <c r="Z18" s="40">
        <v>51</v>
      </c>
      <c r="AA18" s="27">
        <v>7</v>
      </c>
      <c r="AB18" s="47">
        <f t="shared" si="0"/>
        <v>58</v>
      </c>
      <c r="AC18" s="48" t="str">
        <f t="shared" si="1"/>
        <v xml:space="preserve"> </v>
      </c>
      <c r="AD18" s="49" t="str">
        <f t="shared" si="2"/>
        <v xml:space="preserve"> </v>
      </c>
      <c r="AE18" s="50">
        <f t="shared" si="3"/>
        <v>4.2307692307692308</v>
      </c>
      <c r="AF18" s="47" t="str">
        <f t="shared" si="4"/>
        <v>Врло добар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214</v>
      </c>
      <c r="C19" s="28" t="s">
        <v>215</v>
      </c>
      <c r="D19" s="29">
        <v>2</v>
      </c>
      <c r="E19" s="30">
        <v>2</v>
      </c>
      <c r="F19" s="30">
        <v>4</v>
      </c>
      <c r="G19" s="30">
        <v>3</v>
      </c>
      <c r="H19" s="30">
        <v>2</v>
      </c>
      <c r="I19" s="30">
        <v>5</v>
      </c>
      <c r="J19" s="30">
        <v>2</v>
      </c>
      <c r="K19" s="30">
        <v>2</v>
      </c>
      <c r="L19" s="30">
        <v>2</v>
      </c>
      <c r="M19" s="30">
        <v>2</v>
      </c>
      <c r="N19" s="30">
        <v>2</v>
      </c>
      <c r="O19" s="30">
        <v>2</v>
      </c>
      <c r="P19" s="30"/>
      <c r="Q19" s="30"/>
      <c r="R19" s="30"/>
      <c r="S19" s="30"/>
      <c r="T19" s="30"/>
      <c r="U19" s="30"/>
      <c r="V19" s="30"/>
      <c r="W19" s="15"/>
      <c r="X19" s="15" t="s">
        <v>12</v>
      </c>
      <c r="Y19" s="31">
        <v>3</v>
      </c>
      <c r="Z19" s="40">
        <v>274</v>
      </c>
      <c r="AA19" s="27">
        <v>23</v>
      </c>
      <c r="AB19" s="47">
        <f t="shared" si="0"/>
        <v>297</v>
      </c>
      <c r="AC19" s="48" t="str">
        <f t="shared" si="1"/>
        <v xml:space="preserve"> </v>
      </c>
      <c r="AD19" s="49" t="str">
        <f t="shared" si="2"/>
        <v xml:space="preserve"> </v>
      </c>
      <c r="AE19" s="52">
        <f t="shared" si="3"/>
        <v>2.5384615384615383</v>
      </c>
      <c r="AF19" s="47" t="str">
        <f t="shared" si="4"/>
        <v>Добар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171</v>
      </c>
      <c r="C20" s="28" t="s">
        <v>170</v>
      </c>
      <c r="D20" s="29">
        <v>2</v>
      </c>
      <c r="E20" s="30">
        <v>3</v>
      </c>
      <c r="F20" s="30">
        <v>2</v>
      </c>
      <c r="G20" s="30">
        <v>3</v>
      </c>
      <c r="H20" s="30">
        <v>2</v>
      </c>
      <c r="I20" s="30">
        <v>2</v>
      </c>
      <c r="J20" s="30">
        <v>2</v>
      </c>
      <c r="K20" s="30">
        <v>2</v>
      </c>
      <c r="L20" s="30">
        <v>2</v>
      </c>
      <c r="M20" s="30">
        <v>2</v>
      </c>
      <c r="N20" s="30">
        <v>2</v>
      </c>
      <c r="O20" s="30">
        <v>3</v>
      </c>
      <c r="P20" s="30"/>
      <c r="Q20" s="30"/>
      <c r="R20" s="30"/>
      <c r="S20" s="30"/>
      <c r="T20" s="30"/>
      <c r="U20" s="30"/>
      <c r="V20" s="30"/>
      <c r="W20" s="15"/>
      <c r="X20" s="15" t="s">
        <v>11</v>
      </c>
      <c r="Y20" s="31">
        <v>3</v>
      </c>
      <c r="Z20" s="40">
        <v>203</v>
      </c>
      <c r="AA20" s="27">
        <v>25</v>
      </c>
      <c r="AB20" s="49">
        <f t="shared" si="0"/>
        <v>228</v>
      </c>
      <c r="AC20" s="48" t="str">
        <f t="shared" si="1"/>
        <v xml:space="preserve"> </v>
      </c>
      <c r="AD20" s="49" t="str">
        <f t="shared" si="2"/>
        <v xml:space="preserve"> </v>
      </c>
      <c r="AE20" s="53">
        <f t="shared" si="3"/>
        <v>2.3076923076923075</v>
      </c>
      <c r="AF20" s="47" t="str">
        <f t="shared" si="4"/>
        <v>Довољан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216</v>
      </c>
      <c r="C21" s="28" t="s">
        <v>169</v>
      </c>
      <c r="D21" s="29">
        <v>2</v>
      </c>
      <c r="E21" s="30">
        <v>2</v>
      </c>
      <c r="F21" s="30">
        <v>2</v>
      </c>
      <c r="G21" s="30">
        <v>3</v>
      </c>
      <c r="H21" s="30">
        <v>2</v>
      </c>
      <c r="I21" s="30">
        <v>2</v>
      </c>
      <c r="J21" s="30">
        <v>2</v>
      </c>
      <c r="K21" s="30">
        <v>2</v>
      </c>
      <c r="L21" s="30">
        <v>3</v>
      </c>
      <c r="M21" s="30">
        <v>2</v>
      </c>
      <c r="N21" s="30">
        <v>2</v>
      </c>
      <c r="O21" s="30">
        <v>4</v>
      </c>
      <c r="P21" s="30"/>
      <c r="Q21" s="30"/>
      <c r="R21" s="30"/>
      <c r="S21" s="30"/>
      <c r="T21" s="30"/>
      <c r="U21" s="30"/>
      <c r="V21" s="30"/>
      <c r="W21" s="15" t="s">
        <v>10</v>
      </c>
      <c r="X21" s="15"/>
      <c r="Y21" s="31">
        <v>3</v>
      </c>
      <c r="Z21" s="40">
        <v>123</v>
      </c>
      <c r="AA21" s="27">
        <v>25</v>
      </c>
      <c r="AB21" s="51">
        <f t="shared" si="0"/>
        <v>148</v>
      </c>
      <c r="AC21" s="48" t="str">
        <f t="shared" si="1"/>
        <v xml:space="preserve"> </v>
      </c>
      <c r="AD21" s="49" t="str">
        <f t="shared" si="2"/>
        <v xml:space="preserve"> </v>
      </c>
      <c r="AE21" s="50">
        <f t="shared" si="3"/>
        <v>2.3846153846153846</v>
      </c>
      <c r="AF21" s="49" t="str">
        <f t="shared" si="4"/>
        <v>Довољан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217</v>
      </c>
      <c r="C22" s="28" t="s">
        <v>218</v>
      </c>
      <c r="D22" s="29">
        <v>2</v>
      </c>
      <c r="E22" s="30">
        <v>2</v>
      </c>
      <c r="F22" s="30">
        <v>2</v>
      </c>
      <c r="G22" s="30">
        <v>3</v>
      </c>
      <c r="H22" s="30">
        <v>2</v>
      </c>
      <c r="I22" s="30">
        <v>2</v>
      </c>
      <c r="J22" s="30">
        <v>2</v>
      </c>
      <c r="K22" s="30">
        <v>2</v>
      </c>
      <c r="L22" s="30">
        <v>2</v>
      </c>
      <c r="M22" s="30">
        <v>2</v>
      </c>
      <c r="N22" s="30">
        <v>2</v>
      </c>
      <c r="O22" s="30">
        <v>2</v>
      </c>
      <c r="P22" s="30"/>
      <c r="Q22" s="30"/>
      <c r="R22" s="30"/>
      <c r="S22" s="30"/>
      <c r="T22" s="30"/>
      <c r="U22" s="30"/>
      <c r="V22" s="30"/>
      <c r="W22" s="15" t="s">
        <v>10</v>
      </c>
      <c r="X22" s="15"/>
      <c r="Y22" s="31">
        <v>3</v>
      </c>
      <c r="Z22" s="40">
        <v>378</v>
      </c>
      <c r="AA22" s="27">
        <v>25</v>
      </c>
      <c r="AB22" s="47">
        <f t="shared" si="0"/>
        <v>403</v>
      </c>
      <c r="AC22" s="48" t="str">
        <f t="shared" si="1"/>
        <v xml:space="preserve"> </v>
      </c>
      <c r="AD22" s="49" t="str">
        <f t="shared" si="2"/>
        <v xml:space="preserve"> </v>
      </c>
      <c r="AE22" s="50">
        <f t="shared" si="3"/>
        <v>2.1538461538461537</v>
      </c>
      <c r="AF22" s="51" t="str">
        <f t="shared" si="4"/>
        <v>Довољан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219</v>
      </c>
      <c r="C23" s="28" t="s">
        <v>166</v>
      </c>
      <c r="D23" s="29">
        <v>3</v>
      </c>
      <c r="E23" s="30">
        <v>3</v>
      </c>
      <c r="F23" s="30">
        <v>4</v>
      </c>
      <c r="G23" s="30">
        <v>5</v>
      </c>
      <c r="H23" s="30">
        <v>5</v>
      </c>
      <c r="I23" s="30">
        <v>5</v>
      </c>
      <c r="J23" s="30">
        <v>5</v>
      </c>
      <c r="K23" s="30">
        <v>5</v>
      </c>
      <c r="L23" s="30">
        <v>4</v>
      </c>
      <c r="M23" s="30">
        <v>3</v>
      </c>
      <c r="N23" s="30">
        <v>4</v>
      </c>
      <c r="O23" s="30">
        <v>5</v>
      </c>
      <c r="P23" s="30"/>
      <c r="Q23" s="30"/>
      <c r="R23" s="30"/>
      <c r="S23" s="30"/>
      <c r="T23" s="30"/>
      <c r="U23" s="30"/>
      <c r="V23" s="30"/>
      <c r="W23" s="15"/>
      <c r="X23" s="15" t="s">
        <v>11</v>
      </c>
      <c r="Y23" s="31">
        <v>4</v>
      </c>
      <c r="Z23" s="40">
        <v>114</v>
      </c>
      <c r="AA23" s="27">
        <v>15</v>
      </c>
      <c r="AB23" s="49">
        <f t="shared" si="0"/>
        <v>129</v>
      </c>
      <c r="AC23" s="48" t="str">
        <f t="shared" si="1"/>
        <v xml:space="preserve"> </v>
      </c>
      <c r="AD23" s="49" t="str">
        <f t="shared" si="2"/>
        <v xml:space="preserve"> </v>
      </c>
      <c r="AE23" s="52">
        <f t="shared" si="3"/>
        <v>4.2307692307692308</v>
      </c>
      <c r="AF23" s="47" t="str">
        <f t="shared" si="4"/>
        <v>Врло добар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220</v>
      </c>
      <c r="C24" s="28" t="s">
        <v>172</v>
      </c>
      <c r="D24" s="29">
        <v>1</v>
      </c>
      <c r="E24" s="30">
        <v>3</v>
      </c>
      <c r="F24" s="30">
        <v>2</v>
      </c>
      <c r="G24" s="30">
        <v>3</v>
      </c>
      <c r="H24" s="30">
        <v>2</v>
      </c>
      <c r="I24" s="30">
        <v>2</v>
      </c>
      <c r="J24" s="30">
        <v>2</v>
      </c>
      <c r="K24" s="30">
        <v>1</v>
      </c>
      <c r="L24" s="30">
        <v>2</v>
      </c>
      <c r="M24" s="30">
        <v>1</v>
      </c>
      <c r="N24" s="30">
        <v>1</v>
      </c>
      <c r="O24" s="30">
        <v>2</v>
      </c>
      <c r="P24" s="30"/>
      <c r="Q24" s="30"/>
      <c r="R24" s="30"/>
      <c r="S24" s="30"/>
      <c r="T24" s="30"/>
      <c r="U24" s="30"/>
      <c r="V24" s="30"/>
      <c r="W24" s="15" t="s">
        <v>10</v>
      </c>
      <c r="X24" s="15"/>
      <c r="Y24" s="31">
        <v>3</v>
      </c>
      <c r="Z24" s="40">
        <v>277</v>
      </c>
      <c r="AA24" s="27">
        <v>37</v>
      </c>
      <c r="AB24" s="51">
        <f t="shared" si="0"/>
        <v>314</v>
      </c>
      <c r="AC24" s="48">
        <f t="shared" si="1"/>
        <v>4</v>
      </c>
      <c r="AD24" s="49" t="str">
        <f t="shared" si="2"/>
        <v xml:space="preserve"> </v>
      </c>
      <c r="AE24" s="53">
        <f t="shared" si="3"/>
        <v>1</v>
      </c>
      <c r="AF24" s="49" t="str">
        <f t="shared" si="4"/>
        <v>Недовољан</v>
      </c>
      <c r="AH24">
        <f t="shared" si="5"/>
        <v>4</v>
      </c>
    </row>
    <row r="25" spans="1:34" x14ac:dyDescent="0.2">
      <c r="A25" s="117">
        <v>23</v>
      </c>
      <c r="B25" s="27" t="s">
        <v>221</v>
      </c>
      <c r="C25" s="28" t="s">
        <v>222</v>
      </c>
      <c r="D25" s="29">
        <v>1</v>
      </c>
      <c r="E25" s="30">
        <v>1</v>
      </c>
      <c r="F25" s="30">
        <v>2</v>
      </c>
      <c r="G25" s="30">
        <v>2</v>
      </c>
      <c r="H25" s="30">
        <v>1</v>
      </c>
      <c r="I25" s="30">
        <v>2</v>
      </c>
      <c r="J25" s="30">
        <v>1</v>
      </c>
      <c r="K25" s="30">
        <v>1</v>
      </c>
      <c r="L25" s="30">
        <v>2</v>
      </c>
      <c r="M25" s="30">
        <v>1</v>
      </c>
      <c r="N25" s="30">
        <v>1</v>
      </c>
      <c r="O25" s="30">
        <v>2</v>
      </c>
      <c r="P25" s="30"/>
      <c r="Q25" s="30"/>
      <c r="R25" s="30"/>
      <c r="S25" s="30"/>
      <c r="T25" s="30"/>
      <c r="U25" s="30"/>
      <c r="V25" s="30"/>
      <c r="W25" s="15" t="s">
        <v>10</v>
      </c>
      <c r="X25" s="15"/>
      <c r="Y25" s="31">
        <v>3</v>
      </c>
      <c r="Z25" s="40">
        <v>386</v>
      </c>
      <c r="AA25" s="27">
        <v>21</v>
      </c>
      <c r="AB25" s="47">
        <f t="shared" si="0"/>
        <v>407</v>
      </c>
      <c r="AC25" s="48">
        <f t="shared" si="1"/>
        <v>7</v>
      </c>
      <c r="AD25" s="49" t="str">
        <f t="shared" si="2"/>
        <v xml:space="preserve"> </v>
      </c>
      <c r="AE25" s="50">
        <f t="shared" si="3"/>
        <v>1</v>
      </c>
      <c r="AF25" s="49" t="str">
        <f t="shared" si="4"/>
        <v>Недовољан</v>
      </c>
      <c r="AH25">
        <f t="shared" si="5"/>
        <v>7</v>
      </c>
    </row>
    <row r="26" spans="1:34" ht="13.5" thickBot="1" x14ac:dyDescent="0.25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3609</v>
      </c>
      <c r="AA43" s="57">
        <f>SUM(AA3:AA42)</f>
        <v>287</v>
      </c>
      <c r="AB43" s="57">
        <f>SUM(AB3:AB42)</f>
        <v>3896</v>
      </c>
      <c r="AC43" s="57">
        <f>SUM(AC3:AC42)</f>
        <v>11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9" t="s">
        <v>25</v>
      </c>
      <c r="B2" s="180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Филозофија</v>
      </c>
      <c r="F2" s="61" t="str">
        <f>'оцене ученика'!G2</f>
        <v>Физичко васпитање</v>
      </c>
      <c r="G2" s="61" t="str">
        <f>'оцене ученика'!H2</f>
        <v>Математика</v>
      </c>
      <c r="H2" s="62" t="str">
        <f>'оцене ученика'!I2</f>
        <v>Устав и права грађана</v>
      </c>
      <c r="I2" s="63" t="str">
        <f>'оцене ученика'!J2</f>
        <v>Национална економија</v>
      </c>
      <c r="J2" s="62" t="str">
        <f>'оцене ученика'!K2</f>
        <v>Маркетинг</v>
      </c>
      <c r="K2" s="63" t="str">
        <f>'оцене ученика'!L2</f>
        <v>Право</v>
      </c>
      <c r="L2" s="64" t="str">
        <f>'оцене ученика'!M2</f>
        <v>Рачуноводство</v>
      </c>
      <c r="M2" s="64" t="str">
        <f>'оцене ученика'!N2</f>
        <v>Познавање робе</v>
      </c>
      <c r="N2" s="64" t="str">
        <f>'оцене ученика'!O2</f>
        <v>Практична настава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3</v>
      </c>
      <c r="D3" s="69">
        <f>COUNTIF('оцене ученика'!E$3:E$42,$B3)</f>
        <v>4</v>
      </c>
      <c r="E3" s="69">
        <f>COUNTIF('оцене ученика'!F$3:F$42,$B3)</f>
        <v>11</v>
      </c>
      <c r="F3" s="69">
        <f>COUNTIF('оцене ученика'!G$3:G$42,$B3)</f>
        <v>9</v>
      </c>
      <c r="G3" s="69">
        <f>COUNTIF('оцене ученика'!H$3:H$42,$B3)</f>
        <v>4</v>
      </c>
      <c r="H3" s="69">
        <f>COUNTIF('оцене ученика'!I$3:I$42,$B3)</f>
        <v>9</v>
      </c>
      <c r="I3" s="69">
        <f>COUNTIF('оцене ученика'!J$3:J$42,$B3)</f>
        <v>7</v>
      </c>
      <c r="J3" s="69">
        <f>COUNTIF('оцене ученика'!K$3:K$42,$B3)</f>
        <v>8</v>
      </c>
      <c r="K3" s="69">
        <f>COUNTIF('оцене ученика'!L$3:L$42,$B3)</f>
        <v>6</v>
      </c>
      <c r="L3" s="69">
        <f>COUNTIF('оцене ученика'!M$3:M$42,$B3)</f>
        <v>4</v>
      </c>
      <c r="M3" s="69">
        <f>COUNTIF('оцене ученика'!N$3:N$42,$B3)</f>
        <v>4</v>
      </c>
      <c r="N3" s="69">
        <f>COUNTIF('оцене ученика'!O$3:O$42,$B3)</f>
        <v>12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5</v>
      </c>
      <c r="D4" s="74">
        <f>COUNTIF('оцене ученика'!E$3:E$42,$B4)</f>
        <v>4</v>
      </c>
      <c r="E4" s="74">
        <f>COUNTIF('оцене ученика'!F$3:F$42,$B4)</f>
        <v>4</v>
      </c>
      <c r="F4" s="74">
        <f>COUNTIF('оцене ученика'!G$3:G$42,$B4)</f>
        <v>1</v>
      </c>
      <c r="G4" s="74">
        <f>COUNTIF('оцене ученика'!H$3:H$42,$B4)</f>
        <v>3</v>
      </c>
      <c r="H4" s="74">
        <f>COUNTIF('оцене ученика'!I$3:I$42,$B4)</f>
        <v>4</v>
      </c>
      <c r="I4" s="74">
        <f>COUNTIF('оцене ученика'!J$3:J$42,$B4)</f>
        <v>2</v>
      </c>
      <c r="J4" s="74">
        <f>COUNTIF('оцене ученика'!K$3:K$42,$B4)</f>
        <v>2</v>
      </c>
      <c r="K4" s="74">
        <f>COUNTIF('оцене ученика'!L$3:L$42,$B4)</f>
        <v>8</v>
      </c>
      <c r="L4" s="74">
        <f>COUNTIF('оцене ученика'!M$3:M$42,$B4)</f>
        <v>0</v>
      </c>
      <c r="M4" s="74">
        <f>COUNTIF('оцене ученика'!N$3:N$42,$B4)</f>
        <v>2</v>
      </c>
      <c r="N4" s="74">
        <f>COUNTIF('оцене ученика'!O$3:O$42,$B4)</f>
        <v>4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3</v>
      </c>
      <c r="D5" s="74">
        <f>COUNTIF('оцене ученика'!E$3:E$42,$B5)</f>
        <v>7</v>
      </c>
      <c r="E5" s="74">
        <f>COUNTIF('оцене ученика'!F$3:F$42,$B5)</f>
        <v>1</v>
      </c>
      <c r="F5" s="74">
        <f>COUNTIF('оцене ученика'!G$3:G$42,$B5)</f>
        <v>12</v>
      </c>
      <c r="G5" s="74">
        <f>COUNTIF('оцене ученика'!H$3:H$42,$B5)</f>
        <v>1</v>
      </c>
      <c r="H5" s="74">
        <f>COUNTIF('оцене ученика'!I$3:I$42,$B5)</f>
        <v>2</v>
      </c>
      <c r="I5" s="74">
        <f>COUNTIF('оцене ученика'!J$3:J$42,$B5)</f>
        <v>1</v>
      </c>
      <c r="J5" s="74">
        <f>COUNTIF('оцене ученика'!K$3:K$42,$B5)</f>
        <v>3</v>
      </c>
      <c r="K5" s="74">
        <f>COUNTIF('оцене ученика'!L$3:L$42,$B5)</f>
        <v>2</v>
      </c>
      <c r="L5" s="74">
        <f>COUNTIF('оцене ученика'!M$3:M$42,$B5)</f>
        <v>3</v>
      </c>
      <c r="M5" s="74">
        <f>COUNTIF('оцене ученика'!N$3:N$42,$B5)</f>
        <v>4</v>
      </c>
      <c r="N5" s="74">
        <f>COUNTIF('оцене ученика'!O$3:O$42,$B5)</f>
        <v>2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10</v>
      </c>
      <c r="D6" s="74">
        <f>COUNTIF('оцене ученика'!E$3:E$42,$B6)</f>
        <v>7</v>
      </c>
      <c r="E6" s="78">
        <f>COUNTIF('оцене ученика'!F$3:F$42,$B6)</f>
        <v>7</v>
      </c>
      <c r="F6" s="74">
        <f>COUNTIF('оцене ученика'!G$3:G$42,$B6)</f>
        <v>1</v>
      </c>
      <c r="G6" s="74">
        <f>COUNTIF('оцене ученика'!H$3:H$42,$B6)</f>
        <v>14</v>
      </c>
      <c r="H6" s="74">
        <f>COUNTIF('оцене ученика'!I$3:I$42,$B6)</f>
        <v>8</v>
      </c>
      <c r="I6" s="74">
        <f>COUNTIF('оцене ученика'!J$3:J$42,$B6)</f>
        <v>12</v>
      </c>
      <c r="J6" s="74">
        <f>COUNTIF('оцене ученика'!K$3:K$42,$B6)</f>
        <v>8</v>
      </c>
      <c r="K6" s="74">
        <f>COUNTIF('оцене ученика'!L$3:L$42,$B6)</f>
        <v>7</v>
      </c>
      <c r="L6" s="74">
        <f>COUNTIF('оцене ученика'!M$3:M$42,$B6)</f>
        <v>14</v>
      </c>
      <c r="M6" s="74">
        <f>COUNTIF('оцене ученика'!N$3:N$42,$B6)</f>
        <v>11</v>
      </c>
      <c r="N6" s="74">
        <f>COUNTIF('оцене ученика'!O$3:O$42,$B6)</f>
        <v>5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1" t="s">
        <v>39</v>
      </c>
      <c r="B7" s="182"/>
      <c r="C7" s="79">
        <f>SUM(C3:C6)</f>
        <v>21</v>
      </c>
      <c r="D7" s="80">
        <f t="shared" ref="D7:U7" si="0">SUM(D3:D6)</f>
        <v>22</v>
      </c>
      <c r="E7" s="81">
        <f t="shared" si="0"/>
        <v>23</v>
      </c>
      <c r="F7" s="80">
        <f t="shared" si="0"/>
        <v>23</v>
      </c>
      <c r="G7" s="80">
        <f t="shared" si="0"/>
        <v>22</v>
      </c>
      <c r="H7" s="80">
        <f t="shared" si="0"/>
        <v>23</v>
      </c>
      <c r="I7" s="80">
        <f t="shared" si="0"/>
        <v>22</v>
      </c>
      <c r="J7" s="80">
        <f t="shared" si="0"/>
        <v>21</v>
      </c>
      <c r="K7" s="80">
        <f t="shared" si="0"/>
        <v>23</v>
      </c>
      <c r="L7" s="80">
        <f t="shared" si="0"/>
        <v>21</v>
      </c>
      <c r="M7" s="80">
        <f t="shared" si="0"/>
        <v>21</v>
      </c>
      <c r="N7" s="80">
        <f t="shared" si="0"/>
        <v>23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2</v>
      </c>
      <c r="D8" s="87">
        <f>COUNTIF('оцене ученика'!E$3:E$42,$B8)</f>
        <v>1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1</v>
      </c>
      <c r="H8" s="87">
        <f>COUNTIF('оцене ученика'!I$3:I$42,$B8)</f>
        <v>0</v>
      </c>
      <c r="I8" s="87">
        <f>COUNTIF('оцене ученика'!J$3:J$42,$B8)</f>
        <v>1</v>
      </c>
      <c r="J8" s="87">
        <f>COUNTIF('оцене ученика'!K$3:K$42,$B8)</f>
        <v>2</v>
      </c>
      <c r="K8" s="87">
        <f>COUNTIF('оцене ученика'!L$3:L$42,$B8)</f>
        <v>0</v>
      </c>
      <c r="L8" s="87">
        <f>COUNTIF('оцене ученика'!M$3:M$42,$B8)</f>
        <v>2</v>
      </c>
      <c r="M8" s="87">
        <f>COUNTIF('оцене ученика'!N$3:N$42,$B8)</f>
        <v>2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3" t="s">
        <v>40</v>
      </c>
      <c r="B10" s="184"/>
      <c r="C10" s="93">
        <f>SUM(C7:C9)</f>
        <v>23</v>
      </c>
      <c r="D10" s="94">
        <f t="shared" ref="D10:U10" si="1">SUM(D7:D9)</f>
        <v>23</v>
      </c>
      <c r="E10" s="81">
        <f t="shared" si="1"/>
        <v>23</v>
      </c>
      <c r="F10" s="81">
        <f t="shared" si="1"/>
        <v>23</v>
      </c>
      <c r="G10" s="81">
        <f t="shared" si="1"/>
        <v>23</v>
      </c>
      <c r="H10" s="81">
        <f t="shared" si="1"/>
        <v>23</v>
      </c>
      <c r="I10" s="81">
        <f t="shared" si="1"/>
        <v>23</v>
      </c>
      <c r="J10" s="81">
        <f t="shared" si="1"/>
        <v>23</v>
      </c>
      <c r="K10" s="81">
        <f t="shared" si="1"/>
        <v>23</v>
      </c>
      <c r="L10" s="81">
        <f t="shared" si="1"/>
        <v>23</v>
      </c>
      <c r="M10" s="81">
        <f t="shared" si="1"/>
        <v>23</v>
      </c>
      <c r="N10" s="81">
        <f t="shared" si="1"/>
        <v>23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1" t="s">
        <v>41</v>
      </c>
      <c r="B11" s="182"/>
      <c r="C11" s="96">
        <f>SUM('оцене ученика'!D3:D42)/SUM(C7:C8)</f>
        <v>2.8695652173913042</v>
      </c>
      <c r="D11" s="97">
        <f>SUM('оцене ученика'!E3:E42)/SUM(D7:D8)</f>
        <v>3.1304347826086958</v>
      </c>
      <c r="E11" s="97">
        <f>SUM('оцене ученика'!F3:F42)/SUM(E7:E8)</f>
        <v>3.8260869565217392</v>
      </c>
      <c r="F11" s="97">
        <f>SUM('оцене ученика'!G3:G42)/SUM(F7:F8)</f>
        <v>3.7826086956521738</v>
      </c>
      <c r="G11" s="97">
        <f>SUM('оцене ученика'!H3:H42)/SUM(G7:G8)</f>
        <v>2.7826086956521738</v>
      </c>
      <c r="H11" s="97">
        <f>SUM('оцене ученика'!I3:I42)/SUM(H7:H8)</f>
        <v>3.6086956521739131</v>
      </c>
      <c r="I11" s="97">
        <f>SUM('оцене ученика'!J3:J42)/SUM(I7:I8)</f>
        <v>3.0869565217391304</v>
      </c>
      <c r="J11" s="97">
        <f>SUM('оцене ученика'!K3:K42)/SUM(J7:J8)</f>
        <v>3.2608695652173911</v>
      </c>
      <c r="K11" s="97">
        <f>SUM('оцене ученика'!L3:L42)/SUM(K7:K8)</f>
        <v>3.5652173913043477</v>
      </c>
      <c r="L11" s="97">
        <f>SUM('оцене ученика'!M3:M42)/SUM(L7:L8)</f>
        <v>2.5652173913043477</v>
      </c>
      <c r="M11" s="97">
        <f>SUM('оцене ученика'!N3:N42)/SUM(M7:M8)</f>
        <v>2.7826086956521738</v>
      </c>
      <c r="N11" s="97">
        <f>SUM('оцене ученика'!O3:O42)/SUM(N7:N8)</f>
        <v>4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5" t="s">
        <v>46</v>
      </c>
      <c r="C2" s="185"/>
      <c r="D2" s="185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90" t="s">
        <v>54</v>
      </c>
      <c r="J3" s="191"/>
      <c r="K3" s="192"/>
      <c r="L3" s="58"/>
      <c r="M3" s="58"/>
    </row>
    <row r="4" spans="2:13" ht="14.25" thickTop="1" thickBot="1" x14ac:dyDescent="0.25">
      <c r="B4" s="105" t="s">
        <v>40</v>
      </c>
      <c r="C4" s="106">
        <f>C9+C13+C14</f>
        <v>23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12</v>
      </c>
      <c r="I4" s="193"/>
      <c r="J4" s="194"/>
      <c r="K4" s="195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4</v>
      </c>
      <c r="D5" s="113">
        <f>C5*100/COUNT('оцене ученика'!$AE$3:$AE$42)</f>
        <v>17.391304347826086</v>
      </c>
      <c r="E5" s="58"/>
      <c r="F5" s="114" t="s">
        <v>28</v>
      </c>
      <c r="G5" s="115">
        <v>4</v>
      </c>
      <c r="H5" s="116">
        <f>COUNTIF('оцене ученика'!$Y$3:Y$42,G5)</f>
        <v>2</v>
      </c>
      <c r="I5" s="196" t="s">
        <v>50</v>
      </c>
      <c r="J5" s="197"/>
      <c r="K5" s="198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8</v>
      </c>
      <c r="D6" s="119">
        <f>C6*100/COUNT('оцене ученика'!$AE$3:$AE$42)</f>
        <v>34.782608695652172</v>
      </c>
      <c r="E6" s="58"/>
      <c r="F6" s="114" t="s">
        <v>29</v>
      </c>
      <c r="G6" s="115">
        <v>3</v>
      </c>
      <c r="H6" s="116">
        <f>COUNTIF('оцене ученика'!$Y$3:Y$42,G6)</f>
        <v>9</v>
      </c>
      <c r="I6" s="196" t="s">
        <v>51</v>
      </c>
      <c r="J6" s="197"/>
      <c r="K6" s="198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5</v>
      </c>
      <c r="D7" s="119">
        <f>C7*100/COUNT('оцене ученика'!$AE$3:$AE$42)</f>
        <v>21.739130434782609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6" t="s">
        <v>52</v>
      </c>
      <c r="J7" s="197"/>
      <c r="K7" s="198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4</v>
      </c>
      <c r="D8" s="119">
        <f>C8*100/COUNT('оцене ученика'!$AE$3:$AE$42)</f>
        <v>17.391304347826086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9" t="s">
        <v>53</v>
      </c>
      <c r="J8" s="200"/>
      <c r="K8" s="201"/>
      <c r="L8" s="58"/>
      <c r="M8" s="58"/>
    </row>
    <row r="9" spans="2:13" ht="14.25" thickTop="1" thickBot="1" x14ac:dyDescent="0.25">
      <c r="B9" s="123" t="s">
        <v>48</v>
      </c>
      <c r="C9" s="124">
        <f>SUM(C5:C8)</f>
        <v>21</v>
      </c>
      <c r="D9" s="125">
        <f>SUM(D5:D8)</f>
        <v>91.304347826086968</v>
      </c>
      <c r="E9" s="58"/>
      <c r="F9" s="188"/>
      <c r="G9" s="189"/>
      <c r="H9" s="126">
        <f>SUM(H5:H8)</f>
        <v>11</v>
      </c>
      <c r="I9" s="202" t="s">
        <v>55</v>
      </c>
      <c r="J9" s="203"/>
      <c r="K9" s="204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>
        <f>C10*100/COUNT('оцене ученика'!$AE$3:$AE$42)</f>
        <v>0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>
        <f>C11*100/COUNT('оцене ученика'!$AE$3:$AE$42)</f>
        <v>0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2</v>
      </c>
      <c r="D12" s="136">
        <f>C12*100/COUNT('оцене ученика'!$AE$3:$AE$42)</f>
        <v>8.695652173913043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2</v>
      </c>
      <c r="D13" s="138">
        <f>SUM(D10:D12)</f>
        <v>8.695652173913043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>
        <f>C14*100/COUNT('оцене ученика'!$AE$3:$AE$42)</f>
        <v>0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>
        <f>C16*100/COUNT('оцене ученика'!$AE$3:$AE$42)</f>
        <v>0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>
        <f>C17*100/COUNT('оцене ученика'!$AE$3:$AE$42)</f>
        <v>0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>
        <f>C18*100/COUNT('оцене ученика'!$AE$3:$AE$42)</f>
        <v>0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3609</v>
      </c>
      <c r="D22" s="113">
        <f>C22/COUNT('оцене ученика'!$AE$3:$AE$42)</f>
        <v>156.91304347826087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287</v>
      </c>
      <c r="D23" s="152">
        <f>C23/COUNT('оцене ученика'!$AE$3:$AE$42)</f>
        <v>12.478260869565217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3896</v>
      </c>
      <c r="D24" s="155">
        <f>C24/COUNT('оцене ученика'!$AE$3:$AE$42)</f>
        <v>169.39130434782609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6" t="s">
        <v>38</v>
      </c>
      <c r="C26" s="187"/>
      <c r="D26" s="155">
        <f>SUM('оцене ученика'!Y3:Y42,'оцене ученика'!D3:V42)/(SUM('страна 136'!C7:U8)+COUNT('оцене ученика'!Y3:Y42))</f>
        <v>3.3377926421404682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D8"/>
  <sheetViews>
    <sheetView workbookViewId="0">
      <selection activeCell="B8" sqref="B8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173</v>
      </c>
      <c r="C1" s="13"/>
      <c r="D1" s="13"/>
    </row>
    <row r="2" spans="1:4" x14ac:dyDescent="0.2">
      <c r="A2" s="13" t="s">
        <v>71</v>
      </c>
      <c r="B2" s="15" t="s">
        <v>174</v>
      </c>
      <c r="C2" s="13"/>
      <c r="D2" s="13"/>
    </row>
    <row r="3" spans="1:4" x14ac:dyDescent="0.2">
      <c r="A3" s="13" t="s">
        <v>61</v>
      </c>
      <c r="B3" s="15"/>
      <c r="C3" s="13"/>
      <c r="D3" s="13"/>
    </row>
    <row r="4" spans="1:4" x14ac:dyDescent="0.2">
      <c r="A4" s="13" t="s">
        <v>62</v>
      </c>
      <c r="B4" s="15"/>
      <c r="C4" s="13"/>
      <c r="D4" s="13"/>
    </row>
    <row r="5" spans="1:4" x14ac:dyDescent="0.2">
      <c r="A5" s="13" t="s">
        <v>66</v>
      </c>
      <c r="B5" s="15" t="s">
        <v>152</v>
      </c>
      <c r="C5" s="14" t="s">
        <v>88</v>
      </c>
      <c r="D5" s="13" t="e">
        <f>B5+1</f>
        <v>#VALUE!</v>
      </c>
    </row>
    <row r="6" spans="1:4" x14ac:dyDescent="0.2">
      <c r="A6" s="13" t="s">
        <v>68</v>
      </c>
      <c r="B6" s="15" t="s">
        <v>175</v>
      </c>
      <c r="C6" s="13"/>
      <c r="D6" s="13"/>
    </row>
    <row r="7" spans="1:4" x14ac:dyDescent="0.2">
      <c r="A7" s="13" t="s">
        <v>69</v>
      </c>
      <c r="B7" s="15" t="s">
        <v>176</v>
      </c>
      <c r="C7" s="13"/>
      <c r="D7" s="13"/>
    </row>
    <row r="8" spans="1:4" x14ac:dyDescent="0.2">
      <c r="A8" s="13" t="s">
        <v>70</v>
      </c>
      <c r="B8" s="15" t="s">
        <v>177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P22" sqref="CP21:CP22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 xml:space="preserve">Голијанин </v>
      </c>
      <c r="C2" s="156" t="str">
        <f>'оцене ученика'!C3</f>
        <v>Ана</v>
      </c>
      <c r="D2" s="158" t="s">
        <v>224</v>
      </c>
      <c r="E2" s="15" t="s">
        <v>247</v>
      </c>
      <c r="F2" s="15" t="s">
        <v>257</v>
      </c>
      <c r="G2" s="15" t="s">
        <v>154</v>
      </c>
      <c r="H2" s="15" t="s">
        <v>184</v>
      </c>
      <c r="I2" s="160" t="s">
        <v>185</v>
      </c>
      <c r="J2" s="15" t="s">
        <v>188</v>
      </c>
      <c r="K2" s="15" t="s">
        <v>223</v>
      </c>
      <c r="L2" s="15" t="s">
        <v>189</v>
      </c>
      <c r="M2" s="15"/>
      <c r="N2" s="15"/>
      <c r="O2" t="str">
        <f>'подаци о школи за сведочанство'!$B$1</f>
        <v>Tрговачка школа</v>
      </c>
      <c r="P2" t="str">
        <f>'подаци о школи за сведочанство'!$B$2</f>
        <v>Београду</v>
      </c>
      <c r="Q2">
        <f>'подаци о школи за сведочанство'!$B$3</f>
        <v>0</v>
      </c>
      <c r="R2">
        <f>'подаци о школи за сведочанство'!$B$4</f>
        <v>0</v>
      </c>
      <c r="S2" t="str">
        <f>'подаци о школи за сведочанство'!$B$5</f>
        <v>2016/2017.</v>
      </c>
      <c r="T2" t="str">
        <f>'подаци о школи за сведочанство'!$B$6</f>
        <v>Tрговински техничар</v>
      </c>
      <c r="U2" t="str">
        <f>'подаци о школи за сведочанство'!$B$7</f>
        <v>Трговачки техничар</v>
      </c>
      <c r="V2" t="str">
        <f>'подаци о школи за сведочанство'!$B$8</f>
        <v>Четири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добар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врло добар</v>
      </c>
      <c r="AA2" t="str">
        <f>IF('оцене ученика'!$F$2=0," ",'оцене ученика'!$F$2)</f>
        <v>Филозофија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одличан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добар</v>
      </c>
      <c r="AE2" t="str">
        <f>IF('оцене ученика'!$H$2=0," ",'оцене ученика'!$H$2)</f>
        <v>Математика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довољан</v>
      </c>
      <c r="AG2" t="str">
        <f>IF('оцене ученика'!$I$2=0," ",'оцене ученика'!$I$2)</f>
        <v>Устав и права грађана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одличан</v>
      </c>
      <c r="AI2" t="str">
        <f>IF('оцене ученика'!$J$2=0," ",'оцене ученика'!$J$2)</f>
        <v>Национална економија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довољан</v>
      </c>
      <c r="AK2" t="str">
        <f>IF('оцене ученика'!$K$2=0," ",'оцене ученика'!$K$2)</f>
        <v>Маркетинг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врло добар</v>
      </c>
      <c r="AM2" t="str">
        <f>IF('оцене ученика'!$L$2=0," ",'оцене ученика'!$L$2)</f>
        <v>Право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одличан</v>
      </c>
      <c r="AO2" t="str">
        <f>IF('оцене ученика'!$M$2=0," ",'оцене ученика'!$M$2)</f>
        <v>Рачуноводство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довољан</v>
      </c>
      <c r="AQ2" t="str">
        <f>IF('оцене ученика'!$N$2=0," ",'оцене ученика'!$N$2)</f>
        <v>Познавање робе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добар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>врло добар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Грађанско васпитање</v>
      </c>
      <c r="BH2" t="str">
        <f>IF(BG2='оцене ученика'!$W$2,'оцене ученика'!W3,IF('подаци о ученицима'!BG2='оцене ученика'!$X$2,'оцене ученика'!X3," "))</f>
        <v>Веома успешан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примерно        5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врло добрим</v>
      </c>
      <c r="BK2" s="10">
        <f>'оцене ученика'!AE3</f>
        <v>3.6153846153846154</v>
      </c>
      <c r="BL2" s="10">
        <f t="shared" ref="BL2:BL41" si="0">ROUND(BK2,2)</f>
        <v>3.62</v>
      </c>
      <c r="BM2" s="11">
        <f>BL2+0.001</f>
        <v>3.621</v>
      </c>
      <c r="BN2" t="str">
        <f>LEFT(BM2,4)</f>
        <v>3,62</v>
      </c>
      <c r="BO2" t="e">
        <f>'подаци о школи за сведочанство'!$D$5</f>
        <v>#VALUE!</v>
      </c>
      <c r="BP2">
        <f>IF('оцене ученика'!D3=0," ",'оцене ученика'!D3)</f>
        <v>3</v>
      </c>
      <c r="BQ2">
        <f>IF('оцене ученика'!E3=0," ",'оцене ученика'!E3)</f>
        <v>4</v>
      </c>
      <c r="BR2">
        <f>IF('оцене ученика'!F3=0," ",'оцене ученика'!F3)</f>
        <v>5</v>
      </c>
      <c r="BS2">
        <f>IF('оцене ученика'!G3=0," ",'оцене ученика'!G3)</f>
        <v>3</v>
      </c>
      <c r="BT2">
        <f>IF('оцене ученика'!H3=0," ",'оцене ученика'!H3)</f>
        <v>2</v>
      </c>
      <c r="BU2">
        <f>IF('оцене ученика'!I3=0," ",'оцене ученика'!I3)</f>
        <v>5</v>
      </c>
      <c r="BV2">
        <f>IF('оцене ученика'!J3=0," ",'оцене ученика'!J3)</f>
        <v>2</v>
      </c>
      <c r="BW2">
        <f>IF('оцене ученика'!K3=0," ",'оцене ученика'!K3)</f>
        <v>4</v>
      </c>
      <c r="BX2">
        <f>IF('оцене ученика'!L3=0," ",'оцене ученика'!L3)</f>
        <v>5</v>
      </c>
      <c r="BY2">
        <f>IF('оцене ученика'!M3=0," ",'оцене ученика'!M3)</f>
        <v>2</v>
      </c>
      <c r="BZ2">
        <f>IF('оцене ученика'!N3=0," ",'оцене ученика'!N3)</f>
        <v>3</v>
      </c>
      <c r="CA2">
        <f>IF('оцене ученика'!O3=0," ",'оцене ученика'!O3)</f>
        <v>4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 xml:space="preserve">Живковић </v>
      </c>
      <c r="C3" s="156" t="str">
        <f>'оцене ученика'!C4</f>
        <v>Никола</v>
      </c>
      <c r="D3" s="158" t="s">
        <v>225</v>
      </c>
      <c r="E3" s="15" t="s">
        <v>248</v>
      </c>
      <c r="F3" s="15" t="s">
        <v>258</v>
      </c>
      <c r="G3" s="15" t="s">
        <v>153</v>
      </c>
      <c r="H3" s="15" t="s">
        <v>184</v>
      </c>
      <c r="I3" s="160" t="s">
        <v>185</v>
      </c>
      <c r="J3" s="15" t="s">
        <v>188</v>
      </c>
      <c r="K3" s="15" t="s">
        <v>223</v>
      </c>
      <c r="L3" s="15" t="s">
        <v>189</v>
      </c>
      <c r="M3" s="15"/>
      <c r="N3" s="15"/>
      <c r="O3" t="str">
        <f>'подаци о школи за сведочанство'!$B$1</f>
        <v>Tрговачка школа</v>
      </c>
      <c r="P3" t="str">
        <f>'подаци о школи за сведочанство'!$B$2</f>
        <v>Београду</v>
      </c>
      <c r="Q3">
        <f>'подаци о школи за сведочанство'!$B$3</f>
        <v>0</v>
      </c>
      <c r="R3">
        <f>'подаци о школи за сведочанство'!$B$4</f>
        <v>0</v>
      </c>
      <c r="S3" t="str">
        <f>'подаци о школи за сведочанство'!$B$5</f>
        <v>2016/2017.</v>
      </c>
      <c r="T3" t="str">
        <f>'подаци о школи за сведочанство'!$B$6</f>
        <v>Tрговински техничар</v>
      </c>
      <c r="U3" t="str">
        <f>'подаци о школи за сведочанство'!$B$7</f>
        <v>Трговачки техничар</v>
      </c>
      <c r="V3" t="str">
        <f>'подаци о школи за сведочанство'!$B$8</f>
        <v>Четири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довољан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добар</v>
      </c>
      <c r="AA3" t="str">
        <f>IF('оцене ученика'!$F$2=0," ",'оцене ученика'!$F$2)</f>
        <v>Филозофија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одличан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добар</v>
      </c>
      <c r="AE3" t="str">
        <f>IF('оцене ученика'!$H$2=0," ",'оцене ученика'!$H$2)</f>
        <v>Математика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довољан</v>
      </c>
      <c r="AG3" t="str">
        <f>IF('оцене ученика'!$I$2=0," ",'оцене ученика'!$I$2)</f>
        <v>Устав и права грађана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довољан</v>
      </c>
      <c r="AI3" t="str">
        <f>IF('оцене ученика'!$J$2=0," ",'оцене ученика'!$J$2)</f>
        <v>Национална економија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довољан</v>
      </c>
      <c r="AK3" t="str">
        <f>IF('оцене ученика'!$K$2=0," ",'оцене ученика'!$K$2)</f>
        <v>Маркетинг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довољан</v>
      </c>
      <c r="AM3" t="str">
        <f>IF('оцене ученика'!$L$2=0," ",'оцене ученика'!$L$2)</f>
        <v>Право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добар3</v>
      </c>
      <c r="AO3" t="str">
        <f>IF('оцене ученика'!$M$2=0," ",'оцене ученика'!$M$2)</f>
        <v>Рачуноводство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довољан</v>
      </c>
      <c r="AQ3" t="str">
        <f>IF('оцене ученика'!$N$2=0," ",'оцене ученика'!$N$2)</f>
        <v>Познавање робе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довољан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>довољан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Грађанско васпитање</v>
      </c>
      <c r="BH3" t="str">
        <f>IF(BG3='оцене ученика'!$W$2,'оцене ученика'!W4,IF('подаци о ученицима'!BG3='оцене ученика'!$X$2,'оцене ученика'!X4," "))</f>
        <v>Веома успешан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добро        3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добрим</v>
      </c>
      <c r="BK3" s="10">
        <f>'оцене ученика'!AE4</f>
        <v>2.5384615384615383</v>
      </c>
      <c r="BL3" s="10">
        <f t="shared" si="0"/>
        <v>2.54</v>
      </c>
      <c r="BM3" s="11">
        <f t="shared" ref="BM3:BM41" si="1">BL3+0.001</f>
        <v>2.5409999999999999</v>
      </c>
      <c r="BN3" t="str">
        <f t="shared" ref="BN3:BN41" si="2">LEFT(BM3,4)</f>
        <v>2,54</v>
      </c>
      <c r="BO3" t="e">
        <f>'подаци о школи за сведочанство'!$D$5</f>
        <v>#VALUE!</v>
      </c>
      <c r="BP3">
        <f>IF('оцене ученика'!D4=0," ",'оцене ученика'!D4)</f>
        <v>2</v>
      </c>
      <c r="BQ3">
        <f>IF('оцене ученика'!E4=0," ",'оцене ученика'!E4)</f>
        <v>3</v>
      </c>
      <c r="BR3">
        <f>IF('оцене ученика'!F4=0," ",'оцене ученика'!F4)</f>
        <v>5</v>
      </c>
      <c r="BS3">
        <f>IF('оцене ученика'!G4=0," ",'оцене ученика'!G4)</f>
        <v>3</v>
      </c>
      <c r="BT3">
        <f>IF('оцене ученика'!H4=0," ",'оцене ученика'!H4)</f>
        <v>2</v>
      </c>
      <c r="BU3">
        <f>IF('оцене ученика'!I4=0," ",'оцене ученика'!I4)</f>
        <v>2</v>
      </c>
      <c r="BV3">
        <f>IF('оцене ученика'!J4=0," ",'оцене ученика'!J4)</f>
        <v>2</v>
      </c>
      <c r="BW3">
        <f>IF('оцене ученика'!K4=0," ",'оцене ученика'!K4)</f>
        <v>2</v>
      </c>
      <c r="BX3">
        <f>IF('оцене ученика'!L4=0," ",'оцене ученика'!L4)</f>
        <v>3</v>
      </c>
      <c r="BY3">
        <f>IF('оцене ученика'!M4=0," ",'оцене ученика'!M4)</f>
        <v>2</v>
      </c>
      <c r="BZ3">
        <f>IF('оцене ученика'!N4=0," ",'оцене ученика'!N4)</f>
        <v>2</v>
      </c>
      <c r="CA3">
        <f>IF('оцене ученика'!O4=0," ",'оцене ученика'!O4)</f>
        <v>2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Илић</v>
      </c>
      <c r="C4" s="156" t="str">
        <f>'оцене ученика'!C5</f>
        <v>Ненад</v>
      </c>
      <c r="D4" s="158" t="s">
        <v>226</v>
      </c>
      <c r="E4" s="15" t="s">
        <v>182</v>
      </c>
      <c r="F4" s="15" t="s">
        <v>259</v>
      </c>
      <c r="G4" s="15" t="s">
        <v>153</v>
      </c>
      <c r="H4" s="15" t="s">
        <v>184</v>
      </c>
      <c r="I4" s="160" t="s">
        <v>185</v>
      </c>
      <c r="J4" s="15" t="s">
        <v>188</v>
      </c>
      <c r="K4" s="15" t="s">
        <v>223</v>
      </c>
      <c r="L4" s="15" t="s">
        <v>189</v>
      </c>
      <c r="M4" s="15"/>
      <c r="N4" s="15"/>
      <c r="O4" t="str">
        <f>'подаци о школи за сведочанство'!$B$1</f>
        <v>Tрговачка школа</v>
      </c>
      <c r="P4" t="str">
        <f>'подаци о школи за сведочанство'!$B$2</f>
        <v>Београду</v>
      </c>
      <c r="Q4">
        <f>'подаци о школи за сведочанство'!$B$3</f>
        <v>0</v>
      </c>
      <c r="R4">
        <f>'подаци о школи за сведочанство'!$B$4</f>
        <v>0</v>
      </c>
      <c r="S4" t="str">
        <f>'подаци о школи за сведочанство'!$B$5</f>
        <v>2016/2017.</v>
      </c>
      <c r="T4" t="str">
        <f>'подаци о школи за сведочанство'!$B$6</f>
        <v>Tрговински техничар</v>
      </c>
      <c r="U4" t="str">
        <f>'подаци о школи за сведочанство'!$B$7</f>
        <v>Трговачки техничар</v>
      </c>
      <c r="V4" t="str">
        <f>'подаци о школи за сведочанство'!$B$8</f>
        <v>Четири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врло добар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довољан</v>
      </c>
      <c r="AA4" t="str">
        <f>IF('оцене ученика'!$F$2=0," ",'оцене ученика'!$F$2)</f>
        <v>Филозофија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одличан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одличан</v>
      </c>
      <c r="AE4" t="str">
        <f>IF('оцене ученика'!$H$2=0," ",'оцене ученика'!$H$2)</f>
        <v>Математика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довољан</v>
      </c>
      <c r="AG4" t="str">
        <f>IF('оцене ученика'!$I$2=0," ",'оцене ученика'!$I$2)</f>
        <v>Устав и права грађана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врло добар</v>
      </c>
      <c r="AI4" t="str">
        <f>IF('оцене ученика'!$J$2=0," ",'оцене ученика'!$J$2)</f>
        <v>Национална економија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довољан</v>
      </c>
      <c r="AK4" t="str">
        <f>IF('оцене ученика'!$K$2=0," ",'оцене ученика'!$K$2)</f>
        <v>Маркетинг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добар</v>
      </c>
      <c r="AM4" t="str">
        <f>IF('оцене ученика'!$L$2=0," ",'оцене ученика'!$L$2)</f>
        <v>Право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врло добар</v>
      </c>
      <c r="AO4" t="str">
        <f>IF('оцене ученика'!$M$2=0," ",'оцене ученика'!$M$2)</f>
        <v>Рачуноводство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довољан</v>
      </c>
      <c r="AQ4" t="str">
        <f>IF('оцене ученика'!$N$2=0," ",'оцене ученика'!$N$2)</f>
        <v>Познавање робе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добар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>одличан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Верска настава</v>
      </c>
      <c r="BH4" t="str">
        <f>IF(BG4='оцене ученика'!$W$2,'оцене ученика'!W5,IF('подаци о ученицима'!BG4='оцене ученика'!$X$2,'оцене ученика'!X5," "))</f>
        <v>Истиче се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примерно        5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врло добрим</v>
      </c>
      <c r="BK4" s="10">
        <f>'оцене ученика'!AE5</f>
        <v>3.5384615384615383</v>
      </c>
      <c r="BL4" s="10">
        <f t="shared" si="0"/>
        <v>3.54</v>
      </c>
      <c r="BM4" s="11">
        <f t="shared" si="1"/>
        <v>3.5409999999999999</v>
      </c>
      <c r="BN4" t="str">
        <f t="shared" si="2"/>
        <v>3,54</v>
      </c>
      <c r="BO4" t="e">
        <f>'подаци о школи за сведочанство'!$D$5</f>
        <v>#VALUE!</v>
      </c>
      <c r="BP4">
        <f>IF('оцене ученика'!D5=0," ",'оцене ученика'!D5)</f>
        <v>4</v>
      </c>
      <c r="BQ4">
        <f>IF('оцене ученика'!E5=0," ",'оцене ученика'!E5)</f>
        <v>2</v>
      </c>
      <c r="BR4">
        <f>IF('оцене ученика'!F5=0," ",'оцене ученика'!F5)</f>
        <v>5</v>
      </c>
      <c r="BS4">
        <f>IF('оцене ученика'!G5=0," ",'оцене ученика'!G5)</f>
        <v>5</v>
      </c>
      <c r="BT4">
        <f>IF('оцене ученика'!H5=0," ",'оцене ученика'!H5)</f>
        <v>2</v>
      </c>
      <c r="BU4">
        <f>IF('оцене ученика'!I5=0," ",'оцене ученика'!I5)</f>
        <v>4</v>
      </c>
      <c r="BV4">
        <f>IF('оцене ученика'!J5=0," ",'оцене ученика'!J5)</f>
        <v>2</v>
      </c>
      <c r="BW4">
        <f>IF('оцене ученика'!K5=0," ",'оцене ученика'!K5)</f>
        <v>3</v>
      </c>
      <c r="BX4">
        <f>IF('оцене ученика'!L5=0," ",'оцене ученика'!L5)</f>
        <v>4</v>
      </c>
      <c r="BY4">
        <f>IF('оцене ученика'!M5=0," ",'оцене ученика'!M5)</f>
        <v>2</v>
      </c>
      <c r="BZ4">
        <f>IF('оцене ученика'!N5=0," ",'оцене ученика'!N5)</f>
        <v>3</v>
      </c>
      <c r="CA4">
        <f>IF('оцене ученика'!O5=0," ",'оцене ученика'!O5)</f>
        <v>5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Јанковић</v>
      </c>
      <c r="C5" s="156" t="str">
        <f>'оцене ученика'!C6</f>
        <v>Јелена</v>
      </c>
      <c r="D5" s="158" t="s">
        <v>227</v>
      </c>
      <c r="E5" s="15" t="s">
        <v>182</v>
      </c>
      <c r="F5" s="15" t="s">
        <v>156</v>
      </c>
      <c r="G5" s="15" t="s">
        <v>153</v>
      </c>
      <c r="H5" s="15" t="s">
        <v>184</v>
      </c>
      <c r="I5" s="160" t="s">
        <v>185</v>
      </c>
      <c r="J5" s="15" t="s">
        <v>188</v>
      </c>
      <c r="K5" s="15" t="s">
        <v>223</v>
      </c>
      <c r="L5" s="15" t="s">
        <v>189</v>
      </c>
      <c r="M5" s="15"/>
      <c r="N5" s="15"/>
      <c r="O5" t="str">
        <f>'подаци о школи за сведочанство'!$B$1</f>
        <v>Tрговачка школа</v>
      </c>
      <c r="P5" t="str">
        <f>'подаци о школи за сведочанство'!$B$2</f>
        <v>Београду</v>
      </c>
      <c r="Q5">
        <f>'подаци о школи за сведочанство'!$B$3</f>
        <v>0</v>
      </c>
      <c r="R5">
        <f>'подаци о школи за сведочанство'!$B$4</f>
        <v>0</v>
      </c>
      <c r="S5" t="str">
        <f>'подаци о школи за сведочанство'!$B$5</f>
        <v>2016/2017.</v>
      </c>
      <c r="T5" t="str">
        <f>'подаци о школи за сведочанство'!$B$6</f>
        <v>Tрговински техничар</v>
      </c>
      <c r="U5" t="str">
        <f>'подаци о школи за сведочанство'!$B$7</f>
        <v>Трговачки техничар</v>
      </c>
      <c r="V5" t="str">
        <f>'подаци о школи за сведочанство'!$B$8</f>
        <v>Четири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врло добар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одличан</v>
      </c>
      <c r="AA5" t="str">
        <f>IF('оцене ученика'!$F$2=0," ",'оцене ученика'!$F$2)</f>
        <v>Филозофија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довољан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добар</v>
      </c>
      <c r="AE5" t="str">
        <f>IF('оцене ученика'!$H$2=0," ",'оцене ученика'!$H$2)</f>
        <v>Математика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врло добар</v>
      </c>
      <c r="AG5" t="str">
        <f>IF('оцене ученика'!$I$2=0," ",'оцене ученика'!$I$2)</f>
        <v>Устав и права грађана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одличан</v>
      </c>
      <c r="AI5" t="str">
        <f>IF('оцене ученика'!$J$2=0," ",'оцене ученика'!$J$2)</f>
        <v>Национална економија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одличан</v>
      </c>
      <c r="AK5" t="str">
        <f>IF('оцене ученика'!$K$2=0," ",'оцене ученика'!$K$2)</f>
        <v>Маркетинг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одличан</v>
      </c>
      <c r="AM5" t="str">
        <f>IF('оцене ученика'!$L$2=0," ",'оцене ученика'!$L$2)</f>
        <v>Право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врло добар</v>
      </c>
      <c r="AO5" t="str">
        <f>IF('оцене ученика'!$M$2=0," ",'оцене ученика'!$M$2)</f>
        <v>Рачуноводство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довољан</v>
      </c>
      <c r="AQ5" t="str">
        <f>IF('оцене ученика'!$N$2=0," ",'оцене ученика'!$N$2)</f>
        <v>Познавање робе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одличан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>одличан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Грађанско васпитање</v>
      </c>
      <c r="BH5" t="str">
        <f>IF(BG5='оцене ученика'!$W$2,'оцене ученика'!W6,IF('подаци о ученицима'!BG5='оцене ученика'!$X$2,'оцене ученика'!X6," "))</f>
        <v>Веома успешан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примерно        5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врло добрим</v>
      </c>
      <c r="BK5" s="10">
        <f>'оцене ученика'!AE6</f>
        <v>4.1538461538461542</v>
      </c>
      <c r="BL5" s="10">
        <f t="shared" si="0"/>
        <v>4.1500000000000004</v>
      </c>
      <c r="BM5" s="11">
        <f t="shared" si="1"/>
        <v>4.1510000000000007</v>
      </c>
      <c r="BN5" t="str">
        <f t="shared" si="2"/>
        <v>4,15</v>
      </c>
      <c r="BO5" t="e">
        <f>'подаци о школи за сведочанство'!$D$5</f>
        <v>#VALUE!</v>
      </c>
      <c r="BP5">
        <f>IF('оцене ученика'!D6=0," ",'оцене ученика'!D6)</f>
        <v>4</v>
      </c>
      <c r="BQ5">
        <f>IF('оцене ученика'!E6=0," ",'оцене ученика'!E6)</f>
        <v>5</v>
      </c>
      <c r="BR5">
        <f>IF('оцене ученика'!F6=0," ",'оцене ученика'!F6)</f>
        <v>2</v>
      </c>
      <c r="BS5">
        <f>IF('оцене ученика'!G6=0," ",'оцене ученика'!G6)</f>
        <v>3</v>
      </c>
      <c r="BT5">
        <f>IF('оцене ученика'!H6=0," ",'оцене ученика'!H6)</f>
        <v>4</v>
      </c>
      <c r="BU5">
        <f>IF('оцене ученика'!I6=0," ",'оцене ученика'!I6)</f>
        <v>5</v>
      </c>
      <c r="BV5">
        <f>IF('оцене ученика'!J6=0," ",'оцене ученика'!J6)</f>
        <v>5</v>
      </c>
      <c r="BW5">
        <f>IF('оцене ученика'!K6=0," ",'оцене ученика'!K6)</f>
        <v>5</v>
      </c>
      <c r="BX5">
        <f>IF('оцене ученика'!L6=0," ",'оцене ученика'!L6)</f>
        <v>4</v>
      </c>
      <c r="BY5">
        <f>IF('оцене ученика'!M6=0," ",'оцене ученика'!M6)</f>
        <v>2</v>
      </c>
      <c r="BZ5">
        <f>IF('оцене ученика'!N6=0," ",'оцене ученика'!N6)</f>
        <v>5</v>
      </c>
      <c r="CA5">
        <f>IF('оцене ученика'!O6=0," ",'оцене ученика'!O6)</f>
        <v>5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Колачарић</v>
      </c>
      <c r="C6" s="156" t="str">
        <f>'оцене ученика'!C7</f>
        <v>Андријана</v>
      </c>
      <c r="D6" s="158" t="s">
        <v>228</v>
      </c>
      <c r="E6" s="15" t="s">
        <v>249</v>
      </c>
      <c r="F6" s="15" t="s">
        <v>260</v>
      </c>
      <c r="G6" s="15" t="s">
        <v>153</v>
      </c>
      <c r="H6" s="15" t="s">
        <v>184</v>
      </c>
      <c r="I6" s="15" t="s">
        <v>185</v>
      </c>
      <c r="J6" s="15" t="s">
        <v>188</v>
      </c>
      <c r="K6" s="15" t="s">
        <v>223</v>
      </c>
      <c r="L6" s="15" t="s">
        <v>189</v>
      </c>
      <c r="M6" s="15"/>
      <c r="N6" s="15"/>
      <c r="O6" t="str">
        <f>'подаци о школи за сведочанство'!$B$1</f>
        <v>Tрговачка школа</v>
      </c>
      <c r="P6" t="str">
        <f>'подаци о школи за сведочанство'!$B$2</f>
        <v>Београду</v>
      </c>
      <c r="Q6">
        <f>'подаци о школи за сведочанство'!$B$3</f>
        <v>0</v>
      </c>
      <c r="R6">
        <f>'подаци о школи за сведочанство'!$B$4</f>
        <v>0</v>
      </c>
      <c r="S6" t="str">
        <f>'подаци о школи за сведочанство'!$B$5</f>
        <v>2016/2017.</v>
      </c>
      <c r="T6" t="str">
        <f>'подаци о школи за сведочанство'!$B$6</f>
        <v>Tрговински техничар</v>
      </c>
      <c r="U6" t="str">
        <f>'подаци о школи за сведочанство'!$B$7</f>
        <v>Трговачки техничар</v>
      </c>
      <c r="V6" t="str">
        <f>'подаци о школи за сведочанство'!$B$8</f>
        <v>Четири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одличан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одличан</v>
      </c>
      <c r="AA6" t="str">
        <f>IF('оцене ученика'!$F$2=0," ",'оцене ученика'!$F$2)</f>
        <v>Филозофија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одличан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одличан</v>
      </c>
      <c r="AE6" t="str">
        <f>IF('оцене ученика'!$H$2=0," ",'оцене ученика'!$H$2)</f>
        <v>Математика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одличан</v>
      </c>
      <c r="AG6" t="str">
        <f>IF('оцене ученика'!$I$2=0," ",'оцене ученика'!$I$2)</f>
        <v>Устав и права грађана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одличан</v>
      </c>
      <c r="AI6" t="str">
        <f>IF('оцене ученика'!$J$2=0," ",'оцене ученика'!$J$2)</f>
        <v>Национална економија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одличан</v>
      </c>
      <c r="AK6" t="str">
        <f>IF('оцене ученика'!$K$2=0," ",'оцене ученика'!$K$2)</f>
        <v>Маркетинг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одличан</v>
      </c>
      <c r="AM6" t="str">
        <f>IF('оцене ученика'!$L$2=0," ",'оцене ученика'!$L$2)</f>
        <v>Право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одличан</v>
      </c>
      <c r="AO6" t="str">
        <f>IF('оцене ученика'!$M$2=0," ",'оцене ученика'!$M$2)</f>
        <v>Рачуноводство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>добар</v>
      </c>
      <c r="AQ6" t="str">
        <f>IF('оцене ученика'!$N$2=0," ",'оцене ученика'!$N$2)</f>
        <v>Познавање робе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одличан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>одличан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Верска настава</v>
      </c>
      <c r="BH6" t="str">
        <f>IF(BG6='оцене ученика'!$W$2,'оцене ученика'!W7,IF('подаци о ученицима'!BG6='оцене ученика'!$X$2,'оцене ученика'!X7," "))</f>
        <v>Истиче се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примерно        5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одличним</v>
      </c>
      <c r="BK6" s="10">
        <f>'оцене ученика'!AE7</f>
        <v>4.8461538461538458</v>
      </c>
      <c r="BL6" s="10">
        <f t="shared" si="0"/>
        <v>4.8499999999999996</v>
      </c>
      <c r="BM6" s="11">
        <f t="shared" si="1"/>
        <v>4.851</v>
      </c>
      <c r="BN6" t="str">
        <f t="shared" si="2"/>
        <v>4,85</v>
      </c>
      <c r="BO6" t="e">
        <f>'подаци о школи за сведочанство'!$D$5</f>
        <v>#VALUE!</v>
      </c>
      <c r="BP6">
        <f>IF('оцене ученика'!D7=0," ",'оцене ученика'!D7)</f>
        <v>5</v>
      </c>
      <c r="BQ6">
        <f>IF('оцене ученика'!E7=0," ",'оцене ученика'!E7)</f>
        <v>5</v>
      </c>
      <c r="BR6">
        <f>IF('оцене ученика'!F7=0," ",'оцене ученика'!F7)</f>
        <v>5</v>
      </c>
      <c r="BS6">
        <f>IF('оцене ученика'!G7=0," ",'оцене ученика'!G7)</f>
        <v>5</v>
      </c>
      <c r="BT6">
        <f>IF('оцене ученика'!H7=0," ",'оцене ученика'!H7)</f>
        <v>5</v>
      </c>
      <c r="BU6">
        <f>IF('оцене ученика'!I7=0," ",'оцене ученика'!I7)</f>
        <v>5</v>
      </c>
      <c r="BV6">
        <f>IF('оцене ученика'!J7=0," ",'оцене ученика'!J7)</f>
        <v>5</v>
      </c>
      <c r="BW6">
        <f>IF('оцене ученика'!K7=0," ",'оцене ученика'!K7)</f>
        <v>5</v>
      </c>
      <c r="BX6">
        <f>IF('оцене ученика'!L7=0," ",'оцене ученика'!L7)</f>
        <v>5</v>
      </c>
      <c r="BY6">
        <f>IF('оцене ученика'!M7=0," ",'оцене ученика'!M7)</f>
        <v>3</v>
      </c>
      <c r="BZ6">
        <f>IF('оцене ученика'!N7=0," ",'оцене ученика'!N7)</f>
        <v>5</v>
      </c>
      <c r="CA6">
        <f>IF('оцене ученика'!O7=0," ",'оцене ученика'!O7)</f>
        <v>5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Корићанац</v>
      </c>
      <c r="C7" s="156" t="str">
        <f>'оцене ученика'!C8</f>
        <v>Јована</v>
      </c>
      <c r="D7" s="158" t="s">
        <v>229</v>
      </c>
      <c r="E7" s="15" t="s">
        <v>180</v>
      </c>
      <c r="F7" s="15" t="s">
        <v>261</v>
      </c>
      <c r="G7" s="15" t="s">
        <v>153</v>
      </c>
      <c r="H7" s="15" t="s">
        <v>184</v>
      </c>
      <c r="I7" s="15" t="s">
        <v>185</v>
      </c>
      <c r="J7" s="15" t="s">
        <v>188</v>
      </c>
      <c r="K7" s="15" t="s">
        <v>223</v>
      </c>
      <c r="L7" s="15" t="s">
        <v>189</v>
      </c>
      <c r="M7" s="15"/>
      <c r="N7" s="15"/>
      <c r="O7" t="str">
        <f>'подаци о школи за сведочанство'!$B$1</f>
        <v>Tрговачка школа</v>
      </c>
      <c r="P7" t="str">
        <f>'подаци о школи за сведочанство'!$B$2</f>
        <v>Београду</v>
      </c>
      <c r="Q7">
        <f>'подаци о школи за сведочанство'!$B$3</f>
        <v>0</v>
      </c>
      <c r="R7">
        <f>'подаци о школи за сведочанство'!$B$4</f>
        <v>0</v>
      </c>
      <c r="S7" t="str">
        <f>'подаци о школи за сведочанство'!$B$5</f>
        <v>2016/2017.</v>
      </c>
      <c r="T7" t="str">
        <f>'подаци о школи за сведочанство'!$B$6</f>
        <v>Tрговински техничар</v>
      </c>
      <c r="U7" t="str">
        <f>'подаци о школи за сведочанство'!$B$7</f>
        <v>Трговачки техничар</v>
      </c>
      <c r="V7" t="str">
        <f>'подаци о школи за сведочанство'!$B$8</f>
        <v>Четири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добар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врло добар</v>
      </c>
      <c r="AA7" t="str">
        <f>IF('оцене ученика'!$F$2=0," ",'оцене ученика'!$F$2)</f>
        <v>Филозофија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врло добар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одличан</v>
      </c>
      <c r="AE7" t="str">
        <f>IF('оцене ученика'!$H$2=0," ",'оцене ученика'!$H$2)</f>
        <v>Математика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добар</v>
      </c>
      <c r="AG7" t="str">
        <f>IF('оцене ученика'!$I$2=0," ",'оцене ученика'!$I$2)</f>
        <v>Устав и права грађана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врло добар</v>
      </c>
      <c r="AI7" t="str">
        <f>IF('оцене ученика'!$J$2=0," ",'оцене ученика'!$J$2)</f>
        <v>Национална економија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врло добар</v>
      </c>
      <c r="AK7" t="str">
        <f>IF('оцене ученика'!$K$2=0," ",'оцене ученика'!$K$2)</f>
        <v>Маркетинг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добар</v>
      </c>
      <c r="AM7" t="str">
        <f>IF('оцене ученика'!$L$2=0," ",'оцене ученика'!$L$2)</f>
        <v>Право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врло добар</v>
      </c>
      <c r="AO7" t="str">
        <f>IF('оцене ученика'!$M$2=0," ",'оцене ученика'!$M$2)</f>
        <v>Рачуноводство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довољан</v>
      </c>
      <c r="AQ7" t="str">
        <f>IF('оцене ученика'!$N$2=0," ",'оцене ученика'!$N$2)</f>
        <v>Познавање робе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довољан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>одличан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Грађанско васпитање</v>
      </c>
      <c r="BH7" t="str">
        <f>IF(BG7='оцене ученика'!$W$2,'оцене ученика'!W8,IF('подаци о ученицима'!BG7='оцене ученика'!$X$2,'оцене ученика'!X8," "))</f>
        <v>Веома успешан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примерно        5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врло добрим</v>
      </c>
      <c r="BK7" s="10">
        <f>'оцене ученика'!AE8</f>
        <v>3.6923076923076925</v>
      </c>
      <c r="BL7" s="10">
        <f t="shared" si="0"/>
        <v>3.69</v>
      </c>
      <c r="BM7" s="11">
        <f t="shared" si="1"/>
        <v>3.6909999999999998</v>
      </c>
      <c r="BN7" t="str">
        <f t="shared" si="2"/>
        <v>3,69</v>
      </c>
      <c r="BO7" t="e">
        <f>'подаци о школи за сведочанство'!$D$5</f>
        <v>#VALUE!</v>
      </c>
      <c r="BP7">
        <f>IF('оцене ученика'!D8=0," ",'оцене ученика'!D8)</f>
        <v>3</v>
      </c>
      <c r="BQ7">
        <f>IF('оцене ученика'!E8=0," ",'оцене ученика'!E8)</f>
        <v>4</v>
      </c>
      <c r="BR7">
        <f>IF('оцене ученика'!F8=0," ",'оцене ученика'!F8)</f>
        <v>4</v>
      </c>
      <c r="BS7">
        <f>IF('оцене ученика'!G8=0," ",'оцене ученика'!G8)</f>
        <v>5</v>
      </c>
      <c r="BT7">
        <f>IF('оцене ученика'!H8=0," ",'оцене ученика'!H8)</f>
        <v>3</v>
      </c>
      <c r="BU7">
        <f>IF('оцене ученика'!I8=0," ",'оцене ученика'!I8)</f>
        <v>4</v>
      </c>
      <c r="BV7">
        <f>IF('оцене ученика'!J8=0," ",'оцене ученика'!J8)</f>
        <v>4</v>
      </c>
      <c r="BW7">
        <f>IF('оцене ученика'!K8=0," ",'оцене ученика'!K8)</f>
        <v>3</v>
      </c>
      <c r="BX7">
        <f>IF('оцене ученика'!L8=0," ",'оцене ученика'!L8)</f>
        <v>4</v>
      </c>
      <c r="BY7">
        <f>IF('оцене ученика'!M8=0," ",'оцене ученика'!M8)</f>
        <v>2</v>
      </c>
      <c r="BZ7">
        <f>IF('оцене ученика'!N8=0," ",'оцене ученика'!N8)</f>
        <v>2</v>
      </c>
      <c r="CA7">
        <f>IF('оцене ученика'!O8=0," ",'оцене ученика'!O8)</f>
        <v>5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Марковић</v>
      </c>
      <c r="C8" s="156" t="str">
        <f>'оцене ученика'!C9</f>
        <v>Ирена</v>
      </c>
      <c r="D8" s="158" t="s">
        <v>230</v>
      </c>
      <c r="E8" s="15" t="s">
        <v>250</v>
      </c>
      <c r="F8" s="15" t="s">
        <v>155</v>
      </c>
      <c r="G8" s="15" t="s">
        <v>153</v>
      </c>
      <c r="H8" s="15" t="s">
        <v>184</v>
      </c>
      <c r="I8" s="15" t="s">
        <v>185</v>
      </c>
      <c r="J8" s="15" t="s">
        <v>188</v>
      </c>
      <c r="K8" s="15" t="s">
        <v>223</v>
      </c>
      <c r="L8" s="15" t="s">
        <v>189</v>
      </c>
      <c r="M8" s="15"/>
      <c r="N8" s="15"/>
      <c r="O8" t="str">
        <f>'подаци о школи за сведочанство'!$B$1</f>
        <v>Tрговачка школа</v>
      </c>
      <c r="P8" t="str">
        <f>'подаци о школи за сведочанство'!$B$2</f>
        <v>Београду</v>
      </c>
      <c r="Q8">
        <f>'подаци о школи за сведочанство'!$B$3</f>
        <v>0</v>
      </c>
      <c r="R8">
        <f>'подаци о школи за сведочанство'!$B$4</f>
        <v>0</v>
      </c>
      <c r="S8" t="str">
        <f>'подаци о школи за сведочанство'!$B$5</f>
        <v>2016/2017.</v>
      </c>
      <c r="T8" t="str">
        <f>'подаци о школи за сведочанство'!$B$6</f>
        <v>Tрговински техничар</v>
      </c>
      <c r="U8" t="str">
        <f>'подаци о школи за сведочанство'!$B$7</f>
        <v>Трговачки техничар</v>
      </c>
      <c r="V8" t="str">
        <f>'подаци о школи за сведочанство'!$B$8</f>
        <v>Четири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довољан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врло добар</v>
      </c>
      <c r="AA8" t="str">
        <f>IF('оцене ученика'!$F$2=0," ",'оцене ученика'!$F$2)</f>
        <v>Филозофија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добар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добар</v>
      </c>
      <c r="AE8" t="str">
        <f>IF('оцене ученика'!$H$2=0," ",'оцене ученика'!$H$2)</f>
        <v>Математика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довољан</v>
      </c>
      <c r="AG8" t="str">
        <f>IF('оцене ученика'!$I$2=0," ",'оцене ученика'!$I$2)</f>
        <v>Устав и права грађана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довољан</v>
      </c>
      <c r="AI8" t="str">
        <f>IF('оцене ученика'!$J$2=0," ",'оцене ученика'!$J$2)</f>
        <v>Национална економија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довољан</v>
      </c>
      <c r="AK8" t="str">
        <f>IF('оцене ученика'!$K$2=0," ",'оцене ученика'!$K$2)</f>
        <v>Маркетинг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довољан</v>
      </c>
      <c r="AM8" t="str">
        <f>IF('оцене ученика'!$L$2=0," ",'оцене ученика'!$L$2)</f>
        <v>Право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врло добар</v>
      </c>
      <c r="AO8" t="str">
        <f>IF('оцене ученика'!$M$2=0," ",'оцене ученика'!$M$2)</f>
        <v>Рачуноводство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довољан</v>
      </c>
      <c r="AQ8" t="str">
        <f>IF('оцене ученика'!$N$2=0," ",'оцене ученика'!$N$2)</f>
        <v>Познавање робе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довољан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>врло добар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Грађанско васпитање</v>
      </c>
      <c r="BH8" t="str">
        <f>IF(BG8='оцене ученика'!$W$2,'оцене ученика'!W9,IF('подаци о ученицима'!BG8='оцене ученика'!$X$2,'оцене ученика'!X9," "))</f>
        <v>Веома успешан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примерно        5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добрим</v>
      </c>
      <c r="BK8" s="10">
        <f>'оцене ученика'!AE9</f>
        <v>2.8461538461538463</v>
      </c>
      <c r="BL8" s="10">
        <f t="shared" si="0"/>
        <v>2.85</v>
      </c>
      <c r="BM8" s="11">
        <f t="shared" si="1"/>
        <v>2.851</v>
      </c>
      <c r="BN8" t="str">
        <f t="shared" si="2"/>
        <v>2,85</v>
      </c>
      <c r="BO8" t="e">
        <f>'подаци о школи за сведочанство'!$D$5</f>
        <v>#VALUE!</v>
      </c>
      <c r="BP8">
        <f>IF('оцене ученика'!D9=0," ",'оцене ученика'!D9)</f>
        <v>2</v>
      </c>
      <c r="BQ8">
        <f>IF('оцене ученика'!E9=0," ",'оцене ученика'!E9)</f>
        <v>4</v>
      </c>
      <c r="BR8">
        <f>IF('оцене ученика'!F9=0," ",'оцене ученика'!F9)</f>
        <v>3</v>
      </c>
      <c r="BS8">
        <f>IF('оцене ученика'!G9=0," ",'оцене ученика'!G9)</f>
        <v>3</v>
      </c>
      <c r="BT8">
        <f>IF('оцене ученика'!H9=0," ",'оцене ученика'!H9)</f>
        <v>2</v>
      </c>
      <c r="BU8">
        <f>IF('оцене ученика'!I9=0," ",'оцене ученика'!I9)</f>
        <v>2</v>
      </c>
      <c r="BV8">
        <f>IF('оцене ученика'!J9=0," ",'оцене ученика'!J9)</f>
        <v>2</v>
      </c>
      <c r="BW8">
        <f>IF('оцене ученика'!K9=0," ",'оцене ученика'!K9)</f>
        <v>2</v>
      </c>
      <c r="BX8">
        <f>IF('оцене ученика'!L9=0," ",'оцене ученика'!L9)</f>
        <v>4</v>
      </c>
      <c r="BY8">
        <f>IF('оцене ученика'!M9=0," ",'оцене ученика'!M9)</f>
        <v>2</v>
      </c>
      <c r="BZ8">
        <f>IF('оцене ученика'!N9=0," ",'оцене ученика'!N9)</f>
        <v>2</v>
      </c>
      <c r="CA8">
        <f>IF('оцене ученика'!O9=0," ",'оцене ученика'!O9)</f>
        <v>4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Милекић</v>
      </c>
      <c r="C9" s="156" t="str">
        <f>'оцене ученика'!C10</f>
        <v>Стефан</v>
      </c>
      <c r="D9" s="158" t="s">
        <v>231</v>
      </c>
      <c r="E9" s="15" t="s">
        <v>251</v>
      </c>
      <c r="F9" s="15" t="s">
        <v>262</v>
      </c>
      <c r="G9" s="15" t="s">
        <v>153</v>
      </c>
      <c r="H9" s="15" t="s">
        <v>184</v>
      </c>
      <c r="I9" s="15" t="s">
        <v>185</v>
      </c>
      <c r="J9" s="15" t="s">
        <v>188</v>
      </c>
      <c r="K9" s="15" t="s">
        <v>223</v>
      </c>
      <c r="L9" s="15" t="s">
        <v>189</v>
      </c>
      <c r="M9" s="15"/>
      <c r="N9" s="15"/>
      <c r="O9" t="str">
        <f>'подаци о школи за сведочанство'!$B$1</f>
        <v>Tрговачка школа</v>
      </c>
      <c r="P9" t="str">
        <f>'подаци о школи за сведочанство'!$B$2</f>
        <v>Београду</v>
      </c>
      <c r="Q9">
        <f>'подаци о школи за сведочанство'!$B$3</f>
        <v>0</v>
      </c>
      <c r="R9">
        <f>'подаци о школи за сведочанство'!$B$4</f>
        <v>0</v>
      </c>
      <c r="S9" t="str">
        <f>'подаци о школи за сведочанство'!$B$5</f>
        <v>2016/2017.</v>
      </c>
      <c r="T9" t="str">
        <f>'подаци о школи за сведочанство'!$B$6</f>
        <v>Tрговински техничар</v>
      </c>
      <c r="U9" t="str">
        <f>'подаци о школи за сведочанство'!$B$7</f>
        <v>Трговачки техничар</v>
      </c>
      <c r="V9" t="str">
        <f>'подаци о школи за сведочанство'!$B$8</f>
        <v>Четири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врло добар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добар</v>
      </c>
      <c r="AA9" t="str">
        <f>IF('оцене ученика'!$F$2=0," ",'оцене ученика'!$F$2)</f>
        <v>Филозофија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одличан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одличан</v>
      </c>
      <c r="AE9" t="str">
        <f>IF('оцене ученика'!$H$2=0," ",'оцене ученика'!$H$2)</f>
        <v>Математика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одличан</v>
      </c>
      <c r="AG9" t="str">
        <f>IF('оцене ученика'!$I$2=0," ",'оцене ученика'!$I$2)</f>
        <v>Устав и права грађана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одличан</v>
      </c>
      <c r="AI9" t="str">
        <f>IF('оцене ученика'!$J$2=0," ",'оцене ученика'!$J$2)</f>
        <v>Национална економија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одличан</v>
      </c>
      <c r="AK9" t="str">
        <f>IF('оцене ученика'!$K$2=0," ",'оцене ученика'!$K$2)</f>
        <v>Маркетинг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одличан</v>
      </c>
      <c r="AM9" t="str">
        <f>IF('оцене ученика'!$L$2=0," ",'оцене ученика'!$L$2)</f>
        <v>Право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одличан</v>
      </c>
      <c r="AO9" t="str">
        <f>IF('оцене ученика'!$M$2=0," ",'оцене ученика'!$M$2)</f>
        <v>Рачуноводство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добар</v>
      </c>
      <c r="AQ9" t="str">
        <f>IF('оцене ученика'!$N$2=0," ",'оцене ученика'!$N$2)</f>
        <v>Познавање робе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врло добар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>одличан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Верска настава</v>
      </c>
      <c r="BH9" t="str">
        <f>IF(BG9='оцене ученика'!$W$2,'оцене ученика'!W10,IF('подаци о ученицима'!BG9='оцене ученика'!$X$2,'оцене ученика'!X10," "))</f>
        <v>Истиче се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примерно        5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одличним</v>
      </c>
      <c r="BK9" s="10">
        <f>'оцене ученика'!AE10</f>
        <v>4.5384615384615383</v>
      </c>
      <c r="BL9" s="10">
        <f t="shared" si="0"/>
        <v>4.54</v>
      </c>
      <c r="BM9" s="11">
        <f t="shared" si="1"/>
        <v>4.5410000000000004</v>
      </c>
      <c r="BN9" t="str">
        <f t="shared" si="2"/>
        <v>4,54</v>
      </c>
      <c r="BO9" t="e">
        <f>'подаци о школи за сведочанство'!$D$5</f>
        <v>#VALUE!</v>
      </c>
      <c r="BP9">
        <f>IF('оцене ученика'!D10=0," ",'оцене ученика'!D10)</f>
        <v>4</v>
      </c>
      <c r="BQ9">
        <f>IF('оцене ученика'!E10=0," ",'оцене ученика'!E10)</f>
        <v>3</v>
      </c>
      <c r="BR9">
        <f>IF('оцене ученика'!F10=0," ",'оцене ученика'!F10)</f>
        <v>5</v>
      </c>
      <c r="BS9">
        <f>IF('оцене ученика'!G10=0," ",'оцене ученика'!G10)</f>
        <v>5</v>
      </c>
      <c r="BT9">
        <f>IF('оцене ученика'!H10=0," ",'оцене ученика'!H10)</f>
        <v>5</v>
      </c>
      <c r="BU9">
        <f>IF('оцене ученика'!I10=0," ",'оцене ученика'!I10)</f>
        <v>5</v>
      </c>
      <c r="BV9">
        <f>IF('оцене ученика'!J10=0," ",'оцене ученика'!J10)</f>
        <v>5</v>
      </c>
      <c r="BW9">
        <f>IF('оцене ученика'!K10=0," ",'оцене ученика'!K10)</f>
        <v>5</v>
      </c>
      <c r="BX9">
        <f>IF('оцене ученика'!L10=0," ",'оцене ученика'!L10)</f>
        <v>5</v>
      </c>
      <c r="BY9">
        <f>IF('оцене ученика'!M10=0," ",'оцене ученика'!M10)</f>
        <v>3</v>
      </c>
      <c r="BZ9">
        <f>IF('оцене ученика'!N10=0," ",'оцене ученика'!N10)</f>
        <v>4</v>
      </c>
      <c r="CA9">
        <f>IF('оцене ученика'!O10=0," ",'оцене ученика'!O10)</f>
        <v>5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Миловановић</v>
      </c>
      <c r="C10" s="156" t="str">
        <f>'оцене ученика'!C11</f>
        <v>Јана</v>
      </c>
      <c r="D10" s="158" t="s">
        <v>232</v>
      </c>
      <c r="E10" s="15" t="s">
        <v>252</v>
      </c>
      <c r="F10" s="15" t="s">
        <v>263</v>
      </c>
      <c r="G10" s="15" t="s">
        <v>153</v>
      </c>
      <c r="H10" s="15" t="s">
        <v>184</v>
      </c>
      <c r="I10" s="15" t="s">
        <v>185</v>
      </c>
      <c r="J10" s="15" t="s">
        <v>188</v>
      </c>
      <c r="K10" s="15" t="s">
        <v>223</v>
      </c>
      <c r="L10" s="15" t="s">
        <v>189</v>
      </c>
      <c r="M10" s="15"/>
      <c r="N10" s="15"/>
      <c r="O10" t="str">
        <f>'подаци о школи за сведочанство'!$B$1</f>
        <v>Tрговачка школа</v>
      </c>
      <c r="P10" t="str">
        <f>'подаци о школи за сведочанство'!$B$2</f>
        <v>Београду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 t="str">
        <f>'подаци о школи за сведочанство'!$B$5</f>
        <v>2016/2017.</v>
      </c>
      <c r="T10" t="str">
        <f>'подаци о школи за сведочанство'!$B$6</f>
        <v>Tрговински техничар</v>
      </c>
      <c r="U10" t="str">
        <f>'подаци о школи за сведочанство'!$B$7</f>
        <v>Трговачки техничар</v>
      </c>
      <c r="V10" t="str">
        <f>'подаци о школи за сведочанство'!$B$8</f>
        <v>Четири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довољан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довољан</v>
      </c>
      <c r="AA10" t="str">
        <f>IF('оцене ученика'!$F$2=0," ",'оцене ученика'!$F$2)</f>
        <v>Филозофија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врло добар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добар</v>
      </c>
      <c r="AE10" t="str">
        <f>IF('оцене ученика'!$H$2=0," ",'оцене ученика'!$H$2)</f>
        <v>Математика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довољан</v>
      </c>
      <c r="AG10" t="str">
        <f>IF('оцене ученика'!$I$2=0," ",'оцене ученика'!$I$2)</f>
        <v>Устав и права грађана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добар</v>
      </c>
      <c r="AI10" t="str">
        <f>IF('оцене ученика'!$J$2=0," ",'оцене ученика'!$J$2)</f>
        <v>Национална економија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довољан</v>
      </c>
      <c r="AK10" t="str">
        <f>IF('оцене ученика'!$K$2=0," ",'оцене ученика'!$K$2)</f>
        <v>Маркетинг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добар</v>
      </c>
      <c r="AM10" t="str">
        <f>IF('оцене ученика'!$L$2=0," ",'оцене ученика'!$L$2)</f>
        <v>Право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врло добар</v>
      </c>
      <c r="AO10" t="str">
        <f>IF('оцене ученика'!$M$2=0," ",'оцене ученика'!$M$2)</f>
        <v>Рачуноводство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одличан</v>
      </c>
      <c r="AQ10" t="str">
        <f>IF('оцене ученика'!$N$2=0," ",'оцене ученика'!$N$2)</f>
        <v>Познавање робе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довољан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>врло добар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Грађанско васпитање</v>
      </c>
      <c r="BH10" t="str">
        <f>IF(BG10='оцене ученика'!$W$2,'оцене ученика'!W11,IF('подаци о ученицима'!BG10='оцене ученика'!$X$2,'оцене ученика'!X11," "))</f>
        <v>Веома успешан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примерно        5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добрим</v>
      </c>
      <c r="BK10" s="10">
        <f>'оцене ученика'!AE11</f>
        <v>3.1538461538461537</v>
      </c>
      <c r="BL10" s="10">
        <f t="shared" si="0"/>
        <v>3.15</v>
      </c>
      <c r="BM10" s="11">
        <f t="shared" si="1"/>
        <v>3.1509999999999998</v>
      </c>
      <c r="BN10" t="str">
        <f t="shared" si="2"/>
        <v>3,15</v>
      </c>
      <c r="BO10" t="e">
        <f>'подаци о школи за сведочанство'!$D$5</f>
        <v>#VALUE!</v>
      </c>
      <c r="BP10">
        <f>IF('оцене ученика'!D11=0," ",'оцене ученика'!D11)</f>
        <v>2</v>
      </c>
      <c r="BQ10">
        <f>IF('оцене ученика'!E11=0," ",'оцене ученика'!E11)</f>
        <v>2</v>
      </c>
      <c r="BR10">
        <f>IF('оцене ученика'!F11=0," ",'оцене ученика'!F11)</f>
        <v>4</v>
      </c>
      <c r="BS10">
        <f>IF('оцене ученика'!G11=0," ",'оцене ученика'!G11)</f>
        <v>3</v>
      </c>
      <c r="BT10">
        <f>IF('оцене ученика'!H11=0," ",'оцене ученика'!H11)</f>
        <v>2</v>
      </c>
      <c r="BU10">
        <f>IF('оцене ученика'!I11=0," ",'оцене ученика'!I11)</f>
        <v>3</v>
      </c>
      <c r="BV10">
        <f>IF('оцене ученика'!J11=0," ",'оцене ученика'!J11)</f>
        <v>2</v>
      </c>
      <c r="BW10">
        <f>IF('оцене ученика'!K11=0," ",'оцене ученика'!K11)</f>
        <v>3</v>
      </c>
      <c r="BX10">
        <f>IF('оцене ученика'!L11=0," ",'оцене ученика'!L11)</f>
        <v>4</v>
      </c>
      <c r="BY10">
        <f>IF('оцене ученика'!M11=0," ",'оцене ученика'!M11)</f>
        <v>5</v>
      </c>
      <c r="BZ10">
        <f>IF('оцене ученика'!N11=0," ",'оцене ученика'!N11)</f>
        <v>2</v>
      </c>
      <c r="CA10">
        <f>IF('оцене ученика'!O11=0," ",'оцене ученика'!O11)</f>
        <v>4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Митрић</v>
      </c>
      <c r="C11" s="156" t="str">
        <f>'оцене ученика'!C12</f>
        <v>Тања</v>
      </c>
      <c r="D11" s="158" t="s">
        <v>233</v>
      </c>
      <c r="E11" s="15" t="s">
        <v>182</v>
      </c>
      <c r="F11" s="15" t="s">
        <v>264</v>
      </c>
      <c r="G11" s="15" t="s">
        <v>153</v>
      </c>
      <c r="H11" s="15" t="s">
        <v>184</v>
      </c>
      <c r="I11" s="15" t="s">
        <v>185</v>
      </c>
      <c r="J11" s="15" t="s">
        <v>188</v>
      </c>
      <c r="K11" s="15" t="s">
        <v>223</v>
      </c>
      <c r="L11" s="15" t="s">
        <v>189</v>
      </c>
      <c r="M11" s="15"/>
      <c r="N11" s="15"/>
      <c r="O11" t="str">
        <f>'подаци о школи за сведочанство'!$B$1</f>
        <v>Tрговачка школа</v>
      </c>
      <c r="P11" t="str">
        <f>'подаци о школи за сведочанство'!$B$2</f>
        <v>Београду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 t="str">
        <f>'подаци о школи за сведочанство'!$B$5</f>
        <v>2016/2017.</v>
      </c>
      <c r="T11" t="str">
        <f>'подаци о школи за сведочанство'!$B$6</f>
        <v>Tрговински техничар</v>
      </c>
      <c r="U11" t="str">
        <f>'подаци о школи за сведочанство'!$B$7</f>
        <v>Трговачки техничар</v>
      </c>
      <c r="V11" t="str">
        <f>'подаци о школи за сведочанство'!$B$8</f>
        <v>Четири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врло добар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довољан</v>
      </c>
      <c r="AA11" t="str">
        <f>IF('оцене ученика'!$F$2=0," ",'оцене ученика'!$F$2)</f>
        <v>Филозофија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врло добар</v>
      </c>
      <c r="AE11" t="str">
        <f>IF('оцене ученика'!$H$2=0," ",'оцене ученика'!$H$2)</f>
        <v>Математика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довољан</v>
      </c>
      <c r="AG11" t="str">
        <f>IF('оцене ученика'!$I$2=0," ",'оцене ученика'!$I$2)</f>
        <v>Устав и права грађана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врло добар</v>
      </c>
      <c r="AI11" t="str">
        <f>IF('оцене ученика'!$J$2=0," ",'оцене ученика'!$J$2)</f>
        <v>Национална економија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одличан</v>
      </c>
      <c r="AK11" t="str">
        <f>IF('оцене ученика'!$K$2=0," ",'оцене ученика'!$K$2)</f>
        <v>Маркетинг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одличан</v>
      </c>
      <c r="AM11" t="str">
        <f>IF('оцене ученика'!$L$2=0," ",'оцене ученика'!$L$2)</f>
        <v>Право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одличан</v>
      </c>
      <c r="AO11" t="str">
        <f>IF('оцене ученика'!$M$2=0," ",'оцене ученика'!$M$2)</f>
        <v>Рачуноводство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довољан</v>
      </c>
      <c r="AQ11" t="str">
        <f>IF('оцене ученика'!$N$2=0," ",'оцене ученика'!$N$2)</f>
        <v>Познавање робе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добар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>одличан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Верска настава</v>
      </c>
      <c r="BH11" t="str">
        <f>IF(BG11='оцене ученика'!$W$2,'оцене ученика'!W12,IF('подаци о ученицима'!BG11='оцене ученика'!$X$2,'оцене ученика'!X12," "))</f>
        <v>Истиче се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примерно        5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врло добрим</v>
      </c>
      <c r="BK11" s="10">
        <f>'оцене ученика'!AE12</f>
        <v>3.9230769230769229</v>
      </c>
      <c r="BL11" s="10">
        <f t="shared" si="0"/>
        <v>3.92</v>
      </c>
      <c r="BM11" s="11">
        <f t="shared" si="1"/>
        <v>3.9209999999999998</v>
      </c>
      <c r="BN11" t="str">
        <f t="shared" si="2"/>
        <v>3,92</v>
      </c>
      <c r="BO11" t="e">
        <f>'подаци о школи за сведочанство'!$D$5</f>
        <v>#VALUE!</v>
      </c>
      <c r="BP11">
        <f>IF('оцене ученика'!D12=0," ",'оцене ученика'!D12)</f>
        <v>4</v>
      </c>
      <c r="BQ11">
        <f>IF('оцене ученика'!E12=0," ",'оцене ученика'!E12)</f>
        <v>2</v>
      </c>
      <c r="BR11">
        <f>IF('оцене ученика'!F12=0," ",'оцене ученика'!F12)</f>
        <v>5</v>
      </c>
      <c r="BS11">
        <f>IF('оцене ученика'!G12=0," ",'оцене ученика'!G12)</f>
        <v>4</v>
      </c>
      <c r="BT11">
        <f>IF('оцене ученика'!H12=0," ",'оцене ученика'!H12)</f>
        <v>2</v>
      </c>
      <c r="BU11">
        <f>IF('оцене ученика'!I12=0," ",'оцене ученика'!I12)</f>
        <v>4</v>
      </c>
      <c r="BV11">
        <f>IF('оцене ученика'!J12=0," ",'оцене ученика'!J12)</f>
        <v>5</v>
      </c>
      <c r="BW11">
        <f>IF('оцене ученика'!K12=0," ",'оцене ученика'!K12)</f>
        <v>5</v>
      </c>
      <c r="BX11">
        <f>IF('оцене ученика'!L12=0," ",'оцене ученика'!L12)</f>
        <v>5</v>
      </c>
      <c r="BY11">
        <f>IF('оцене ученика'!M12=0," ",'оцене ученика'!M12)</f>
        <v>2</v>
      </c>
      <c r="BZ11">
        <f>IF('оцене ученика'!N12=0," ",'оцене ученика'!N12)</f>
        <v>3</v>
      </c>
      <c r="CA11">
        <f>IF('оцене ученика'!O12=0," ",'оцене ученика'!O12)</f>
        <v>5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Пећаранин</v>
      </c>
      <c r="C12" s="156" t="str">
        <f>'оцене ученика'!C13</f>
        <v>Марта</v>
      </c>
      <c r="D12" s="158" t="s">
        <v>234</v>
      </c>
      <c r="E12" s="15" t="s">
        <v>180</v>
      </c>
      <c r="F12" s="15" t="s">
        <v>265</v>
      </c>
      <c r="G12" s="15" t="s">
        <v>153</v>
      </c>
      <c r="H12" s="15" t="s">
        <v>184</v>
      </c>
      <c r="I12" s="15" t="s">
        <v>185</v>
      </c>
      <c r="J12" s="15" t="s">
        <v>188</v>
      </c>
      <c r="K12" s="15" t="s">
        <v>223</v>
      </c>
      <c r="L12" s="15" t="s">
        <v>189</v>
      </c>
      <c r="M12" s="15"/>
      <c r="N12" s="15"/>
      <c r="O12" t="str">
        <f>'подаци о школи за сведочанство'!$B$1</f>
        <v>Tрговачка школа</v>
      </c>
      <c r="P12" t="str">
        <f>'подаци о школи за сведочанство'!$B$2</f>
        <v>Београду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 t="str">
        <f>'подаци о школи за сведочанство'!$B$5</f>
        <v>2016/2017.</v>
      </c>
      <c r="T12" t="str">
        <f>'подаци о школи за сведочанство'!$B$6</f>
        <v>Tрговински техничар</v>
      </c>
      <c r="U12" t="str">
        <f>'подаци о школи за сведочанство'!$B$7</f>
        <v>Трговачки техничар</v>
      </c>
      <c r="V12" t="str">
        <f>'подаци о школи за сведочанство'!$B$8</f>
        <v>Четири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довољан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врло добар</v>
      </c>
      <c r="AA12" t="str">
        <f>IF('оцене ученика'!$F$2=0," ",'оцене ученика'!$F$2)</f>
        <v>Филозофија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одличан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добар</v>
      </c>
      <c r="AE12" t="str">
        <f>IF('оцене ученика'!$H$2=0," ",'оцене ученика'!$H$2)</f>
        <v>Математика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довољан</v>
      </c>
      <c r="AG12" t="str">
        <f>IF('оцене ученика'!$I$2=0," ",'оцене ученика'!$I$2)</f>
        <v>Устав и права грађана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довољан</v>
      </c>
      <c r="AI12" t="str">
        <f>IF('оцене ученика'!$J$2=0," ",'оцене ученика'!$J$2)</f>
        <v>Национална економија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довољан</v>
      </c>
      <c r="AK12" t="str">
        <f>IF('оцене ученика'!$K$2=0," ",'оцене ученика'!$K$2)</f>
        <v>Маркетинг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довољан</v>
      </c>
      <c r="AM12" t="str">
        <f>IF('оцене ученика'!$L$2=0," ",'оцене ученика'!$L$2)</f>
        <v>Право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довољан</v>
      </c>
      <c r="AO12" t="str">
        <f>IF('оцене ученика'!$M$2=0," ",'оцене ученика'!$M$2)</f>
        <v>Рачуноводство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довољан</v>
      </c>
      <c r="AQ12" t="str">
        <f>IF('оцене ученика'!$N$2=0," ",'оцене ученика'!$N$2)</f>
        <v>Познавање робе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довољан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>одличан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Грађанско васпитање</v>
      </c>
      <c r="BH12" t="str">
        <f>IF(BG12='оцене ученика'!$W$2,'оцене ученика'!W13,IF('подаци о ученицима'!BG12='оцене ученика'!$X$2,'оцене ученика'!X13," "))</f>
        <v>Веома успешан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добро        3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добрим</v>
      </c>
      <c r="BK12" s="10">
        <f>'оцене ученика'!AE13</f>
        <v>2.7692307692307692</v>
      </c>
      <c r="BL12" s="10">
        <f t="shared" si="0"/>
        <v>2.77</v>
      </c>
      <c r="BM12" s="11">
        <f t="shared" si="1"/>
        <v>2.7709999999999999</v>
      </c>
      <c r="BN12" t="str">
        <f t="shared" si="2"/>
        <v>2,77</v>
      </c>
      <c r="BO12" t="e">
        <f>'подаци о школи за сведочанство'!$D$5</f>
        <v>#VALUE!</v>
      </c>
      <c r="BP12">
        <f>IF('оцене ученика'!D13=0," ",'оцене ученика'!D13)</f>
        <v>2</v>
      </c>
      <c r="BQ12">
        <f>IF('оцене ученика'!E13=0," ",'оцене ученика'!E13)</f>
        <v>4</v>
      </c>
      <c r="BR12">
        <f>IF('оцене ученика'!F13=0," ",'оцене ученика'!F13)</f>
        <v>5</v>
      </c>
      <c r="BS12">
        <f>IF('оцене ученика'!G13=0," ",'оцене ученика'!G13)</f>
        <v>3</v>
      </c>
      <c r="BT12">
        <f>IF('оцене ученика'!H13=0," ",'оцене ученика'!H13)</f>
        <v>2</v>
      </c>
      <c r="BU12">
        <f>IF('оцене ученика'!I13=0," ",'оцене ученика'!I13)</f>
        <v>2</v>
      </c>
      <c r="BV12">
        <f>IF('оцене ученика'!J13=0," ",'оцене ученика'!J13)</f>
        <v>2</v>
      </c>
      <c r="BW12">
        <f>IF('оцене ученика'!K13=0," ",'оцене ученика'!K13)</f>
        <v>2</v>
      </c>
      <c r="BX12">
        <f>IF('оцене ученика'!L13=0," ",'оцене ученика'!L13)</f>
        <v>2</v>
      </c>
      <c r="BY12">
        <f>IF('оцене ученика'!M13=0," ",'оцене ученика'!M13)</f>
        <v>2</v>
      </c>
      <c r="BZ12">
        <f>IF('оцене ученика'!N13=0," ",'оцене ученика'!N13)</f>
        <v>2</v>
      </c>
      <c r="CA12">
        <f>IF('оцене ученика'!O13=0," ",'оцене ученика'!O13)</f>
        <v>5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Ружић</v>
      </c>
      <c r="C13" s="156" t="str">
        <f>'оцене ученика'!C14</f>
        <v>Лука</v>
      </c>
      <c r="D13" s="158" t="s">
        <v>235</v>
      </c>
      <c r="E13" s="15" t="s">
        <v>180</v>
      </c>
      <c r="F13" s="15" t="s">
        <v>266</v>
      </c>
      <c r="G13" s="15" t="s">
        <v>153</v>
      </c>
      <c r="H13" s="15" t="s">
        <v>184</v>
      </c>
      <c r="I13" s="15" t="s">
        <v>185</v>
      </c>
      <c r="J13" s="15" t="s">
        <v>188</v>
      </c>
      <c r="K13" s="15" t="s">
        <v>223</v>
      </c>
      <c r="L13" s="15" t="s">
        <v>189</v>
      </c>
      <c r="M13" s="15"/>
      <c r="N13" s="15"/>
      <c r="O13" t="str">
        <f>'подаци о школи за сведочанство'!$B$1</f>
        <v>Tрговачка школа</v>
      </c>
      <c r="P13" t="str">
        <f>'подаци о школи за сведочанство'!$B$2</f>
        <v>Београду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 t="str">
        <f>'подаци о школи за сведочанство'!$B$5</f>
        <v>2016/2017.</v>
      </c>
      <c r="T13" t="str">
        <f>'подаци о школи за сведочанство'!$B$6</f>
        <v>Tрговински техничар</v>
      </c>
      <c r="U13" t="str">
        <f>'подаци о школи за сведочанство'!$B$7</f>
        <v>Трговачки техничар</v>
      </c>
      <c r="V13" t="str">
        <f>'подаци о школи за сведочанство'!$B$8</f>
        <v>Четири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довољан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добар</v>
      </c>
      <c r="AA13" t="str">
        <f>IF('оцене ученика'!$F$2=0," ",'оцене ученика'!$F$2)</f>
        <v>Филозофија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одличан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одличан</v>
      </c>
      <c r="AE13" t="str">
        <f>IF('оцене ученика'!$H$2=0," ",'оцене ученика'!$H$2)</f>
        <v>Математика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довољан</v>
      </c>
      <c r="AG13" t="str">
        <f>IF('оцене ученика'!$I$2=0," ",'оцене ученика'!$I$2)</f>
        <v>Устав и права грађана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врло добар</v>
      </c>
      <c r="AI13" t="str">
        <f>IF('оцене ученика'!$J$2=0," ",'оцене ученика'!$J$2)</f>
        <v>Национална економија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врло добар</v>
      </c>
      <c r="AK13" t="str">
        <f>IF('оцене ученика'!$K$2=0," ",'оцене ученика'!$K$2)</f>
        <v>Маркетинг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врло добар</v>
      </c>
      <c r="AM13" t="str">
        <f>IF('оцене ученика'!$L$2=0," ",'оцене ученика'!$L$2)</f>
        <v>Право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врло добар</v>
      </c>
      <c r="AO13" t="str">
        <f>IF('оцене ученика'!$M$2=0," ",'оцене ученика'!$M$2)</f>
        <v>Рачуноводство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довољан</v>
      </c>
      <c r="AQ13" t="str">
        <f>IF('оцене ученика'!$N$2=0," ",'оцене ученика'!$N$2)</f>
        <v>Познавање робе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довољан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>одличан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Грађанско васпитање</v>
      </c>
      <c r="BH13" t="str">
        <f>IF(BG13='оцене ученика'!$W$2,'оцене ученика'!W14,IF('подаци о ученицима'!BG13='оцене ученика'!$X$2,'оцене ученика'!X14," "))</f>
        <v>Успешан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примерно        5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врло добрим</v>
      </c>
      <c r="BK13" s="10">
        <f>'оцене ученика'!AE14</f>
        <v>3.6153846153846154</v>
      </c>
      <c r="BL13" s="10">
        <f t="shared" si="0"/>
        <v>3.62</v>
      </c>
      <c r="BM13" s="11">
        <f t="shared" si="1"/>
        <v>3.621</v>
      </c>
      <c r="BN13" t="str">
        <f t="shared" si="2"/>
        <v>3,62</v>
      </c>
      <c r="BO13" t="e">
        <f>'подаци о школи за сведочанство'!$D$5</f>
        <v>#VALUE!</v>
      </c>
      <c r="BP13">
        <f>IF('оцене ученика'!D14=0," ",'оцене ученика'!D14)</f>
        <v>2</v>
      </c>
      <c r="BQ13">
        <f>IF('оцене ученика'!E14=0," ",'оцене ученика'!E14)</f>
        <v>3</v>
      </c>
      <c r="BR13">
        <f>IF('оцене ученика'!F14=0," ",'оцене ученика'!F14)</f>
        <v>5</v>
      </c>
      <c r="BS13">
        <f>IF('оцене ученика'!G14=0," ",'оцене ученика'!G14)</f>
        <v>5</v>
      </c>
      <c r="BT13">
        <f>IF('оцене ученика'!H14=0," ",'оцене ученика'!H14)</f>
        <v>2</v>
      </c>
      <c r="BU13">
        <f>IF('оцене ученика'!I14=0," ",'оцене ученика'!I14)</f>
        <v>4</v>
      </c>
      <c r="BV13">
        <f>IF('оцене ученика'!J14=0," ",'оцене ученика'!J14)</f>
        <v>4</v>
      </c>
      <c r="BW13">
        <f>IF('оцене ученика'!K14=0," ",'оцене ученика'!K14)</f>
        <v>4</v>
      </c>
      <c r="BX13">
        <f>IF('оцене ученика'!L14=0," ",'оцене ученика'!L14)</f>
        <v>4</v>
      </c>
      <c r="BY13">
        <f>IF('оцене ученика'!M14=0," ",'оцене ученика'!M14)</f>
        <v>2</v>
      </c>
      <c r="BZ13">
        <f>IF('оцене ученика'!N14=0," ",'оцене ученика'!N14)</f>
        <v>2</v>
      </c>
      <c r="CA13">
        <f>IF('оцене ученика'!O14=0," ",'оцене ученика'!O14)</f>
        <v>5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Селаковић</v>
      </c>
      <c r="C14" s="156" t="str">
        <f>'оцене ученика'!C15</f>
        <v>Вељко</v>
      </c>
      <c r="D14" s="158" t="s">
        <v>236</v>
      </c>
      <c r="E14" s="15" t="s">
        <v>253</v>
      </c>
      <c r="F14" s="15" t="s">
        <v>267</v>
      </c>
      <c r="G14" s="15" t="s">
        <v>153</v>
      </c>
      <c r="H14" s="15" t="s">
        <v>184</v>
      </c>
      <c r="I14" s="15" t="s">
        <v>185</v>
      </c>
      <c r="J14" s="15" t="s">
        <v>188</v>
      </c>
      <c r="K14" s="15" t="s">
        <v>223</v>
      </c>
      <c r="L14" s="15" t="s">
        <v>189</v>
      </c>
      <c r="M14" s="15"/>
      <c r="N14" s="15"/>
      <c r="O14" t="str">
        <f>'подаци о школи за сведочанство'!$B$1</f>
        <v>Tрговачка школа</v>
      </c>
      <c r="P14" t="str">
        <f>'подаци о школи за сведочанство'!$B$2</f>
        <v>Београду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 t="str">
        <f>'подаци о школи за сведочанство'!$B$5</f>
        <v>2016/2017.</v>
      </c>
      <c r="T14" t="str">
        <f>'подаци о школи за сведочанство'!$B$6</f>
        <v>Tрговински техничар</v>
      </c>
      <c r="U14" t="str">
        <f>'подаци о школи за сведочанство'!$B$7</f>
        <v>Трговачки техничар</v>
      </c>
      <c r="V14" t="str">
        <f>'подаци о школи за сведочанство'!$B$8</f>
        <v>Четири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довољан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довољан</v>
      </c>
      <c r="AA14" t="str">
        <f>IF('оцене ученика'!$F$2=0," ",'оцене ученика'!$F$2)</f>
        <v>Филозофија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довољан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добар</v>
      </c>
      <c r="AE14" t="str">
        <f>IF('оцене ученика'!$H$2=0," ",'оцене ученика'!$H$2)</f>
        <v>Математика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довољан</v>
      </c>
      <c r="AG14" t="str">
        <f>IF('оцене ученика'!$I$2=0," ",'оцене ученика'!$I$2)</f>
        <v>Устав и права грађана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добар</v>
      </c>
      <c r="AI14" t="str">
        <f>IF('оцене ученика'!$J$2=0," ",'оцене ученика'!$J$2)</f>
        <v>Национална економија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довољан</v>
      </c>
      <c r="AK14" t="str">
        <f>IF('оцене ученика'!$K$2=0," ",'оцене ученика'!$K$2)</f>
        <v>Маркетинг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довољан</v>
      </c>
      <c r="AM14" t="str">
        <f>IF('оцене ученика'!$L$2=0," ",'оцене ученика'!$L$2)</f>
        <v>Право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довољан</v>
      </c>
      <c r="AO14" t="str">
        <f>IF('оцене ученика'!$M$2=0," ",'оцене ученика'!$M$2)</f>
        <v>Рачуноводство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довољан</v>
      </c>
      <c r="AQ14" t="str">
        <f>IF('оцене ученика'!$N$2=0," ",'оцене ученика'!$N$2)</f>
        <v>Познавање робе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довољан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>добар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Грађанско васпитање</v>
      </c>
      <c r="BH14" t="str">
        <f>IF(BG14='оцене ученика'!$W$2,'оцене ученика'!W15,IF('подаци о ученицима'!BG14='оцене ученика'!$X$2,'оцене ученика'!X15," "))</f>
        <v>Веома успешан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добро        3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довољним</v>
      </c>
      <c r="BK14" s="10">
        <f>'оцене ученика'!AE15</f>
        <v>2.3076923076923075</v>
      </c>
      <c r="BL14" s="10">
        <f t="shared" si="0"/>
        <v>2.31</v>
      </c>
      <c r="BM14" s="11">
        <f t="shared" si="1"/>
        <v>2.3109999999999999</v>
      </c>
      <c r="BN14" t="str">
        <f t="shared" si="2"/>
        <v>2,31</v>
      </c>
      <c r="BO14" t="e">
        <f>'подаци о школи за сведочанство'!$D$5</f>
        <v>#VALUE!</v>
      </c>
      <c r="BP14">
        <f>IF('оцене ученика'!D15=0," ",'оцене ученика'!D15)</f>
        <v>2</v>
      </c>
      <c r="BQ14">
        <f>IF('оцене ученика'!E15=0," ",'оцене ученика'!E15)</f>
        <v>2</v>
      </c>
      <c r="BR14">
        <f>IF('оцене ученика'!F15=0," ",'оцене ученика'!F15)</f>
        <v>2</v>
      </c>
      <c r="BS14">
        <f>IF('оцене ученика'!G15=0," ",'оцене ученика'!G15)</f>
        <v>3</v>
      </c>
      <c r="BT14">
        <f>IF('оцене ученика'!H15=0," ",'оцене ученика'!H15)</f>
        <v>2</v>
      </c>
      <c r="BU14">
        <f>IF('оцене ученика'!I15=0," ",'оцене ученика'!I15)</f>
        <v>3</v>
      </c>
      <c r="BV14">
        <f>IF('оцене ученика'!J15=0," ",'оцене ученика'!J15)</f>
        <v>2</v>
      </c>
      <c r="BW14">
        <f>IF('оцене ученика'!K15=0," ",'оцене ученика'!K15)</f>
        <v>2</v>
      </c>
      <c r="BX14">
        <f>IF('оцене ученика'!L15=0," ",'оцене ученика'!L15)</f>
        <v>2</v>
      </c>
      <c r="BY14">
        <f>IF('оцене ученика'!M15=0," ",'оцене ученика'!M15)</f>
        <v>2</v>
      </c>
      <c r="BZ14">
        <f>IF('оцене ученика'!N15=0," ",'оцене ученика'!N15)</f>
        <v>2</v>
      </c>
      <c r="CA14">
        <f>IF('оцене ученика'!O15=0," ",'оцене ученика'!O15)</f>
        <v>3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Симић</v>
      </c>
      <c r="C15" s="156" t="str">
        <f>'оцене ученика'!C16</f>
        <v>Љубица</v>
      </c>
      <c r="D15" s="158" t="s">
        <v>237</v>
      </c>
      <c r="E15" s="15" t="s">
        <v>254</v>
      </c>
      <c r="F15" s="15" t="s">
        <v>268</v>
      </c>
      <c r="G15" s="15" t="s">
        <v>153</v>
      </c>
      <c r="H15" s="15" t="s">
        <v>278</v>
      </c>
      <c r="I15" s="15" t="s">
        <v>278</v>
      </c>
      <c r="J15" s="15" t="s">
        <v>188</v>
      </c>
      <c r="K15" s="15" t="s">
        <v>223</v>
      </c>
      <c r="L15" s="15" t="s">
        <v>189</v>
      </c>
      <c r="M15" s="15"/>
      <c r="N15" s="15"/>
      <c r="O15" t="str">
        <f>'подаци о школи за сведочанство'!$B$1</f>
        <v>Tрговачка школа</v>
      </c>
      <c r="P15" t="str">
        <f>'подаци о школи за сведочанство'!$B$2</f>
        <v>Београду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 t="str">
        <f>'подаци о школи за сведочанство'!$B$5</f>
        <v>2016/2017.</v>
      </c>
      <c r="T15" t="str">
        <f>'подаци о школи за сведочанство'!$B$6</f>
        <v>Tрговински техничар</v>
      </c>
      <c r="U15" t="str">
        <f>'подаци о школи за сведочанство'!$B$7</f>
        <v>Трговачки техничар</v>
      </c>
      <c r="V15" t="str">
        <f>'подаци о школи за сведочанство'!$B$8</f>
        <v>Четири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одличан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одличан</v>
      </c>
      <c r="AA15" t="str">
        <f>IF('оцене ученика'!$F$2=0," ",'оцене ученика'!$F$2)</f>
        <v>Филозофија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одличан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одличан</v>
      </c>
      <c r="AE15" t="str">
        <f>IF('оцене ученика'!$H$2=0," ",'оцене ученика'!$H$2)</f>
        <v>Математика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врло добар</v>
      </c>
      <c r="AG15" t="str">
        <f>IF('оцене ученика'!$I$2=0," ",'оцене ученика'!$I$2)</f>
        <v>Устав и права грађана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одличан</v>
      </c>
      <c r="AI15" t="str">
        <f>IF('оцене ученика'!$J$2=0," ",'оцене ученика'!$J$2)</f>
        <v>Национална економија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одличан</v>
      </c>
      <c r="AK15" t="str">
        <f>IF('оцене ученика'!$K$2=0," ",'оцене ученика'!$K$2)</f>
        <v>Маркетинг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одличан</v>
      </c>
      <c r="AM15" t="str">
        <f>IF('оцене ученика'!$L$2=0," ",'оцене ученика'!$L$2)</f>
        <v>Право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одличан</v>
      </c>
      <c r="AO15" t="str">
        <f>IF('оцене ученика'!$M$2=0," ",'оцене ученика'!$M$2)</f>
        <v>Рачуноводство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одличан</v>
      </c>
      <c r="AQ15" t="str">
        <f>IF('оцене ученика'!$N$2=0," ",'оцене ученика'!$N$2)</f>
        <v>Познавање робе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одличан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>одличан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Истиче се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примерно        5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одличним</v>
      </c>
      <c r="BK15" s="10">
        <f>'оцене ученика'!AE16</f>
        <v>4.9230769230769234</v>
      </c>
      <c r="BL15" s="10">
        <f t="shared" si="0"/>
        <v>4.92</v>
      </c>
      <c r="BM15" s="11">
        <f t="shared" si="1"/>
        <v>4.9210000000000003</v>
      </c>
      <c r="BN15" t="str">
        <f t="shared" si="2"/>
        <v>4,92</v>
      </c>
      <c r="BO15" t="e">
        <f>'подаци о школи за сведочанство'!$D$5</f>
        <v>#VALUE!</v>
      </c>
      <c r="BP15">
        <f>IF('оцене ученика'!D16=0," ",'оцене ученика'!D16)</f>
        <v>5</v>
      </c>
      <c r="BQ15">
        <f>IF('оцене ученика'!E16=0," ",'оцене ученика'!E16)</f>
        <v>5</v>
      </c>
      <c r="BR15">
        <f>IF('оцене ученика'!F16=0," ",'оцене ученика'!F16)</f>
        <v>5</v>
      </c>
      <c r="BS15">
        <f>IF('оцене ученика'!G16=0," ",'оцене ученика'!G16)</f>
        <v>5</v>
      </c>
      <c r="BT15">
        <f>IF('оцене ученика'!H16=0," ",'оцене ученика'!H16)</f>
        <v>4</v>
      </c>
      <c r="BU15">
        <f>IF('оцене ученика'!I16=0," ",'оцене ученика'!I16)</f>
        <v>5</v>
      </c>
      <c r="BV15">
        <f>IF('оцене ученика'!J16=0," ",'оцене ученика'!J16)</f>
        <v>5</v>
      </c>
      <c r="BW15">
        <f>IF('оцене ученика'!K16=0," ",'оцене ученика'!K16)</f>
        <v>5</v>
      </c>
      <c r="BX15">
        <f>IF('оцене ученика'!L16=0," ",'оцене ученика'!L16)</f>
        <v>5</v>
      </c>
      <c r="BY15">
        <f>IF('оцене ученика'!M16=0," ",'оцене ученика'!M16)</f>
        <v>5</v>
      </c>
      <c r="BZ15">
        <f>IF('оцене ученика'!N16=0," ",'оцене ученика'!N16)</f>
        <v>5</v>
      </c>
      <c r="CA15">
        <f>IF('оцене ученика'!O16=0," ",'оцене ученика'!O16)</f>
        <v>5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Станојевић</v>
      </c>
      <c r="C16" s="156" t="str">
        <f>'оцене ученика'!C17</f>
        <v>Исидора</v>
      </c>
      <c r="D16" s="158" t="s">
        <v>238</v>
      </c>
      <c r="E16" s="15" t="s">
        <v>179</v>
      </c>
      <c r="F16" s="15" t="s">
        <v>269</v>
      </c>
      <c r="G16" s="15" t="s">
        <v>153</v>
      </c>
      <c r="H16" s="15" t="s">
        <v>184</v>
      </c>
      <c r="I16" s="15" t="s">
        <v>185</v>
      </c>
      <c r="J16" s="15" t="s">
        <v>188</v>
      </c>
      <c r="K16" s="15" t="s">
        <v>223</v>
      </c>
      <c r="L16" s="15" t="s">
        <v>189</v>
      </c>
      <c r="M16" s="15"/>
      <c r="N16" s="15"/>
      <c r="O16" t="str">
        <f>'подаци о школи за сведочанство'!$B$1</f>
        <v>Tрговачка школа</v>
      </c>
      <c r="P16" t="str">
        <f>'подаци о школи за сведочанство'!$B$2</f>
        <v>Београду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 t="str">
        <f>'подаци о школи за сведочанство'!$B$5</f>
        <v>2016/2017.</v>
      </c>
      <c r="T16" t="str">
        <f>'подаци о школи за сведочанство'!$B$6</f>
        <v>Tрговински техничар</v>
      </c>
      <c r="U16" t="str">
        <f>'подаци о школи за сведочанство'!$B$7</f>
        <v>Трговачки техничар</v>
      </c>
      <c r="V16" t="str">
        <f>'подаци о школи за сведочанство'!$B$8</f>
        <v>Четири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одличан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одличан</v>
      </c>
      <c r="AA16" t="str">
        <f>IF('оцене ученика'!$F$2=0," ",'оцене ученика'!$F$2)</f>
        <v>Филозофија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одличан</v>
      </c>
      <c r="AE16" t="str">
        <f>IF('оцене ученика'!$H$2=0," ",'оцене ученика'!$H$2)</f>
        <v>Математика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одличан</v>
      </c>
      <c r="AG16" t="str">
        <f>IF('оцене ученика'!$I$2=0," ",'оцене ученика'!$I$2)</f>
        <v>Устав и права грађана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одличан</v>
      </c>
      <c r="AI16" t="str">
        <f>IF('оцене ученика'!$J$2=0," ",'оцене ученика'!$J$2)</f>
        <v>Национална економија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одличан</v>
      </c>
      <c r="AK16" t="str">
        <f>IF('оцене ученика'!$K$2=0," ",'оцене ученика'!$K$2)</f>
        <v>Маркетинг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одличан</v>
      </c>
      <c r="AM16" t="str">
        <f>IF('оцене ученика'!$L$2=0," ",'оцене ученика'!$L$2)</f>
        <v>Право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одличан</v>
      </c>
      <c r="AO16" t="str">
        <f>IF('оцене ученика'!$M$2=0," ",'оцене ученика'!$M$2)</f>
        <v>Рачуноводство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одличан</v>
      </c>
      <c r="AQ16" t="str">
        <f>IF('оцене ученика'!$N$2=0," ",'оцене ученика'!$N$2)</f>
        <v>Познавање робе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одличан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>одличан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Грађанско васпитање</v>
      </c>
      <c r="BH16" t="str">
        <f>IF(BG16='оцене ученика'!$W$2,'оцене ученика'!W17,IF('подаци о ученицима'!BG16='оцене ученика'!$X$2,'оцене ученика'!X17," "))</f>
        <v>Веома успешан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примерно        5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одличним</v>
      </c>
      <c r="BK16" s="10">
        <f>'оцене ученика'!AE17</f>
        <v>5</v>
      </c>
      <c r="BL16" s="10">
        <f t="shared" si="0"/>
        <v>5</v>
      </c>
      <c r="BM16" s="11">
        <f t="shared" si="1"/>
        <v>5.0010000000000003</v>
      </c>
      <c r="BN16" t="str">
        <f t="shared" si="2"/>
        <v>5,00</v>
      </c>
      <c r="BO16" t="e">
        <f>'подаци о школи за сведочанство'!$D$5</f>
        <v>#VALUE!</v>
      </c>
      <c r="BP16">
        <f>IF('оцене ученика'!D17=0," ",'оцене ученика'!D17)</f>
        <v>5</v>
      </c>
      <c r="BQ16">
        <f>IF('оцене ученика'!E17=0," ",'оцене ученика'!E17)</f>
        <v>5</v>
      </c>
      <c r="BR16">
        <f>IF('оцене ученика'!F17=0," ",'оцене ученика'!F17)</f>
        <v>5</v>
      </c>
      <c r="BS16">
        <f>IF('оцене ученика'!G17=0," ",'оцене ученика'!G17)</f>
        <v>5</v>
      </c>
      <c r="BT16">
        <f>IF('оцене ученика'!H17=0," ",'оцене ученика'!H17)</f>
        <v>5</v>
      </c>
      <c r="BU16">
        <f>IF('оцене ученика'!I17=0," ",'оцене ученика'!I17)</f>
        <v>5</v>
      </c>
      <c r="BV16">
        <f>IF('оцене ученика'!J17=0," ",'оцене ученика'!J17)</f>
        <v>5</v>
      </c>
      <c r="BW16">
        <f>IF('оцене ученика'!K17=0," ",'оцене ученика'!K17)</f>
        <v>5</v>
      </c>
      <c r="BX16">
        <f>IF('оцене ученика'!L17=0," ",'оцене ученика'!L17)</f>
        <v>5</v>
      </c>
      <c r="BY16">
        <f>IF('оцене ученика'!M17=0," ",'оцене ученика'!M17)</f>
        <v>5</v>
      </c>
      <c r="BZ16">
        <f>IF('оцене ученика'!N17=0," ",'оцене ученика'!N17)</f>
        <v>5</v>
      </c>
      <c r="CA16">
        <f>IF('оцене ученика'!O17=0," ",'оцене ученика'!O17)</f>
        <v>5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Стефановић</v>
      </c>
      <c r="C17" s="156" t="str">
        <f>'оцене ученика'!C18</f>
        <v>Андријана</v>
      </c>
      <c r="D17" s="158" t="s">
        <v>239</v>
      </c>
      <c r="E17" s="15" t="s">
        <v>180</v>
      </c>
      <c r="F17" s="15" t="s">
        <v>270</v>
      </c>
      <c r="G17" s="15" t="s">
        <v>153</v>
      </c>
      <c r="H17" s="15" t="s">
        <v>184</v>
      </c>
      <c r="I17" s="15" t="s">
        <v>185</v>
      </c>
      <c r="J17" s="15" t="s">
        <v>188</v>
      </c>
      <c r="K17" s="15" t="s">
        <v>223</v>
      </c>
      <c r="L17" s="15" t="s">
        <v>189</v>
      </c>
      <c r="M17" s="15"/>
      <c r="N17" s="15"/>
      <c r="O17" t="str">
        <f>'подаци о школи за сведочанство'!$B$1</f>
        <v>Tрговачка школа</v>
      </c>
      <c r="P17" t="str">
        <f>'подаци о школи за сведочанство'!$B$2</f>
        <v>Београду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 t="str">
        <f>'подаци о школи за сведочанство'!$B$5</f>
        <v>2016/2017.</v>
      </c>
      <c r="T17" t="str">
        <f>'подаци о школи за сведочанство'!$B$6</f>
        <v>Tрговински техничар</v>
      </c>
      <c r="U17" t="str">
        <f>'подаци о школи за сведочанство'!$B$7</f>
        <v>Трговачки техничар</v>
      </c>
      <c r="V17" t="str">
        <f>'подаци о школи за сведочанство'!$B$8</f>
        <v>Четири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врло добар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добар</v>
      </c>
      <c r="AA17" t="str">
        <f>IF('оцене ученика'!$F$2=0," ",'оцене ученика'!$F$2)</f>
        <v>Филозофија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одличан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одличан</v>
      </c>
      <c r="AE17" t="str">
        <f>IF('оцене ученика'!$H$2=0," ",'оцене ученика'!$H$2)</f>
        <v>Математика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врло добар</v>
      </c>
      <c r="AG17" t="str">
        <f>IF('оцене ученика'!$I$2=0," ",'оцене ученика'!$I$2)</f>
        <v>Устав и права грађана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одличан</v>
      </c>
      <c r="AI17" t="str">
        <f>IF('оцене ученика'!$J$2=0," ",'оцене ученика'!$J$2)</f>
        <v>Национална економија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добар</v>
      </c>
      <c r="AK17" t="str">
        <f>IF('оцене ученика'!$K$2=0," ",'оцене ученика'!$K$2)</f>
        <v>Маркетинг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одличан</v>
      </c>
      <c r="AM17" t="str">
        <f>IF('оцене ученика'!$L$2=0," ",'оцене ученика'!$L$2)</f>
        <v>Право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врло добар</v>
      </c>
      <c r="AO17" t="str">
        <f>IF('оцене ученика'!$M$2=0," ",'оцене ученика'!$M$2)</f>
        <v>Рачуноводство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одличан</v>
      </c>
      <c r="AQ17" t="str">
        <f>IF('оцене ученика'!$N$2=0," ",'оцене ученика'!$N$2)</f>
        <v>Познавање робе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добар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>одличан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Верска настава</v>
      </c>
      <c r="BH17" t="str">
        <f>IF(BG17='оцене ученика'!$W$2,'оцене ученика'!W18,IF('подаци о ученицима'!BG17='оцене ученика'!$X$2,'оцене ученика'!X18," "))</f>
        <v>Истиче се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врло добро        4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врло добрим</v>
      </c>
      <c r="BK17" s="10">
        <f>'оцене ученика'!AE18</f>
        <v>4.2307692307692308</v>
      </c>
      <c r="BL17" s="10">
        <f t="shared" si="0"/>
        <v>4.2300000000000004</v>
      </c>
      <c r="BM17" s="11">
        <f t="shared" si="1"/>
        <v>4.2310000000000008</v>
      </c>
      <c r="BN17" t="str">
        <f t="shared" si="2"/>
        <v>4,23</v>
      </c>
      <c r="BO17" t="e">
        <f>'подаци о школи за сведочанство'!$D$5</f>
        <v>#VALUE!</v>
      </c>
      <c r="BP17">
        <f>IF('оцене ученика'!D18=0," ",'оцене ученика'!D18)</f>
        <v>4</v>
      </c>
      <c r="BQ17">
        <f>IF('оцене ученика'!E18=0," ",'оцене ученика'!E18)</f>
        <v>3</v>
      </c>
      <c r="BR17">
        <f>IF('оцене ученика'!F18=0," ",'оцене ученика'!F18)</f>
        <v>5</v>
      </c>
      <c r="BS17">
        <f>IF('оцене ученика'!G18=0," ",'оцене ученика'!G18)</f>
        <v>5</v>
      </c>
      <c r="BT17">
        <f>IF('оцене ученика'!H18=0," ",'оцене ученика'!H18)</f>
        <v>4</v>
      </c>
      <c r="BU17">
        <f>IF('оцене ученика'!I18=0," ",'оцене ученика'!I18)</f>
        <v>5</v>
      </c>
      <c r="BV17">
        <f>IF('оцене ученика'!J18=0," ",'оцене ученика'!J18)</f>
        <v>3</v>
      </c>
      <c r="BW17">
        <f>IF('оцене ученика'!K18=0," ",'оцене ученика'!K18)</f>
        <v>5</v>
      </c>
      <c r="BX17">
        <f>IF('оцене ученика'!L18=0," ",'оцене ученика'!L18)</f>
        <v>4</v>
      </c>
      <c r="BY17">
        <f>IF('оцене ученика'!M18=0," ",'оцене ученика'!M18)</f>
        <v>5</v>
      </c>
      <c r="BZ17">
        <f>IF('оцене ученика'!N18=0," ",'оцене ученика'!N18)</f>
        <v>3</v>
      </c>
      <c r="CA17">
        <f>IF('оцене ученика'!O18=0," ",'оцене ученика'!O18)</f>
        <v>5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Стојчић</v>
      </c>
      <c r="C18" s="156" t="str">
        <f>'оцене ученика'!C19</f>
        <v>Марија</v>
      </c>
      <c r="D18" s="158" t="s">
        <v>240</v>
      </c>
      <c r="E18" s="15" t="s">
        <v>178</v>
      </c>
      <c r="F18" s="15" t="s">
        <v>271</v>
      </c>
      <c r="G18" s="15" t="s">
        <v>153</v>
      </c>
      <c r="H18" s="15" t="s">
        <v>184</v>
      </c>
      <c r="I18" s="15" t="s">
        <v>185</v>
      </c>
      <c r="J18" s="15" t="s">
        <v>188</v>
      </c>
      <c r="K18" s="15" t="s">
        <v>223</v>
      </c>
      <c r="L18" s="15" t="s">
        <v>189</v>
      </c>
      <c r="M18" s="15"/>
      <c r="N18" s="15"/>
      <c r="O18" t="str">
        <f>'подаци о школи за сведочанство'!$B$1</f>
        <v>Tрговачка школа</v>
      </c>
      <c r="P18" t="str">
        <f>'подаци о школи за сведочанство'!$B$2</f>
        <v>Београду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 t="str">
        <f>'подаци о школи за сведочанство'!$B$5</f>
        <v>2016/2017.</v>
      </c>
      <c r="T18" t="str">
        <f>'подаци о школи за сведочанство'!$B$6</f>
        <v>Tрговински техничар</v>
      </c>
      <c r="U18" t="str">
        <f>'подаци о школи за сведочанство'!$B$7</f>
        <v>Трговачки техничар</v>
      </c>
      <c r="V18" t="str">
        <f>'подаци о школи за сведочанство'!$B$8</f>
        <v>Четири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довољан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довољан</v>
      </c>
      <c r="AA18" t="str">
        <f>IF('оцене ученика'!$F$2=0," ",'оцене ученика'!$F$2)</f>
        <v>Филозофија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врло добар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добар</v>
      </c>
      <c r="AE18" t="str">
        <f>IF('оцене ученика'!$H$2=0," ",'оцене ученика'!$H$2)</f>
        <v>Математика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довољан</v>
      </c>
      <c r="AG18" t="str">
        <f>IF('оцене ученика'!$I$2=0," ",'оцене ученика'!$I$2)</f>
        <v>Устав и права грађана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одличан</v>
      </c>
      <c r="AI18" t="str">
        <f>IF('оцене ученика'!$J$2=0," ",'оцене ученика'!$J$2)</f>
        <v>Национална економија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довољан</v>
      </c>
      <c r="AK18" t="str">
        <f>IF('оцене ученика'!$K$2=0," ",'оцене ученика'!$K$2)</f>
        <v>Маркетинг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довољан</v>
      </c>
      <c r="AM18" t="str">
        <f>IF('оцене ученика'!$L$2=0," ",'оцене ученика'!$L$2)</f>
        <v>Право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довољан</v>
      </c>
      <c r="AO18" t="str">
        <f>IF('оцене ученика'!$M$2=0," ",'оцене ученика'!$M$2)</f>
        <v>Рачуноводство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довољан</v>
      </c>
      <c r="AQ18" t="str">
        <f>IF('оцене ученика'!$N$2=0," ",'оцене ученика'!$N$2)</f>
        <v>Познавање робе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довољан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>довољан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Грађанско васпитање</v>
      </c>
      <c r="BH18" t="str">
        <f>IF(BG18='оцене ученика'!$W$2,'оцене ученика'!W19,IF('подаци о ученицима'!BG18='оцене ученика'!$X$2,'оцене ученика'!X19," "))</f>
        <v>Веома успешан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добро        3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добрим</v>
      </c>
      <c r="BK18" s="10">
        <f>'оцене ученика'!AE19</f>
        <v>2.5384615384615383</v>
      </c>
      <c r="BL18" s="10">
        <f t="shared" si="0"/>
        <v>2.54</v>
      </c>
      <c r="BM18" s="11">
        <f t="shared" si="1"/>
        <v>2.5409999999999999</v>
      </c>
      <c r="BN18" t="str">
        <f t="shared" si="2"/>
        <v>2,54</v>
      </c>
      <c r="BO18" t="e">
        <f>'подаци о школи за сведочанство'!$D$5</f>
        <v>#VALUE!</v>
      </c>
      <c r="BP18">
        <f>IF('оцене ученика'!D19=0," ",'оцене ученика'!D19)</f>
        <v>2</v>
      </c>
      <c r="BQ18">
        <f>IF('оцене ученика'!E19=0," ",'оцене ученика'!E19)</f>
        <v>2</v>
      </c>
      <c r="BR18">
        <f>IF('оцене ученика'!F19=0," ",'оцене ученика'!F19)</f>
        <v>4</v>
      </c>
      <c r="BS18">
        <f>IF('оцене ученика'!G19=0," ",'оцене ученика'!G19)</f>
        <v>3</v>
      </c>
      <c r="BT18">
        <f>IF('оцене ученика'!H19=0," ",'оцене ученика'!H19)</f>
        <v>2</v>
      </c>
      <c r="BU18">
        <f>IF('оцене ученика'!I19=0," ",'оцене ученика'!I19)</f>
        <v>5</v>
      </c>
      <c r="BV18">
        <f>IF('оцене ученика'!J19=0," ",'оцене ученика'!J19)</f>
        <v>2</v>
      </c>
      <c r="BW18">
        <f>IF('оцене ученика'!K19=0," ",'оцене ученика'!K19)</f>
        <v>2</v>
      </c>
      <c r="BX18">
        <f>IF('оцене ученика'!L19=0," ",'оцене ученика'!L19)</f>
        <v>2</v>
      </c>
      <c r="BY18">
        <f>IF('оцене ученика'!M19=0," ",'оцене ученика'!M19)</f>
        <v>2</v>
      </c>
      <c r="BZ18">
        <f>IF('оцене ученика'!N19=0," ",'оцене ученика'!N19)</f>
        <v>2</v>
      </c>
      <c r="CA18">
        <f>IF('оцене ученика'!O19=0," ",'оцене ученика'!O19)</f>
        <v>2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Стојковић</v>
      </c>
      <c r="C19" s="156" t="str">
        <f>'оцене ученика'!C20</f>
        <v>Никола</v>
      </c>
      <c r="D19" s="158" t="s">
        <v>241</v>
      </c>
      <c r="E19" s="15" t="s">
        <v>255</v>
      </c>
      <c r="F19" s="15" t="s">
        <v>272</v>
      </c>
      <c r="G19" s="15" t="s">
        <v>153</v>
      </c>
      <c r="H19" s="15" t="s">
        <v>186</v>
      </c>
      <c r="I19" s="15" t="s">
        <v>186</v>
      </c>
      <c r="J19" s="15" t="s">
        <v>188</v>
      </c>
      <c r="K19" s="15" t="s">
        <v>223</v>
      </c>
      <c r="L19" s="15" t="s">
        <v>189</v>
      </c>
      <c r="M19" s="15"/>
      <c r="N19" s="15"/>
      <c r="O19" t="str">
        <f>'подаци о школи за сведочанство'!$B$1</f>
        <v>Tрговачка школа</v>
      </c>
      <c r="P19" t="str">
        <f>'подаци о школи за сведочанство'!$B$2</f>
        <v>Београду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 t="str">
        <f>'подаци о школи за сведочанство'!$B$5</f>
        <v>2016/2017.</v>
      </c>
      <c r="T19" t="str">
        <f>'подаци о школи за сведочанство'!$B$6</f>
        <v>Tрговински техничар</v>
      </c>
      <c r="U19" t="str">
        <f>'подаци о школи за сведочанство'!$B$7</f>
        <v>Трговачки техничар</v>
      </c>
      <c r="V19" t="str">
        <f>'подаци о школи за сведочанство'!$B$8</f>
        <v>Четири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довољан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добар</v>
      </c>
      <c r="AA19" t="str">
        <f>IF('оцене ученика'!$F$2=0," ",'оцене ученика'!$F$2)</f>
        <v>Филозофија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довољан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добар</v>
      </c>
      <c r="AE19" t="str">
        <f>IF('оцене ученика'!$H$2=0," ",'оцене ученика'!$H$2)</f>
        <v>Математика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довољан</v>
      </c>
      <c r="AG19" t="str">
        <f>IF('оцене ученика'!$I$2=0," ",'оцене ученика'!$I$2)</f>
        <v>Устав и права грађана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довољан</v>
      </c>
      <c r="AI19" t="str">
        <f>IF('оцене ученика'!$J$2=0," ",'оцене ученика'!$J$2)</f>
        <v>Национална економија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довољан</v>
      </c>
      <c r="AK19" t="str">
        <f>IF('оцене ученика'!$K$2=0," ",'оцене ученика'!$K$2)</f>
        <v>Маркетинг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довољан</v>
      </c>
      <c r="AM19" t="str">
        <f>IF('оцене ученика'!$L$2=0," ",'оцене ученика'!$L$2)</f>
        <v>Право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довољан</v>
      </c>
      <c r="AO19" t="str">
        <f>IF('оцене ученика'!$M$2=0," ",'оцене ученика'!$M$2)</f>
        <v>Рачуноводство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довољан</v>
      </c>
      <c r="AQ19" t="str">
        <f>IF('оцене ученика'!$N$2=0," ",'оцене ученика'!$N$2)</f>
        <v>Познавање робе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довољан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>добар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Грађанско васпитање</v>
      </c>
      <c r="BH19" t="str">
        <f>IF(BG19='оцене ученика'!$W$2,'оцене ученика'!W20,IF('подаци о ученицима'!BG19='оцене ученика'!$X$2,'оцене ученика'!X20," "))</f>
        <v>Успешан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добро        3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довољним</v>
      </c>
      <c r="BK19" s="10">
        <f>'оцене ученика'!AE20</f>
        <v>2.3076923076923075</v>
      </c>
      <c r="BL19" s="10">
        <f t="shared" si="0"/>
        <v>2.31</v>
      </c>
      <c r="BM19" s="11">
        <f t="shared" si="1"/>
        <v>2.3109999999999999</v>
      </c>
      <c r="BN19" t="str">
        <f t="shared" si="2"/>
        <v>2,31</v>
      </c>
      <c r="BO19" t="e">
        <f>'подаци о школи за сведочанство'!$D$5</f>
        <v>#VALUE!</v>
      </c>
      <c r="BP19">
        <f>IF('оцене ученика'!D20=0," ",'оцене ученика'!D20)</f>
        <v>2</v>
      </c>
      <c r="BQ19">
        <f>IF('оцене ученика'!E20=0," ",'оцене ученика'!E20)</f>
        <v>3</v>
      </c>
      <c r="BR19">
        <f>IF('оцене ученика'!F20=0," ",'оцене ученика'!F20)</f>
        <v>2</v>
      </c>
      <c r="BS19">
        <f>IF('оцене ученика'!G20=0," ",'оцене ученика'!G20)</f>
        <v>3</v>
      </c>
      <c r="BT19">
        <f>IF('оцене ученика'!H20=0," ",'оцене ученика'!H20)</f>
        <v>2</v>
      </c>
      <c r="BU19">
        <f>IF('оцене ученика'!I20=0," ",'оцене ученика'!I20)</f>
        <v>2</v>
      </c>
      <c r="BV19">
        <f>IF('оцене ученика'!J20=0," ",'оцене ученика'!J20)</f>
        <v>2</v>
      </c>
      <c r="BW19">
        <f>IF('оцене ученика'!K20=0," ",'оцене ученика'!K20)</f>
        <v>2</v>
      </c>
      <c r="BX19">
        <f>IF('оцене ученика'!L20=0," ",'оцене ученика'!L20)</f>
        <v>2</v>
      </c>
      <c r="BY19">
        <f>IF('оцене ученика'!M20=0," ",'оцене ученика'!M20)</f>
        <v>2</v>
      </c>
      <c r="BZ19">
        <f>IF('оцене ученика'!N20=0," ",'оцене ученика'!N20)</f>
        <v>2</v>
      </c>
      <c r="CA19">
        <f>IF('оцене ученика'!O20=0," ",'оцене ученика'!O20)</f>
        <v>3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Тодоровић</v>
      </c>
      <c r="C20" s="156" t="str">
        <f>'оцене ученика'!C21</f>
        <v>Немања</v>
      </c>
      <c r="D20" s="158" t="s">
        <v>242</v>
      </c>
      <c r="E20" s="15" t="s">
        <v>178</v>
      </c>
      <c r="F20" s="15" t="s">
        <v>273</v>
      </c>
      <c r="G20" s="15" t="s">
        <v>153</v>
      </c>
      <c r="H20" s="15" t="s">
        <v>184</v>
      </c>
      <c r="I20" s="15" t="s">
        <v>185</v>
      </c>
      <c r="J20" s="15" t="s">
        <v>188</v>
      </c>
      <c r="K20" s="15" t="s">
        <v>223</v>
      </c>
      <c r="L20" s="15" t="s">
        <v>189</v>
      </c>
      <c r="M20" s="15"/>
      <c r="N20" s="15"/>
      <c r="O20" t="str">
        <f>'подаци о школи за сведочанство'!$B$1</f>
        <v>Tрговачка школа</v>
      </c>
      <c r="P20" t="str">
        <f>'подаци о школи за сведочанство'!$B$2</f>
        <v>Београду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 t="str">
        <f>'подаци о школи за сведочанство'!$B$5</f>
        <v>2016/2017.</v>
      </c>
      <c r="T20" t="str">
        <f>'подаци о школи за сведочанство'!$B$6</f>
        <v>Tрговински техничар</v>
      </c>
      <c r="U20" t="str">
        <f>'подаци о школи за сведочанство'!$B$7</f>
        <v>Трговачки техничар</v>
      </c>
      <c r="V20" t="str">
        <f>'подаци о школи за сведочанство'!$B$8</f>
        <v>Четири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довољан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довољан</v>
      </c>
      <c r="AA20" t="str">
        <f>IF('оцене ученика'!$F$2=0," ",'оцене ученика'!$F$2)</f>
        <v>Филозофија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довољан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добар</v>
      </c>
      <c r="AE20" t="str">
        <f>IF('оцене ученика'!$H$2=0," ",'оцене ученика'!$H$2)</f>
        <v>Математика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довољан</v>
      </c>
      <c r="AG20" t="str">
        <f>IF('оцене ученика'!$I$2=0," ",'оцене ученика'!$I$2)</f>
        <v>Устав и права грађана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довољан</v>
      </c>
      <c r="AI20" t="str">
        <f>IF('оцене ученика'!$J$2=0," ",'оцене ученика'!$J$2)</f>
        <v>Национална економија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довољан</v>
      </c>
      <c r="AK20" t="str">
        <f>IF('оцене ученика'!$K$2=0," ",'оцене ученика'!$K$2)</f>
        <v>Маркетинг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довољан</v>
      </c>
      <c r="AM20" t="str">
        <f>IF('оцене ученика'!$L$2=0," ",'оцене ученика'!$L$2)</f>
        <v>Право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добар3</v>
      </c>
      <c r="AO20" t="str">
        <f>IF('оцене ученика'!$M$2=0," ",'оцене ученика'!$M$2)</f>
        <v>Рачуноводство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довољан</v>
      </c>
      <c r="AQ20" t="str">
        <f>IF('оцене ученика'!$N$2=0," ",'оцене ученика'!$N$2)</f>
        <v>Познавање робе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довољан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>врло добар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Верска настава</v>
      </c>
      <c r="BH20" t="str">
        <f>IF(BG20='оцене ученика'!$W$2,'оцене ученика'!W21,IF('подаци о ученицима'!BG20='оцене ученика'!$X$2,'оцене ученика'!X21," "))</f>
        <v>Истиче се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добро        3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довољним</v>
      </c>
      <c r="BK20" s="10">
        <f>'оцене ученика'!AE21</f>
        <v>2.3846153846153846</v>
      </c>
      <c r="BL20" s="10">
        <f t="shared" si="0"/>
        <v>2.38</v>
      </c>
      <c r="BM20" s="11">
        <f t="shared" si="1"/>
        <v>2.3809999999999998</v>
      </c>
      <c r="BN20" t="str">
        <f t="shared" si="2"/>
        <v>2,38</v>
      </c>
      <c r="BO20" t="e">
        <f>'подаци о школи за сведочанство'!$D$5</f>
        <v>#VALUE!</v>
      </c>
      <c r="BP20">
        <f>IF('оцене ученика'!D21=0," ",'оцене ученика'!D21)</f>
        <v>2</v>
      </c>
      <c r="BQ20">
        <f>IF('оцене ученика'!E21=0," ",'оцене ученика'!E21)</f>
        <v>2</v>
      </c>
      <c r="BR20">
        <f>IF('оцене ученика'!F21=0," ",'оцене ученика'!F21)</f>
        <v>2</v>
      </c>
      <c r="BS20">
        <f>IF('оцене ученика'!G21=0," ",'оцене ученика'!G21)</f>
        <v>3</v>
      </c>
      <c r="BT20">
        <f>IF('оцене ученика'!H21=0," ",'оцене ученика'!H21)</f>
        <v>2</v>
      </c>
      <c r="BU20">
        <f>IF('оцене ученика'!I21=0," ",'оцене ученика'!I21)</f>
        <v>2</v>
      </c>
      <c r="BV20">
        <f>IF('оцене ученика'!J21=0," ",'оцене ученика'!J21)</f>
        <v>2</v>
      </c>
      <c r="BW20">
        <f>IF('оцене ученика'!K21=0," ",'оцене ученика'!K21)</f>
        <v>2</v>
      </c>
      <c r="BX20">
        <f>IF('оцене ученика'!L21=0," ",'оцене ученика'!L21)</f>
        <v>3</v>
      </c>
      <c r="BY20">
        <f>IF('оцене ученика'!M21=0," ",'оцене ученика'!M21)</f>
        <v>2</v>
      </c>
      <c r="BZ20">
        <f>IF('оцене ученика'!N21=0," ",'оцене ученика'!N21)</f>
        <v>2</v>
      </c>
      <c r="CA20">
        <f>IF('оцене ученика'!O21=0," ",'оцене ученика'!O21)</f>
        <v>4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Ћатић</v>
      </c>
      <c r="C21" s="156" t="str">
        <f>'оцене ученика'!C22</f>
        <v>Хелена</v>
      </c>
      <c r="D21" s="158" t="s">
        <v>243</v>
      </c>
      <c r="E21" s="15" t="s">
        <v>181</v>
      </c>
      <c r="F21" s="15" t="s">
        <v>274</v>
      </c>
      <c r="G21" s="15" t="s">
        <v>153</v>
      </c>
      <c r="H21" s="15" t="s">
        <v>184</v>
      </c>
      <c r="I21" s="15" t="s">
        <v>185</v>
      </c>
      <c r="J21" s="15" t="s">
        <v>188</v>
      </c>
      <c r="K21" s="15" t="s">
        <v>223</v>
      </c>
      <c r="L21" s="15" t="s">
        <v>189</v>
      </c>
      <c r="M21" s="15"/>
      <c r="N21" s="15"/>
      <c r="O21" t="str">
        <f>'подаци о школи за сведочанство'!$B$1</f>
        <v>Tрговачка школа</v>
      </c>
      <c r="P21" t="str">
        <f>'подаци о школи за сведочанство'!$B$2</f>
        <v>Београду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 t="str">
        <f>'подаци о школи за сведочанство'!$B$5</f>
        <v>2016/2017.</v>
      </c>
      <c r="T21" t="str">
        <f>'подаци о школи за сведочанство'!$B$6</f>
        <v>Tрговински техничар</v>
      </c>
      <c r="U21" t="str">
        <f>'подаци о школи за сведочанство'!$B$7</f>
        <v>Трговачки техничар</v>
      </c>
      <c r="V21" t="str">
        <f>'подаци о школи за сведочанство'!$B$8</f>
        <v>Четири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довољан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довољан</v>
      </c>
      <c r="AA21" t="str">
        <f>IF('оцене ученика'!$F$2=0," ",'оцене ученика'!$F$2)</f>
        <v>Филозофија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довољан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добар</v>
      </c>
      <c r="AE21" t="str">
        <f>IF('оцене ученика'!$H$2=0," ",'оцене ученика'!$H$2)</f>
        <v>Математика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довољан</v>
      </c>
      <c r="AG21" t="str">
        <f>IF('оцене ученика'!$I$2=0," ",'оцене ученика'!$I$2)</f>
        <v>Устав и права грађана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довољан</v>
      </c>
      <c r="AI21" t="str">
        <f>IF('оцене ученика'!$J$2=0," ",'оцене ученика'!$J$2)</f>
        <v>Национална економија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довољан</v>
      </c>
      <c r="AK21" t="str">
        <f>IF('оцене ученика'!$K$2=0," ",'оцене ученика'!$K$2)</f>
        <v>Маркетинг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довољан</v>
      </c>
      <c r="AM21" t="str">
        <f>IF('оцене ученика'!$L$2=0," ",'оцене ученика'!$L$2)</f>
        <v>Право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довољан</v>
      </c>
      <c r="AO21" t="str">
        <f>IF('оцене ученика'!$M$2=0," ",'оцене ученика'!$M$2)</f>
        <v>Рачуноводство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довољан</v>
      </c>
      <c r="AQ21" t="str">
        <f>IF('оцене ученика'!$N$2=0," ",'оцене ученика'!$N$2)</f>
        <v>Познавање робе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>довољан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>довољан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Верска настава</v>
      </c>
      <c r="BH21" t="str">
        <f>IF(BG21='оцене ученика'!$W$2,'оцене ученика'!W22,IF('подаци о ученицима'!BG21='оцене ученика'!$X$2,'оцене ученика'!X22," "))</f>
        <v>Истиче се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добро        3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довољним</v>
      </c>
      <c r="BK21" s="10">
        <f>'оцене ученика'!AE22</f>
        <v>2.1538461538461537</v>
      </c>
      <c r="BL21" s="10">
        <f t="shared" si="0"/>
        <v>2.15</v>
      </c>
      <c r="BM21" s="11">
        <f t="shared" si="1"/>
        <v>2.1509999999999998</v>
      </c>
      <c r="BN21" t="str">
        <f t="shared" si="2"/>
        <v>2,15</v>
      </c>
      <c r="BO21" t="e">
        <f>'подаци о школи за сведочанство'!$D$5</f>
        <v>#VALUE!</v>
      </c>
      <c r="BP21">
        <f>IF('оцене ученика'!D22=0," ",'оцене ученика'!D22)</f>
        <v>2</v>
      </c>
      <c r="BQ21">
        <f>IF('оцене ученика'!E22=0," ",'оцене ученика'!E22)</f>
        <v>2</v>
      </c>
      <c r="BR21">
        <f>IF('оцене ученика'!F22=0," ",'оцене ученика'!F22)</f>
        <v>2</v>
      </c>
      <c r="BS21">
        <f>IF('оцене ученика'!G22=0," ",'оцене ученика'!G22)</f>
        <v>3</v>
      </c>
      <c r="BT21">
        <f>IF('оцене ученика'!H22=0," ",'оцене ученика'!H22)</f>
        <v>2</v>
      </c>
      <c r="BU21">
        <f>IF('оцене ученика'!I22=0," ",'оцене ученика'!I22)</f>
        <v>2</v>
      </c>
      <c r="BV21">
        <f>IF('оцене ученика'!J22=0," ",'оцене ученика'!J22)</f>
        <v>2</v>
      </c>
      <c r="BW21">
        <f>IF('оцене ученика'!K22=0," ",'оцене ученика'!K22)</f>
        <v>2</v>
      </c>
      <c r="BX21">
        <f>IF('оцене ученика'!L22=0," ",'оцене ученика'!L22)</f>
        <v>2</v>
      </c>
      <c r="BY21">
        <f>IF('оцене ученика'!M22=0," ",'оцене ученика'!M22)</f>
        <v>2</v>
      </c>
      <c r="BZ21">
        <f>IF('оцене ученика'!N22=0," ",'оцене ученика'!N22)</f>
        <v>2</v>
      </c>
      <c r="CA21">
        <f>IF('оцене ученика'!O22=0," ",'оцене ученика'!O22)</f>
        <v>2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Цветановић</v>
      </c>
      <c r="C22" s="156" t="str">
        <f>'оцене ученика'!C23</f>
        <v>Стефан</v>
      </c>
      <c r="D22" s="158" t="s">
        <v>244</v>
      </c>
      <c r="E22" s="15" t="s">
        <v>256</v>
      </c>
      <c r="F22" s="15" t="s">
        <v>275</v>
      </c>
      <c r="G22" s="15" t="s">
        <v>153</v>
      </c>
      <c r="H22" s="15" t="s">
        <v>184</v>
      </c>
      <c r="I22" s="15" t="s">
        <v>185</v>
      </c>
      <c r="J22" s="15" t="s">
        <v>188</v>
      </c>
      <c r="K22" s="15" t="s">
        <v>223</v>
      </c>
      <c r="L22" s="15" t="s">
        <v>189</v>
      </c>
      <c r="M22" s="15"/>
      <c r="N22" s="15"/>
      <c r="O22" t="str">
        <f>'подаци о школи за сведочанство'!$B$1</f>
        <v>Tрговачка школа</v>
      </c>
      <c r="P22" t="str">
        <f>'подаци о школи за сведочанство'!$B$2</f>
        <v>Београду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 t="str">
        <f>'подаци о школи за сведочанство'!$B$5</f>
        <v>2016/2017.</v>
      </c>
      <c r="T22" t="str">
        <f>'подаци о школи за сведочанство'!$B$6</f>
        <v>Tрговински техничар</v>
      </c>
      <c r="U22" t="str">
        <f>'подаци о школи за сведочанство'!$B$7</f>
        <v>Трговачки техничар</v>
      </c>
      <c r="V22" t="str">
        <f>'подаци о школи за сведочанство'!$B$8</f>
        <v>Четири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>добар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>добар</v>
      </c>
      <c r="AA22" t="str">
        <f>IF('оцене ученика'!$F$2=0," ",'оцене ученика'!$F$2)</f>
        <v>Филозофија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>врло добар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>одличан</v>
      </c>
      <c r="AE22" t="str">
        <f>IF('оцене ученика'!$H$2=0," ",'оцене ученика'!$H$2)</f>
        <v>Математика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>одличан</v>
      </c>
      <c r="AG22" t="str">
        <f>IF('оцене ученика'!$I$2=0," ",'оцене ученика'!$I$2)</f>
        <v>Устав и права грађана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>одличан</v>
      </c>
      <c r="AI22" t="str">
        <f>IF('оцене ученика'!$J$2=0," ",'оцене ученика'!$J$2)</f>
        <v>Национална економија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>одличан</v>
      </c>
      <c r="AK22" t="str">
        <f>IF('оцене ученика'!$K$2=0," ",'оцене ученика'!$K$2)</f>
        <v>Маркетинг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>одличан</v>
      </c>
      <c r="AM22" t="str">
        <f>IF('оцене ученика'!$L$2=0," ",'оцене ученика'!$L$2)</f>
        <v>Право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>врло добар</v>
      </c>
      <c r="AO22" t="str">
        <f>IF('оцене ученика'!$M$2=0," ",'оцене ученика'!$M$2)</f>
        <v>Рачуноводство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>добар</v>
      </c>
      <c r="AQ22" t="str">
        <f>IF('оцене ученика'!$N$2=0," ",'оцене ученика'!$N$2)</f>
        <v>Познавање робе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>врло добар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>одличан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>Грађанско васпитање</v>
      </c>
      <c r="BH22" t="str">
        <f>IF(BG22='оцене ученика'!$W$2,'оцене ученика'!W23,IF('подаци о ученицима'!BG22='оцене ученика'!$X$2,'оцене ученика'!X23," "))</f>
        <v>Успешан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>врло добро        4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>врло добрим</v>
      </c>
      <c r="BK22" s="10">
        <f>'оцене ученика'!AE23</f>
        <v>4.2307692307692308</v>
      </c>
      <c r="BL22" s="10">
        <f t="shared" si="0"/>
        <v>4.2300000000000004</v>
      </c>
      <c r="BM22" s="11">
        <f t="shared" si="1"/>
        <v>4.2310000000000008</v>
      </c>
      <c r="BN22" t="str">
        <f t="shared" si="2"/>
        <v>4,23</v>
      </c>
      <c r="BO22" t="e">
        <f>'подаци о школи за сведочанство'!$D$5</f>
        <v>#VALUE!</v>
      </c>
      <c r="BP22">
        <f>IF('оцене ученика'!D23=0," ",'оцене ученика'!D23)</f>
        <v>3</v>
      </c>
      <c r="BQ22">
        <f>IF('оцене ученика'!E23=0," ",'оцене ученика'!E23)</f>
        <v>3</v>
      </c>
      <c r="BR22">
        <f>IF('оцене ученика'!F23=0," ",'оцене ученика'!F23)</f>
        <v>4</v>
      </c>
      <c r="BS22">
        <f>IF('оцене ученика'!G23=0," ",'оцене ученика'!G23)</f>
        <v>5</v>
      </c>
      <c r="BT22">
        <f>IF('оцене ученика'!H23=0," ",'оцене ученика'!H23)</f>
        <v>5</v>
      </c>
      <c r="BU22">
        <f>IF('оцене ученика'!I23=0," ",'оцене ученика'!I23)</f>
        <v>5</v>
      </c>
      <c r="BV22">
        <f>IF('оцене ученика'!J23=0," ",'оцене ученика'!J23)</f>
        <v>5</v>
      </c>
      <c r="BW22">
        <f>IF('оцене ученика'!K23=0," ",'оцене ученика'!K23)</f>
        <v>5</v>
      </c>
      <c r="BX22">
        <f>IF('оцене ученика'!L23=0," ",'оцене ученика'!L23)</f>
        <v>4</v>
      </c>
      <c r="BY22">
        <f>IF('оцене ученика'!M23=0," ",'оцене ученика'!M23)</f>
        <v>3</v>
      </c>
      <c r="BZ22">
        <f>IF('оцене ученика'!N23=0," ",'оцене ученика'!N23)</f>
        <v>4</v>
      </c>
      <c r="CA22">
        <f>IF('оцене ученика'!O23=0," ",'оцене ученика'!O23)</f>
        <v>5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Петров</v>
      </c>
      <c r="C23" s="156" t="str">
        <f>'оцене ученика'!C24</f>
        <v>Teoдора</v>
      </c>
      <c r="D23" s="158" t="s">
        <v>245</v>
      </c>
      <c r="E23" s="15" t="s">
        <v>220</v>
      </c>
      <c r="F23" s="15" t="s">
        <v>276</v>
      </c>
      <c r="G23" s="15" t="s">
        <v>153</v>
      </c>
      <c r="H23" s="15" t="s">
        <v>184</v>
      </c>
      <c r="I23" s="15" t="s">
        <v>187</v>
      </c>
      <c r="J23" s="15" t="s">
        <v>188</v>
      </c>
      <c r="K23" s="15" t="s">
        <v>223</v>
      </c>
      <c r="L23" s="15" t="s">
        <v>189</v>
      </c>
      <c r="M23" s="15"/>
      <c r="N23" s="15"/>
      <c r="O23" t="str">
        <f>'подаци о школи за сведочанство'!$B$1</f>
        <v>Tрговачка школа</v>
      </c>
      <c r="P23" t="str">
        <f>'подаци о школи за сведочанство'!$B$2</f>
        <v>Београду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 t="str">
        <f>'подаци о школи за сведочанство'!$B$5</f>
        <v>2016/2017.</v>
      </c>
      <c r="T23" t="str">
        <f>'подаци о школи за сведочанство'!$B$6</f>
        <v>Tрговински техничар</v>
      </c>
      <c r="U23" t="str">
        <f>'подаци о школи за сведочанство'!$B$7</f>
        <v>Трговачки техничар</v>
      </c>
      <c r="V23" t="str">
        <f>'подаци о школи за сведочанство'!$B$8</f>
        <v>Четири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>недовољан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>добар</v>
      </c>
      <c r="AA23" t="str">
        <f>IF('оцене ученика'!$F$2=0," ",'оцене ученика'!$F$2)</f>
        <v>Филозофија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>довољан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>добар</v>
      </c>
      <c r="AE23" t="str">
        <f>IF('оцене ученика'!$H$2=0," ",'оцене ученика'!$H$2)</f>
        <v>Математика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>довољан</v>
      </c>
      <c r="AG23" t="str">
        <f>IF('оцене ученика'!$I$2=0," ",'оцене ученика'!$I$2)</f>
        <v>Устав и права грађана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>довољан</v>
      </c>
      <c r="AI23" t="str">
        <f>IF('оцене ученика'!$J$2=0," ",'оцене ученика'!$J$2)</f>
        <v>Национална економија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>довољан</v>
      </c>
      <c r="AK23" t="str">
        <f>IF('оцене ученика'!$K$2=0," ",'оцене ученика'!$K$2)</f>
        <v>Маркетинг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>недовољан</v>
      </c>
      <c r="AM23" t="str">
        <f>IF('оцене ученика'!$L$2=0," ",'оцене ученика'!$L$2)</f>
        <v>Право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>довољан</v>
      </c>
      <c r="AO23" t="str">
        <f>IF('оцене ученика'!$M$2=0," ",'оцене ученика'!$M$2)</f>
        <v>Рачуноводство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>недовољан</v>
      </c>
      <c r="AQ23" t="str">
        <f>IF('оцене ученика'!$N$2=0," ",'оцене ученика'!$N$2)</f>
        <v>Познавање робе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>недовољан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>довољан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>Верска настава</v>
      </c>
      <c r="BH23" t="str">
        <f>IF(BG23='оцене ученика'!$W$2,'оцене ученика'!W24,IF('подаци о ученицима'!BG23='оцене ученика'!$X$2,'оцене ученика'!X24," "))</f>
        <v>Истиче се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>добро        3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>недовољним</v>
      </c>
      <c r="BK23" s="10">
        <f>'оцене ученика'!AE24</f>
        <v>1</v>
      </c>
      <c r="BL23" s="10">
        <f t="shared" si="0"/>
        <v>1</v>
      </c>
      <c r="BM23" s="11">
        <f t="shared" si="1"/>
        <v>1.0009999999999999</v>
      </c>
      <c r="BN23" t="str">
        <f t="shared" si="2"/>
        <v>1,00</v>
      </c>
      <c r="BO23" t="e">
        <f>'подаци о школи за сведочанство'!$D$5</f>
        <v>#VALUE!</v>
      </c>
      <c r="BP23">
        <f>IF('оцене ученика'!D24=0," ",'оцене ученика'!D24)</f>
        <v>1</v>
      </c>
      <c r="BQ23">
        <f>IF('оцене ученика'!E24=0," ",'оцене ученика'!E24)</f>
        <v>3</v>
      </c>
      <c r="BR23">
        <f>IF('оцене ученика'!F24=0," ",'оцене ученика'!F24)</f>
        <v>2</v>
      </c>
      <c r="BS23">
        <f>IF('оцене ученика'!G24=0," ",'оцене ученика'!G24)</f>
        <v>3</v>
      </c>
      <c r="BT23">
        <f>IF('оцене ученика'!H24=0," ",'оцене ученика'!H24)</f>
        <v>2</v>
      </c>
      <c r="BU23">
        <f>IF('оцене ученика'!I24=0," ",'оцене ученика'!I24)</f>
        <v>2</v>
      </c>
      <c r="BV23">
        <f>IF('оцене ученика'!J24=0," ",'оцене ученика'!J24)</f>
        <v>2</v>
      </c>
      <c r="BW23">
        <f>IF('оцене ученика'!K24=0," ",'оцене ученика'!K24)</f>
        <v>1</v>
      </c>
      <c r="BX23">
        <f>IF('оцене ученика'!L24=0," ",'оцене ученика'!L24)</f>
        <v>2</v>
      </c>
      <c r="BY23">
        <f>IF('оцене ученика'!M24=0," ",'оцене ученика'!M24)</f>
        <v>1</v>
      </c>
      <c r="BZ23">
        <f>IF('оцене ученика'!N24=0," ",'оцене ученика'!N24)</f>
        <v>1</v>
      </c>
      <c r="CA23">
        <f>IF('оцене ученика'!O24=0," ",'оцене ученика'!O24)</f>
        <v>2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Мустафић</v>
      </c>
      <c r="C24" s="156" t="str">
        <f>'оцене ученика'!C25</f>
        <v>Милутин</v>
      </c>
      <c r="D24" s="158" t="s">
        <v>246</v>
      </c>
      <c r="E24" s="15" t="s">
        <v>183</v>
      </c>
      <c r="F24" s="15" t="s">
        <v>277</v>
      </c>
      <c r="G24" s="15" t="s">
        <v>153</v>
      </c>
      <c r="H24" s="15" t="s">
        <v>184</v>
      </c>
      <c r="I24" s="15" t="s">
        <v>185</v>
      </c>
      <c r="J24" s="15" t="s">
        <v>188</v>
      </c>
      <c r="K24" s="15" t="s">
        <v>223</v>
      </c>
      <c r="L24" s="15" t="s">
        <v>189</v>
      </c>
      <c r="M24" s="15"/>
      <c r="N24" s="15"/>
      <c r="O24" t="str">
        <f>'подаци о школи за сведочанство'!$B$1</f>
        <v>Tрговачка школа</v>
      </c>
      <c r="P24" t="str">
        <f>'подаци о школи за сведочанство'!$B$2</f>
        <v>Београду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 t="str">
        <f>'подаци о школи за сведочанство'!$B$5</f>
        <v>2016/2017.</v>
      </c>
      <c r="T24" t="str">
        <f>'подаци о школи за сведочанство'!$B$6</f>
        <v>Tрговински техничар</v>
      </c>
      <c r="U24" t="str">
        <f>'подаци о школи за сведочанство'!$B$7</f>
        <v>Трговачки техничар</v>
      </c>
      <c r="V24" t="str">
        <f>'подаци о школи за сведочанство'!$B$8</f>
        <v>Четири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>недовољан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>недовољан</v>
      </c>
      <c r="AA24" t="str">
        <f>IF('оцене ученика'!$F$2=0," ",'оцене ученика'!$F$2)</f>
        <v>Филозофија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>довољан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>довољан</v>
      </c>
      <c r="AE24" t="str">
        <f>IF('оцене ученика'!$H$2=0," ",'оцене ученика'!$H$2)</f>
        <v>Математика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>недовољан</v>
      </c>
      <c r="AG24" t="str">
        <f>IF('оцене ученика'!$I$2=0," ",'оцене ученика'!$I$2)</f>
        <v>Устав и права грађана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>довољан</v>
      </c>
      <c r="AI24" t="str">
        <f>IF('оцене ученика'!$J$2=0," ",'оцене ученика'!$J$2)</f>
        <v>Национална економија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>недовољан</v>
      </c>
      <c r="AK24" t="str">
        <f>IF('оцене ученика'!$K$2=0," ",'оцене ученика'!$K$2)</f>
        <v>Маркетинг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>недовољан</v>
      </c>
      <c r="AM24" t="str">
        <f>IF('оцене ученика'!$L$2=0," ",'оцене ученика'!$L$2)</f>
        <v>Право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>довољан</v>
      </c>
      <c r="AO24" t="str">
        <f>IF('оцене ученика'!$M$2=0," ",'оцене ученика'!$M$2)</f>
        <v>Рачуноводство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>недовољан</v>
      </c>
      <c r="AQ24" t="str">
        <f>IF('оцене ученика'!$N$2=0," ",'оцене ученика'!$N$2)</f>
        <v>Познавање робе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>недовољан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>довољан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>Верска настава</v>
      </c>
      <c r="BH24" t="str">
        <f>IF(BG24='оцене ученика'!$W$2,'оцене ученика'!W25,IF('подаци о ученицима'!BG24='оцене ученика'!$X$2,'оцене ученика'!X25," "))</f>
        <v>Истиче се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>добро        3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>недовољним</v>
      </c>
      <c r="BK24" s="10">
        <f>'оцене ученика'!AE25</f>
        <v>1</v>
      </c>
      <c r="BL24" s="10">
        <f t="shared" si="0"/>
        <v>1</v>
      </c>
      <c r="BM24" s="11">
        <f t="shared" si="1"/>
        <v>1.0009999999999999</v>
      </c>
      <c r="BN24" t="str">
        <f t="shared" si="2"/>
        <v>1,00</v>
      </c>
      <c r="BO24" t="e">
        <f>'подаци о школи за сведочанство'!$D$5</f>
        <v>#VALUE!</v>
      </c>
      <c r="BP24">
        <f>IF('оцене ученика'!D25=0," ",'оцене ученика'!D25)</f>
        <v>1</v>
      </c>
      <c r="BQ24">
        <f>IF('оцене ученика'!E25=0," ",'оцене ученика'!E25)</f>
        <v>1</v>
      </c>
      <c r="BR24">
        <f>IF('оцене ученика'!F25=0," ",'оцене ученика'!F25)</f>
        <v>2</v>
      </c>
      <c r="BS24">
        <f>IF('оцене ученика'!G25=0," ",'оцене ученика'!G25)</f>
        <v>2</v>
      </c>
      <c r="BT24">
        <f>IF('оцене ученика'!H25=0," ",'оцене ученика'!H25)</f>
        <v>1</v>
      </c>
      <c r="BU24">
        <f>IF('оцене ученика'!I25=0," ",'оцене ученика'!I25)</f>
        <v>2</v>
      </c>
      <c r="BV24">
        <f>IF('оцене ученика'!J25=0," ",'оцене ученика'!J25)</f>
        <v>1</v>
      </c>
      <c r="BW24">
        <f>IF('оцене ученика'!K25=0," ",'оцене ученика'!K25)</f>
        <v>1</v>
      </c>
      <c r="BX24">
        <f>IF('оцене ученика'!L25=0," ",'оцене ученика'!L25)</f>
        <v>2</v>
      </c>
      <c r="BY24">
        <f>IF('оцене ученика'!M25=0," ",'оцене ученика'!M25)</f>
        <v>1</v>
      </c>
      <c r="BZ24">
        <f>IF('оцене ученика'!N25=0," ",'оцене ученика'!N25)</f>
        <v>1</v>
      </c>
      <c r="CA24">
        <f>IF('оцене ученика'!O25=0," ",'оцене ученика'!O25)</f>
        <v>2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Tрговачка школа</v>
      </c>
      <c r="P25" t="str">
        <f>'подаци о школи за сведочанство'!$B$2</f>
        <v>Београду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 t="str">
        <f>'подаци о школи за сведочанство'!$B$5</f>
        <v>2016/2017.</v>
      </c>
      <c r="T25" t="str">
        <f>'подаци о школи за сведочанство'!$B$6</f>
        <v>Tрговински техничар</v>
      </c>
      <c r="U25" t="str">
        <f>'подаци о школи за сведочанство'!$B$7</f>
        <v>Трговачки техничар</v>
      </c>
      <c r="V25" t="str">
        <f>'подаци о школи за сведочанство'!$B$8</f>
        <v>Четири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Филозофија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Математика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Устав и права грађана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Национална економија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Маркетинг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Право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Рачуноводство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Познавање робе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 t="e">
        <f>'подаци о школи за сведочанство'!$D$5</f>
        <v>#VALUE!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Tрговачка школа</v>
      </c>
      <c r="P26" t="str">
        <f>'подаци о школи за сведочанство'!$B$2</f>
        <v>Београду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 t="str">
        <f>'подаци о школи за сведочанство'!$B$5</f>
        <v>2016/2017.</v>
      </c>
      <c r="T26" t="str">
        <f>'подаци о школи за сведочанство'!$B$6</f>
        <v>Tрговински техничар</v>
      </c>
      <c r="U26" t="str">
        <f>'подаци о школи за сведочанство'!$B$7</f>
        <v>Трговачки техничар</v>
      </c>
      <c r="V26" t="str">
        <f>'подаци о школи за сведочанство'!$B$8</f>
        <v>Четири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Филозофија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Математика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Устав и права грађана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Национална економија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Маркетинг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Право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Рачуноводство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Познавање робе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 t="e">
        <f>'подаци о школи за сведочанство'!$D$5</f>
        <v>#VALUE!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Tрговачка школа</v>
      </c>
      <c r="P27" t="str">
        <f>'подаци о школи за сведочанство'!$B$2</f>
        <v>Београду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 t="str">
        <f>'подаци о школи за сведочанство'!$B$5</f>
        <v>2016/2017.</v>
      </c>
      <c r="T27" t="str">
        <f>'подаци о школи за сведочанство'!$B$6</f>
        <v>Tрговински техничар</v>
      </c>
      <c r="U27" t="str">
        <f>'подаци о школи за сведочанство'!$B$7</f>
        <v>Трговачки техничар</v>
      </c>
      <c r="V27" t="str">
        <f>'подаци о школи за сведочанство'!$B$8</f>
        <v>Четири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Филозофија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Математика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Устав и права грађана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Национална економија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Маркетинг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Право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Рачуноводство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Познавање робе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 t="e">
        <f>'подаци о школи за сведочанство'!$D$5</f>
        <v>#VALUE!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Tрговачка школа</v>
      </c>
      <c r="P28" t="str">
        <f>'подаци о школи за сведочанство'!$B$2</f>
        <v>Београду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 t="str">
        <f>'подаци о школи за сведочанство'!$B$5</f>
        <v>2016/2017.</v>
      </c>
      <c r="T28" t="str">
        <f>'подаци о школи за сведочанство'!$B$6</f>
        <v>Tрговински техничар</v>
      </c>
      <c r="U28" t="str">
        <f>'подаци о школи за сведочанство'!$B$7</f>
        <v>Трговачки техничар</v>
      </c>
      <c r="V28" t="str">
        <f>'подаци о школи за сведочанство'!$B$8</f>
        <v>Четири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Филозофија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Математика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Устав и права грађана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Национална економија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Маркетинг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Право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Рачуноводство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Познавање робе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 t="e">
        <f>'подаци о школи за сведочанство'!$D$5</f>
        <v>#VALUE!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Tрговачка школа</v>
      </c>
      <c r="P29" t="str">
        <f>'подаци о школи за сведочанство'!$B$2</f>
        <v>Београду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 t="str">
        <f>'подаци о школи за сведочанство'!$B$5</f>
        <v>2016/2017.</v>
      </c>
      <c r="T29" t="str">
        <f>'подаци о школи за сведочанство'!$B$6</f>
        <v>Tрговински техничар</v>
      </c>
      <c r="U29" t="str">
        <f>'подаци о школи за сведочанство'!$B$7</f>
        <v>Трговачки техничар</v>
      </c>
      <c r="V29" t="str">
        <f>'подаци о школи за сведочанство'!$B$8</f>
        <v>Четири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Филозофија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Математика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Устав и права грађана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Национална економија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Маркетинг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Право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Рачуноводство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Познавање робе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Tрговачка школа</v>
      </c>
      <c r="P30" t="str">
        <f>'подаци о школи за сведочанство'!$B$2</f>
        <v>Београду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 t="str">
        <f>'подаци о школи за сведочанство'!$B$5</f>
        <v>2016/2017.</v>
      </c>
      <c r="T30" t="str">
        <f>'подаци о школи за сведочанство'!$B$6</f>
        <v>Tрговински техничар</v>
      </c>
      <c r="U30" t="str">
        <f>'подаци о школи за сведочанство'!$B$7</f>
        <v>Трговачки техничар</v>
      </c>
      <c r="V30" t="str">
        <f>'подаци о школи за сведочанство'!$B$8</f>
        <v>Четири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Филозофија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Математика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Устав и права грађана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Национална економија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Маркетинг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Право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Рачуноводство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Познавање робе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Tрговачка школа</v>
      </c>
      <c r="P31" t="str">
        <f>'подаци о школи за сведочанство'!$B$2</f>
        <v>Београду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 t="str">
        <f>'подаци о школи за сведочанство'!$B$5</f>
        <v>2016/2017.</v>
      </c>
      <c r="T31" t="str">
        <f>'подаци о школи за сведочанство'!$B$6</f>
        <v>Tрговински техничар</v>
      </c>
      <c r="U31" t="str">
        <f>'подаци о школи за сведочанство'!$B$7</f>
        <v>Трговачки техничар</v>
      </c>
      <c r="V31" t="str">
        <f>'подаци о школи за сведочанство'!$B$8</f>
        <v>Четири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Филозофија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Математика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Устав и права грађана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Национална економија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Маркетинг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Право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Рачуноводство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Познавање робе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Tрговачка школа</v>
      </c>
      <c r="P32" t="str">
        <f>'подаци о школи за сведочанство'!$B$2</f>
        <v>Београду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 t="str">
        <f>'подаци о школи за сведочанство'!$B$5</f>
        <v>2016/2017.</v>
      </c>
      <c r="T32" t="str">
        <f>'подаци о школи за сведочанство'!$B$6</f>
        <v>Tрговински техничар</v>
      </c>
      <c r="U32" t="str">
        <f>'подаци о школи за сведочанство'!$B$7</f>
        <v>Трговачки техничар</v>
      </c>
      <c r="V32" t="str">
        <f>'подаци о школи за сведочанство'!$B$8</f>
        <v>Четири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Филозофија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Математика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Устав и права грађана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Национална економија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Маркетинг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Право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Рачуноводство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Познавање робе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Tрговачка школа</v>
      </c>
      <c r="P33" t="str">
        <f>'подаци о школи за сведочанство'!$B$2</f>
        <v>Београду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 t="str">
        <f>'подаци о школи за сведочанство'!$B$5</f>
        <v>2016/2017.</v>
      </c>
      <c r="T33" t="str">
        <f>'подаци о школи за сведочанство'!$B$6</f>
        <v>Tрговински техничар</v>
      </c>
      <c r="U33" t="str">
        <f>'подаци о школи за сведочанство'!$B$7</f>
        <v>Трговачки техничар</v>
      </c>
      <c r="V33" t="str">
        <f>'подаци о школи за сведочанство'!$B$8</f>
        <v>Четири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Филозофија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Математика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Устав и права грађана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Национална економија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Маркетинг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Право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Рачуноводство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Познавање робе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Tрговачка школа</v>
      </c>
      <c r="P34" t="str">
        <f>'подаци о школи за сведочанство'!$B$2</f>
        <v>Београду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 t="str">
        <f>'подаци о школи за сведочанство'!$B$5</f>
        <v>2016/2017.</v>
      </c>
      <c r="T34" t="str">
        <f>'подаци о школи за сведочанство'!$B$6</f>
        <v>Tрговински техничар</v>
      </c>
      <c r="U34" t="str">
        <f>'подаци о школи за сведочанство'!$B$7</f>
        <v>Трговачки техничар</v>
      </c>
      <c r="V34" t="str">
        <f>'подаци о школи за сведочанство'!$B$8</f>
        <v>Четири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Филозофија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Математика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Устав и права грађана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Национална економија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Маркетинг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Право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Рачуноводство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Познавање робе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Tрговачка школа</v>
      </c>
      <c r="P35" t="str">
        <f>'подаци о школи за сведочанство'!$B$2</f>
        <v>Београду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 t="str">
        <f>'подаци о школи за сведочанство'!$B$5</f>
        <v>2016/2017.</v>
      </c>
      <c r="T35" t="str">
        <f>'подаци о школи за сведочанство'!$B$6</f>
        <v>Tрговински техничар</v>
      </c>
      <c r="U35" t="str">
        <f>'подаци о школи за сведочанство'!$B$7</f>
        <v>Трговачки техничар</v>
      </c>
      <c r="V35" t="str">
        <f>'подаци о школи за сведочанство'!$B$8</f>
        <v>Четири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Филозофија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Математика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Устав и права грађана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Национална економија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Маркетинг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Право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Рачуноводство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Познавање робе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Tрговачка школа</v>
      </c>
      <c r="P36" t="str">
        <f>'подаци о школи за сведочанство'!$B$2</f>
        <v>Београду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 t="str">
        <f>'подаци о школи за сведочанство'!$B$5</f>
        <v>2016/2017.</v>
      </c>
      <c r="T36" t="str">
        <f>'подаци о школи за сведочанство'!$B$6</f>
        <v>Tрговински техничар</v>
      </c>
      <c r="U36" t="str">
        <f>'подаци о школи за сведочанство'!$B$7</f>
        <v>Трговачки техничар</v>
      </c>
      <c r="V36" t="str">
        <f>'подаци о школи за сведочанство'!$B$8</f>
        <v>Четири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Филозофија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Математика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Устав и права грађана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Национална економија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Маркетинг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Право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Рачуноводство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Познавање робе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Tрговачка школа</v>
      </c>
      <c r="P37" t="str">
        <f>'подаци о школи за сведочанство'!$B$2</f>
        <v>Београду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 t="str">
        <f>'подаци о школи за сведочанство'!$B$5</f>
        <v>2016/2017.</v>
      </c>
      <c r="T37" t="str">
        <f>'подаци о школи за сведочанство'!$B$6</f>
        <v>Tрговински техничар</v>
      </c>
      <c r="U37" t="str">
        <f>'подаци о школи за сведочанство'!$B$7</f>
        <v>Трговачки техничар</v>
      </c>
      <c r="V37" t="str">
        <f>'подаци о школи за сведочанство'!$B$8</f>
        <v>Четири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Филозофија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Математика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Устав и права грађана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Национална економија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Маркетинг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Право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Рачуноводство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Познавање робе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Tрговачка школа</v>
      </c>
      <c r="P38" t="str">
        <f>'подаци о школи за сведочанство'!$B$2</f>
        <v>Београду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 t="str">
        <f>'подаци о школи за сведочанство'!$B$5</f>
        <v>2016/2017.</v>
      </c>
      <c r="T38" t="str">
        <f>'подаци о школи за сведочанство'!$B$6</f>
        <v>Tрговински техничар</v>
      </c>
      <c r="U38" t="str">
        <f>'подаци о школи за сведочанство'!$B$7</f>
        <v>Трговачки техничар</v>
      </c>
      <c r="V38" t="str">
        <f>'подаци о школи за сведочанство'!$B$8</f>
        <v>Четири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Филозофија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Математика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Устав и права грађана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Национална економија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Маркетинг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Право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Рачуноводство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Познавање робе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Tрговачка школа</v>
      </c>
      <c r="P39" t="str">
        <f>'подаци о школи за сведочанство'!$B$2</f>
        <v>Београду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 t="str">
        <f>'подаци о школи за сведочанство'!$B$5</f>
        <v>2016/2017.</v>
      </c>
      <c r="T39" t="str">
        <f>'подаци о школи за сведочанство'!$B$6</f>
        <v>Tрговински техничар</v>
      </c>
      <c r="U39" t="str">
        <f>'подаци о школи за сведочанство'!$B$7</f>
        <v>Трговачки техничар</v>
      </c>
      <c r="V39" t="str">
        <f>'подаци о школи за сведочанство'!$B$8</f>
        <v>Четири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Филозофија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Математика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Устав и права грађана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Национална економија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Маркетинг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Право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Рачуноводство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Познавање робе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Tрговачка школа</v>
      </c>
      <c r="P40" t="str">
        <f>'подаци о школи за сведочанство'!$B$2</f>
        <v>Београду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 t="str">
        <f>'подаци о школи за сведочанство'!$B$5</f>
        <v>2016/2017.</v>
      </c>
      <c r="T40" t="str">
        <f>'подаци о школи за сведочанство'!$B$6</f>
        <v>Tрговински техничар</v>
      </c>
      <c r="U40" t="str">
        <f>'подаци о школи за сведочанство'!$B$7</f>
        <v>Трговачки техничар</v>
      </c>
      <c r="V40" t="str">
        <f>'подаци о школи за сведочанство'!$B$8</f>
        <v>Четири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Филозофија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Математика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Устав и права грађана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Национална економија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Маркетинг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Право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Рачуноводство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Познавање робе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Tрговачка школа</v>
      </c>
      <c r="P41" t="str">
        <f>'подаци о школи за сведочанство'!$B$2</f>
        <v>Београду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 t="str">
        <f>'подаци о школи за сведочанство'!$B$5</f>
        <v>2016/2017.</v>
      </c>
      <c r="T41" t="str">
        <f>'подаци о школи за сведочанство'!$B$6</f>
        <v>Tрговински техничар</v>
      </c>
      <c r="U41" t="str">
        <f>'подаци о школи за сведочанство'!$B$7</f>
        <v>Трговачки техничар</v>
      </c>
      <c r="V41" t="str">
        <f>'подаци о школи за сведочанство'!$B$8</f>
        <v>Четири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Филозофија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Математика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Устав и права грађана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Национална економија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Маркетинг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Право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Рачуноводство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Познавање робе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Andjela</cp:lastModifiedBy>
  <cp:lastPrinted>2012-12-26T18:23:46Z</cp:lastPrinted>
  <dcterms:created xsi:type="dcterms:W3CDTF">2006-01-07T12:28:18Z</dcterms:created>
  <dcterms:modified xsi:type="dcterms:W3CDTF">2017-05-30T14:05:41Z</dcterms:modified>
</cp:coreProperties>
</file>