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80" yWindow="300" windowWidth="18495" windowHeight="11700"/>
  </bookViews>
  <sheets>
    <sheet name="Compte PRO" sheetId="3" r:id="rId1"/>
    <sheet name="Compte Client" sheetId="4" r:id="rId2"/>
  </sheets>
  <calcPr calcId="145621"/>
</workbook>
</file>

<file path=xl/calcChain.xml><?xml version="1.0" encoding="utf-8"?>
<calcChain xmlns="http://schemas.openxmlformats.org/spreadsheetml/2006/main">
  <c r="Q114" i="3" l="1"/>
  <c r="P114" i="3"/>
  <c r="O114" i="3"/>
  <c r="N114" i="3"/>
  <c r="M114" i="3"/>
  <c r="L114" i="3"/>
  <c r="Q113" i="3"/>
  <c r="P113" i="3"/>
  <c r="O113" i="3"/>
  <c r="N113" i="3"/>
  <c r="M113" i="3"/>
  <c r="L113" i="3"/>
  <c r="Q112" i="3"/>
  <c r="P112" i="3"/>
  <c r="O112" i="3"/>
  <c r="N112" i="3"/>
  <c r="M112" i="3"/>
  <c r="L112" i="3"/>
  <c r="Q106" i="3"/>
  <c r="P106" i="3"/>
  <c r="O106" i="3"/>
  <c r="N106" i="3"/>
  <c r="M106" i="3"/>
  <c r="L106" i="3"/>
  <c r="Q105" i="3"/>
  <c r="P105" i="3"/>
  <c r="O105" i="3"/>
  <c r="N105" i="3"/>
  <c r="M105" i="3"/>
  <c r="L105" i="3"/>
  <c r="Q104" i="3"/>
  <c r="P104" i="3"/>
  <c r="O104" i="3"/>
  <c r="N104" i="3"/>
  <c r="M104" i="3"/>
  <c r="L104" i="3"/>
  <c r="Q98" i="3"/>
  <c r="Q97" i="3"/>
  <c r="Q96" i="3"/>
  <c r="P98" i="3"/>
  <c r="P97" i="3"/>
  <c r="P96" i="3"/>
  <c r="O98" i="3"/>
  <c r="O97" i="3"/>
  <c r="O96" i="3"/>
  <c r="N98" i="3"/>
  <c r="N97" i="3"/>
  <c r="N96" i="3"/>
  <c r="M98" i="3"/>
  <c r="M97" i="3"/>
  <c r="M96" i="3"/>
  <c r="L98" i="3"/>
  <c r="L97" i="3"/>
  <c r="L96" i="3"/>
  <c r="I34" i="4"/>
  <c r="I35" i="4" s="1"/>
  <c r="I36" i="4" s="1"/>
  <c r="I37" i="4" s="1"/>
  <c r="I38" i="4" s="1"/>
  <c r="I39" i="4" s="1"/>
  <c r="I40" i="4" s="1"/>
  <c r="I41" i="4" s="1"/>
  <c r="I42" i="4" s="1"/>
  <c r="I43" i="4" s="1"/>
  <c r="H43" i="4"/>
  <c r="H34" i="4"/>
  <c r="H35" i="4" s="1"/>
  <c r="H36" i="4" s="1"/>
  <c r="H37" i="4" s="1"/>
  <c r="H38" i="4" s="1"/>
  <c r="H39" i="4" s="1"/>
  <c r="H40" i="4" s="1"/>
  <c r="H41" i="4" s="1"/>
  <c r="H42" i="4" s="1"/>
  <c r="G34" i="4"/>
  <c r="G35" i="4" s="1"/>
  <c r="G36" i="4" s="1"/>
  <c r="G37" i="4" s="1"/>
  <c r="G38" i="4" s="1"/>
  <c r="G39" i="4" s="1"/>
  <c r="G40" i="4" s="1"/>
  <c r="G41" i="4" s="1"/>
  <c r="G42" i="4" s="1"/>
  <c r="G43" i="4" s="1"/>
  <c r="F34" i="4"/>
  <c r="F35" i="4"/>
  <c r="F36" i="4" s="1"/>
  <c r="F37" i="4" s="1"/>
  <c r="F38" i="4" s="1"/>
  <c r="F39" i="4" s="1"/>
  <c r="F40" i="4" s="1"/>
  <c r="F41" i="4" s="1"/>
  <c r="F42" i="4" s="1"/>
  <c r="F43" i="4" s="1"/>
  <c r="I33" i="4"/>
  <c r="H33" i="4"/>
  <c r="G33" i="4"/>
  <c r="F33" i="4"/>
  <c r="E34" i="4"/>
  <c r="E35" i="4" s="1"/>
  <c r="E36" i="4" s="1"/>
  <c r="E37" i="4" s="1"/>
  <c r="E38" i="4" s="1"/>
  <c r="E39" i="4" s="1"/>
  <c r="E40" i="4" s="1"/>
  <c r="E41" i="4" s="1"/>
  <c r="E42" i="4" s="1"/>
  <c r="E43" i="4" s="1"/>
  <c r="E33" i="4"/>
  <c r="E32" i="4"/>
  <c r="F32" i="4"/>
  <c r="G32" i="4"/>
  <c r="H32" i="4"/>
  <c r="I32" i="4"/>
  <c r="D32" i="4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Z79" i="3" l="1"/>
  <c r="Z80" i="3"/>
  <c r="Z81" i="3"/>
  <c r="Z82" i="3"/>
  <c r="Z83" i="3"/>
  <c r="Z84" i="3"/>
  <c r="Z85" i="3"/>
  <c r="Z86" i="3"/>
  <c r="Z87" i="3"/>
  <c r="Z88" i="3"/>
  <c r="Y79" i="3"/>
  <c r="Y80" i="3"/>
  <c r="Y81" i="3"/>
  <c r="Y82" i="3"/>
  <c r="Y83" i="3"/>
  <c r="Y84" i="3"/>
  <c r="Y85" i="3"/>
  <c r="Y86" i="3"/>
  <c r="Y87" i="3"/>
  <c r="Y88" i="3"/>
  <c r="X79" i="3"/>
  <c r="X80" i="3"/>
  <c r="X81" i="3"/>
  <c r="X82" i="3"/>
  <c r="X83" i="3"/>
  <c r="X84" i="3"/>
  <c r="X85" i="3"/>
  <c r="X86" i="3"/>
  <c r="X87" i="3"/>
  <c r="X88" i="3"/>
  <c r="W88" i="3"/>
  <c r="W79" i="3"/>
  <c r="W80" i="3"/>
  <c r="W81" i="3"/>
  <c r="W82" i="3"/>
  <c r="W83" i="3"/>
  <c r="W84" i="3"/>
  <c r="W85" i="3"/>
  <c r="W86" i="3"/>
  <c r="W87" i="3"/>
  <c r="V79" i="3"/>
  <c r="V80" i="3"/>
  <c r="V81" i="3"/>
  <c r="V82" i="3"/>
  <c r="V83" i="3"/>
  <c r="V84" i="3"/>
  <c r="V85" i="3"/>
  <c r="V86" i="3"/>
  <c r="V87" i="3"/>
  <c r="V88" i="3"/>
  <c r="U79" i="3"/>
  <c r="U80" i="3"/>
  <c r="U81" i="3"/>
  <c r="U82" i="3"/>
  <c r="U83" i="3"/>
  <c r="U84" i="3"/>
  <c r="U85" i="3"/>
  <c r="U86" i="3"/>
  <c r="U87" i="3"/>
  <c r="U88" i="3"/>
  <c r="U78" i="3"/>
  <c r="Z78" i="3"/>
  <c r="Y78" i="3"/>
  <c r="X78" i="3"/>
  <c r="W78" i="3"/>
  <c r="V78" i="3"/>
  <c r="X77" i="3"/>
  <c r="Y77" i="3"/>
  <c r="Z77" i="3"/>
  <c r="W77" i="3"/>
  <c r="V77" i="3"/>
  <c r="U77" i="3"/>
  <c r="M64" i="3" l="1"/>
  <c r="M53" i="3"/>
  <c r="M42" i="3"/>
  <c r="Q79" i="3"/>
  <c r="Q80" i="3"/>
  <c r="Q81" i="3"/>
  <c r="Q82" i="3"/>
  <c r="Q83" i="3"/>
  <c r="Q84" i="3"/>
  <c r="Q85" i="3"/>
  <c r="Q86" i="3"/>
  <c r="Q87" i="3"/>
  <c r="Q88" i="3"/>
  <c r="P79" i="3"/>
  <c r="P80" i="3"/>
  <c r="P81" i="3"/>
  <c r="P82" i="3"/>
  <c r="P83" i="3"/>
  <c r="P84" i="3"/>
  <c r="P85" i="3"/>
  <c r="P86" i="3"/>
  <c r="P87" i="3"/>
  <c r="P88" i="3"/>
  <c r="O79" i="3"/>
  <c r="O80" i="3"/>
  <c r="O81" i="3"/>
  <c r="O82" i="3"/>
  <c r="O83" i="3"/>
  <c r="O84" i="3"/>
  <c r="O85" i="3"/>
  <c r="O86" i="3"/>
  <c r="O87" i="3"/>
  <c r="O88" i="3"/>
  <c r="N79" i="3"/>
  <c r="N80" i="3"/>
  <c r="N81" i="3"/>
  <c r="N82" i="3"/>
  <c r="N83" i="3"/>
  <c r="N84" i="3"/>
  <c r="N85" i="3"/>
  <c r="N86" i="3"/>
  <c r="N87" i="3"/>
  <c r="N88" i="3"/>
  <c r="M79" i="3"/>
  <c r="M80" i="3"/>
  <c r="M81" i="3"/>
  <c r="M82" i="3"/>
  <c r="M83" i="3"/>
  <c r="M84" i="3"/>
  <c r="M85" i="3"/>
  <c r="M86" i="3"/>
  <c r="M87" i="3"/>
  <c r="M88" i="3"/>
  <c r="L79" i="3"/>
  <c r="L80" i="3"/>
  <c r="L81" i="3"/>
  <c r="L82" i="3"/>
  <c r="L83" i="3"/>
  <c r="L84" i="3"/>
  <c r="L85" i="3"/>
  <c r="L86" i="3"/>
  <c r="L87" i="3"/>
  <c r="L88" i="3"/>
  <c r="Q78" i="3"/>
  <c r="P78" i="3"/>
  <c r="O78" i="3"/>
  <c r="N78" i="3"/>
  <c r="M78" i="3"/>
  <c r="L78" i="3"/>
  <c r="Q77" i="3"/>
  <c r="P77" i="3"/>
  <c r="O77" i="3"/>
  <c r="N77" i="3"/>
  <c r="M77" i="3"/>
  <c r="L77" i="3"/>
  <c r="H79" i="3"/>
  <c r="H114" i="3" s="1"/>
  <c r="H80" i="3"/>
  <c r="H115" i="3" s="1"/>
  <c r="H81" i="3"/>
  <c r="H116" i="3" s="1"/>
  <c r="H82" i="3"/>
  <c r="H117" i="3" s="1"/>
  <c r="H83" i="3"/>
  <c r="H118" i="3" s="1"/>
  <c r="H84" i="3"/>
  <c r="H119" i="3" s="1"/>
  <c r="H85" i="3"/>
  <c r="H120" i="3" s="1"/>
  <c r="H86" i="3"/>
  <c r="H121" i="3" s="1"/>
  <c r="H87" i="3"/>
  <c r="H122" i="3" s="1"/>
  <c r="H88" i="3"/>
  <c r="G79" i="3"/>
  <c r="G114" i="3" s="1"/>
  <c r="G80" i="3"/>
  <c r="G115" i="3" s="1"/>
  <c r="G81" i="3"/>
  <c r="G116" i="3" s="1"/>
  <c r="G82" i="3"/>
  <c r="G117" i="3" s="1"/>
  <c r="G83" i="3"/>
  <c r="G118" i="3" s="1"/>
  <c r="G84" i="3"/>
  <c r="G119" i="3" s="1"/>
  <c r="G85" i="3"/>
  <c r="G120" i="3" s="1"/>
  <c r="G86" i="3"/>
  <c r="G121" i="3" s="1"/>
  <c r="G87" i="3"/>
  <c r="G122" i="3" s="1"/>
  <c r="G88" i="3"/>
  <c r="F79" i="3"/>
  <c r="F114" i="3" s="1"/>
  <c r="F80" i="3"/>
  <c r="F115" i="3" s="1"/>
  <c r="F81" i="3"/>
  <c r="F116" i="3" s="1"/>
  <c r="F82" i="3"/>
  <c r="F117" i="3" s="1"/>
  <c r="F83" i="3"/>
  <c r="F118" i="3" s="1"/>
  <c r="F84" i="3"/>
  <c r="F119" i="3" s="1"/>
  <c r="F85" i="3"/>
  <c r="F120" i="3" s="1"/>
  <c r="F86" i="3"/>
  <c r="F121" i="3" s="1"/>
  <c r="F87" i="3"/>
  <c r="F122" i="3" s="1"/>
  <c r="F88" i="3"/>
  <c r="E79" i="3"/>
  <c r="E114" i="3" s="1"/>
  <c r="E80" i="3"/>
  <c r="E115" i="3" s="1"/>
  <c r="E81" i="3"/>
  <c r="E116" i="3" s="1"/>
  <c r="E82" i="3"/>
  <c r="E117" i="3" s="1"/>
  <c r="E83" i="3"/>
  <c r="E118" i="3" s="1"/>
  <c r="E84" i="3"/>
  <c r="E119" i="3" s="1"/>
  <c r="E85" i="3"/>
  <c r="E120" i="3" s="1"/>
  <c r="E86" i="3"/>
  <c r="E121" i="3" s="1"/>
  <c r="E87" i="3"/>
  <c r="E122" i="3" s="1"/>
  <c r="E88" i="3"/>
  <c r="D79" i="3"/>
  <c r="D114" i="3" s="1"/>
  <c r="D80" i="3"/>
  <c r="D115" i="3" s="1"/>
  <c r="D81" i="3"/>
  <c r="D116" i="3" s="1"/>
  <c r="D82" i="3"/>
  <c r="D117" i="3" s="1"/>
  <c r="D83" i="3"/>
  <c r="D118" i="3" s="1"/>
  <c r="D84" i="3"/>
  <c r="D119" i="3" s="1"/>
  <c r="D85" i="3"/>
  <c r="D120" i="3" s="1"/>
  <c r="D86" i="3"/>
  <c r="D121" i="3" s="1"/>
  <c r="D87" i="3"/>
  <c r="D122" i="3" s="1"/>
  <c r="D88" i="3"/>
  <c r="H78" i="3"/>
  <c r="G78" i="3"/>
  <c r="F78" i="3"/>
  <c r="E78" i="3"/>
  <c r="D78" i="3"/>
  <c r="D113" i="3" s="1"/>
  <c r="C79" i="3"/>
  <c r="C80" i="3"/>
  <c r="C115" i="3" s="1"/>
  <c r="C81" i="3"/>
  <c r="C82" i="3"/>
  <c r="C83" i="3"/>
  <c r="C84" i="3"/>
  <c r="C119" i="3" s="1"/>
  <c r="C85" i="3"/>
  <c r="C120" i="3" s="1"/>
  <c r="C86" i="3"/>
  <c r="C121" i="3" s="1"/>
  <c r="C87" i="3"/>
  <c r="C88" i="3"/>
  <c r="C78" i="3"/>
  <c r="C113" i="3" s="1"/>
  <c r="D77" i="3"/>
  <c r="E77" i="3"/>
  <c r="F77" i="3"/>
  <c r="F112" i="3" s="1"/>
  <c r="G77" i="3"/>
  <c r="H77" i="3"/>
  <c r="C77" i="3"/>
  <c r="C112" i="3" s="1"/>
  <c r="M67" i="3"/>
  <c r="M66" i="3"/>
  <c r="M65" i="3"/>
  <c r="M63" i="3"/>
  <c r="M62" i="3"/>
  <c r="M61" i="3"/>
  <c r="M60" i="3"/>
  <c r="M59" i="3"/>
  <c r="M56" i="3"/>
  <c r="M55" i="3"/>
  <c r="M54" i="3"/>
  <c r="M52" i="3"/>
  <c r="M51" i="3"/>
  <c r="M50" i="3"/>
  <c r="M49" i="3"/>
  <c r="M48" i="3"/>
  <c r="M45" i="3"/>
  <c r="M44" i="3"/>
  <c r="M43" i="3"/>
  <c r="M41" i="3"/>
  <c r="M40" i="3"/>
  <c r="M39" i="3"/>
  <c r="M38" i="3"/>
  <c r="M37" i="3"/>
  <c r="F113" i="3" l="1"/>
  <c r="E112" i="3"/>
  <c r="C118" i="3"/>
  <c r="G113" i="3"/>
  <c r="G123" i="3"/>
  <c r="F123" i="3"/>
  <c r="C117" i="3"/>
  <c r="C116" i="3"/>
  <c r="D123" i="3"/>
  <c r="H123" i="3"/>
  <c r="D112" i="3"/>
  <c r="H113" i="3"/>
  <c r="C122" i="3"/>
  <c r="C114" i="3"/>
  <c r="E123" i="3"/>
  <c r="G112" i="3"/>
  <c r="E113" i="3"/>
  <c r="C123" i="3"/>
  <c r="H112" i="3"/>
  <c r="O37" i="3"/>
  <c r="O38" i="3" s="1"/>
  <c r="O59" i="3"/>
  <c r="O60" i="3" s="1"/>
  <c r="O48" i="3"/>
  <c r="O49" i="3" s="1"/>
</calcChain>
</file>

<file path=xl/sharedStrings.xml><?xml version="1.0" encoding="utf-8"?>
<sst xmlns="http://schemas.openxmlformats.org/spreadsheetml/2006/main" count="129" uniqueCount="62">
  <si>
    <t>Normal</t>
  </si>
  <si>
    <t>Prenium</t>
  </si>
  <si>
    <t>Créer un deal</t>
  </si>
  <si>
    <t>Pass Pro 1 mois (recharger)</t>
  </si>
  <si>
    <t>illimités</t>
  </si>
  <si>
    <t>Priorité visuel</t>
  </si>
  <si>
    <t>Création d'un compte (a vie)</t>
  </si>
  <si>
    <r>
      <t>La création d'un compte PRO est obligatoirement payant.
Le prix de base est</t>
    </r>
    <r>
      <rPr>
        <b/>
        <sz val="11"/>
        <color theme="1"/>
        <rFont val="Calibri"/>
        <family val="2"/>
        <scheme val="minor"/>
      </rPr>
      <t xml:space="preserve"> 29.99€</t>
    </r>
    <r>
      <rPr>
        <sz val="11"/>
        <color theme="1"/>
        <rFont val="Calibri"/>
        <family val="2"/>
        <scheme val="minor"/>
      </rPr>
      <t xml:space="preserve"> pour se créer un compte à vie.
Il est possible lors de la création d'un compte de souscrire directement 1 mois d'accès:
  -</t>
    </r>
    <r>
      <rPr>
        <b/>
        <sz val="11"/>
        <color theme="1"/>
        <rFont val="Calibri"/>
        <family val="2"/>
        <scheme val="minor"/>
      </rPr>
      <t xml:space="preserve"> Pass  standart </t>
    </r>
    <r>
      <rPr>
        <sz val="11"/>
        <color theme="1"/>
        <rFont val="Calibri"/>
        <family val="2"/>
        <scheme val="minor"/>
      </rPr>
      <t>pour 1 mois à</t>
    </r>
    <r>
      <rPr>
        <b/>
        <sz val="11"/>
        <color theme="1"/>
        <rFont val="Calibri"/>
        <family val="2"/>
        <scheme val="minor"/>
      </rPr>
      <t xml:space="preserve"> 14.99€</t>
    </r>
    <r>
      <rPr>
        <sz val="11"/>
        <color theme="1"/>
        <rFont val="Calibri"/>
        <family val="2"/>
        <scheme val="minor"/>
      </rPr>
      <t xml:space="preserve">
  - </t>
    </r>
    <r>
      <rPr>
        <b/>
        <sz val="11"/>
        <color theme="1"/>
        <rFont val="Calibri"/>
        <family val="2"/>
        <scheme val="minor"/>
      </rPr>
      <t>Pass prénium</t>
    </r>
    <r>
      <rPr>
        <sz val="11"/>
        <color theme="1"/>
        <rFont val="Calibri"/>
        <family val="2"/>
        <scheme val="minor"/>
      </rPr>
      <t xml:space="preserve"> pour 1 mois à </t>
    </r>
    <r>
      <rPr>
        <b/>
        <sz val="11"/>
        <color theme="1"/>
        <rFont val="Calibri"/>
        <family val="2"/>
        <scheme val="minor"/>
      </rPr>
      <t xml:space="preserve">29.99€ 
  - </t>
    </r>
    <r>
      <rPr>
        <sz val="11"/>
        <color theme="1"/>
        <rFont val="Calibri"/>
        <family val="2"/>
        <scheme val="minor"/>
      </rPr>
      <t xml:space="preserve">Si aucune pré-séléction: </t>
    </r>
    <r>
      <rPr>
        <b/>
        <sz val="11"/>
        <color theme="1"/>
        <rFont val="Calibri"/>
        <family val="2"/>
        <scheme val="minor"/>
      </rPr>
      <t>Pass direct</t>
    </r>
  </si>
  <si>
    <t>Direct</t>
  </si>
  <si>
    <t>Nb photos par deal</t>
  </si>
  <si>
    <t>non</t>
  </si>
  <si>
    <t>oui</t>
  </si>
  <si>
    <t>N/A</t>
  </si>
  <si>
    <t>Pack 1 * pub</t>
  </si>
  <si>
    <t>Pack 10 * images secondaires</t>
  </si>
  <si>
    <t>Pack 4 * options priorité visuel</t>
  </si>
  <si>
    <t>Exemple financement</t>
  </si>
  <si>
    <t>Total  € / mois:</t>
  </si>
  <si>
    <t>Nb création compte PRO normal</t>
  </si>
  <si>
    <t>Nb création compte PRO direct</t>
  </si>
  <si>
    <t>Nb création compte PRO prenium</t>
  </si>
  <si>
    <t>Cas début / mois</t>
  </si>
  <si>
    <t>Nb pack images</t>
  </si>
  <si>
    <t>Nb pack priorité visuel</t>
  </si>
  <si>
    <t>Nb pack pub</t>
  </si>
  <si>
    <t>Nb pass normal</t>
  </si>
  <si>
    <t>Nb pass prenium</t>
  </si>
  <si>
    <t>Nb pass direct</t>
  </si>
  <si>
    <t>Pub / mois</t>
  </si>
  <si>
    <t>Cas avancé / mois</t>
  </si>
  <si>
    <t>Cas fin / mois</t>
  </si>
  <si>
    <t>Total  € / an</t>
  </si>
  <si>
    <t>Nb Nouveau compte / mois</t>
  </si>
  <si>
    <t>Au bout de x mois</t>
  </si>
  <si>
    <t>Compte normal</t>
  </si>
  <si>
    <t>En considérant que chaque compte PRO rachète un pass chaque mois / sans options</t>
  </si>
  <si>
    <t>Compte prenium</t>
  </si>
  <si>
    <t>Compte direct</t>
  </si>
  <si>
    <t>Total</t>
  </si>
  <si>
    <t>En considérant que chaque compte direct créé 1 deals chaque mois / sans options</t>
  </si>
  <si>
    <t>Super Prenium</t>
  </si>
  <si>
    <t>Souscrire à un deal</t>
  </si>
  <si>
    <t>Souscription en avance</t>
  </si>
  <si>
    <t>Participation concours</t>
  </si>
  <si>
    <t>Souscription deal  prenium</t>
  </si>
  <si>
    <t>Non</t>
  </si>
  <si>
    <t>oui (1jour)</t>
  </si>
  <si>
    <t>La création d'un compte client est gratuit.
Il y aura au final 3 types de passe pour les clients du site. 
Au lancement de l'application, il n'y en aura que 2:
  - Le normal, entierement gratuit.
  - Le prenium, payant, mais des avantages.</t>
  </si>
  <si>
    <t>Pub</t>
  </si>
  <si>
    <t>oui (6h)</t>
  </si>
  <si>
    <r>
      <t>Il manque des options intéressantes pour justifier ce</t>
    </r>
    <r>
      <rPr>
        <b/>
        <sz val="11"/>
        <color theme="1"/>
        <rFont val="Calibri"/>
        <family val="2"/>
        <scheme val="minor"/>
      </rPr>
      <t xml:space="preserve"> pass super prenium</t>
    </r>
  </si>
  <si>
    <t>En considérant que chaque compte  rachète un pass prenium chaque mois</t>
  </si>
  <si>
    <t>Nb de deals / mois</t>
  </si>
  <si>
    <t>illimité</t>
  </si>
  <si>
    <t>Peu d'options</t>
  </si>
  <si>
    <t>Moyen d'options</t>
  </si>
  <si>
    <t>Beaucoup d'options</t>
  </si>
  <si>
    <t>Compte pro normal avec options</t>
  </si>
  <si>
    <t>au bout de 12 mois, x pass</t>
  </si>
  <si>
    <t>Compte pro prenium avec options</t>
  </si>
  <si>
    <t>Compte pro direct avec options</t>
  </si>
  <si>
    <t>Trouver de nouvelles options qui peuvent être payante, mais sans être bloquante pour les pros.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</si>
</sst>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9">
    <xf numFmtId="0" fontId="0" fillId="0" borderId="0" xfId="0"/>
    <xf numFmtId="0" fontId="0" fillId="7" borderId="1" xfId="0" applyFill="1" applyBorder="1"/>
    <xf numFmtId="0" fontId="0" fillId="8" borderId="1" xfId="0" applyFill="1" applyBorder="1"/>
    <xf numFmtId="0" fontId="0" fillId="12" borderId="1" xfId="0" applyFill="1" applyBorder="1"/>
    <xf numFmtId="0" fontId="0" fillId="0" borderId="1" xfId="0" applyBorder="1"/>
    <xf numFmtId="164" fontId="0" fillId="0" borderId="1" xfId="0" applyNumberFormat="1" applyBorder="1"/>
    <xf numFmtId="0" fontId="5" fillId="13" borderId="3" xfId="0" applyFont="1" applyFill="1" applyBorder="1"/>
    <xf numFmtId="0" fontId="0" fillId="0" borderId="1" xfId="0" applyBorder="1" applyAlignment="1"/>
    <xf numFmtId="0" fontId="0" fillId="15" borderId="1" xfId="0" applyFill="1" applyBorder="1" applyAlignment="1"/>
    <xf numFmtId="164" fontId="0" fillId="0" borderId="1" xfId="0" applyNumberFormat="1" applyBorder="1" applyAlignment="1"/>
    <xf numFmtId="0" fontId="0" fillId="0" borderId="4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164" fontId="0" fillId="0" borderId="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2" fillId="3" borderId="2" xfId="2" applyNumberFormat="1" applyBorder="1" applyAlignment="1">
      <alignment horizontal="center"/>
    </xf>
    <xf numFmtId="164" fontId="2" fillId="3" borderId="8" xfId="2" applyNumberFormat="1" applyBorder="1" applyAlignment="1">
      <alignment horizontal="center"/>
    </xf>
    <xf numFmtId="164" fontId="2" fillId="3" borderId="3" xfId="2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64" fontId="1" fillId="2" borderId="2" xfId="1" applyNumberFormat="1" applyBorder="1" applyAlignment="1">
      <alignment horizontal="center" vertical="center"/>
    </xf>
    <xf numFmtId="164" fontId="1" fillId="2" borderId="3" xfId="1" applyNumberFormat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164" fontId="1" fillId="2" borderId="4" xfId="1" applyNumberFormat="1" applyBorder="1" applyAlignment="1">
      <alignment horizontal="center"/>
    </xf>
    <xf numFmtId="164" fontId="1" fillId="2" borderId="5" xfId="1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1" xfId="2" applyBorder="1" applyAlignment="1">
      <alignment horizontal="center"/>
    </xf>
    <xf numFmtId="0" fontId="3" fillId="4" borderId="1" xfId="3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164" fontId="0" fillId="15" borderId="2" xfId="0" applyNumberFormat="1" applyFill="1" applyBorder="1" applyAlignment="1">
      <alignment horizontal="center"/>
    </xf>
    <xf numFmtId="164" fontId="0" fillId="15" borderId="3" xfId="0" applyNumberFormat="1" applyFill="1" applyBorder="1" applyAlignment="1">
      <alignment horizontal="center"/>
    </xf>
    <xf numFmtId="164" fontId="1" fillId="2" borderId="2" xfId="1" applyNumberFormat="1" applyBorder="1" applyAlignment="1">
      <alignment horizontal="center"/>
    </xf>
    <xf numFmtId="164" fontId="1" fillId="2" borderId="3" xfId="1" applyNumberFormat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14" borderId="2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3" fillId="4" borderId="2" xfId="3" applyBorder="1" applyAlignment="1">
      <alignment horizontal="center"/>
    </xf>
    <xf numFmtId="0" fontId="3" fillId="4" borderId="8" xfId="3" applyBorder="1" applyAlignment="1">
      <alignment horizontal="center"/>
    </xf>
    <xf numFmtId="0" fontId="0" fillId="16" borderId="1" xfId="0" applyFill="1" applyBorder="1" applyAlignment="1"/>
    <xf numFmtId="0" fontId="0" fillId="0" borderId="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6"/>
          <c:order val="6"/>
          <c:tx>
            <c:v>Client normal 1/ mois</c:v>
          </c:tx>
          <c:marker>
            <c:symbol val="none"/>
          </c:marker>
          <c:xVal>
            <c:strRef>
              <c:f>'Compte PRO'!$A$77:$B$88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'Compte PRO'!$C$77:$C$88</c:f>
              <c:numCache>
                <c:formatCode>#,##0.00\ "€"</c:formatCode>
                <c:ptCount val="12"/>
                <c:pt idx="0">
                  <c:v>54.980000000000004</c:v>
                </c:pt>
                <c:pt idx="1">
                  <c:v>69.97</c:v>
                </c:pt>
                <c:pt idx="2">
                  <c:v>84.960000000000008</c:v>
                </c:pt>
                <c:pt idx="3">
                  <c:v>99.95</c:v>
                </c:pt>
                <c:pt idx="4">
                  <c:v>114.94</c:v>
                </c:pt>
                <c:pt idx="5">
                  <c:v>129.93</c:v>
                </c:pt>
                <c:pt idx="6">
                  <c:v>144.92000000000002</c:v>
                </c:pt>
                <c:pt idx="7">
                  <c:v>159.91</c:v>
                </c:pt>
                <c:pt idx="8">
                  <c:v>174.9</c:v>
                </c:pt>
                <c:pt idx="9">
                  <c:v>189.89000000000001</c:v>
                </c:pt>
                <c:pt idx="10">
                  <c:v>204.88000000000002</c:v>
                </c:pt>
                <c:pt idx="11">
                  <c:v>219.87</c:v>
                </c:pt>
              </c:numCache>
            </c:numRef>
          </c:yVal>
          <c:smooth val="1"/>
        </c:ser>
        <c:ser>
          <c:idx val="7"/>
          <c:order val="7"/>
          <c:tx>
            <c:v>Client normal 2/mois</c:v>
          </c:tx>
          <c:marker>
            <c:symbol val="none"/>
          </c:marker>
          <c:xVal>
            <c:strRef>
              <c:f>'Compte PRO'!$A$77:$B$87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xVal>
          <c:yVal>
            <c:numRef>
              <c:f>'Compte PRO'!$D$77:$D$88</c:f>
              <c:numCache>
                <c:formatCode>#,##0.00\ "€"</c:formatCode>
                <c:ptCount val="12"/>
                <c:pt idx="0">
                  <c:v>109.96000000000001</c:v>
                </c:pt>
                <c:pt idx="1">
                  <c:v>139.94</c:v>
                </c:pt>
                <c:pt idx="2">
                  <c:v>169.92000000000002</c:v>
                </c:pt>
                <c:pt idx="3">
                  <c:v>199.9</c:v>
                </c:pt>
                <c:pt idx="4">
                  <c:v>229.88</c:v>
                </c:pt>
                <c:pt idx="5">
                  <c:v>259.86</c:v>
                </c:pt>
                <c:pt idx="6">
                  <c:v>289.84000000000003</c:v>
                </c:pt>
                <c:pt idx="7">
                  <c:v>319.82</c:v>
                </c:pt>
                <c:pt idx="8">
                  <c:v>349.8</c:v>
                </c:pt>
                <c:pt idx="9">
                  <c:v>379.78000000000003</c:v>
                </c:pt>
                <c:pt idx="10">
                  <c:v>409.76000000000005</c:v>
                </c:pt>
                <c:pt idx="11">
                  <c:v>439.74</c:v>
                </c:pt>
              </c:numCache>
            </c:numRef>
          </c:yVal>
          <c:smooth val="1"/>
        </c:ser>
        <c:ser>
          <c:idx val="8"/>
          <c:order val="8"/>
          <c:tx>
            <c:v>Client normal 3/mois</c:v>
          </c:tx>
          <c:marker>
            <c:symbol val="none"/>
          </c:marker>
          <c:xVal>
            <c:strRef>
              <c:f>'Compte PRO'!$A$77:$B$88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'Compte PRO'!$E$77:$E$88</c:f>
              <c:numCache>
                <c:formatCode>#,##0.00\ "€"</c:formatCode>
                <c:ptCount val="12"/>
                <c:pt idx="0">
                  <c:v>164.94</c:v>
                </c:pt>
                <c:pt idx="1">
                  <c:v>209.91</c:v>
                </c:pt>
                <c:pt idx="2">
                  <c:v>254.88</c:v>
                </c:pt>
                <c:pt idx="3">
                  <c:v>299.85000000000002</c:v>
                </c:pt>
                <c:pt idx="4">
                  <c:v>344.82</c:v>
                </c:pt>
                <c:pt idx="5">
                  <c:v>389.78999999999996</c:v>
                </c:pt>
                <c:pt idx="6">
                  <c:v>434.76</c:v>
                </c:pt>
                <c:pt idx="7">
                  <c:v>479.73</c:v>
                </c:pt>
                <c:pt idx="8">
                  <c:v>524.70000000000005</c:v>
                </c:pt>
                <c:pt idx="9">
                  <c:v>569.66999999999996</c:v>
                </c:pt>
                <c:pt idx="10">
                  <c:v>614.64</c:v>
                </c:pt>
                <c:pt idx="11">
                  <c:v>659.61</c:v>
                </c:pt>
              </c:numCache>
            </c:numRef>
          </c:yVal>
          <c:smooth val="1"/>
        </c:ser>
        <c:ser>
          <c:idx val="9"/>
          <c:order val="9"/>
          <c:tx>
            <c:v>Client normal 4/mois</c:v>
          </c:tx>
          <c:marker>
            <c:symbol val="none"/>
          </c:marker>
          <c:xVal>
            <c:strRef>
              <c:f>'Compte PRO'!$A$77:$B$88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'Compte PRO'!$F$77:$F$88</c:f>
              <c:numCache>
                <c:formatCode>#,##0.00\ "€"</c:formatCode>
                <c:ptCount val="12"/>
                <c:pt idx="0">
                  <c:v>219.92000000000002</c:v>
                </c:pt>
                <c:pt idx="1">
                  <c:v>279.88</c:v>
                </c:pt>
                <c:pt idx="2">
                  <c:v>339.84000000000003</c:v>
                </c:pt>
                <c:pt idx="3">
                  <c:v>399.8</c:v>
                </c:pt>
                <c:pt idx="4">
                  <c:v>459.76</c:v>
                </c:pt>
                <c:pt idx="5">
                  <c:v>519.72</c:v>
                </c:pt>
                <c:pt idx="6">
                  <c:v>579.68000000000006</c:v>
                </c:pt>
                <c:pt idx="7">
                  <c:v>639.64</c:v>
                </c:pt>
                <c:pt idx="8">
                  <c:v>699.6</c:v>
                </c:pt>
                <c:pt idx="9">
                  <c:v>759.56000000000006</c:v>
                </c:pt>
                <c:pt idx="10">
                  <c:v>819.5200000000001</c:v>
                </c:pt>
                <c:pt idx="11">
                  <c:v>879.48</c:v>
                </c:pt>
              </c:numCache>
            </c:numRef>
          </c:yVal>
          <c:smooth val="1"/>
        </c:ser>
        <c:ser>
          <c:idx val="10"/>
          <c:order val="10"/>
          <c:tx>
            <c:v>Client normal 5/mois</c:v>
          </c:tx>
          <c:marker>
            <c:symbol val="none"/>
          </c:marker>
          <c:xVal>
            <c:strRef>
              <c:f>'Compte PRO'!$A$77:$B$88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'Compte PRO'!$G$77:$G$88</c:f>
              <c:numCache>
                <c:formatCode>#,##0.00\ "€"</c:formatCode>
                <c:ptCount val="12"/>
                <c:pt idx="0">
                  <c:v>274.90000000000003</c:v>
                </c:pt>
                <c:pt idx="1">
                  <c:v>349.85</c:v>
                </c:pt>
                <c:pt idx="2">
                  <c:v>424.8</c:v>
                </c:pt>
                <c:pt idx="3">
                  <c:v>499.75</c:v>
                </c:pt>
                <c:pt idx="4">
                  <c:v>574.70000000000005</c:v>
                </c:pt>
                <c:pt idx="5">
                  <c:v>649.65</c:v>
                </c:pt>
                <c:pt idx="6">
                  <c:v>724.6</c:v>
                </c:pt>
                <c:pt idx="7">
                  <c:v>799.55000000000007</c:v>
                </c:pt>
                <c:pt idx="8">
                  <c:v>874.5</c:v>
                </c:pt>
                <c:pt idx="9">
                  <c:v>949.45</c:v>
                </c:pt>
                <c:pt idx="10">
                  <c:v>1024.4000000000001</c:v>
                </c:pt>
                <c:pt idx="11">
                  <c:v>1099.3499999999999</c:v>
                </c:pt>
              </c:numCache>
            </c:numRef>
          </c:yVal>
          <c:smooth val="1"/>
        </c:ser>
        <c:ser>
          <c:idx val="11"/>
          <c:order val="11"/>
          <c:tx>
            <c:v>Client normal 6/mois</c:v>
          </c:tx>
          <c:marker>
            <c:symbol val="none"/>
          </c:marker>
          <c:xVal>
            <c:strRef>
              <c:f>'Compte PRO'!$A$77:$B$88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'Compte PRO'!$H$77:$H$88</c:f>
              <c:numCache>
                <c:formatCode>#,##0.00\ "€"</c:formatCode>
                <c:ptCount val="12"/>
                <c:pt idx="0">
                  <c:v>329.88</c:v>
                </c:pt>
                <c:pt idx="1">
                  <c:v>419.82</c:v>
                </c:pt>
                <c:pt idx="2">
                  <c:v>509.76</c:v>
                </c:pt>
                <c:pt idx="3">
                  <c:v>599.70000000000005</c:v>
                </c:pt>
                <c:pt idx="4">
                  <c:v>689.64</c:v>
                </c:pt>
                <c:pt idx="5">
                  <c:v>779.57999999999993</c:v>
                </c:pt>
                <c:pt idx="6">
                  <c:v>869.52</c:v>
                </c:pt>
                <c:pt idx="7">
                  <c:v>959.46</c:v>
                </c:pt>
                <c:pt idx="8">
                  <c:v>1049.4000000000001</c:v>
                </c:pt>
                <c:pt idx="9">
                  <c:v>1139.3399999999999</c:v>
                </c:pt>
                <c:pt idx="10">
                  <c:v>1229.28</c:v>
                </c:pt>
                <c:pt idx="11">
                  <c:v>1319.22</c:v>
                </c:pt>
              </c:numCache>
            </c:numRef>
          </c:yVal>
          <c:smooth val="1"/>
        </c:ser>
        <c:ser>
          <c:idx val="0"/>
          <c:order val="0"/>
          <c:tx>
            <c:v>Client normal 1/ mois</c:v>
          </c:tx>
          <c:marker>
            <c:symbol val="none"/>
          </c:marker>
          <c:xVal>
            <c:strRef>
              <c:f>'Compte PRO'!$A$76:$B$87</c:f>
              <c:strCache>
                <c:ptCount val="12"/>
                <c:pt idx="0">
                  <c:v>Au bout de x mois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xVal>
          <c:yVal>
            <c:numRef>
              <c:f>'Compte PRO'!$C$77:$C$88</c:f>
              <c:numCache>
                <c:formatCode>#,##0.00\ "€"</c:formatCode>
                <c:ptCount val="12"/>
                <c:pt idx="0">
                  <c:v>54.980000000000004</c:v>
                </c:pt>
                <c:pt idx="1">
                  <c:v>69.97</c:v>
                </c:pt>
                <c:pt idx="2">
                  <c:v>84.960000000000008</c:v>
                </c:pt>
                <c:pt idx="3">
                  <c:v>99.95</c:v>
                </c:pt>
                <c:pt idx="4">
                  <c:v>114.94</c:v>
                </c:pt>
                <c:pt idx="5">
                  <c:v>129.93</c:v>
                </c:pt>
                <c:pt idx="6">
                  <c:v>144.92000000000002</c:v>
                </c:pt>
                <c:pt idx="7">
                  <c:v>159.91</c:v>
                </c:pt>
                <c:pt idx="8">
                  <c:v>174.9</c:v>
                </c:pt>
                <c:pt idx="9">
                  <c:v>189.89000000000001</c:v>
                </c:pt>
                <c:pt idx="10">
                  <c:v>204.88000000000002</c:v>
                </c:pt>
                <c:pt idx="11">
                  <c:v>219.87</c:v>
                </c:pt>
              </c:numCache>
            </c:numRef>
          </c:yVal>
          <c:smooth val="1"/>
        </c:ser>
        <c:ser>
          <c:idx val="1"/>
          <c:order val="1"/>
          <c:tx>
            <c:v>Client normal 2/mois</c:v>
          </c:tx>
          <c:marker>
            <c:symbol val="none"/>
          </c:marker>
          <c:xVal>
            <c:strRef>
              <c:f>'Compte PRO'!$A$76:$B$86</c:f>
              <c:strCache>
                <c:ptCount val="11"/>
                <c:pt idx="0">
                  <c:v>Au bout de x mois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xVal>
          <c:yVal>
            <c:numRef>
              <c:f>'Compte PRO'!$D$77:$D$88</c:f>
              <c:numCache>
                <c:formatCode>#,##0.00\ "€"</c:formatCode>
                <c:ptCount val="12"/>
                <c:pt idx="0">
                  <c:v>109.96000000000001</c:v>
                </c:pt>
                <c:pt idx="1">
                  <c:v>139.94</c:v>
                </c:pt>
                <c:pt idx="2">
                  <c:v>169.92000000000002</c:v>
                </c:pt>
                <c:pt idx="3">
                  <c:v>199.9</c:v>
                </c:pt>
                <c:pt idx="4">
                  <c:v>229.88</c:v>
                </c:pt>
                <c:pt idx="5">
                  <c:v>259.86</c:v>
                </c:pt>
                <c:pt idx="6">
                  <c:v>289.84000000000003</c:v>
                </c:pt>
                <c:pt idx="7">
                  <c:v>319.82</c:v>
                </c:pt>
                <c:pt idx="8">
                  <c:v>349.8</c:v>
                </c:pt>
                <c:pt idx="9">
                  <c:v>379.78000000000003</c:v>
                </c:pt>
                <c:pt idx="10">
                  <c:v>409.76000000000005</c:v>
                </c:pt>
                <c:pt idx="11">
                  <c:v>439.74</c:v>
                </c:pt>
              </c:numCache>
            </c:numRef>
          </c:yVal>
          <c:smooth val="1"/>
        </c:ser>
        <c:ser>
          <c:idx val="2"/>
          <c:order val="2"/>
          <c:tx>
            <c:v>Client normal 3/mois</c:v>
          </c:tx>
          <c:marker>
            <c:symbol val="none"/>
          </c:marker>
          <c:xVal>
            <c:strRef>
              <c:f>'Compte PRO'!$A$76:$B$87</c:f>
              <c:strCache>
                <c:ptCount val="12"/>
                <c:pt idx="0">
                  <c:v>Au bout de x mois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xVal>
          <c:yVal>
            <c:numRef>
              <c:f>'Compte PRO'!$E$77:$E$88</c:f>
              <c:numCache>
                <c:formatCode>#,##0.00\ "€"</c:formatCode>
                <c:ptCount val="12"/>
                <c:pt idx="0">
                  <c:v>164.94</c:v>
                </c:pt>
                <c:pt idx="1">
                  <c:v>209.91</c:v>
                </c:pt>
                <c:pt idx="2">
                  <c:v>254.88</c:v>
                </c:pt>
                <c:pt idx="3">
                  <c:v>299.85000000000002</c:v>
                </c:pt>
                <c:pt idx="4">
                  <c:v>344.82</c:v>
                </c:pt>
                <c:pt idx="5">
                  <c:v>389.78999999999996</c:v>
                </c:pt>
                <c:pt idx="6">
                  <c:v>434.76</c:v>
                </c:pt>
                <c:pt idx="7">
                  <c:v>479.73</c:v>
                </c:pt>
                <c:pt idx="8">
                  <c:v>524.70000000000005</c:v>
                </c:pt>
                <c:pt idx="9">
                  <c:v>569.66999999999996</c:v>
                </c:pt>
                <c:pt idx="10">
                  <c:v>614.64</c:v>
                </c:pt>
                <c:pt idx="11">
                  <c:v>659.61</c:v>
                </c:pt>
              </c:numCache>
            </c:numRef>
          </c:yVal>
          <c:smooth val="1"/>
        </c:ser>
        <c:ser>
          <c:idx val="3"/>
          <c:order val="3"/>
          <c:tx>
            <c:v>Client normal 4/mois</c:v>
          </c:tx>
          <c:marker>
            <c:symbol val="none"/>
          </c:marker>
          <c:xVal>
            <c:strRef>
              <c:f>'Compte PRO'!$A$76:$B$87</c:f>
              <c:strCache>
                <c:ptCount val="12"/>
                <c:pt idx="0">
                  <c:v>Au bout de x mois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xVal>
          <c:yVal>
            <c:numRef>
              <c:f>'Compte PRO'!$F$77:$F$88</c:f>
              <c:numCache>
                <c:formatCode>#,##0.00\ "€"</c:formatCode>
                <c:ptCount val="12"/>
                <c:pt idx="0">
                  <c:v>219.92000000000002</c:v>
                </c:pt>
                <c:pt idx="1">
                  <c:v>279.88</c:v>
                </c:pt>
                <c:pt idx="2">
                  <c:v>339.84000000000003</c:v>
                </c:pt>
                <c:pt idx="3">
                  <c:v>399.8</c:v>
                </c:pt>
                <c:pt idx="4">
                  <c:v>459.76</c:v>
                </c:pt>
                <c:pt idx="5">
                  <c:v>519.72</c:v>
                </c:pt>
                <c:pt idx="6">
                  <c:v>579.68000000000006</c:v>
                </c:pt>
                <c:pt idx="7">
                  <c:v>639.64</c:v>
                </c:pt>
                <c:pt idx="8">
                  <c:v>699.6</c:v>
                </c:pt>
                <c:pt idx="9">
                  <c:v>759.56000000000006</c:v>
                </c:pt>
                <c:pt idx="10">
                  <c:v>819.5200000000001</c:v>
                </c:pt>
                <c:pt idx="11">
                  <c:v>879.48</c:v>
                </c:pt>
              </c:numCache>
            </c:numRef>
          </c:yVal>
          <c:smooth val="1"/>
        </c:ser>
        <c:ser>
          <c:idx val="4"/>
          <c:order val="4"/>
          <c:tx>
            <c:v>Client normal 5/mois</c:v>
          </c:tx>
          <c:marker>
            <c:symbol val="none"/>
          </c:marker>
          <c:xVal>
            <c:strRef>
              <c:f>'Compte PRO'!$A$76:$B$87</c:f>
              <c:strCache>
                <c:ptCount val="12"/>
                <c:pt idx="0">
                  <c:v>Au bout de x mois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xVal>
          <c:yVal>
            <c:numRef>
              <c:f>'Compte PRO'!$G$77:$G$88</c:f>
              <c:numCache>
                <c:formatCode>#,##0.00\ "€"</c:formatCode>
                <c:ptCount val="12"/>
                <c:pt idx="0">
                  <c:v>274.90000000000003</c:v>
                </c:pt>
                <c:pt idx="1">
                  <c:v>349.85</c:v>
                </c:pt>
                <c:pt idx="2">
                  <c:v>424.8</c:v>
                </c:pt>
                <c:pt idx="3">
                  <c:v>499.75</c:v>
                </c:pt>
                <c:pt idx="4">
                  <c:v>574.70000000000005</c:v>
                </c:pt>
                <c:pt idx="5">
                  <c:v>649.65</c:v>
                </c:pt>
                <c:pt idx="6">
                  <c:v>724.6</c:v>
                </c:pt>
                <c:pt idx="7">
                  <c:v>799.55000000000007</c:v>
                </c:pt>
                <c:pt idx="8">
                  <c:v>874.5</c:v>
                </c:pt>
                <c:pt idx="9">
                  <c:v>949.45</c:v>
                </c:pt>
                <c:pt idx="10">
                  <c:v>1024.4000000000001</c:v>
                </c:pt>
                <c:pt idx="11">
                  <c:v>1099.3499999999999</c:v>
                </c:pt>
              </c:numCache>
            </c:numRef>
          </c:yVal>
          <c:smooth val="1"/>
        </c:ser>
        <c:ser>
          <c:idx val="5"/>
          <c:order val="5"/>
          <c:tx>
            <c:v>Client normal 6/mois</c:v>
          </c:tx>
          <c:marker>
            <c:symbol val="none"/>
          </c:marker>
          <c:xVal>
            <c:strRef>
              <c:f>'Compte PRO'!$A$76:$B$87</c:f>
              <c:strCache>
                <c:ptCount val="12"/>
                <c:pt idx="0">
                  <c:v>Au bout de x mois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xVal>
          <c:yVal>
            <c:numRef>
              <c:f>'Compte PRO'!$H$77:$H$88</c:f>
              <c:numCache>
                <c:formatCode>#,##0.00\ "€"</c:formatCode>
                <c:ptCount val="12"/>
                <c:pt idx="0">
                  <c:v>329.88</c:v>
                </c:pt>
                <c:pt idx="1">
                  <c:v>419.82</c:v>
                </c:pt>
                <c:pt idx="2">
                  <c:v>509.76</c:v>
                </c:pt>
                <c:pt idx="3">
                  <c:v>599.70000000000005</c:v>
                </c:pt>
                <c:pt idx="4">
                  <c:v>689.64</c:v>
                </c:pt>
                <c:pt idx="5">
                  <c:v>779.57999999999993</c:v>
                </c:pt>
                <c:pt idx="6">
                  <c:v>869.52</c:v>
                </c:pt>
                <c:pt idx="7">
                  <c:v>959.46</c:v>
                </c:pt>
                <c:pt idx="8">
                  <c:v>1049.4000000000001</c:v>
                </c:pt>
                <c:pt idx="9">
                  <c:v>1139.3399999999999</c:v>
                </c:pt>
                <c:pt idx="10">
                  <c:v>1229.28</c:v>
                </c:pt>
                <c:pt idx="11">
                  <c:v>1319.22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63200"/>
        <c:axId val="69163776"/>
      </c:scatterChart>
      <c:valAx>
        <c:axId val="69163200"/>
        <c:scaling>
          <c:orientation val="minMax"/>
        </c:scaling>
        <c:delete val="0"/>
        <c:axPos val="b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69163776"/>
        <c:crosses val="autoZero"/>
        <c:crossBetween val="midCat"/>
      </c:valAx>
      <c:valAx>
        <c:axId val="69163776"/>
        <c:scaling>
          <c:orientation val="minMax"/>
        </c:scaling>
        <c:delete val="0"/>
        <c:axPos val="l"/>
        <c:minorGridlines/>
        <c:numFmt formatCode="#,##0.00\ &quot;€&quot;" sourceLinked="1"/>
        <c:majorTickMark val="out"/>
        <c:minorTickMark val="none"/>
        <c:tickLblPos val="nextTo"/>
        <c:crossAx val="6916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 w="15875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66675</xdr:colOff>
      <xdr:row>21</xdr:row>
      <xdr:rowOff>123288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77025" cy="41237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19051</xdr:colOff>
      <xdr:row>21</xdr:row>
      <xdr:rowOff>142875</xdr:rowOff>
    </xdr:from>
    <xdr:to>
      <xdr:col>8</xdr:col>
      <xdr:colOff>63489</xdr:colOff>
      <xdr:row>43</xdr:row>
      <xdr:rowOff>95251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1" y="4143375"/>
          <a:ext cx="6654788" cy="41433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1</xdr:colOff>
      <xdr:row>88</xdr:row>
      <xdr:rowOff>42861</xdr:rowOff>
    </xdr:from>
    <xdr:to>
      <xdr:col>8</xdr:col>
      <xdr:colOff>38101</xdr:colOff>
      <xdr:row>105</xdr:row>
      <xdr:rowOff>114300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357188</xdr:colOff>
      <xdr:row>23</xdr:row>
      <xdr:rowOff>14288</xdr:rowOff>
    </xdr:from>
    <xdr:to>
      <xdr:col>19</xdr:col>
      <xdr:colOff>319088</xdr:colOff>
      <xdr:row>28</xdr:row>
      <xdr:rowOff>100013</xdr:rowOff>
    </xdr:to>
    <xdr:sp macro="" textlink="">
      <xdr:nvSpPr>
        <xdr:cNvPr id="5" name="Flèche vers le bas 4"/>
        <xdr:cNvSpPr/>
      </xdr:nvSpPr>
      <xdr:spPr>
        <a:xfrm rot="5400000">
          <a:off x="15563850" y="4171951"/>
          <a:ext cx="1038225" cy="1485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10</xdr:row>
      <xdr:rowOff>66675</xdr:rowOff>
    </xdr:from>
    <xdr:to>
      <xdr:col>7</xdr:col>
      <xdr:colOff>457200</xdr:colOff>
      <xdr:row>18</xdr:row>
      <xdr:rowOff>28575</xdr:rowOff>
    </xdr:to>
    <xdr:sp macro="" textlink="">
      <xdr:nvSpPr>
        <xdr:cNvPr id="2" name="Flèche vers le bas 1"/>
        <xdr:cNvSpPr/>
      </xdr:nvSpPr>
      <xdr:spPr>
        <a:xfrm rot="10800000">
          <a:off x="6981825" y="1971675"/>
          <a:ext cx="1038225" cy="1485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23"/>
  <sheetViews>
    <sheetView tabSelected="1" topLeftCell="F6" workbookViewId="0">
      <selection activeCell="U24" sqref="U24:X31"/>
    </sheetView>
  </sheetViews>
  <sheetFormatPr baseColWidth="10" defaultRowHeight="15" x14ac:dyDescent="0.25"/>
  <cols>
    <col min="1" max="1" width="14.7109375" customWidth="1"/>
    <col min="3" max="3" width="15" customWidth="1"/>
    <col min="4" max="4" width="12.28515625" customWidth="1"/>
    <col min="10" max="10" width="7.140625" customWidth="1"/>
    <col min="11" max="11" width="31.7109375" customWidth="1"/>
    <col min="13" max="13" width="13" customWidth="1"/>
    <col min="14" max="14" width="14.5703125" customWidth="1"/>
    <col min="15" max="15" width="13.42578125" customWidth="1"/>
  </cols>
  <sheetData>
    <row r="2" spans="11:15" x14ac:dyDescent="0.25">
      <c r="L2" s="22" t="s">
        <v>0</v>
      </c>
      <c r="M2" s="22"/>
      <c r="N2" s="23" t="s">
        <v>1</v>
      </c>
      <c r="O2" s="23"/>
    </row>
    <row r="3" spans="11:15" x14ac:dyDescent="0.25">
      <c r="K3" s="2" t="s">
        <v>3</v>
      </c>
      <c r="L3" s="19">
        <v>14.99</v>
      </c>
      <c r="M3" s="21"/>
      <c r="N3" s="19">
        <v>29.99</v>
      </c>
      <c r="O3" s="21"/>
    </row>
    <row r="4" spans="11:15" x14ac:dyDescent="0.25">
      <c r="K4" s="2" t="s">
        <v>6</v>
      </c>
      <c r="L4" s="19">
        <v>29.99</v>
      </c>
      <c r="M4" s="20"/>
      <c r="N4" s="20"/>
      <c r="O4" s="21"/>
    </row>
    <row r="6" spans="11:15" x14ac:dyDescent="0.25">
      <c r="K6" s="10" t="s">
        <v>7</v>
      </c>
      <c r="L6" s="11"/>
      <c r="M6" s="11"/>
      <c r="N6" s="11"/>
      <c r="O6" s="12"/>
    </row>
    <row r="7" spans="11:15" x14ac:dyDescent="0.25">
      <c r="K7" s="13"/>
      <c r="L7" s="14"/>
      <c r="M7" s="14"/>
      <c r="N7" s="14"/>
      <c r="O7" s="15"/>
    </row>
    <row r="8" spans="11:15" x14ac:dyDescent="0.25">
      <c r="K8" s="13"/>
      <c r="L8" s="14"/>
      <c r="M8" s="14"/>
      <c r="N8" s="14"/>
      <c r="O8" s="15"/>
    </row>
    <row r="9" spans="11:15" x14ac:dyDescent="0.25">
      <c r="K9" s="13"/>
      <c r="L9" s="14"/>
      <c r="M9" s="14"/>
      <c r="N9" s="14"/>
      <c r="O9" s="15"/>
    </row>
    <row r="10" spans="11:15" x14ac:dyDescent="0.25">
      <c r="K10" s="13"/>
      <c r="L10" s="14"/>
      <c r="M10" s="14"/>
      <c r="N10" s="14"/>
      <c r="O10" s="15"/>
    </row>
    <row r="11" spans="11:15" x14ac:dyDescent="0.25">
      <c r="K11" s="13"/>
      <c r="L11" s="14"/>
      <c r="M11" s="14"/>
      <c r="N11" s="14"/>
      <c r="O11" s="15"/>
    </row>
    <row r="12" spans="11:15" x14ac:dyDescent="0.25">
      <c r="K12" s="13"/>
      <c r="L12" s="14"/>
      <c r="M12" s="14"/>
      <c r="N12" s="14"/>
      <c r="O12" s="15"/>
    </row>
    <row r="13" spans="11:15" x14ac:dyDescent="0.25">
      <c r="K13" s="13"/>
      <c r="L13" s="14"/>
      <c r="M13" s="14"/>
      <c r="N13" s="14"/>
      <c r="O13" s="15"/>
    </row>
    <row r="14" spans="11:15" x14ac:dyDescent="0.25">
      <c r="K14" s="13"/>
      <c r="L14" s="14"/>
      <c r="M14" s="14"/>
      <c r="N14" s="14"/>
      <c r="O14" s="15"/>
    </row>
    <row r="15" spans="11:15" x14ac:dyDescent="0.25">
      <c r="K15" s="13"/>
      <c r="L15" s="14"/>
      <c r="M15" s="14"/>
      <c r="N15" s="14"/>
      <c r="O15" s="15"/>
    </row>
    <row r="16" spans="11:15" x14ac:dyDescent="0.25">
      <c r="K16" s="13"/>
      <c r="L16" s="14"/>
      <c r="M16" s="14"/>
      <c r="N16" s="14"/>
      <c r="O16" s="15"/>
    </row>
    <row r="17" spans="11:24" x14ac:dyDescent="0.25">
      <c r="K17" s="13"/>
      <c r="L17" s="14"/>
      <c r="M17" s="14"/>
      <c r="N17" s="14"/>
      <c r="O17" s="15"/>
    </row>
    <row r="18" spans="11:24" x14ac:dyDescent="0.25">
      <c r="K18" s="16"/>
      <c r="L18" s="17"/>
      <c r="M18" s="17"/>
      <c r="N18" s="17"/>
      <c r="O18" s="18"/>
    </row>
    <row r="22" spans="11:24" x14ac:dyDescent="0.25">
      <c r="L22" s="31" t="s">
        <v>0</v>
      </c>
      <c r="M22" s="32"/>
      <c r="N22" s="33" t="s">
        <v>1</v>
      </c>
      <c r="O22" s="34"/>
      <c r="P22" s="35" t="s">
        <v>8</v>
      </c>
      <c r="Q22" s="35"/>
    </row>
    <row r="23" spans="11:24" x14ac:dyDescent="0.25">
      <c r="K23" s="2" t="s">
        <v>6</v>
      </c>
      <c r="L23" s="24">
        <v>39.99</v>
      </c>
      <c r="M23" s="25"/>
      <c r="N23" s="25"/>
      <c r="O23" s="25"/>
      <c r="P23" s="25"/>
      <c r="Q23" s="26"/>
    </row>
    <row r="24" spans="11:24" x14ac:dyDescent="0.25">
      <c r="K24" s="2" t="s">
        <v>3</v>
      </c>
      <c r="L24" s="41">
        <v>14.99</v>
      </c>
      <c r="M24" s="42"/>
      <c r="N24" s="41">
        <v>29.99</v>
      </c>
      <c r="O24" s="42"/>
      <c r="P24" s="36">
        <v>0</v>
      </c>
      <c r="Q24" s="37"/>
      <c r="U24" s="10" t="s">
        <v>61</v>
      </c>
      <c r="V24" s="76"/>
      <c r="W24" s="76"/>
      <c r="X24" s="65"/>
    </row>
    <row r="25" spans="11:24" x14ac:dyDescent="0.25">
      <c r="K25" s="2" t="s">
        <v>2</v>
      </c>
      <c r="L25" s="50">
        <v>0</v>
      </c>
      <c r="M25" s="50"/>
      <c r="N25" s="50">
        <v>0</v>
      </c>
      <c r="O25" s="50"/>
      <c r="P25" s="50">
        <v>6.99</v>
      </c>
      <c r="Q25" s="50"/>
      <c r="U25" s="66"/>
      <c r="V25" s="77"/>
      <c r="W25" s="77"/>
      <c r="X25" s="67"/>
    </row>
    <row r="26" spans="11:24" x14ac:dyDescent="0.25">
      <c r="K26" s="2" t="s">
        <v>28</v>
      </c>
      <c r="L26" s="29">
        <v>0</v>
      </c>
      <c r="M26" s="30"/>
      <c r="N26" s="29">
        <v>2</v>
      </c>
      <c r="O26" s="30"/>
      <c r="P26" s="29">
        <v>0</v>
      </c>
      <c r="Q26" s="30"/>
      <c r="U26" s="66"/>
      <c r="V26" s="77"/>
      <c r="W26" s="77"/>
      <c r="X26" s="67"/>
    </row>
    <row r="27" spans="11:24" x14ac:dyDescent="0.25">
      <c r="K27" s="2" t="s">
        <v>9</v>
      </c>
      <c r="L27" s="29">
        <v>1</v>
      </c>
      <c r="M27" s="30"/>
      <c r="N27" s="29" t="s">
        <v>4</v>
      </c>
      <c r="O27" s="30"/>
      <c r="P27" s="29">
        <v>1</v>
      </c>
      <c r="Q27" s="30"/>
      <c r="U27" s="66"/>
      <c r="V27" s="77"/>
      <c r="W27" s="77"/>
      <c r="X27" s="67"/>
    </row>
    <row r="28" spans="11:24" x14ac:dyDescent="0.25">
      <c r="K28" s="2" t="s">
        <v>5</v>
      </c>
      <c r="L28" s="43" t="s">
        <v>10</v>
      </c>
      <c r="M28" s="44"/>
      <c r="N28" s="43" t="s">
        <v>11</v>
      </c>
      <c r="O28" s="44"/>
      <c r="P28" s="43" t="s">
        <v>10</v>
      </c>
      <c r="Q28" s="44"/>
      <c r="U28" s="66"/>
      <c r="V28" s="77"/>
      <c r="W28" s="77"/>
      <c r="X28" s="67"/>
    </row>
    <row r="29" spans="11:24" x14ac:dyDescent="0.25">
      <c r="K29" s="2" t="s">
        <v>14</v>
      </c>
      <c r="L29" s="27">
        <v>2.4900000000000002</v>
      </c>
      <c r="M29" s="27"/>
      <c r="N29" s="28" t="s">
        <v>12</v>
      </c>
      <c r="O29" s="28"/>
      <c r="P29" s="27">
        <v>2.4900000000000002</v>
      </c>
      <c r="Q29" s="27"/>
      <c r="U29" s="66"/>
      <c r="V29" s="77"/>
      <c r="W29" s="77"/>
      <c r="X29" s="67"/>
    </row>
    <row r="30" spans="11:24" x14ac:dyDescent="0.25">
      <c r="K30" s="2" t="s">
        <v>13</v>
      </c>
      <c r="L30" s="27">
        <v>6.99</v>
      </c>
      <c r="M30" s="27"/>
      <c r="N30" s="27">
        <v>6.99</v>
      </c>
      <c r="O30" s="27"/>
      <c r="P30" s="27">
        <v>6.99</v>
      </c>
      <c r="Q30" s="27"/>
      <c r="U30" s="66"/>
      <c r="V30" s="77"/>
      <c r="W30" s="77"/>
      <c r="X30" s="67"/>
    </row>
    <row r="31" spans="11:24" x14ac:dyDescent="0.25">
      <c r="K31" s="2" t="s">
        <v>15</v>
      </c>
      <c r="L31" s="27">
        <v>2.99</v>
      </c>
      <c r="M31" s="27"/>
      <c r="N31" s="28" t="s">
        <v>12</v>
      </c>
      <c r="O31" s="28"/>
      <c r="P31" s="27">
        <v>2.99</v>
      </c>
      <c r="Q31" s="27"/>
      <c r="U31" s="68"/>
      <c r="V31" s="78"/>
      <c r="W31" s="78"/>
      <c r="X31" s="69"/>
    </row>
    <row r="35" spans="11:15" x14ac:dyDescent="0.25">
      <c r="K35" s="38" t="s">
        <v>16</v>
      </c>
      <c r="L35" s="38"/>
      <c r="M35" s="38"/>
      <c r="N35" s="38"/>
      <c r="O35" s="39"/>
    </row>
    <row r="36" spans="11:15" x14ac:dyDescent="0.25">
      <c r="K36" s="40" t="s">
        <v>21</v>
      </c>
      <c r="L36" s="40"/>
      <c r="M36" s="40"/>
      <c r="N36" s="40"/>
      <c r="O36" s="40"/>
    </row>
    <row r="37" spans="11:15" x14ac:dyDescent="0.25">
      <c r="K37" s="3" t="s">
        <v>18</v>
      </c>
      <c r="L37" s="4">
        <v>6</v>
      </c>
      <c r="M37" s="5">
        <f>L37 * $L$23</f>
        <v>239.94</v>
      </c>
      <c r="N37" s="6" t="s">
        <v>17</v>
      </c>
      <c r="O37" s="5">
        <f>SUM(M37:M45)</f>
        <v>959.56999999999994</v>
      </c>
    </row>
    <row r="38" spans="11:15" x14ac:dyDescent="0.25">
      <c r="K38" s="1" t="s">
        <v>20</v>
      </c>
      <c r="L38" s="4">
        <v>4</v>
      </c>
      <c r="M38" s="5">
        <f>L38*$L$23</f>
        <v>159.96</v>
      </c>
      <c r="N38" s="6" t="s">
        <v>31</v>
      </c>
      <c r="O38" s="5">
        <f>O37*12</f>
        <v>11514.84</v>
      </c>
    </row>
    <row r="39" spans="11:15" x14ac:dyDescent="0.25">
      <c r="K39" s="3" t="s">
        <v>19</v>
      </c>
      <c r="L39" s="4">
        <v>2</v>
      </c>
      <c r="M39" s="5">
        <f>L39*$L$23</f>
        <v>79.98</v>
      </c>
    </row>
    <row r="40" spans="11:15" x14ac:dyDescent="0.25">
      <c r="K40" s="1" t="s">
        <v>25</v>
      </c>
      <c r="L40" s="4">
        <v>12</v>
      </c>
      <c r="M40" s="5">
        <f>L40*$L$24</f>
        <v>179.88</v>
      </c>
    </row>
    <row r="41" spans="11:15" x14ac:dyDescent="0.25">
      <c r="K41" s="3" t="s">
        <v>26</v>
      </c>
      <c r="L41" s="4">
        <v>8</v>
      </c>
      <c r="M41" s="5">
        <f>L41*$N$24</f>
        <v>239.92</v>
      </c>
    </row>
    <row r="42" spans="11:15" x14ac:dyDescent="0.25">
      <c r="K42" s="1" t="s">
        <v>27</v>
      </c>
      <c r="L42" s="4">
        <v>6</v>
      </c>
      <c r="M42" s="5">
        <f>L42*$P$25</f>
        <v>41.94</v>
      </c>
    </row>
    <row r="43" spans="11:15" x14ac:dyDescent="0.25">
      <c r="K43" s="3" t="s">
        <v>22</v>
      </c>
      <c r="L43" s="4">
        <v>2</v>
      </c>
      <c r="M43" s="5">
        <f>L43*$L$29</f>
        <v>4.9800000000000004</v>
      </c>
    </row>
    <row r="44" spans="11:15" x14ac:dyDescent="0.25">
      <c r="K44" s="1" t="s">
        <v>24</v>
      </c>
      <c r="L44" s="4">
        <v>1</v>
      </c>
      <c r="M44" s="5">
        <f>L44*$L$30</f>
        <v>6.99</v>
      </c>
    </row>
    <row r="45" spans="11:15" x14ac:dyDescent="0.25">
      <c r="K45" s="3" t="s">
        <v>23</v>
      </c>
      <c r="L45" s="4">
        <v>2</v>
      </c>
      <c r="M45" s="5">
        <f>L31*$L$45</f>
        <v>5.98</v>
      </c>
    </row>
    <row r="47" spans="11:15" x14ac:dyDescent="0.25">
      <c r="K47" s="40" t="s">
        <v>29</v>
      </c>
      <c r="L47" s="40"/>
      <c r="M47" s="40"/>
      <c r="N47" s="40"/>
      <c r="O47" s="40"/>
    </row>
    <row r="48" spans="11:15" x14ac:dyDescent="0.25">
      <c r="K48" s="3" t="s">
        <v>18</v>
      </c>
      <c r="L48" s="4">
        <v>8</v>
      </c>
      <c r="M48" s="5">
        <f>L48 * $L$23</f>
        <v>319.92</v>
      </c>
      <c r="N48" s="6" t="s">
        <v>17</v>
      </c>
      <c r="O48" s="5">
        <f>SUM(M48:M56)</f>
        <v>2154.96</v>
      </c>
    </row>
    <row r="49" spans="11:15" x14ac:dyDescent="0.25">
      <c r="K49" s="1" t="s">
        <v>20</v>
      </c>
      <c r="L49" s="4">
        <v>6</v>
      </c>
      <c r="M49" s="5">
        <f>L49*$L$23</f>
        <v>239.94</v>
      </c>
      <c r="N49" s="6" t="s">
        <v>31</v>
      </c>
      <c r="O49" s="5">
        <f>O48*12</f>
        <v>25859.52</v>
      </c>
    </row>
    <row r="50" spans="11:15" x14ac:dyDescent="0.25">
      <c r="K50" s="3" t="s">
        <v>19</v>
      </c>
      <c r="L50" s="4">
        <v>4</v>
      </c>
      <c r="M50" s="5">
        <f>L50*$L$23</f>
        <v>159.96</v>
      </c>
    </row>
    <row r="51" spans="11:15" x14ac:dyDescent="0.25">
      <c r="K51" s="1" t="s">
        <v>25</v>
      </c>
      <c r="L51" s="4">
        <v>36</v>
      </c>
      <c r="M51" s="5">
        <f>L51*$L$24</f>
        <v>539.64</v>
      </c>
    </row>
    <row r="52" spans="11:15" x14ac:dyDescent="0.25">
      <c r="K52" s="3" t="s">
        <v>26</v>
      </c>
      <c r="L52" s="4">
        <v>24</v>
      </c>
      <c r="M52" s="5">
        <f>L52*$N$24</f>
        <v>719.76</v>
      </c>
    </row>
    <row r="53" spans="11:15" x14ac:dyDescent="0.25">
      <c r="K53" s="1" t="s">
        <v>27</v>
      </c>
      <c r="L53" s="4">
        <v>16</v>
      </c>
      <c r="M53" s="5">
        <f>L53*$P$25</f>
        <v>111.84</v>
      </c>
    </row>
    <row r="54" spans="11:15" x14ac:dyDescent="0.25">
      <c r="K54" s="3" t="s">
        <v>22</v>
      </c>
      <c r="L54" s="4">
        <v>4</v>
      </c>
      <c r="M54" s="5">
        <f>L54*$L$29</f>
        <v>9.9600000000000009</v>
      </c>
    </row>
    <row r="55" spans="11:15" x14ac:dyDescent="0.25">
      <c r="K55" s="1" t="s">
        <v>24</v>
      </c>
      <c r="L55" s="4">
        <v>6</v>
      </c>
      <c r="M55" s="5">
        <f>L55*$L$30</f>
        <v>41.94</v>
      </c>
    </row>
    <row r="56" spans="11:15" x14ac:dyDescent="0.25">
      <c r="K56" s="3" t="s">
        <v>23</v>
      </c>
      <c r="L56" s="4">
        <v>8</v>
      </c>
      <c r="M56" s="5">
        <f>L42*$L$45</f>
        <v>12</v>
      </c>
    </row>
    <row r="58" spans="11:15" x14ac:dyDescent="0.25">
      <c r="K58" s="40" t="s">
        <v>30</v>
      </c>
      <c r="L58" s="40"/>
      <c r="M58" s="40"/>
      <c r="N58" s="40"/>
      <c r="O58" s="40"/>
    </row>
    <row r="59" spans="11:15" x14ac:dyDescent="0.25">
      <c r="K59" s="3" t="s">
        <v>18</v>
      </c>
      <c r="L59" s="4">
        <v>10</v>
      </c>
      <c r="M59" s="5">
        <f>L59 * $L$23</f>
        <v>399.90000000000003</v>
      </c>
      <c r="N59" s="6" t="s">
        <v>17</v>
      </c>
      <c r="O59" s="5">
        <f>SUM(M59:M67)</f>
        <v>3805.1</v>
      </c>
    </row>
    <row r="60" spans="11:15" x14ac:dyDescent="0.25">
      <c r="K60" s="1" t="s">
        <v>20</v>
      </c>
      <c r="L60" s="4">
        <v>8</v>
      </c>
      <c r="M60" s="5">
        <f>L60*$L$23</f>
        <v>319.92</v>
      </c>
      <c r="N60" s="6" t="s">
        <v>31</v>
      </c>
      <c r="O60" s="5">
        <f>O59*12</f>
        <v>45661.2</v>
      </c>
    </row>
    <row r="61" spans="11:15" x14ac:dyDescent="0.25">
      <c r="K61" s="3" t="s">
        <v>19</v>
      </c>
      <c r="L61" s="4">
        <v>6</v>
      </c>
      <c r="M61" s="5">
        <f>L61*$L$23</f>
        <v>239.94</v>
      </c>
    </row>
    <row r="62" spans="11:15" x14ac:dyDescent="0.25">
      <c r="K62" s="1" t="s">
        <v>25</v>
      </c>
      <c r="L62" s="4">
        <v>72</v>
      </c>
      <c r="M62" s="5">
        <f>L62*$L$24</f>
        <v>1079.28</v>
      </c>
    </row>
    <row r="63" spans="11:15" x14ac:dyDescent="0.25">
      <c r="K63" s="3" t="s">
        <v>26</v>
      </c>
      <c r="L63" s="4">
        <v>48</v>
      </c>
      <c r="M63" s="5">
        <f>L63*$N$24</f>
        <v>1439.52</v>
      </c>
    </row>
    <row r="64" spans="11:15" x14ac:dyDescent="0.25">
      <c r="K64" s="1" t="s">
        <v>27</v>
      </c>
      <c r="L64" s="4">
        <v>32</v>
      </c>
      <c r="M64" s="5">
        <f>L64*$P$25</f>
        <v>223.68</v>
      </c>
    </row>
    <row r="65" spans="1:26" x14ac:dyDescent="0.25">
      <c r="K65" s="3" t="s">
        <v>22</v>
      </c>
      <c r="L65" s="4">
        <v>6</v>
      </c>
      <c r="M65" s="5">
        <f>L65*$L$29</f>
        <v>14.940000000000001</v>
      </c>
    </row>
    <row r="66" spans="1:26" x14ac:dyDescent="0.25">
      <c r="K66" s="1" t="s">
        <v>24</v>
      </c>
      <c r="L66" s="4">
        <v>8</v>
      </c>
      <c r="M66" s="5">
        <f>L66*$L$30</f>
        <v>55.92</v>
      </c>
    </row>
    <row r="67" spans="1:26" x14ac:dyDescent="0.25">
      <c r="K67" s="3" t="s">
        <v>23</v>
      </c>
      <c r="L67" s="4">
        <v>10</v>
      </c>
      <c r="M67" s="5">
        <f>L53*$L$45</f>
        <v>32</v>
      </c>
    </row>
    <row r="74" spans="1:26" x14ac:dyDescent="0.25">
      <c r="A74" s="45" t="s">
        <v>35</v>
      </c>
      <c r="B74" s="45"/>
      <c r="C74" s="45"/>
      <c r="D74" s="45"/>
      <c r="E74" s="45"/>
      <c r="F74" s="45"/>
      <c r="G74" s="45"/>
      <c r="H74" s="45"/>
      <c r="J74" s="45" t="s">
        <v>35</v>
      </c>
      <c r="K74" s="45"/>
      <c r="L74" s="45"/>
      <c r="M74" s="45"/>
      <c r="N74" s="45"/>
      <c r="O74" s="45"/>
      <c r="P74" s="45"/>
      <c r="Q74" s="45"/>
      <c r="S74" s="45" t="s">
        <v>39</v>
      </c>
      <c r="T74" s="45"/>
      <c r="U74" s="45"/>
      <c r="V74" s="45"/>
      <c r="W74" s="45"/>
      <c r="X74" s="45"/>
      <c r="Y74" s="45"/>
      <c r="Z74" s="45"/>
    </row>
    <row r="75" spans="1:26" x14ac:dyDescent="0.25">
      <c r="A75" s="46" t="s">
        <v>34</v>
      </c>
      <c r="B75" s="46"/>
      <c r="C75" s="47" t="s">
        <v>32</v>
      </c>
      <c r="D75" s="47"/>
      <c r="E75" s="47"/>
      <c r="F75" s="47"/>
      <c r="G75" s="47"/>
      <c r="H75" s="47"/>
      <c r="J75" s="46" t="s">
        <v>36</v>
      </c>
      <c r="K75" s="46"/>
      <c r="L75" s="47" t="s">
        <v>32</v>
      </c>
      <c r="M75" s="47"/>
      <c r="N75" s="47"/>
      <c r="O75" s="47"/>
      <c r="P75" s="47"/>
      <c r="Q75" s="47"/>
      <c r="S75" s="46" t="s">
        <v>37</v>
      </c>
      <c r="T75" s="46"/>
      <c r="U75" s="47" t="s">
        <v>32</v>
      </c>
      <c r="V75" s="47"/>
      <c r="W75" s="47"/>
      <c r="X75" s="47"/>
      <c r="Y75" s="47"/>
      <c r="Z75" s="47"/>
    </row>
    <row r="76" spans="1:26" x14ac:dyDescent="0.25">
      <c r="A76" s="48" t="s">
        <v>33</v>
      </c>
      <c r="B76" s="49"/>
      <c r="C76" s="7">
        <v>1</v>
      </c>
      <c r="D76" s="7">
        <v>2</v>
      </c>
      <c r="E76" s="8">
        <v>3</v>
      </c>
      <c r="F76" s="8">
        <v>4</v>
      </c>
      <c r="G76" s="8">
        <v>5</v>
      </c>
      <c r="H76" s="8">
        <v>6</v>
      </c>
      <c r="J76" s="48" t="s">
        <v>33</v>
      </c>
      <c r="K76" s="49"/>
      <c r="L76" s="7">
        <v>1</v>
      </c>
      <c r="M76" s="7">
        <v>2</v>
      </c>
      <c r="N76" s="8">
        <v>3</v>
      </c>
      <c r="O76" s="8">
        <v>4</v>
      </c>
      <c r="P76" s="8">
        <v>5</v>
      </c>
      <c r="Q76" s="8">
        <v>6</v>
      </c>
      <c r="S76" s="48" t="s">
        <v>33</v>
      </c>
      <c r="T76" s="49"/>
      <c r="U76" s="7">
        <v>1</v>
      </c>
      <c r="V76" s="7">
        <v>2</v>
      </c>
      <c r="W76" s="8">
        <v>3</v>
      </c>
      <c r="X76" s="8">
        <v>4</v>
      </c>
      <c r="Y76" s="8">
        <v>5</v>
      </c>
      <c r="Z76" s="8">
        <v>6</v>
      </c>
    </row>
    <row r="77" spans="1:26" x14ac:dyDescent="0.25">
      <c r="A77" s="43">
        <v>1</v>
      </c>
      <c r="B77" s="44"/>
      <c r="C77" s="9">
        <f>C76 * ($L$23 +$L$24)</f>
        <v>54.980000000000004</v>
      </c>
      <c r="D77" s="9">
        <f t="shared" ref="D77:H77" si="0">D76 * ($L$23 +$L$24)</f>
        <v>109.96000000000001</v>
      </c>
      <c r="E77" s="9">
        <f t="shared" si="0"/>
        <v>164.94</v>
      </c>
      <c r="F77" s="9">
        <f t="shared" si="0"/>
        <v>219.92000000000002</v>
      </c>
      <c r="G77" s="9">
        <f t="shared" si="0"/>
        <v>274.90000000000003</v>
      </c>
      <c r="H77" s="9">
        <f t="shared" si="0"/>
        <v>329.88</v>
      </c>
      <c r="J77" s="43">
        <v>1</v>
      </c>
      <c r="K77" s="44"/>
      <c r="L77" s="9">
        <f t="shared" ref="L77:Q77" si="1">L76 * ($L$23 +$N$24)</f>
        <v>69.98</v>
      </c>
      <c r="M77" s="9">
        <f t="shared" si="1"/>
        <v>139.96</v>
      </c>
      <c r="N77" s="9">
        <f t="shared" si="1"/>
        <v>209.94</v>
      </c>
      <c r="O77" s="9">
        <f t="shared" si="1"/>
        <v>279.92</v>
      </c>
      <c r="P77" s="9">
        <f t="shared" si="1"/>
        <v>349.90000000000003</v>
      </c>
      <c r="Q77" s="9">
        <f t="shared" si="1"/>
        <v>419.88</v>
      </c>
      <c r="S77" s="43">
        <v>1</v>
      </c>
      <c r="T77" s="44"/>
      <c r="U77" s="9">
        <f t="shared" ref="U77:Z77" si="2">U76 * ($L$23 +$P$25)</f>
        <v>46.980000000000004</v>
      </c>
      <c r="V77" s="9">
        <f t="shared" si="2"/>
        <v>93.960000000000008</v>
      </c>
      <c r="W77" s="9">
        <f t="shared" si="2"/>
        <v>140.94</v>
      </c>
      <c r="X77" s="9">
        <f t="shared" si="2"/>
        <v>187.92000000000002</v>
      </c>
      <c r="Y77" s="9">
        <f t="shared" si="2"/>
        <v>234.90000000000003</v>
      </c>
      <c r="Z77" s="9">
        <f t="shared" si="2"/>
        <v>281.88</v>
      </c>
    </row>
    <row r="78" spans="1:26" x14ac:dyDescent="0.25">
      <c r="A78" s="43">
        <v>2</v>
      </c>
      <c r="B78" s="44"/>
      <c r="C78" s="5">
        <f t="shared" ref="C78:C88" si="3">($L$23*$C$76)+($A78*$C$76)*$L$24</f>
        <v>69.97</v>
      </c>
      <c r="D78" s="5">
        <f t="shared" ref="D78:D88" si="4">($L$23*$D$76)+($A78*$D$76)*$L$24</f>
        <v>139.94</v>
      </c>
      <c r="E78" s="5">
        <f t="shared" ref="E78:E88" si="5">($L$23*$E$76)+($A78*$E$76)*$L$24</f>
        <v>209.91</v>
      </c>
      <c r="F78" s="5">
        <f t="shared" ref="F78:F88" si="6">($L$23*$F$76)+($A78*$F$76)*$L$24</f>
        <v>279.88</v>
      </c>
      <c r="G78" s="5">
        <f t="shared" ref="G78:G88" si="7">($L$23*$G$76)+($A78*$G$76)*$L$24</f>
        <v>349.85</v>
      </c>
      <c r="H78" s="5">
        <f t="shared" ref="H78:H88" si="8">($L$23*$H$76)+($A78*$H$76)*$L$24</f>
        <v>419.82</v>
      </c>
      <c r="J78" s="43">
        <v>2</v>
      </c>
      <c r="K78" s="44"/>
      <c r="L78" s="5">
        <f t="shared" ref="L78:L88" si="9">($L$23*$C$76)+($A78*$C$76)*$N$24</f>
        <v>99.97</v>
      </c>
      <c r="M78" s="5">
        <f t="shared" ref="M78:M88" si="10">($L$23*$D$76)+($A78*$D$76)*$N$24</f>
        <v>199.94</v>
      </c>
      <c r="N78" s="5">
        <f t="shared" ref="N78:N88" si="11">($L$23*$E$76)+($A78*$E$76)*$N$24</f>
        <v>299.90999999999997</v>
      </c>
      <c r="O78" s="5">
        <f t="shared" ref="O78:O88" si="12">($L$23*$F$76)+($A78*$F$76)*$N$24</f>
        <v>399.88</v>
      </c>
      <c r="P78" s="5">
        <f t="shared" ref="P78:P88" si="13">($L$23*$G$76)+($A78*$G$76)*$N$24</f>
        <v>499.85</v>
      </c>
      <c r="Q78" s="5">
        <f t="shared" ref="Q78:Q88" si="14">($L$23*$H$76)+($A78*$H$76)*$N$24</f>
        <v>599.81999999999994</v>
      </c>
      <c r="S78" s="43">
        <v>2</v>
      </c>
      <c r="T78" s="44"/>
      <c r="U78" s="5">
        <f>($L$23*$C$76)+($A78*$C$76)*$P$25</f>
        <v>53.97</v>
      </c>
      <c r="V78" s="5">
        <f>($L$23*$D$76)+($A78*$D$76)*$P$25</f>
        <v>107.94</v>
      </c>
      <c r="W78" s="5">
        <f>($L$23*$E$76)+($A78*$E$76)*$P$25</f>
        <v>161.91</v>
      </c>
      <c r="X78" s="5">
        <f>($L$23*$F$76)+($A78*$F$76)*$P$25</f>
        <v>215.88</v>
      </c>
      <c r="Y78" s="5">
        <f>($L$23*$G$76)+($A78*$G$76)*$P$25</f>
        <v>269.85000000000002</v>
      </c>
      <c r="Z78" s="5">
        <f>($L$23*$H$76)+($A78*$H$76)*$P$25</f>
        <v>323.82</v>
      </c>
    </row>
    <row r="79" spans="1:26" x14ac:dyDescent="0.25">
      <c r="A79" s="43">
        <v>3</v>
      </c>
      <c r="B79" s="44"/>
      <c r="C79" s="5">
        <f t="shared" si="3"/>
        <v>84.960000000000008</v>
      </c>
      <c r="D79" s="5">
        <f t="shared" si="4"/>
        <v>169.92000000000002</v>
      </c>
      <c r="E79" s="5">
        <f t="shared" si="5"/>
        <v>254.88</v>
      </c>
      <c r="F79" s="5">
        <f t="shared" si="6"/>
        <v>339.84000000000003</v>
      </c>
      <c r="G79" s="5">
        <f t="shared" si="7"/>
        <v>424.8</v>
      </c>
      <c r="H79" s="5">
        <f t="shared" si="8"/>
        <v>509.76</v>
      </c>
      <c r="J79" s="43">
        <v>3</v>
      </c>
      <c r="K79" s="44"/>
      <c r="L79" s="5">
        <f t="shared" si="9"/>
        <v>129.96</v>
      </c>
      <c r="M79" s="5">
        <f t="shared" si="10"/>
        <v>259.92</v>
      </c>
      <c r="N79" s="5">
        <f t="shared" si="11"/>
        <v>389.88</v>
      </c>
      <c r="O79" s="5">
        <f t="shared" si="12"/>
        <v>519.84</v>
      </c>
      <c r="P79" s="5">
        <f t="shared" si="13"/>
        <v>649.79999999999995</v>
      </c>
      <c r="Q79" s="5">
        <f t="shared" si="14"/>
        <v>779.76</v>
      </c>
      <c r="S79" s="43">
        <v>3</v>
      </c>
      <c r="T79" s="44"/>
      <c r="U79" s="5">
        <f t="shared" ref="U79:U88" si="15">($L$23*$C$76)+($A79*$C$76)*$P$25</f>
        <v>60.96</v>
      </c>
      <c r="V79" s="5">
        <f t="shared" ref="V79:V88" si="16">($L$23*$D$76)+($A79*$D$76)*$P$25</f>
        <v>121.92</v>
      </c>
      <c r="W79" s="5">
        <f t="shared" ref="W79:W87" si="17">($L$23*$E$76)+($A79*$E$76)*$P$25</f>
        <v>182.88</v>
      </c>
      <c r="X79" s="5">
        <f t="shared" ref="X79:X88" si="18">($L$23*$F$76)+($A79*$F$76)*$P$25</f>
        <v>243.84</v>
      </c>
      <c r="Y79" s="5">
        <f t="shared" ref="Y79:Y88" si="19">($L$23*$G$76)+($A79*$G$76)*$P$25</f>
        <v>304.8</v>
      </c>
      <c r="Z79" s="5">
        <f t="shared" ref="Z79:Z88" si="20">($L$23*$H$76)+($A79*$H$76)*$P$25</f>
        <v>365.76</v>
      </c>
    </row>
    <row r="80" spans="1:26" x14ac:dyDescent="0.25">
      <c r="A80" s="43">
        <v>4</v>
      </c>
      <c r="B80" s="44"/>
      <c r="C80" s="5">
        <f t="shared" si="3"/>
        <v>99.95</v>
      </c>
      <c r="D80" s="5">
        <f t="shared" si="4"/>
        <v>199.9</v>
      </c>
      <c r="E80" s="5">
        <f t="shared" si="5"/>
        <v>299.85000000000002</v>
      </c>
      <c r="F80" s="5">
        <f t="shared" si="6"/>
        <v>399.8</v>
      </c>
      <c r="G80" s="5">
        <f t="shared" si="7"/>
        <v>499.75</v>
      </c>
      <c r="H80" s="5">
        <f t="shared" si="8"/>
        <v>599.70000000000005</v>
      </c>
      <c r="J80" s="43">
        <v>4</v>
      </c>
      <c r="K80" s="44"/>
      <c r="L80" s="5">
        <f t="shared" si="9"/>
        <v>159.94999999999999</v>
      </c>
      <c r="M80" s="5">
        <f t="shared" si="10"/>
        <v>319.89999999999998</v>
      </c>
      <c r="N80" s="5">
        <f t="shared" si="11"/>
        <v>479.85</v>
      </c>
      <c r="O80" s="5">
        <f t="shared" si="12"/>
        <v>639.79999999999995</v>
      </c>
      <c r="P80" s="5">
        <f t="shared" si="13"/>
        <v>799.75</v>
      </c>
      <c r="Q80" s="5">
        <f t="shared" si="14"/>
        <v>959.7</v>
      </c>
      <c r="S80" s="43">
        <v>4</v>
      </c>
      <c r="T80" s="44"/>
      <c r="U80" s="5">
        <f t="shared" si="15"/>
        <v>67.95</v>
      </c>
      <c r="V80" s="5">
        <f t="shared" si="16"/>
        <v>135.9</v>
      </c>
      <c r="W80" s="5">
        <f t="shared" si="17"/>
        <v>203.85</v>
      </c>
      <c r="X80" s="5">
        <f t="shared" si="18"/>
        <v>271.8</v>
      </c>
      <c r="Y80" s="5">
        <f t="shared" si="19"/>
        <v>339.75</v>
      </c>
      <c r="Z80" s="5">
        <f t="shared" si="20"/>
        <v>407.7</v>
      </c>
    </row>
    <row r="81" spans="1:26" x14ac:dyDescent="0.25">
      <c r="A81" s="43">
        <v>5</v>
      </c>
      <c r="B81" s="44"/>
      <c r="C81" s="5">
        <f t="shared" si="3"/>
        <v>114.94</v>
      </c>
      <c r="D81" s="5">
        <f t="shared" si="4"/>
        <v>229.88</v>
      </c>
      <c r="E81" s="5">
        <f t="shared" si="5"/>
        <v>344.82</v>
      </c>
      <c r="F81" s="5">
        <f t="shared" si="6"/>
        <v>459.76</v>
      </c>
      <c r="G81" s="5">
        <f t="shared" si="7"/>
        <v>574.70000000000005</v>
      </c>
      <c r="H81" s="5">
        <f t="shared" si="8"/>
        <v>689.64</v>
      </c>
      <c r="J81" s="43">
        <v>5</v>
      </c>
      <c r="K81" s="44"/>
      <c r="L81" s="5">
        <f t="shared" si="9"/>
        <v>189.94</v>
      </c>
      <c r="M81" s="5">
        <f t="shared" si="10"/>
        <v>379.88</v>
      </c>
      <c r="N81" s="5">
        <f t="shared" si="11"/>
        <v>569.81999999999994</v>
      </c>
      <c r="O81" s="5">
        <f t="shared" si="12"/>
        <v>759.76</v>
      </c>
      <c r="P81" s="5">
        <f t="shared" si="13"/>
        <v>949.7</v>
      </c>
      <c r="Q81" s="5">
        <f t="shared" si="14"/>
        <v>1139.6399999999999</v>
      </c>
      <c r="S81" s="43">
        <v>5</v>
      </c>
      <c r="T81" s="44"/>
      <c r="U81" s="5">
        <f t="shared" si="15"/>
        <v>74.94</v>
      </c>
      <c r="V81" s="5">
        <f t="shared" si="16"/>
        <v>149.88</v>
      </c>
      <c r="W81" s="5">
        <f t="shared" si="17"/>
        <v>224.82</v>
      </c>
      <c r="X81" s="5">
        <f t="shared" si="18"/>
        <v>299.76</v>
      </c>
      <c r="Y81" s="5">
        <f t="shared" si="19"/>
        <v>374.70000000000005</v>
      </c>
      <c r="Z81" s="5">
        <f t="shared" si="20"/>
        <v>449.64</v>
      </c>
    </row>
    <row r="82" spans="1:26" x14ac:dyDescent="0.25">
      <c r="A82" s="43">
        <v>6</v>
      </c>
      <c r="B82" s="44"/>
      <c r="C82" s="5">
        <f t="shared" si="3"/>
        <v>129.93</v>
      </c>
      <c r="D82" s="5">
        <f t="shared" si="4"/>
        <v>259.86</v>
      </c>
      <c r="E82" s="5">
        <f t="shared" si="5"/>
        <v>389.78999999999996</v>
      </c>
      <c r="F82" s="5">
        <f t="shared" si="6"/>
        <v>519.72</v>
      </c>
      <c r="G82" s="5">
        <f t="shared" si="7"/>
        <v>649.65</v>
      </c>
      <c r="H82" s="5">
        <f t="shared" si="8"/>
        <v>779.57999999999993</v>
      </c>
      <c r="J82" s="43">
        <v>6</v>
      </c>
      <c r="K82" s="44"/>
      <c r="L82" s="5">
        <f t="shared" si="9"/>
        <v>219.93</v>
      </c>
      <c r="M82" s="5">
        <f t="shared" si="10"/>
        <v>439.86</v>
      </c>
      <c r="N82" s="5">
        <f t="shared" si="11"/>
        <v>659.79</v>
      </c>
      <c r="O82" s="5">
        <f t="shared" si="12"/>
        <v>879.72</v>
      </c>
      <c r="P82" s="5">
        <f t="shared" si="13"/>
        <v>1099.6499999999999</v>
      </c>
      <c r="Q82" s="5">
        <f t="shared" si="14"/>
        <v>1319.58</v>
      </c>
      <c r="S82" s="43">
        <v>6</v>
      </c>
      <c r="T82" s="44"/>
      <c r="U82" s="5">
        <f t="shared" si="15"/>
        <v>81.93</v>
      </c>
      <c r="V82" s="5">
        <f t="shared" si="16"/>
        <v>163.86</v>
      </c>
      <c r="W82" s="5">
        <f t="shared" si="17"/>
        <v>245.79000000000002</v>
      </c>
      <c r="X82" s="5">
        <f t="shared" si="18"/>
        <v>327.72</v>
      </c>
      <c r="Y82" s="5">
        <f t="shared" si="19"/>
        <v>409.65000000000003</v>
      </c>
      <c r="Z82" s="5">
        <f t="shared" si="20"/>
        <v>491.58000000000004</v>
      </c>
    </row>
    <row r="83" spans="1:26" x14ac:dyDescent="0.25">
      <c r="A83" s="43">
        <v>7</v>
      </c>
      <c r="B83" s="44"/>
      <c r="C83" s="5">
        <f t="shared" si="3"/>
        <v>144.92000000000002</v>
      </c>
      <c r="D83" s="5">
        <f t="shared" si="4"/>
        <v>289.84000000000003</v>
      </c>
      <c r="E83" s="5">
        <f t="shared" si="5"/>
        <v>434.76</v>
      </c>
      <c r="F83" s="5">
        <f t="shared" si="6"/>
        <v>579.68000000000006</v>
      </c>
      <c r="G83" s="5">
        <f t="shared" si="7"/>
        <v>724.6</v>
      </c>
      <c r="H83" s="5">
        <f t="shared" si="8"/>
        <v>869.52</v>
      </c>
      <c r="J83" s="43">
        <v>7</v>
      </c>
      <c r="K83" s="44"/>
      <c r="L83" s="5">
        <f t="shared" si="9"/>
        <v>249.92</v>
      </c>
      <c r="M83" s="5">
        <f t="shared" si="10"/>
        <v>499.84</v>
      </c>
      <c r="N83" s="5">
        <f t="shared" si="11"/>
        <v>749.76</v>
      </c>
      <c r="O83" s="5">
        <f t="shared" si="12"/>
        <v>999.68</v>
      </c>
      <c r="P83" s="5">
        <f t="shared" si="13"/>
        <v>1249.5999999999999</v>
      </c>
      <c r="Q83" s="5">
        <f t="shared" si="14"/>
        <v>1499.52</v>
      </c>
      <c r="S83" s="43">
        <v>7</v>
      </c>
      <c r="T83" s="44"/>
      <c r="U83" s="5">
        <f t="shared" si="15"/>
        <v>88.92</v>
      </c>
      <c r="V83" s="5">
        <f t="shared" si="16"/>
        <v>177.84</v>
      </c>
      <c r="W83" s="5">
        <f t="shared" si="17"/>
        <v>266.76</v>
      </c>
      <c r="X83" s="5">
        <f t="shared" si="18"/>
        <v>355.68</v>
      </c>
      <c r="Y83" s="5">
        <f t="shared" si="19"/>
        <v>444.6</v>
      </c>
      <c r="Z83" s="5">
        <f t="shared" si="20"/>
        <v>533.52</v>
      </c>
    </row>
    <row r="84" spans="1:26" x14ac:dyDescent="0.25">
      <c r="A84" s="43">
        <v>8</v>
      </c>
      <c r="B84" s="44"/>
      <c r="C84" s="5">
        <f t="shared" si="3"/>
        <v>159.91</v>
      </c>
      <c r="D84" s="5">
        <f t="shared" si="4"/>
        <v>319.82</v>
      </c>
      <c r="E84" s="5">
        <f t="shared" si="5"/>
        <v>479.73</v>
      </c>
      <c r="F84" s="5">
        <f t="shared" si="6"/>
        <v>639.64</v>
      </c>
      <c r="G84" s="5">
        <f t="shared" si="7"/>
        <v>799.55000000000007</v>
      </c>
      <c r="H84" s="5">
        <f t="shared" si="8"/>
        <v>959.46</v>
      </c>
      <c r="J84" s="43">
        <v>8</v>
      </c>
      <c r="K84" s="44"/>
      <c r="L84" s="5">
        <f t="shared" si="9"/>
        <v>279.90999999999997</v>
      </c>
      <c r="M84" s="5">
        <f t="shared" si="10"/>
        <v>559.81999999999994</v>
      </c>
      <c r="N84" s="5">
        <f t="shared" si="11"/>
        <v>839.73</v>
      </c>
      <c r="O84" s="5">
        <f t="shared" si="12"/>
        <v>1119.6399999999999</v>
      </c>
      <c r="P84" s="5">
        <f t="shared" si="13"/>
        <v>1399.55</v>
      </c>
      <c r="Q84" s="5">
        <f t="shared" si="14"/>
        <v>1679.46</v>
      </c>
      <c r="S84" s="43">
        <v>8</v>
      </c>
      <c r="T84" s="44"/>
      <c r="U84" s="5">
        <f t="shared" si="15"/>
        <v>95.91</v>
      </c>
      <c r="V84" s="5">
        <f t="shared" si="16"/>
        <v>191.82</v>
      </c>
      <c r="W84" s="5">
        <f t="shared" si="17"/>
        <v>287.73</v>
      </c>
      <c r="X84" s="5">
        <f t="shared" si="18"/>
        <v>383.64</v>
      </c>
      <c r="Y84" s="5">
        <f t="shared" si="19"/>
        <v>479.55000000000007</v>
      </c>
      <c r="Z84" s="5">
        <f t="shared" si="20"/>
        <v>575.46</v>
      </c>
    </row>
    <row r="85" spans="1:26" x14ac:dyDescent="0.25">
      <c r="A85" s="43">
        <v>9</v>
      </c>
      <c r="B85" s="44"/>
      <c r="C85" s="5">
        <f t="shared" si="3"/>
        <v>174.9</v>
      </c>
      <c r="D85" s="5">
        <f t="shared" si="4"/>
        <v>349.8</v>
      </c>
      <c r="E85" s="5">
        <f t="shared" si="5"/>
        <v>524.70000000000005</v>
      </c>
      <c r="F85" s="5">
        <f t="shared" si="6"/>
        <v>699.6</v>
      </c>
      <c r="G85" s="5">
        <f t="shared" si="7"/>
        <v>874.5</v>
      </c>
      <c r="H85" s="5">
        <f t="shared" si="8"/>
        <v>1049.4000000000001</v>
      </c>
      <c r="J85" s="43">
        <v>9</v>
      </c>
      <c r="K85" s="44"/>
      <c r="L85" s="5">
        <f t="shared" si="9"/>
        <v>309.89999999999998</v>
      </c>
      <c r="M85" s="5">
        <f t="shared" si="10"/>
        <v>619.79999999999995</v>
      </c>
      <c r="N85" s="5">
        <f t="shared" si="11"/>
        <v>929.69999999999993</v>
      </c>
      <c r="O85" s="5">
        <f t="shared" si="12"/>
        <v>1239.5999999999999</v>
      </c>
      <c r="P85" s="5">
        <f t="shared" si="13"/>
        <v>1549.5</v>
      </c>
      <c r="Q85" s="5">
        <f t="shared" si="14"/>
        <v>1859.3999999999999</v>
      </c>
      <c r="S85" s="43">
        <v>9</v>
      </c>
      <c r="T85" s="44"/>
      <c r="U85" s="5">
        <f t="shared" si="15"/>
        <v>102.9</v>
      </c>
      <c r="V85" s="5">
        <f t="shared" si="16"/>
        <v>205.8</v>
      </c>
      <c r="W85" s="5">
        <f t="shared" si="17"/>
        <v>308.70000000000005</v>
      </c>
      <c r="X85" s="5">
        <f t="shared" si="18"/>
        <v>411.6</v>
      </c>
      <c r="Y85" s="5">
        <f t="shared" si="19"/>
        <v>514.5</v>
      </c>
      <c r="Z85" s="5">
        <f t="shared" si="20"/>
        <v>617.40000000000009</v>
      </c>
    </row>
    <row r="86" spans="1:26" x14ac:dyDescent="0.25">
      <c r="A86" s="43">
        <v>10</v>
      </c>
      <c r="B86" s="44"/>
      <c r="C86" s="5">
        <f t="shared" si="3"/>
        <v>189.89000000000001</v>
      </c>
      <c r="D86" s="5">
        <f t="shared" si="4"/>
        <v>379.78000000000003</v>
      </c>
      <c r="E86" s="5">
        <f t="shared" si="5"/>
        <v>569.66999999999996</v>
      </c>
      <c r="F86" s="5">
        <f t="shared" si="6"/>
        <v>759.56000000000006</v>
      </c>
      <c r="G86" s="5">
        <f t="shared" si="7"/>
        <v>949.45</v>
      </c>
      <c r="H86" s="5">
        <f t="shared" si="8"/>
        <v>1139.3399999999999</v>
      </c>
      <c r="J86" s="43">
        <v>10</v>
      </c>
      <c r="K86" s="44"/>
      <c r="L86" s="5">
        <f t="shared" si="9"/>
        <v>339.89</v>
      </c>
      <c r="M86" s="5">
        <f t="shared" si="10"/>
        <v>679.78</v>
      </c>
      <c r="N86" s="5">
        <f t="shared" si="11"/>
        <v>1019.67</v>
      </c>
      <c r="O86" s="5">
        <f t="shared" si="12"/>
        <v>1359.56</v>
      </c>
      <c r="P86" s="5">
        <f t="shared" si="13"/>
        <v>1699.45</v>
      </c>
      <c r="Q86" s="5">
        <f t="shared" si="14"/>
        <v>2039.34</v>
      </c>
      <c r="S86" s="43">
        <v>10</v>
      </c>
      <c r="T86" s="44"/>
      <c r="U86" s="5">
        <f t="shared" si="15"/>
        <v>109.89000000000001</v>
      </c>
      <c r="V86" s="5">
        <f t="shared" si="16"/>
        <v>219.78000000000003</v>
      </c>
      <c r="W86" s="5">
        <f t="shared" si="17"/>
        <v>329.67</v>
      </c>
      <c r="X86" s="5">
        <f t="shared" si="18"/>
        <v>439.56000000000006</v>
      </c>
      <c r="Y86" s="5">
        <f t="shared" si="19"/>
        <v>549.45000000000005</v>
      </c>
      <c r="Z86" s="5">
        <f t="shared" si="20"/>
        <v>659.34</v>
      </c>
    </row>
    <row r="87" spans="1:26" x14ac:dyDescent="0.25">
      <c r="A87" s="43">
        <v>11</v>
      </c>
      <c r="B87" s="44"/>
      <c r="C87" s="5">
        <f t="shared" si="3"/>
        <v>204.88000000000002</v>
      </c>
      <c r="D87" s="5">
        <f t="shared" si="4"/>
        <v>409.76000000000005</v>
      </c>
      <c r="E87" s="5">
        <f t="shared" si="5"/>
        <v>614.64</v>
      </c>
      <c r="F87" s="5">
        <f t="shared" si="6"/>
        <v>819.5200000000001</v>
      </c>
      <c r="G87" s="5">
        <f t="shared" si="7"/>
        <v>1024.4000000000001</v>
      </c>
      <c r="H87" s="5">
        <f t="shared" si="8"/>
        <v>1229.28</v>
      </c>
      <c r="J87" s="43">
        <v>11</v>
      </c>
      <c r="K87" s="44"/>
      <c r="L87" s="5">
        <f t="shared" si="9"/>
        <v>369.88</v>
      </c>
      <c r="M87" s="5">
        <f t="shared" si="10"/>
        <v>739.76</v>
      </c>
      <c r="N87" s="5">
        <f t="shared" si="11"/>
        <v>1109.6399999999999</v>
      </c>
      <c r="O87" s="5">
        <f t="shared" si="12"/>
        <v>1479.52</v>
      </c>
      <c r="P87" s="5">
        <f t="shared" si="13"/>
        <v>1849.3999999999999</v>
      </c>
      <c r="Q87" s="5">
        <f t="shared" si="14"/>
        <v>2219.2799999999997</v>
      </c>
      <c r="S87" s="43">
        <v>11</v>
      </c>
      <c r="T87" s="44"/>
      <c r="U87" s="5">
        <f t="shared" si="15"/>
        <v>116.88</v>
      </c>
      <c r="V87" s="5">
        <f t="shared" si="16"/>
        <v>233.76</v>
      </c>
      <c r="W87" s="5">
        <f t="shared" si="17"/>
        <v>350.64</v>
      </c>
      <c r="X87" s="5">
        <f t="shared" si="18"/>
        <v>467.52</v>
      </c>
      <c r="Y87" s="5">
        <f t="shared" si="19"/>
        <v>584.4</v>
      </c>
      <c r="Z87" s="5">
        <f t="shared" si="20"/>
        <v>701.28</v>
      </c>
    </row>
    <row r="88" spans="1:26" x14ac:dyDescent="0.25">
      <c r="A88" s="43">
        <v>12</v>
      </c>
      <c r="B88" s="44"/>
      <c r="C88" s="5">
        <f t="shared" si="3"/>
        <v>219.87</v>
      </c>
      <c r="D88" s="5">
        <f t="shared" si="4"/>
        <v>439.74</v>
      </c>
      <c r="E88" s="5">
        <f t="shared" si="5"/>
        <v>659.61</v>
      </c>
      <c r="F88" s="5">
        <f t="shared" si="6"/>
        <v>879.48</v>
      </c>
      <c r="G88" s="5">
        <f t="shared" si="7"/>
        <v>1099.3499999999999</v>
      </c>
      <c r="H88" s="5">
        <f t="shared" si="8"/>
        <v>1319.22</v>
      </c>
      <c r="J88" s="43">
        <v>12</v>
      </c>
      <c r="K88" s="44"/>
      <c r="L88" s="5">
        <f t="shared" si="9"/>
        <v>399.87</v>
      </c>
      <c r="M88" s="5">
        <f t="shared" si="10"/>
        <v>799.74</v>
      </c>
      <c r="N88" s="5">
        <f t="shared" si="11"/>
        <v>1199.6099999999999</v>
      </c>
      <c r="O88" s="5">
        <f t="shared" si="12"/>
        <v>1599.48</v>
      </c>
      <c r="P88" s="5">
        <f t="shared" si="13"/>
        <v>1999.35</v>
      </c>
      <c r="Q88" s="5">
        <f t="shared" si="14"/>
        <v>2399.2199999999998</v>
      </c>
      <c r="S88" s="43">
        <v>12</v>
      </c>
      <c r="T88" s="44"/>
      <c r="U88" s="5">
        <f t="shared" si="15"/>
        <v>123.87</v>
      </c>
      <c r="V88" s="5">
        <f t="shared" si="16"/>
        <v>247.74</v>
      </c>
      <c r="W88" s="5">
        <f>($L$23*$E$76)+($A88*$E$76)*$P$25</f>
        <v>371.61</v>
      </c>
      <c r="X88" s="5">
        <f t="shared" si="18"/>
        <v>495.48</v>
      </c>
      <c r="Y88" s="5">
        <f t="shared" si="19"/>
        <v>619.35</v>
      </c>
      <c r="Z88" s="5">
        <f t="shared" si="20"/>
        <v>743.22</v>
      </c>
    </row>
    <row r="93" spans="1:26" x14ac:dyDescent="0.25">
      <c r="J93" s="45" t="s">
        <v>57</v>
      </c>
      <c r="K93" s="45"/>
      <c r="L93" s="45"/>
      <c r="M93" s="45"/>
      <c r="N93" s="45"/>
      <c r="O93" s="45"/>
      <c r="P93" s="45"/>
      <c r="Q93" s="45"/>
    </row>
    <row r="94" spans="1:26" x14ac:dyDescent="0.25">
      <c r="J94" s="73" t="s">
        <v>34</v>
      </c>
      <c r="K94" s="74"/>
      <c r="L94" s="70" t="s">
        <v>32</v>
      </c>
      <c r="M94" s="71"/>
      <c r="N94" s="71"/>
      <c r="O94" s="71"/>
      <c r="P94" s="71"/>
      <c r="Q94" s="72"/>
    </row>
    <row r="95" spans="1:26" x14ac:dyDescent="0.25">
      <c r="J95" s="57" t="s">
        <v>58</v>
      </c>
      <c r="K95" s="58"/>
      <c r="L95" s="75">
        <v>12</v>
      </c>
      <c r="M95" s="75">
        <v>24</v>
      </c>
      <c r="N95" s="75">
        <v>36</v>
      </c>
      <c r="O95" s="75">
        <v>48</v>
      </c>
      <c r="P95" s="75">
        <v>60</v>
      </c>
      <c r="Q95" s="75">
        <v>72</v>
      </c>
    </row>
    <row r="96" spans="1:26" x14ac:dyDescent="0.25">
      <c r="J96" s="57" t="s">
        <v>54</v>
      </c>
      <c r="K96" s="58"/>
      <c r="L96" s="5">
        <f>C88 + L95 * (L29 + L30 + L31) * 5%</f>
        <v>227.352</v>
      </c>
      <c r="M96" s="5">
        <f>D88 + M95 * (L29 + L30 + L31) * 5%</f>
        <v>454.70400000000001</v>
      </c>
      <c r="N96" s="5">
        <f>E88 + N95 * (L29 + L30 + L31) * 5%</f>
        <v>682.05600000000004</v>
      </c>
      <c r="O96" s="5">
        <f>F88 +O95 * (L29 + L30 + L31) * 5%</f>
        <v>909.40800000000002</v>
      </c>
      <c r="P96" s="5">
        <f>G88 + P95 * (L29 + L30 + L31) * 5%</f>
        <v>1136.76</v>
      </c>
      <c r="Q96" s="5">
        <f>H88 + Q95 * (L29 + L30 + L31) * 5%</f>
        <v>1364.1120000000001</v>
      </c>
    </row>
    <row r="97" spans="1:17" x14ac:dyDescent="0.25">
      <c r="J97" s="57" t="s">
        <v>55</v>
      </c>
      <c r="K97" s="58"/>
      <c r="L97" s="5">
        <f>C88 + L95 * (L29 + L30 + L31) * 15%</f>
        <v>242.316</v>
      </c>
      <c r="M97" s="5">
        <f>D88 + M95 * (L29 + L30 + L31) * 15%</f>
        <v>484.63200000000001</v>
      </c>
      <c r="N97" s="5">
        <f>E88 +N95 * (L29 + L30 + L31) * 15%</f>
        <v>726.94799999999998</v>
      </c>
      <c r="O97" s="5">
        <f>F88 + O95 * (L29 + L30 + L31) * 15%</f>
        <v>969.26400000000001</v>
      </c>
      <c r="P97" s="5">
        <f>G88 + P95 * (L29 + L30 + L31) * 15%</f>
        <v>1211.58</v>
      </c>
      <c r="Q97" s="5">
        <f>H88 + Q95 * (L29 + L30 + L31) * 15%</f>
        <v>1453.896</v>
      </c>
    </row>
    <row r="98" spans="1:17" x14ac:dyDescent="0.25">
      <c r="J98" s="57" t="s">
        <v>56</v>
      </c>
      <c r="K98" s="58"/>
      <c r="L98" s="5">
        <f>C88 + L95 * (L29 + L30 + L31) * 25%</f>
        <v>257.28000000000003</v>
      </c>
      <c r="M98" s="5">
        <f>D88 + M95 * (L29 + L30 + L31) * 25%</f>
        <v>514.56000000000006</v>
      </c>
      <c r="N98" s="5">
        <f>E88 +N95 * (L29 + L30 + L31) * 25%</f>
        <v>771.84</v>
      </c>
      <c r="O98" s="5">
        <f>F88 + O95 * (L29 + L30 + L31) * 25%</f>
        <v>1029.1200000000001</v>
      </c>
      <c r="P98" s="5">
        <f>G88 + P95 * (L29 + L30 + L31) * 25%</f>
        <v>1286.3999999999999</v>
      </c>
      <c r="Q98" s="5">
        <f>H88 + Q95 * (L29 + L30 + L31) * 25%</f>
        <v>1543.68</v>
      </c>
    </row>
    <row r="101" spans="1:17" x14ac:dyDescent="0.25">
      <c r="J101" s="45" t="s">
        <v>59</v>
      </c>
      <c r="K101" s="45"/>
      <c r="L101" s="45"/>
      <c r="M101" s="45"/>
      <c r="N101" s="45"/>
      <c r="O101" s="45"/>
      <c r="P101" s="45"/>
      <c r="Q101" s="45"/>
    </row>
    <row r="102" spans="1:17" x14ac:dyDescent="0.25">
      <c r="J102" s="73" t="s">
        <v>34</v>
      </c>
      <c r="K102" s="74"/>
      <c r="L102" s="70" t="s">
        <v>32</v>
      </c>
      <c r="M102" s="71"/>
      <c r="N102" s="71"/>
      <c r="O102" s="71"/>
      <c r="P102" s="71"/>
      <c r="Q102" s="72"/>
    </row>
    <row r="103" spans="1:17" x14ac:dyDescent="0.25">
      <c r="J103" s="57" t="s">
        <v>58</v>
      </c>
      <c r="K103" s="58"/>
      <c r="L103" s="75">
        <v>12</v>
      </c>
      <c r="M103" s="75">
        <v>24</v>
      </c>
      <c r="N103" s="75">
        <v>36</v>
      </c>
      <c r="O103" s="75">
        <v>48</v>
      </c>
      <c r="P103" s="75">
        <v>60</v>
      </c>
      <c r="Q103" s="75">
        <v>72</v>
      </c>
    </row>
    <row r="104" spans="1:17" x14ac:dyDescent="0.25">
      <c r="J104" s="57" t="s">
        <v>54</v>
      </c>
      <c r="K104" s="58"/>
      <c r="L104" s="5">
        <f>C96 + L103 * (L37 + L38 + L39) * 5%</f>
        <v>7.2</v>
      </c>
      <c r="M104" s="5">
        <f>D96 + M103 * (L37 + L38 + L39) * 5%</f>
        <v>14.4</v>
      </c>
      <c r="N104" s="5">
        <f>E96 + N103 * (L37 + L38 + L39) * 5%</f>
        <v>21.6</v>
      </c>
      <c r="O104" s="5">
        <f>F96 +O103 * (L37 + L38 + L39) * 5%</f>
        <v>28.8</v>
      </c>
      <c r="P104" s="5">
        <f>G96 + P103 * (L37 + L38 + L39) * 5%</f>
        <v>36</v>
      </c>
      <c r="Q104" s="5">
        <f>H96 + Q103 * (L37 + L38 + L39) * 5%</f>
        <v>43.2</v>
      </c>
    </row>
    <row r="105" spans="1:17" x14ac:dyDescent="0.25">
      <c r="J105" s="57" t="s">
        <v>55</v>
      </c>
      <c r="K105" s="58"/>
      <c r="L105" s="5">
        <f>C96 + L103 * (L37 + L38 + L39) * 15%</f>
        <v>21.599999999999998</v>
      </c>
      <c r="M105" s="5">
        <f>D96 + M103 * (L37 + L38 + L39) * 15%</f>
        <v>43.199999999999996</v>
      </c>
      <c r="N105" s="5">
        <f>E96 +N103 * (L37 + L38 + L39) * 15%</f>
        <v>64.8</v>
      </c>
      <c r="O105" s="5">
        <f>F96 + O103 * (L37 + L38 + L39) * 15%</f>
        <v>86.399999999999991</v>
      </c>
      <c r="P105" s="5">
        <f>G96 + P103 * (L37 + L38 + L39) * 15%</f>
        <v>108</v>
      </c>
      <c r="Q105" s="5">
        <f>H96 + Q103 * (L37 + L38 + L39) * 15%</f>
        <v>129.6</v>
      </c>
    </row>
    <row r="106" spans="1:17" x14ac:dyDescent="0.25">
      <c r="J106" s="57" t="s">
        <v>56</v>
      </c>
      <c r="K106" s="58"/>
      <c r="L106" s="5">
        <f>C96 + L103 * (L37 + L38 + L39) * 25%</f>
        <v>36</v>
      </c>
      <c r="M106" s="5">
        <f>D96 + M103 * (L37 + L38 + L39) * 25%</f>
        <v>72</v>
      </c>
      <c r="N106" s="5">
        <f>E96 +N103 * (L37 + L38 + L39) * 25%</f>
        <v>108</v>
      </c>
      <c r="O106" s="5">
        <f>F96 + O103 * (L37 + L38 + L39) * 25%</f>
        <v>144</v>
      </c>
      <c r="P106" s="5">
        <f>G96 + P103 * (L37 + L38 + L39) * 25%</f>
        <v>180</v>
      </c>
      <c r="Q106" s="5">
        <f>H96 + Q103 * (L37 + L38 + L39) * 25%</f>
        <v>216</v>
      </c>
    </row>
    <row r="109" spans="1:17" x14ac:dyDescent="0.25">
      <c r="A109" s="45" t="s">
        <v>35</v>
      </c>
      <c r="B109" s="45"/>
      <c r="C109" s="45"/>
      <c r="D109" s="45"/>
      <c r="E109" s="45"/>
      <c r="F109" s="45"/>
      <c r="G109" s="45"/>
      <c r="H109" s="45"/>
      <c r="J109" s="45" t="s">
        <v>60</v>
      </c>
      <c r="K109" s="45"/>
      <c r="L109" s="45"/>
      <c r="M109" s="45"/>
      <c r="N109" s="45"/>
      <c r="O109" s="45"/>
      <c r="P109" s="45"/>
      <c r="Q109" s="45"/>
    </row>
    <row r="110" spans="1:17" x14ac:dyDescent="0.25">
      <c r="A110" s="46" t="s">
        <v>38</v>
      </c>
      <c r="B110" s="46"/>
      <c r="C110" s="47" t="s">
        <v>32</v>
      </c>
      <c r="D110" s="47"/>
      <c r="E110" s="47"/>
      <c r="F110" s="47"/>
      <c r="G110" s="47"/>
      <c r="H110" s="47"/>
      <c r="J110" s="73" t="s">
        <v>34</v>
      </c>
      <c r="K110" s="74"/>
      <c r="L110" s="70" t="s">
        <v>32</v>
      </c>
      <c r="M110" s="71"/>
      <c r="N110" s="71"/>
      <c r="O110" s="71"/>
      <c r="P110" s="71"/>
      <c r="Q110" s="72"/>
    </row>
    <row r="111" spans="1:17" x14ac:dyDescent="0.25">
      <c r="A111" s="48" t="s">
        <v>33</v>
      </c>
      <c r="B111" s="49"/>
      <c r="C111" s="7">
        <v>1</v>
      </c>
      <c r="D111" s="7">
        <v>2</v>
      </c>
      <c r="E111" s="8">
        <v>3</v>
      </c>
      <c r="F111" s="8">
        <v>4</v>
      </c>
      <c r="G111" s="8">
        <v>5</v>
      </c>
      <c r="H111" s="8">
        <v>6</v>
      </c>
      <c r="J111" s="57" t="s">
        <v>58</v>
      </c>
      <c r="K111" s="58"/>
      <c r="L111" s="75">
        <v>12</v>
      </c>
      <c r="M111" s="75">
        <v>24</v>
      </c>
      <c r="N111" s="75">
        <v>36</v>
      </c>
      <c r="O111" s="75">
        <v>48</v>
      </c>
      <c r="P111" s="75">
        <v>60</v>
      </c>
      <c r="Q111" s="75">
        <v>72</v>
      </c>
    </row>
    <row r="112" spans="1:17" x14ac:dyDescent="0.25">
      <c r="A112" s="43">
        <v>1</v>
      </c>
      <c r="B112" s="44"/>
      <c r="C112" s="9">
        <f>C77+L77+U77</f>
        <v>171.94</v>
      </c>
      <c r="D112" s="9">
        <f t="shared" ref="D112:G123" si="21">D77+M77+V77</f>
        <v>343.88</v>
      </c>
      <c r="E112" s="9">
        <f t="shared" si="21"/>
        <v>515.81999999999994</v>
      </c>
      <c r="F112" s="9">
        <f t="shared" si="21"/>
        <v>687.76</v>
      </c>
      <c r="G112" s="9">
        <f t="shared" si="21"/>
        <v>859.7</v>
      </c>
      <c r="H112" s="9">
        <f>H77+Q77+Z77</f>
        <v>1031.6399999999999</v>
      </c>
      <c r="J112" s="57" t="s">
        <v>54</v>
      </c>
      <c r="K112" s="58"/>
      <c r="L112" s="5">
        <f>C104 + L111 * (L45 + L46 + L47) * 5%</f>
        <v>1.2000000000000002</v>
      </c>
      <c r="M112" s="5">
        <f>D104 + M111 * (L45 + L46 + L47) * 5%</f>
        <v>2.4000000000000004</v>
      </c>
      <c r="N112" s="5">
        <f>E104 + N111 * (L45 + L46 + L47) * 5%</f>
        <v>3.6</v>
      </c>
      <c r="O112" s="5">
        <f>F104 +O111 * (L45 + L46 + L47) * 5%</f>
        <v>4.8000000000000007</v>
      </c>
      <c r="P112" s="5">
        <f>G104 + P111 * (L45 + L46 + L47) * 5%</f>
        <v>6</v>
      </c>
      <c r="Q112" s="5">
        <f>H104 + Q111 * (L45 + L46 + L47) * 5%</f>
        <v>7.2</v>
      </c>
    </row>
    <row r="113" spans="1:17" x14ac:dyDescent="0.25">
      <c r="A113" s="43">
        <v>2</v>
      </c>
      <c r="B113" s="44"/>
      <c r="C113" s="9">
        <f t="shared" ref="C113:C122" si="22">C78+L78+U78</f>
        <v>223.91</v>
      </c>
      <c r="D113" s="9">
        <f t="shared" si="21"/>
        <v>447.82</v>
      </c>
      <c r="E113" s="9">
        <f t="shared" si="21"/>
        <v>671.7299999999999</v>
      </c>
      <c r="F113" s="9">
        <f t="shared" si="21"/>
        <v>895.64</v>
      </c>
      <c r="G113" s="9">
        <f t="shared" si="21"/>
        <v>1119.5500000000002</v>
      </c>
      <c r="H113" s="9">
        <f t="shared" ref="H113:H123" si="23">H78+Q78+Z78</f>
        <v>1343.4599999999998</v>
      </c>
      <c r="J113" s="57" t="s">
        <v>55</v>
      </c>
      <c r="K113" s="58"/>
      <c r="L113" s="5">
        <f>C104 + L111 * (L45 + L46 + L47) * 15%</f>
        <v>3.5999999999999996</v>
      </c>
      <c r="M113" s="5">
        <f>D104 + M111 * (L45 + L46 + L47) * 15%</f>
        <v>7.1999999999999993</v>
      </c>
      <c r="N113" s="5">
        <f>E104 +N111 * (L45 + L46 + L47) * 15%</f>
        <v>10.799999999999999</v>
      </c>
      <c r="O113" s="5">
        <f>F104 + O111 * (L45 + L46 + L47) * 15%</f>
        <v>14.399999999999999</v>
      </c>
      <c r="P113" s="5">
        <f>G104 + P111 * (L45 + L46 + L47) * 15%</f>
        <v>18</v>
      </c>
      <c r="Q113" s="5">
        <f>H104 + Q111 * (L45 + L46 + L47) * 15%</f>
        <v>21.599999999999998</v>
      </c>
    </row>
    <row r="114" spans="1:17" x14ac:dyDescent="0.25">
      <c r="A114" s="43">
        <v>3</v>
      </c>
      <c r="B114" s="44"/>
      <c r="C114" s="9">
        <f t="shared" si="22"/>
        <v>275.88</v>
      </c>
      <c r="D114" s="9">
        <f t="shared" si="21"/>
        <v>551.76</v>
      </c>
      <c r="E114" s="9">
        <f t="shared" si="21"/>
        <v>827.64</v>
      </c>
      <c r="F114" s="9">
        <f t="shared" si="21"/>
        <v>1103.52</v>
      </c>
      <c r="G114" s="9">
        <f t="shared" si="21"/>
        <v>1379.3999999999999</v>
      </c>
      <c r="H114" s="9">
        <f t="shared" si="23"/>
        <v>1655.28</v>
      </c>
      <c r="J114" s="57" t="s">
        <v>56</v>
      </c>
      <c r="K114" s="58"/>
      <c r="L114" s="5">
        <f>C104 + L111 * (L45 + L46 + L47) * 25%</f>
        <v>6</v>
      </c>
      <c r="M114" s="5">
        <f>D104 + M111 * (L45 + L46 + L47) * 25%</f>
        <v>12</v>
      </c>
      <c r="N114" s="5">
        <f>E104 +N111 * (L45 + L46 + L47) * 25%</f>
        <v>18</v>
      </c>
      <c r="O114" s="5">
        <f>F104 + O111 * (L45 + L46 + L47) * 25%</f>
        <v>24</v>
      </c>
      <c r="P114" s="5">
        <f>G104 + P111 * (L45 + L46 + L47) * 25%</f>
        <v>30</v>
      </c>
      <c r="Q114" s="5">
        <f>H104 + Q111 * (L45 + L46 + L47) * 25%</f>
        <v>36</v>
      </c>
    </row>
    <row r="115" spans="1:17" x14ac:dyDescent="0.25">
      <c r="A115" s="43">
        <v>4</v>
      </c>
      <c r="B115" s="44"/>
      <c r="C115" s="9">
        <f t="shared" si="22"/>
        <v>327.84999999999997</v>
      </c>
      <c r="D115" s="9">
        <f t="shared" si="21"/>
        <v>655.69999999999993</v>
      </c>
      <c r="E115" s="9">
        <f t="shared" si="21"/>
        <v>983.55000000000007</v>
      </c>
      <c r="F115" s="9">
        <f t="shared" si="21"/>
        <v>1311.3999999999999</v>
      </c>
      <c r="G115" s="9">
        <f t="shared" si="21"/>
        <v>1639.25</v>
      </c>
      <c r="H115" s="9">
        <f t="shared" si="23"/>
        <v>1967.1000000000001</v>
      </c>
    </row>
    <row r="116" spans="1:17" x14ac:dyDescent="0.25">
      <c r="A116" s="43">
        <v>5</v>
      </c>
      <c r="B116" s="44"/>
      <c r="C116" s="9">
        <f t="shared" si="22"/>
        <v>379.82</v>
      </c>
      <c r="D116" s="9">
        <f t="shared" si="21"/>
        <v>759.64</v>
      </c>
      <c r="E116" s="9">
        <f t="shared" si="21"/>
        <v>1139.4599999999998</v>
      </c>
      <c r="F116" s="9">
        <f t="shared" si="21"/>
        <v>1519.28</v>
      </c>
      <c r="G116" s="9">
        <f t="shared" si="21"/>
        <v>1899.1000000000001</v>
      </c>
      <c r="H116" s="9">
        <f t="shared" si="23"/>
        <v>2278.9199999999996</v>
      </c>
    </row>
    <row r="117" spans="1:17" x14ac:dyDescent="0.25">
      <c r="A117" s="43">
        <v>6</v>
      </c>
      <c r="B117" s="44"/>
      <c r="C117" s="9">
        <f t="shared" si="22"/>
        <v>431.79</v>
      </c>
      <c r="D117" s="9">
        <f t="shared" si="21"/>
        <v>863.58</v>
      </c>
      <c r="E117" s="9">
        <f t="shared" si="21"/>
        <v>1295.3699999999999</v>
      </c>
      <c r="F117" s="9">
        <f t="shared" si="21"/>
        <v>1727.16</v>
      </c>
      <c r="G117" s="9">
        <f t="shared" si="21"/>
        <v>2158.9499999999998</v>
      </c>
      <c r="H117" s="9">
        <f t="shared" si="23"/>
        <v>2590.7399999999998</v>
      </c>
    </row>
    <row r="118" spans="1:17" x14ac:dyDescent="0.25">
      <c r="A118" s="43">
        <v>7</v>
      </c>
      <c r="B118" s="44"/>
      <c r="C118" s="9">
        <f t="shared" si="22"/>
        <v>483.76000000000005</v>
      </c>
      <c r="D118" s="9">
        <f t="shared" si="21"/>
        <v>967.5200000000001</v>
      </c>
      <c r="E118" s="9">
        <f t="shared" si="21"/>
        <v>1451.28</v>
      </c>
      <c r="F118" s="9">
        <f t="shared" si="21"/>
        <v>1935.0400000000002</v>
      </c>
      <c r="G118" s="9">
        <f t="shared" si="21"/>
        <v>2418.7999999999997</v>
      </c>
      <c r="H118" s="9">
        <f t="shared" si="23"/>
        <v>2902.56</v>
      </c>
    </row>
    <row r="119" spans="1:17" x14ac:dyDescent="0.25">
      <c r="A119" s="43">
        <v>8</v>
      </c>
      <c r="B119" s="44"/>
      <c r="C119" s="9">
        <f t="shared" si="22"/>
        <v>535.7299999999999</v>
      </c>
      <c r="D119" s="9">
        <f t="shared" si="21"/>
        <v>1071.4599999999998</v>
      </c>
      <c r="E119" s="9">
        <f t="shared" si="21"/>
        <v>1607.19</v>
      </c>
      <c r="F119" s="9">
        <f t="shared" si="21"/>
        <v>2142.9199999999996</v>
      </c>
      <c r="G119" s="9">
        <f t="shared" si="21"/>
        <v>2678.65</v>
      </c>
      <c r="H119" s="9">
        <f t="shared" si="23"/>
        <v>3214.38</v>
      </c>
    </row>
    <row r="120" spans="1:17" x14ac:dyDescent="0.25">
      <c r="A120" s="43">
        <v>9</v>
      </c>
      <c r="B120" s="44"/>
      <c r="C120" s="9">
        <f t="shared" si="22"/>
        <v>587.69999999999993</v>
      </c>
      <c r="D120" s="9">
        <f t="shared" si="21"/>
        <v>1175.3999999999999</v>
      </c>
      <c r="E120" s="9">
        <f t="shared" si="21"/>
        <v>1763.1000000000001</v>
      </c>
      <c r="F120" s="9">
        <f t="shared" si="21"/>
        <v>2350.7999999999997</v>
      </c>
      <c r="G120" s="9">
        <f t="shared" si="21"/>
        <v>2938.5</v>
      </c>
      <c r="H120" s="9">
        <f t="shared" si="23"/>
        <v>3526.2000000000003</v>
      </c>
    </row>
    <row r="121" spans="1:17" x14ac:dyDescent="0.25">
      <c r="A121" s="43">
        <v>10</v>
      </c>
      <c r="B121" s="44"/>
      <c r="C121" s="9">
        <f t="shared" si="22"/>
        <v>639.66999999999996</v>
      </c>
      <c r="D121" s="9">
        <f t="shared" si="21"/>
        <v>1279.3399999999999</v>
      </c>
      <c r="E121" s="9">
        <f t="shared" si="21"/>
        <v>1919.01</v>
      </c>
      <c r="F121" s="9">
        <f t="shared" si="21"/>
        <v>2558.6799999999998</v>
      </c>
      <c r="G121" s="9">
        <f t="shared" si="21"/>
        <v>3198.3500000000004</v>
      </c>
      <c r="H121" s="9">
        <f t="shared" si="23"/>
        <v>3838.02</v>
      </c>
    </row>
    <row r="122" spans="1:17" x14ac:dyDescent="0.25">
      <c r="A122" s="43">
        <v>11</v>
      </c>
      <c r="B122" s="44"/>
      <c r="C122" s="9">
        <f t="shared" si="22"/>
        <v>691.64</v>
      </c>
      <c r="D122" s="9">
        <f t="shared" si="21"/>
        <v>1383.28</v>
      </c>
      <c r="E122" s="9">
        <f t="shared" si="21"/>
        <v>2074.9199999999996</v>
      </c>
      <c r="F122" s="9">
        <f t="shared" si="21"/>
        <v>2766.56</v>
      </c>
      <c r="G122" s="9">
        <f t="shared" si="21"/>
        <v>3458.2000000000003</v>
      </c>
      <c r="H122" s="9">
        <f t="shared" si="23"/>
        <v>4149.8399999999992</v>
      </c>
    </row>
    <row r="123" spans="1:17" x14ac:dyDescent="0.25">
      <c r="A123" s="43">
        <v>12</v>
      </c>
      <c r="B123" s="44"/>
      <c r="C123" s="9">
        <f>C88+L88+U88</f>
        <v>743.61</v>
      </c>
      <c r="D123" s="9">
        <f t="shared" si="21"/>
        <v>1487.22</v>
      </c>
      <c r="E123" s="9">
        <f t="shared" si="21"/>
        <v>2230.83</v>
      </c>
      <c r="F123" s="9">
        <f t="shared" si="21"/>
        <v>2974.44</v>
      </c>
      <c r="G123" s="9">
        <f t="shared" si="21"/>
        <v>3718.0499999999997</v>
      </c>
      <c r="H123" s="9">
        <f t="shared" si="23"/>
        <v>4461.66</v>
      </c>
    </row>
  </sheetData>
  <mergeCells count="124">
    <mergeCell ref="J114:K114"/>
    <mergeCell ref="U24:X31"/>
    <mergeCell ref="J104:K104"/>
    <mergeCell ref="J105:K105"/>
    <mergeCell ref="J106:K106"/>
    <mergeCell ref="J109:Q109"/>
    <mergeCell ref="J110:K110"/>
    <mergeCell ref="L110:Q110"/>
    <mergeCell ref="J111:K111"/>
    <mergeCell ref="J112:K112"/>
    <mergeCell ref="J113:K113"/>
    <mergeCell ref="A123:B123"/>
    <mergeCell ref="A117:B117"/>
    <mergeCell ref="A118:B118"/>
    <mergeCell ref="A119:B119"/>
    <mergeCell ref="A120:B120"/>
    <mergeCell ref="A121:B121"/>
    <mergeCell ref="A122:B122"/>
    <mergeCell ref="A111:B111"/>
    <mergeCell ref="A112:B112"/>
    <mergeCell ref="A113:B113"/>
    <mergeCell ref="A114:B114"/>
    <mergeCell ref="A115:B115"/>
    <mergeCell ref="A116:B116"/>
    <mergeCell ref="S82:T82"/>
    <mergeCell ref="J84:K84"/>
    <mergeCell ref="J85:K85"/>
    <mergeCell ref="J86:K86"/>
    <mergeCell ref="J87:K87"/>
    <mergeCell ref="J88:K88"/>
    <mergeCell ref="J78:K78"/>
    <mergeCell ref="J79:K79"/>
    <mergeCell ref="J80:K80"/>
    <mergeCell ref="J81:K81"/>
    <mergeCell ref="J82:K82"/>
    <mergeCell ref="J83:K83"/>
    <mergeCell ref="S88:T88"/>
    <mergeCell ref="A109:H109"/>
    <mergeCell ref="A110:B110"/>
    <mergeCell ref="C110:H110"/>
    <mergeCell ref="S83:T83"/>
    <mergeCell ref="S84:T84"/>
    <mergeCell ref="S85:T85"/>
    <mergeCell ref="S86:T86"/>
    <mergeCell ref="S87:T87"/>
    <mergeCell ref="J93:Q93"/>
    <mergeCell ref="J96:K96"/>
    <mergeCell ref="J97:K97"/>
    <mergeCell ref="J94:K94"/>
    <mergeCell ref="L94:Q94"/>
    <mergeCell ref="J95:K95"/>
    <mergeCell ref="J98:K98"/>
    <mergeCell ref="J101:Q101"/>
    <mergeCell ref="J102:K102"/>
    <mergeCell ref="L102:Q102"/>
    <mergeCell ref="J103:K103"/>
    <mergeCell ref="S74:Z74"/>
    <mergeCell ref="S77:T77"/>
    <mergeCell ref="S78:T78"/>
    <mergeCell ref="S79:T79"/>
    <mergeCell ref="S80:T80"/>
    <mergeCell ref="S81:T81"/>
    <mergeCell ref="K47:O47"/>
    <mergeCell ref="K58:O58"/>
    <mergeCell ref="L28:M28"/>
    <mergeCell ref="S75:T75"/>
    <mergeCell ref="U75:Z75"/>
    <mergeCell ref="S76:T76"/>
    <mergeCell ref="A74:H74"/>
    <mergeCell ref="J74:Q74"/>
    <mergeCell ref="J75:K75"/>
    <mergeCell ref="L75:Q75"/>
    <mergeCell ref="J76:K76"/>
    <mergeCell ref="J77:K77"/>
    <mergeCell ref="A84:B84"/>
    <mergeCell ref="A85:B85"/>
    <mergeCell ref="A86:B86"/>
    <mergeCell ref="C75:H75"/>
    <mergeCell ref="A75:B75"/>
    <mergeCell ref="A76:B76"/>
    <mergeCell ref="A87:B87"/>
    <mergeCell ref="A88:B88"/>
    <mergeCell ref="A78:B78"/>
    <mergeCell ref="A79:B79"/>
    <mergeCell ref="A80:B80"/>
    <mergeCell ref="A81:B81"/>
    <mergeCell ref="A82:B82"/>
    <mergeCell ref="A83:B83"/>
    <mergeCell ref="A77:B77"/>
    <mergeCell ref="K35:O35"/>
    <mergeCell ref="K36:O36"/>
    <mergeCell ref="L26:M26"/>
    <mergeCell ref="N26:O26"/>
    <mergeCell ref="P26:Q26"/>
    <mergeCell ref="L31:M31"/>
    <mergeCell ref="N31:O31"/>
    <mergeCell ref="P31:Q31"/>
    <mergeCell ref="L24:M24"/>
    <mergeCell ref="N24:O24"/>
    <mergeCell ref="P28:Q28"/>
    <mergeCell ref="N28:O28"/>
    <mergeCell ref="N30:O30"/>
    <mergeCell ref="P30:Q30"/>
    <mergeCell ref="L30:M30"/>
    <mergeCell ref="L25:M25"/>
    <mergeCell ref="N25:O25"/>
    <mergeCell ref="P25:Q25"/>
    <mergeCell ref="K6:O18"/>
    <mergeCell ref="L4:O4"/>
    <mergeCell ref="L2:M2"/>
    <mergeCell ref="N2:O2"/>
    <mergeCell ref="L3:M3"/>
    <mergeCell ref="N3:O3"/>
    <mergeCell ref="L23:Q23"/>
    <mergeCell ref="L29:M29"/>
    <mergeCell ref="N29:O29"/>
    <mergeCell ref="P29:Q29"/>
    <mergeCell ref="L27:M27"/>
    <mergeCell ref="N27:O27"/>
    <mergeCell ref="P27:Q27"/>
    <mergeCell ref="L22:M22"/>
    <mergeCell ref="N22:O22"/>
    <mergeCell ref="P22:Q22"/>
    <mergeCell ref="P24:Q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workbookViewId="0">
      <selection activeCell="G20" sqref="G20:H23"/>
    </sheetView>
  </sheetViews>
  <sheetFormatPr baseColWidth="10" defaultRowHeight="15" x14ac:dyDescent="0.25"/>
  <cols>
    <col min="2" max="2" width="41.5703125" customWidth="1"/>
    <col min="7" max="7" width="14.7109375" customWidth="1"/>
    <col min="14" max="14" width="18.42578125" customWidth="1"/>
  </cols>
  <sheetData>
    <row r="2" spans="2:14" x14ac:dyDescent="0.25">
      <c r="C2" s="31" t="s">
        <v>0</v>
      </c>
      <c r="D2" s="32"/>
      <c r="E2" s="33" t="s">
        <v>1</v>
      </c>
      <c r="F2" s="34"/>
      <c r="G2" s="57" t="s">
        <v>40</v>
      </c>
      <c r="H2" s="58"/>
      <c r="J2" s="10" t="s">
        <v>47</v>
      </c>
      <c r="K2" s="11"/>
      <c r="L2" s="11"/>
      <c r="M2" s="11"/>
      <c r="N2" s="12"/>
    </row>
    <row r="3" spans="2:14" x14ac:dyDescent="0.25">
      <c r="B3" s="2" t="s">
        <v>6</v>
      </c>
      <c r="C3" s="24">
        <v>0</v>
      </c>
      <c r="D3" s="25"/>
      <c r="E3" s="25"/>
      <c r="F3" s="25"/>
      <c r="G3" s="25"/>
      <c r="H3" s="26"/>
      <c r="J3" s="13"/>
      <c r="K3" s="14"/>
      <c r="L3" s="14"/>
      <c r="M3" s="14"/>
      <c r="N3" s="15"/>
    </row>
    <row r="4" spans="2:14" x14ac:dyDescent="0.25">
      <c r="B4" s="2" t="s">
        <v>3</v>
      </c>
      <c r="C4" s="41">
        <v>0</v>
      </c>
      <c r="D4" s="42"/>
      <c r="E4" s="41">
        <v>4.99</v>
      </c>
      <c r="F4" s="42"/>
      <c r="G4" s="55">
        <v>9.99</v>
      </c>
      <c r="H4" s="56"/>
      <c r="J4" s="13"/>
      <c r="K4" s="14"/>
      <c r="L4" s="14"/>
      <c r="M4" s="14"/>
      <c r="N4" s="15"/>
    </row>
    <row r="5" spans="2:14" x14ac:dyDescent="0.25">
      <c r="B5" s="2" t="s">
        <v>41</v>
      </c>
      <c r="C5" s="50">
        <v>0</v>
      </c>
      <c r="D5" s="50"/>
      <c r="E5" s="50">
        <v>0</v>
      </c>
      <c r="F5" s="50"/>
      <c r="G5" s="53">
        <v>0</v>
      </c>
      <c r="H5" s="54"/>
      <c r="J5" s="13"/>
      <c r="K5" s="14"/>
      <c r="L5" s="14"/>
      <c r="M5" s="14"/>
      <c r="N5" s="15"/>
    </row>
    <row r="6" spans="2:14" x14ac:dyDescent="0.25">
      <c r="B6" s="2" t="s">
        <v>42</v>
      </c>
      <c r="C6" s="29" t="s">
        <v>45</v>
      </c>
      <c r="D6" s="30"/>
      <c r="E6" s="29" t="s">
        <v>49</v>
      </c>
      <c r="F6" s="30"/>
      <c r="G6" s="43" t="s">
        <v>46</v>
      </c>
      <c r="H6" s="44"/>
      <c r="J6" s="13"/>
      <c r="K6" s="14"/>
      <c r="L6" s="14"/>
      <c r="M6" s="14"/>
      <c r="N6" s="15"/>
    </row>
    <row r="7" spans="2:14" x14ac:dyDescent="0.25">
      <c r="B7" s="2" t="s">
        <v>43</v>
      </c>
      <c r="C7" s="29" t="s">
        <v>45</v>
      </c>
      <c r="D7" s="30"/>
      <c r="E7" s="29" t="s">
        <v>11</v>
      </c>
      <c r="F7" s="30"/>
      <c r="G7" s="43" t="s">
        <v>11</v>
      </c>
      <c r="H7" s="44"/>
      <c r="J7" s="13"/>
      <c r="K7" s="14"/>
      <c r="L7" s="14"/>
      <c r="M7" s="14"/>
      <c r="N7" s="15"/>
    </row>
    <row r="8" spans="2:14" x14ac:dyDescent="0.25">
      <c r="B8" s="2" t="s">
        <v>44</v>
      </c>
      <c r="C8" s="43" t="s">
        <v>10</v>
      </c>
      <c r="D8" s="44"/>
      <c r="E8" s="43" t="s">
        <v>11</v>
      </c>
      <c r="F8" s="44"/>
      <c r="G8" s="43" t="s">
        <v>11</v>
      </c>
      <c r="H8" s="44"/>
      <c r="J8" s="13"/>
      <c r="K8" s="14"/>
      <c r="L8" s="14"/>
      <c r="M8" s="14"/>
      <c r="N8" s="15"/>
    </row>
    <row r="9" spans="2:14" ht="15" customHeight="1" x14ac:dyDescent="0.25">
      <c r="B9" s="2" t="s">
        <v>48</v>
      </c>
      <c r="C9" s="43" t="s">
        <v>11</v>
      </c>
      <c r="D9" s="44"/>
      <c r="E9" s="43" t="s">
        <v>10</v>
      </c>
      <c r="F9" s="44"/>
      <c r="G9" s="43" t="s">
        <v>10</v>
      </c>
      <c r="H9" s="44"/>
      <c r="J9" s="13"/>
      <c r="K9" s="14"/>
      <c r="L9" s="14"/>
      <c r="M9" s="14"/>
      <c r="N9" s="15"/>
    </row>
    <row r="10" spans="2:14" x14ac:dyDescent="0.25">
      <c r="B10" s="2" t="s">
        <v>52</v>
      </c>
      <c r="C10" s="43">
        <v>5</v>
      </c>
      <c r="D10" s="44"/>
      <c r="E10" s="43" t="s">
        <v>53</v>
      </c>
      <c r="F10" s="44"/>
      <c r="G10" s="43" t="s">
        <v>53</v>
      </c>
      <c r="H10" s="44"/>
      <c r="J10" s="13"/>
      <c r="K10" s="14"/>
      <c r="L10" s="14"/>
      <c r="M10" s="14"/>
      <c r="N10" s="15"/>
    </row>
    <row r="11" spans="2:14" x14ac:dyDescent="0.25">
      <c r="J11" s="13"/>
      <c r="K11" s="14"/>
      <c r="L11" s="14"/>
      <c r="M11" s="14"/>
      <c r="N11" s="15"/>
    </row>
    <row r="12" spans="2:14" x14ac:dyDescent="0.25">
      <c r="J12" s="13"/>
      <c r="K12" s="14"/>
      <c r="L12" s="14"/>
      <c r="M12" s="14"/>
      <c r="N12" s="15"/>
    </row>
    <row r="13" spans="2:14" x14ac:dyDescent="0.25">
      <c r="J13" s="13"/>
      <c r="K13" s="14"/>
      <c r="L13" s="14"/>
      <c r="M13" s="14"/>
      <c r="N13" s="15"/>
    </row>
    <row r="14" spans="2:14" x14ac:dyDescent="0.25">
      <c r="J14" s="16"/>
      <c r="K14" s="17"/>
      <c r="L14" s="17"/>
      <c r="M14" s="17"/>
      <c r="N14" s="18"/>
    </row>
    <row r="15" spans="2:14" x14ac:dyDescent="0.25">
      <c r="B15" s="51"/>
      <c r="C15" s="52"/>
      <c r="D15" s="52"/>
      <c r="E15" s="52"/>
      <c r="F15" s="52"/>
      <c r="G15" s="51"/>
    </row>
    <row r="16" spans="2:14" x14ac:dyDescent="0.25">
      <c r="B16" s="51"/>
      <c r="C16" s="52"/>
      <c r="D16" s="52"/>
      <c r="E16" s="52"/>
      <c r="F16" s="52"/>
      <c r="G16" s="51"/>
    </row>
    <row r="17" spans="2:9" x14ac:dyDescent="0.25">
      <c r="B17" s="51"/>
      <c r="C17" s="52"/>
      <c r="D17" s="52"/>
      <c r="E17" s="52"/>
      <c r="F17" s="52"/>
      <c r="G17" s="51"/>
    </row>
    <row r="18" spans="2:9" x14ac:dyDescent="0.25">
      <c r="B18" s="51"/>
      <c r="C18" s="52"/>
      <c r="D18" s="52"/>
      <c r="E18" s="52"/>
      <c r="F18" s="52"/>
      <c r="G18" s="51"/>
    </row>
    <row r="19" spans="2:9" x14ac:dyDescent="0.25">
      <c r="B19" s="51"/>
      <c r="C19" s="52"/>
      <c r="D19" s="52"/>
      <c r="E19" s="52"/>
      <c r="F19" s="52"/>
      <c r="G19" s="51"/>
    </row>
    <row r="20" spans="2:9" x14ac:dyDescent="0.25">
      <c r="B20" s="51"/>
      <c r="C20" s="52"/>
      <c r="D20" s="52"/>
      <c r="E20" s="52"/>
      <c r="F20" s="52"/>
      <c r="G20" s="59" t="s">
        <v>50</v>
      </c>
      <c r="H20" s="60"/>
    </row>
    <row r="21" spans="2:9" x14ac:dyDescent="0.25">
      <c r="B21" s="51"/>
      <c r="C21" s="52"/>
      <c r="D21" s="52"/>
      <c r="E21" s="52"/>
      <c r="F21" s="52"/>
      <c r="G21" s="61"/>
      <c r="H21" s="62"/>
    </row>
    <row r="22" spans="2:9" x14ac:dyDescent="0.25">
      <c r="B22" s="51"/>
      <c r="C22" s="52"/>
      <c r="D22" s="52"/>
      <c r="E22" s="52"/>
      <c r="F22" s="52"/>
      <c r="G22" s="61"/>
      <c r="H22" s="62"/>
    </row>
    <row r="23" spans="2:9" x14ac:dyDescent="0.25">
      <c r="B23" s="51"/>
      <c r="C23" s="51"/>
      <c r="D23" s="51"/>
      <c r="E23" s="51"/>
      <c r="F23" s="51"/>
      <c r="G23" s="63"/>
      <c r="H23" s="64"/>
    </row>
    <row r="29" spans="2:9" x14ac:dyDescent="0.25">
      <c r="B29" s="45" t="s">
        <v>51</v>
      </c>
      <c r="C29" s="45"/>
      <c r="D29" s="45"/>
      <c r="E29" s="45"/>
      <c r="F29" s="45"/>
      <c r="G29" s="45"/>
      <c r="H29" s="45"/>
      <c r="I29" s="45"/>
    </row>
    <row r="30" spans="2:9" x14ac:dyDescent="0.25">
      <c r="B30" s="46" t="s">
        <v>34</v>
      </c>
      <c r="C30" s="46"/>
      <c r="D30" s="47" t="s">
        <v>32</v>
      </c>
      <c r="E30" s="47"/>
      <c r="F30" s="47"/>
      <c r="G30" s="47"/>
      <c r="H30" s="47"/>
      <c r="I30" s="47"/>
    </row>
    <row r="31" spans="2:9" x14ac:dyDescent="0.25">
      <c r="B31" s="48" t="s">
        <v>33</v>
      </c>
      <c r="C31" s="49"/>
      <c r="D31" s="7">
        <v>1</v>
      </c>
      <c r="E31" s="7">
        <v>2</v>
      </c>
      <c r="F31" s="8">
        <v>3</v>
      </c>
      <c r="G31" s="8">
        <v>4</v>
      </c>
      <c r="H31" s="8">
        <v>5</v>
      </c>
      <c r="I31" s="8">
        <v>6</v>
      </c>
    </row>
    <row r="32" spans="2:9" x14ac:dyDescent="0.25">
      <c r="B32" s="43">
        <v>1</v>
      </c>
      <c r="C32" s="44"/>
      <c r="D32" s="9">
        <f>$E$4 *D31</f>
        <v>4.99</v>
      </c>
      <c r="E32" s="9">
        <f t="shared" ref="E32:I32" si="0">$E$4 *E31</f>
        <v>9.98</v>
      </c>
      <c r="F32" s="9">
        <f t="shared" si="0"/>
        <v>14.97</v>
      </c>
      <c r="G32" s="9">
        <f t="shared" si="0"/>
        <v>19.96</v>
      </c>
      <c r="H32" s="9">
        <f t="shared" si="0"/>
        <v>24.950000000000003</v>
      </c>
      <c r="I32" s="9">
        <f t="shared" si="0"/>
        <v>29.94</v>
      </c>
    </row>
    <row r="33" spans="2:9" x14ac:dyDescent="0.25">
      <c r="B33" s="43">
        <v>2</v>
      </c>
      <c r="C33" s="44"/>
      <c r="D33" s="5">
        <f>D32+$D$31*$E$4</f>
        <v>9.98</v>
      </c>
      <c r="E33" s="5">
        <f>E32+$E$31*$E$4</f>
        <v>19.96</v>
      </c>
      <c r="F33" s="5">
        <f>F32+$F$31*$E$4</f>
        <v>29.94</v>
      </c>
      <c r="G33" s="5">
        <f>G32+$G$31*$E$4</f>
        <v>39.92</v>
      </c>
      <c r="H33" s="5">
        <f>H32+$H$31*$E$4</f>
        <v>49.900000000000006</v>
      </c>
      <c r="I33" s="5">
        <f>I32+$I$31*$E$4</f>
        <v>59.88</v>
      </c>
    </row>
    <row r="34" spans="2:9" x14ac:dyDescent="0.25">
      <c r="B34" s="43">
        <v>3</v>
      </c>
      <c r="C34" s="44"/>
      <c r="D34" s="5">
        <f t="shared" ref="D34:D43" si="1">D33+$D$31*$E$4</f>
        <v>14.97</v>
      </c>
      <c r="E34" s="5">
        <f t="shared" ref="E34:E43" si="2">E33+$E$31*$E$4</f>
        <v>29.94</v>
      </c>
      <c r="F34" s="5">
        <f t="shared" ref="F34:F43" si="3">F33+$F$31*$E$4</f>
        <v>44.910000000000004</v>
      </c>
      <c r="G34" s="5">
        <f t="shared" ref="G34:G43" si="4">G33+$G$31*$E$4</f>
        <v>59.88</v>
      </c>
      <c r="H34" s="5">
        <f t="shared" ref="H34:H42" si="5">H33+$H$31*$E$4</f>
        <v>74.850000000000009</v>
      </c>
      <c r="I34" s="5">
        <f t="shared" ref="I34:I43" si="6">I33+$I$31*$E$4</f>
        <v>89.820000000000007</v>
      </c>
    </row>
    <row r="35" spans="2:9" x14ac:dyDescent="0.25">
      <c r="B35" s="43">
        <v>4</v>
      </c>
      <c r="C35" s="44"/>
      <c r="D35" s="5">
        <f t="shared" si="1"/>
        <v>19.96</v>
      </c>
      <c r="E35" s="5">
        <f t="shared" si="2"/>
        <v>39.92</v>
      </c>
      <c r="F35" s="5">
        <f t="shared" si="3"/>
        <v>59.88</v>
      </c>
      <c r="G35" s="5">
        <f t="shared" si="4"/>
        <v>79.84</v>
      </c>
      <c r="H35" s="5">
        <f t="shared" si="5"/>
        <v>99.800000000000011</v>
      </c>
      <c r="I35" s="5">
        <f t="shared" si="6"/>
        <v>119.76</v>
      </c>
    </row>
    <row r="36" spans="2:9" x14ac:dyDescent="0.25">
      <c r="B36" s="43">
        <v>5</v>
      </c>
      <c r="C36" s="44"/>
      <c r="D36" s="5">
        <f t="shared" si="1"/>
        <v>24.950000000000003</v>
      </c>
      <c r="E36" s="5">
        <f t="shared" si="2"/>
        <v>49.900000000000006</v>
      </c>
      <c r="F36" s="5">
        <f t="shared" si="3"/>
        <v>74.850000000000009</v>
      </c>
      <c r="G36" s="5">
        <f t="shared" si="4"/>
        <v>99.800000000000011</v>
      </c>
      <c r="H36" s="5">
        <f t="shared" si="5"/>
        <v>124.75000000000001</v>
      </c>
      <c r="I36" s="5">
        <f t="shared" si="6"/>
        <v>149.70000000000002</v>
      </c>
    </row>
    <row r="37" spans="2:9" x14ac:dyDescent="0.25">
      <c r="B37" s="43">
        <v>6</v>
      </c>
      <c r="C37" s="44"/>
      <c r="D37" s="5">
        <f t="shared" si="1"/>
        <v>29.940000000000005</v>
      </c>
      <c r="E37" s="5">
        <f t="shared" si="2"/>
        <v>59.88000000000001</v>
      </c>
      <c r="F37" s="5">
        <f t="shared" si="3"/>
        <v>89.820000000000007</v>
      </c>
      <c r="G37" s="5">
        <f t="shared" si="4"/>
        <v>119.76000000000002</v>
      </c>
      <c r="H37" s="5">
        <f t="shared" si="5"/>
        <v>149.70000000000002</v>
      </c>
      <c r="I37" s="5">
        <f t="shared" si="6"/>
        <v>179.64000000000001</v>
      </c>
    </row>
    <row r="38" spans="2:9" x14ac:dyDescent="0.25">
      <c r="B38" s="43">
        <v>7</v>
      </c>
      <c r="C38" s="44"/>
      <c r="D38" s="5">
        <f t="shared" si="1"/>
        <v>34.930000000000007</v>
      </c>
      <c r="E38" s="5">
        <f t="shared" si="2"/>
        <v>69.860000000000014</v>
      </c>
      <c r="F38" s="5">
        <f t="shared" si="3"/>
        <v>104.79</v>
      </c>
      <c r="G38" s="5">
        <f t="shared" si="4"/>
        <v>139.72000000000003</v>
      </c>
      <c r="H38" s="5">
        <f t="shared" si="5"/>
        <v>174.65000000000003</v>
      </c>
      <c r="I38" s="5">
        <f t="shared" si="6"/>
        <v>209.58</v>
      </c>
    </row>
    <row r="39" spans="2:9" x14ac:dyDescent="0.25">
      <c r="B39" s="43">
        <v>8</v>
      </c>
      <c r="C39" s="44"/>
      <c r="D39" s="5">
        <f t="shared" si="1"/>
        <v>39.920000000000009</v>
      </c>
      <c r="E39" s="5">
        <f t="shared" si="2"/>
        <v>79.840000000000018</v>
      </c>
      <c r="F39" s="5">
        <f t="shared" si="3"/>
        <v>119.76</v>
      </c>
      <c r="G39" s="5">
        <f t="shared" si="4"/>
        <v>159.68000000000004</v>
      </c>
      <c r="H39" s="5">
        <f t="shared" si="5"/>
        <v>199.60000000000002</v>
      </c>
      <c r="I39" s="5">
        <f t="shared" si="6"/>
        <v>239.52</v>
      </c>
    </row>
    <row r="40" spans="2:9" x14ac:dyDescent="0.25">
      <c r="B40" s="43">
        <v>9</v>
      </c>
      <c r="C40" s="44"/>
      <c r="D40" s="5">
        <f t="shared" si="1"/>
        <v>44.910000000000011</v>
      </c>
      <c r="E40" s="5">
        <f t="shared" si="2"/>
        <v>89.820000000000022</v>
      </c>
      <c r="F40" s="5">
        <f t="shared" si="3"/>
        <v>134.73000000000002</v>
      </c>
      <c r="G40" s="5">
        <f t="shared" si="4"/>
        <v>179.64000000000004</v>
      </c>
      <c r="H40" s="5">
        <f t="shared" si="5"/>
        <v>224.55</v>
      </c>
      <c r="I40" s="5">
        <f t="shared" si="6"/>
        <v>269.46000000000004</v>
      </c>
    </row>
    <row r="41" spans="2:9" x14ac:dyDescent="0.25">
      <c r="B41" s="43">
        <v>10</v>
      </c>
      <c r="C41" s="44"/>
      <c r="D41" s="5">
        <f t="shared" si="1"/>
        <v>49.900000000000013</v>
      </c>
      <c r="E41" s="5">
        <f t="shared" si="2"/>
        <v>99.800000000000026</v>
      </c>
      <c r="F41" s="5">
        <f t="shared" si="3"/>
        <v>149.70000000000002</v>
      </c>
      <c r="G41" s="5">
        <f t="shared" si="4"/>
        <v>199.60000000000005</v>
      </c>
      <c r="H41" s="5">
        <f t="shared" si="5"/>
        <v>249.5</v>
      </c>
      <c r="I41" s="5">
        <f t="shared" si="6"/>
        <v>299.40000000000003</v>
      </c>
    </row>
    <row r="42" spans="2:9" x14ac:dyDescent="0.25">
      <c r="B42" s="43">
        <v>11</v>
      </c>
      <c r="C42" s="44"/>
      <c r="D42" s="5">
        <f t="shared" si="1"/>
        <v>54.890000000000015</v>
      </c>
      <c r="E42" s="5">
        <f t="shared" si="2"/>
        <v>109.78000000000003</v>
      </c>
      <c r="F42" s="5">
        <f t="shared" si="3"/>
        <v>164.67000000000002</v>
      </c>
      <c r="G42" s="5">
        <f t="shared" si="4"/>
        <v>219.56000000000006</v>
      </c>
      <c r="H42" s="5">
        <f t="shared" si="5"/>
        <v>274.45</v>
      </c>
      <c r="I42" s="5">
        <f t="shared" si="6"/>
        <v>329.34000000000003</v>
      </c>
    </row>
    <row r="43" spans="2:9" x14ac:dyDescent="0.25">
      <c r="B43" s="43">
        <v>12</v>
      </c>
      <c r="C43" s="44"/>
      <c r="D43" s="5">
        <f t="shared" si="1"/>
        <v>59.880000000000017</v>
      </c>
      <c r="E43" s="5">
        <f t="shared" si="2"/>
        <v>119.76000000000003</v>
      </c>
      <c r="F43" s="5">
        <f t="shared" si="3"/>
        <v>179.64000000000001</v>
      </c>
      <c r="G43" s="5">
        <f t="shared" si="4"/>
        <v>239.52000000000007</v>
      </c>
      <c r="H43" s="5">
        <f>H42+$H$31*$E$4</f>
        <v>299.39999999999998</v>
      </c>
      <c r="I43" s="5">
        <f t="shared" si="6"/>
        <v>359.28000000000003</v>
      </c>
    </row>
  </sheetData>
  <mergeCells count="43">
    <mergeCell ref="B40:C40"/>
    <mergeCell ref="B41:C41"/>
    <mergeCell ref="B42:C42"/>
    <mergeCell ref="B43:C43"/>
    <mergeCell ref="B34:C34"/>
    <mergeCell ref="B35:C35"/>
    <mergeCell ref="B36:C36"/>
    <mergeCell ref="B37:C37"/>
    <mergeCell ref="B38:C38"/>
    <mergeCell ref="B39:C39"/>
    <mergeCell ref="B29:I29"/>
    <mergeCell ref="B30:C30"/>
    <mergeCell ref="D30:I30"/>
    <mergeCell ref="B31:C31"/>
    <mergeCell ref="B32:C32"/>
    <mergeCell ref="B33:C33"/>
    <mergeCell ref="G9:H9"/>
    <mergeCell ref="J2:N14"/>
    <mergeCell ref="C2:D2"/>
    <mergeCell ref="E2:F2"/>
    <mergeCell ref="G2:H2"/>
    <mergeCell ref="G20:H23"/>
    <mergeCell ref="C10:D10"/>
    <mergeCell ref="E10:F10"/>
    <mergeCell ref="G10:H10"/>
    <mergeCell ref="G4:H4"/>
    <mergeCell ref="G5:H5"/>
    <mergeCell ref="G6:H6"/>
    <mergeCell ref="G7:H7"/>
    <mergeCell ref="G8:H8"/>
    <mergeCell ref="C9:D9"/>
    <mergeCell ref="E9:F9"/>
    <mergeCell ref="C7:D7"/>
    <mergeCell ref="E7:F7"/>
    <mergeCell ref="C8:D8"/>
    <mergeCell ref="E8:F8"/>
    <mergeCell ref="C5:D5"/>
    <mergeCell ref="E5:F5"/>
    <mergeCell ref="C6:D6"/>
    <mergeCell ref="E6:F6"/>
    <mergeCell ref="C3:H3"/>
    <mergeCell ref="C4:D4"/>
    <mergeCell ref="E4:F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Compte PRO</vt:lpstr>
      <vt:lpstr>Compte Client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2011-06-30T22:00:33Z</dcterms:modified>
</cp:coreProperties>
</file>