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 activeTab="1"/>
  </bookViews>
  <sheets>
    <sheet name="Compte PRO" sheetId="3" r:id="rId1"/>
    <sheet name="Compte Client" sheetId="4" r:id="rId2"/>
    <sheet name="Dépences" sheetId="5" r:id="rId3"/>
    <sheet name="Total" sheetId="6" r:id="rId4"/>
  </sheets>
  <calcPr calcId="145621"/>
</workbook>
</file>

<file path=xl/calcChain.xml><?xml version="1.0" encoding="utf-8"?>
<calcChain xmlns="http://schemas.openxmlformats.org/spreadsheetml/2006/main">
  <c r="V60" i="4" l="1"/>
  <c r="V49" i="4"/>
  <c r="V50" i="4"/>
  <c r="V51" i="4"/>
  <c r="V52" i="4"/>
  <c r="V53" i="4"/>
  <c r="V54" i="4"/>
  <c r="V55" i="4"/>
  <c r="V56" i="4"/>
  <c r="V57" i="4"/>
  <c r="V58" i="4"/>
  <c r="V59" i="4"/>
  <c r="V48" i="4"/>
  <c r="S49" i="4"/>
  <c r="S50" i="4"/>
  <c r="S51" i="4"/>
  <c r="S52" i="4"/>
  <c r="S53" i="4"/>
  <c r="S54" i="4"/>
  <c r="S55" i="4"/>
  <c r="S56" i="4"/>
  <c r="S57" i="4"/>
  <c r="S58" i="4"/>
  <c r="S59" i="4"/>
  <c r="S60" i="4"/>
  <c r="S48" i="4"/>
  <c r="P49" i="4"/>
  <c r="P50" i="4"/>
  <c r="P51" i="4"/>
  <c r="P52" i="4"/>
  <c r="P53" i="4"/>
  <c r="P54" i="4"/>
  <c r="P55" i="4"/>
  <c r="P56" i="4"/>
  <c r="P57" i="4"/>
  <c r="P58" i="4"/>
  <c r="P59" i="4"/>
  <c r="P60" i="4"/>
  <c r="P48" i="4"/>
  <c r="M49" i="4"/>
  <c r="M50" i="4"/>
  <c r="M51" i="4"/>
  <c r="M52" i="4"/>
  <c r="M53" i="4"/>
  <c r="M54" i="4"/>
  <c r="M55" i="4"/>
  <c r="M56" i="4"/>
  <c r="M57" i="4"/>
  <c r="M58" i="4"/>
  <c r="M59" i="4"/>
  <c r="M60" i="4"/>
  <c r="M4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P31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P43" i="4"/>
  <c r="P42" i="4"/>
  <c r="P41" i="4"/>
  <c r="P40" i="4"/>
  <c r="P39" i="4"/>
  <c r="P38" i="4"/>
  <c r="P37" i="4"/>
  <c r="P36" i="4"/>
  <c r="P35" i="4"/>
  <c r="P34" i="4"/>
  <c r="P33" i="4"/>
  <c r="P32" i="4"/>
  <c r="Q114" i="3" l="1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2" i="4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Z79" i="3" l="1"/>
  <c r="Z80" i="3"/>
  <c r="Z81" i="3"/>
  <c r="Z82" i="3"/>
  <c r="Z83" i="3"/>
  <c r="Z84" i="3"/>
  <c r="Z85" i="3"/>
  <c r="Z86" i="3"/>
  <c r="Z87" i="3"/>
  <c r="Z88" i="3"/>
  <c r="Y79" i="3"/>
  <c r="Y80" i="3"/>
  <c r="Y81" i="3"/>
  <c r="Y82" i="3"/>
  <c r="Y83" i="3"/>
  <c r="Y84" i="3"/>
  <c r="Y85" i="3"/>
  <c r="Y86" i="3"/>
  <c r="Y87" i="3"/>
  <c r="Y88" i="3"/>
  <c r="X79" i="3"/>
  <c r="X80" i="3"/>
  <c r="X81" i="3"/>
  <c r="X82" i="3"/>
  <c r="X83" i="3"/>
  <c r="X84" i="3"/>
  <c r="X85" i="3"/>
  <c r="X86" i="3"/>
  <c r="X87" i="3"/>
  <c r="X88" i="3"/>
  <c r="W88" i="3"/>
  <c r="W79" i="3"/>
  <c r="W80" i="3"/>
  <c r="W81" i="3"/>
  <c r="W82" i="3"/>
  <c r="W83" i="3"/>
  <c r="W84" i="3"/>
  <c r="W85" i="3"/>
  <c r="W86" i="3"/>
  <c r="W87" i="3"/>
  <c r="V79" i="3"/>
  <c r="V80" i="3"/>
  <c r="V81" i="3"/>
  <c r="V82" i="3"/>
  <c r="V83" i="3"/>
  <c r="V84" i="3"/>
  <c r="V85" i="3"/>
  <c r="V86" i="3"/>
  <c r="V87" i="3"/>
  <c r="V88" i="3"/>
  <c r="U79" i="3"/>
  <c r="U80" i="3"/>
  <c r="U81" i="3"/>
  <c r="U82" i="3"/>
  <c r="U83" i="3"/>
  <c r="U84" i="3"/>
  <c r="U85" i="3"/>
  <c r="U86" i="3"/>
  <c r="U87" i="3"/>
  <c r="U88" i="3"/>
  <c r="U78" i="3"/>
  <c r="Z78" i="3"/>
  <c r="Y78" i="3"/>
  <c r="X78" i="3"/>
  <c r="W78" i="3"/>
  <c r="V78" i="3"/>
  <c r="X77" i="3"/>
  <c r="Y77" i="3"/>
  <c r="Z77" i="3"/>
  <c r="W77" i="3"/>
  <c r="V77" i="3"/>
  <c r="U77" i="3"/>
  <c r="M64" i="3" l="1"/>
  <c r="M53" i="3"/>
  <c r="M42" i="3"/>
  <c r="Q79" i="3"/>
  <c r="Q80" i="3"/>
  <c r="Q81" i="3"/>
  <c r="Q82" i="3"/>
  <c r="Q83" i="3"/>
  <c r="Q84" i="3"/>
  <c r="Q85" i="3"/>
  <c r="Q86" i="3"/>
  <c r="Q87" i="3"/>
  <c r="Q88" i="3"/>
  <c r="P79" i="3"/>
  <c r="P80" i="3"/>
  <c r="P81" i="3"/>
  <c r="P82" i="3"/>
  <c r="P83" i="3"/>
  <c r="P84" i="3"/>
  <c r="P85" i="3"/>
  <c r="P86" i="3"/>
  <c r="P87" i="3"/>
  <c r="P88" i="3"/>
  <c r="O79" i="3"/>
  <c r="O80" i="3"/>
  <c r="O81" i="3"/>
  <c r="O82" i="3"/>
  <c r="O83" i="3"/>
  <c r="O84" i="3"/>
  <c r="O85" i="3"/>
  <c r="O86" i="3"/>
  <c r="O87" i="3"/>
  <c r="O88" i="3"/>
  <c r="N79" i="3"/>
  <c r="N80" i="3"/>
  <c r="N81" i="3"/>
  <c r="N82" i="3"/>
  <c r="N83" i="3"/>
  <c r="N84" i="3"/>
  <c r="N85" i="3"/>
  <c r="N86" i="3"/>
  <c r="N87" i="3"/>
  <c r="N88" i="3"/>
  <c r="M79" i="3"/>
  <c r="M80" i="3"/>
  <c r="M81" i="3"/>
  <c r="M82" i="3"/>
  <c r="M83" i="3"/>
  <c r="M84" i="3"/>
  <c r="M85" i="3"/>
  <c r="M86" i="3"/>
  <c r="M87" i="3"/>
  <c r="M88" i="3"/>
  <c r="L79" i="3"/>
  <c r="L80" i="3"/>
  <c r="L81" i="3"/>
  <c r="L82" i="3"/>
  <c r="L83" i="3"/>
  <c r="L84" i="3"/>
  <c r="L85" i="3"/>
  <c r="L86" i="3"/>
  <c r="L87" i="3"/>
  <c r="L88" i="3"/>
  <c r="Q78" i="3"/>
  <c r="P78" i="3"/>
  <c r="O78" i="3"/>
  <c r="N78" i="3"/>
  <c r="M78" i="3"/>
  <c r="L78" i="3"/>
  <c r="Q77" i="3"/>
  <c r="P77" i="3"/>
  <c r="O77" i="3"/>
  <c r="N77" i="3"/>
  <c r="M77" i="3"/>
  <c r="L77" i="3"/>
  <c r="H79" i="3"/>
  <c r="H114" i="3" s="1"/>
  <c r="H80" i="3"/>
  <c r="H115" i="3" s="1"/>
  <c r="H81" i="3"/>
  <c r="H116" i="3" s="1"/>
  <c r="H82" i="3"/>
  <c r="H117" i="3" s="1"/>
  <c r="H83" i="3"/>
  <c r="H118" i="3" s="1"/>
  <c r="H84" i="3"/>
  <c r="H119" i="3" s="1"/>
  <c r="H85" i="3"/>
  <c r="H120" i="3" s="1"/>
  <c r="H86" i="3"/>
  <c r="H121" i="3" s="1"/>
  <c r="H87" i="3"/>
  <c r="H122" i="3" s="1"/>
  <c r="H88" i="3"/>
  <c r="G79" i="3"/>
  <c r="G114" i="3" s="1"/>
  <c r="G80" i="3"/>
  <c r="G115" i="3" s="1"/>
  <c r="G81" i="3"/>
  <c r="G116" i="3" s="1"/>
  <c r="G82" i="3"/>
  <c r="G117" i="3" s="1"/>
  <c r="G83" i="3"/>
  <c r="G118" i="3" s="1"/>
  <c r="G84" i="3"/>
  <c r="G119" i="3" s="1"/>
  <c r="G85" i="3"/>
  <c r="G120" i="3" s="1"/>
  <c r="G86" i="3"/>
  <c r="G121" i="3" s="1"/>
  <c r="G87" i="3"/>
  <c r="G122" i="3" s="1"/>
  <c r="G88" i="3"/>
  <c r="F79" i="3"/>
  <c r="F114" i="3" s="1"/>
  <c r="F80" i="3"/>
  <c r="F115" i="3" s="1"/>
  <c r="F81" i="3"/>
  <c r="F116" i="3" s="1"/>
  <c r="F82" i="3"/>
  <c r="F117" i="3" s="1"/>
  <c r="F83" i="3"/>
  <c r="F118" i="3" s="1"/>
  <c r="F84" i="3"/>
  <c r="F119" i="3" s="1"/>
  <c r="F85" i="3"/>
  <c r="F120" i="3" s="1"/>
  <c r="F86" i="3"/>
  <c r="F121" i="3" s="1"/>
  <c r="F87" i="3"/>
  <c r="F122" i="3" s="1"/>
  <c r="F88" i="3"/>
  <c r="E79" i="3"/>
  <c r="E114" i="3" s="1"/>
  <c r="E80" i="3"/>
  <c r="E115" i="3" s="1"/>
  <c r="E81" i="3"/>
  <c r="E116" i="3" s="1"/>
  <c r="E82" i="3"/>
  <c r="E117" i="3" s="1"/>
  <c r="E83" i="3"/>
  <c r="E118" i="3" s="1"/>
  <c r="E84" i="3"/>
  <c r="E119" i="3" s="1"/>
  <c r="E85" i="3"/>
  <c r="E120" i="3" s="1"/>
  <c r="E86" i="3"/>
  <c r="E121" i="3" s="1"/>
  <c r="E87" i="3"/>
  <c r="E122" i="3" s="1"/>
  <c r="E88" i="3"/>
  <c r="D79" i="3"/>
  <c r="D114" i="3" s="1"/>
  <c r="D80" i="3"/>
  <c r="D115" i="3" s="1"/>
  <c r="D81" i="3"/>
  <c r="D116" i="3" s="1"/>
  <c r="D82" i="3"/>
  <c r="D117" i="3" s="1"/>
  <c r="D83" i="3"/>
  <c r="D118" i="3" s="1"/>
  <c r="D84" i="3"/>
  <c r="D119" i="3" s="1"/>
  <c r="D85" i="3"/>
  <c r="D120" i="3" s="1"/>
  <c r="D86" i="3"/>
  <c r="D121" i="3" s="1"/>
  <c r="D87" i="3"/>
  <c r="D122" i="3" s="1"/>
  <c r="D88" i="3"/>
  <c r="H78" i="3"/>
  <c r="G78" i="3"/>
  <c r="F78" i="3"/>
  <c r="E78" i="3"/>
  <c r="D78" i="3"/>
  <c r="C79" i="3"/>
  <c r="C80" i="3"/>
  <c r="C81" i="3"/>
  <c r="C82" i="3"/>
  <c r="C83" i="3"/>
  <c r="C84" i="3"/>
  <c r="C119" i="3" s="1"/>
  <c r="C85" i="3"/>
  <c r="C86" i="3"/>
  <c r="C87" i="3"/>
  <c r="C88" i="3"/>
  <c r="C78" i="3"/>
  <c r="C113" i="3" s="1"/>
  <c r="D77" i="3"/>
  <c r="E77" i="3"/>
  <c r="F77" i="3"/>
  <c r="F112" i="3" s="1"/>
  <c r="G77" i="3"/>
  <c r="H77" i="3"/>
  <c r="C77" i="3"/>
  <c r="C112" i="3" s="1"/>
  <c r="M67" i="3"/>
  <c r="M66" i="3"/>
  <c r="M65" i="3"/>
  <c r="M63" i="3"/>
  <c r="M62" i="3"/>
  <c r="M61" i="3"/>
  <c r="M60" i="3"/>
  <c r="M59" i="3"/>
  <c r="M56" i="3"/>
  <c r="M55" i="3"/>
  <c r="M54" i="3"/>
  <c r="M52" i="3"/>
  <c r="M51" i="3"/>
  <c r="M50" i="3"/>
  <c r="M49" i="3"/>
  <c r="M48" i="3"/>
  <c r="M45" i="3"/>
  <c r="M44" i="3"/>
  <c r="M43" i="3"/>
  <c r="M41" i="3"/>
  <c r="M40" i="3"/>
  <c r="M39" i="3"/>
  <c r="M38" i="3"/>
  <c r="M37" i="3"/>
  <c r="C115" i="3" l="1"/>
  <c r="L98" i="3"/>
  <c r="L97" i="3"/>
  <c r="L96" i="3"/>
  <c r="P97" i="3"/>
  <c r="P96" i="3"/>
  <c r="P98" i="3"/>
  <c r="C121" i="3"/>
  <c r="D113" i="3"/>
  <c r="M98" i="3"/>
  <c r="M97" i="3"/>
  <c r="M96" i="3"/>
  <c r="Q98" i="3"/>
  <c r="Q97" i="3"/>
  <c r="Q96" i="3"/>
  <c r="N98" i="3"/>
  <c r="N97" i="3"/>
  <c r="N96" i="3"/>
  <c r="C120" i="3"/>
  <c r="O96" i="3"/>
  <c r="O98" i="3"/>
  <c r="O97" i="3"/>
  <c r="F113" i="3"/>
  <c r="E112" i="3"/>
  <c r="C118" i="3"/>
  <c r="G113" i="3"/>
  <c r="G123" i="3"/>
  <c r="F123" i="3"/>
  <c r="C117" i="3"/>
  <c r="C116" i="3"/>
  <c r="D123" i="3"/>
  <c r="H123" i="3"/>
  <c r="D112" i="3"/>
  <c r="H113" i="3"/>
  <c r="C122" i="3"/>
  <c r="C114" i="3"/>
  <c r="E123" i="3"/>
  <c r="G112" i="3"/>
  <c r="E113" i="3"/>
  <c r="C123" i="3"/>
  <c r="H112" i="3"/>
  <c r="O37" i="3"/>
  <c r="O38" i="3" s="1"/>
  <c r="O59" i="3"/>
  <c r="O60" i="3" s="1"/>
  <c r="O48" i="3"/>
  <c r="O49" i="3" s="1"/>
</calcChain>
</file>

<file path=xl/sharedStrings.xml><?xml version="1.0" encoding="utf-8"?>
<sst xmlns="http://schemas.openxmlformats.org/spreadsheetml/2006/main" count="150" uniqueCount="69">
  <si>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</si>
  <si>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</si>
  <si>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</si>
  <si>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</si>
  <si>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</si>
  <si>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</si>
  <si>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</si>
  <si>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t>Direct</t>
  </si>
  <si>
    <t>Nb photos par deal</t>
  </si>
  <si>
    <t>non</t>
  </si>
  <si>
    <t>oui</t>
  </si>
  <si>
    <t>N/A</t>
  </si>
  <si>
    <t>Pack 1 * pub</t>
  </si>
  <si>
    <t>Pack 10 * images secondaires</t>
  </si>
  <si>
    <t>Pack 4 * options priorité visuel</t>
  </si>
  <si>
    <t>Exemple financement</t>
  </si>
  <si>
    <t>Total  € / mois:</t>
  </si>
  <si>
    <t>Nb création compte PRO normal</t>
  </si>
  <si>
    <t>Nb création compte PRO direct</t>
  </si>
  <si>
    <t>Nb création compte PRO prenium</t>
  </si>
  <si>
    <t>Cas début / mois</t>
  </si>
  <si>
    <t>Nb pack images</t>
  </si>
  <si>
    <t>Nb pack priorité visuel</t>
  </si>
  <si>
    <t>Nb pack pub</t>
  </si>
  <si>
    <t>Nb pass normal</t>
  </si>
  <si>
    <t>Nb pass prenium</t>
  </si>
  <si>
    <t>Nb pass direct</t>
  </si>
  <si>
    <t>Pub / mois</t>
  </si>
  <si>
    <t>Cas avancé / mois</t>
  </si>
  <si>
    <t>Cas fin / mois</t>
  </si>
  <si>
    <t>Total  € / an</t>
  </si>
  <si>
    <t>Nb Nouveau compte / mois</t>
  </si>
  <si>
    <t>Au bout de x mois</t>
  </si>
  <si>
    <t>Compte normal</t>
  </si>
  <si>
    <t>En considérant que chaque compte PRO rachète un pass chaque mois / sans options</t>
  </si>
  <si>
    <t>Compte prenium</t>
  </si>
  <si>
    <t>Compte direct</t>
  </si>
  <si>
    <t>Total</t>
  </si>
  <si>
    <t>En considérant que chaque compte direct créé 1 deals chaque mois / sans options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</si>
  <si>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</si>
  <si>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</si>
  <si>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</si>
  <si>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</si>
  <si>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</si>
  <si>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</si>
  <si>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</si>
  <si>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</si>
  <si>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</si>
  <si>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</si>
  <si>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</si>
  <si>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</si>
  <si>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</si>
  <si>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</si>
  <si>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Peu d'options</t>
  </si>
  <si>
    <t>Moyen d'options</t>
  </si>
  <si>
    <t>Beaucoup d'options</t>
  </si>
  <si>
    <t>Compte pro normal avec options</t>
  </si>
  <si>
    <t>au bout de 12 mois, x pass</t>
  </si>
  <si>
    <t>Compte pro prenium avec options</t>
  </si>
  <si>
    <t>Compte pro direct avec options</t>
  </si>
  <si>
    <t>Trouver de nouvelles options qui peuvent être payante, mais sans être bloquante pour les pros.</t>
  </si>
  <si>
    <t>Normal: Achat de deal / mois</t>
  </si>
  <si>
    <t>Nb achats</t>
  </si>
  <si>
    <t>Prix</t>
  </si>
  <si>
    <t>150 clients pros</t>
  </si>
  <si>
    <t>75 clients pro</t>
  </si>
  <si>
    <t>25 clients pro</t>
  </si>
  <si>
    <t>Prenium: Achat de deal / mois</t>
  </si>
  <si>
    <r>
      <t>La création d'un compte PRO est obligatoirement payant.
Le prix de base est</t>
    </r>
    <r>
      <rPr>
        <b/>
        <sz val="11"/>
        <color theme="1"/>
        <rFont val="Calibri"/>
        <family val="2"/>
        <scheme val="minor"/>
      </rPr>
      <t xml:space="preserve"> 29.99€</t>
    </r>
    <r>
      <rPr>
        <sz val="11"/>
        <color theme="1"/>
        <rFont val="Calibri"/>
        <family val="2"/>
        <scheme val="minor"/>
      </rPr>
      <t xml:space="preserve"> pour se créer un compte à vie.
Il est possible lors de la création d'un compte de souscrire directement 1 mois d'accès: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19.99€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 xml:space="preserve">39.99€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</si>
</sst>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6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2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3" borderId="3" xfId="0" applyFont="1" applyFill="1" applyBorder="1"/>
    <xf numFmtId="0" fontId="0" fillId="0" borderId="1" xfId="0" applyBorder="1" applyAlignment="1"/>
    <xf numFmtId="0" fontId="0" fillId="15" borderId="1" xfId="0" applyFill="1" applyBorder="1" applyAlignment="1"/>
    <xf numFmtId="164" fontId="0" fillId="0" borderId="1" xfId="0" applyNumberFormat="1" applyBorder="1" applyAlignment="1"/>
    <xf numFmtId="0" fontId="0" fillId="0" borderId="0" xfId="0" applyBorder="1"/>
    <xf numFmtId="0" fontId="0" fillId="0" borderId="0" xfId="0" applyBorder="1" applyAlignment="1"/>
    <xf numFmtId="0" fontId="0" fillId="16" borderId="1" xfId="0" applyFill="1" applyBorder="1" applyAlignment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8" xfId="3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4" borderId="1" xfId="3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64" fontId="1" fillId="2" borderId="2" xfId="1" applyNumberForma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Client normal 1/ 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PRO'!$C$77:$C$88</c:f>
              <c:numCache>
                <c:formatCode>#,##0.00\ "€"</c:formatCode>
                <c:ptCount val="12"/>
                <c:pt idx="0">
                  <c:v>49.98</c:v>
                </c:pt>
                <c:pt idx="1">
                  <c:v>69.97</c:v>
                </c:pt>
                <c:pt idx="2">
                  <c:v>89.96</c:v>
                </c:pt>
                <c:pt idx="3">
                  <c:v>109.94999999999999</c:v>
                </c:pt>
                <c:pt idx="4">
                  <c:v>129.94</c:v>
                </c:pt>
                <c:pt idx="5">
                  <c:v>149.93</c:v>
                </c:pt>
                <c:pt idx="6">
                  <c:v>169.92</c:v>
                </c:pt>
                <c:pt idx="7">
                  <c:v>189.91</c:v>
                </c:pt>
                <c:pt idx="8">
                  <c:v>209.9</c:v>
                </c:pt>
                <c:pt idx="9">
                  <c:v>229.89</c:v>
                </c:pt>
                <c:pt idx="10">
                  <c:v>249.88</c:v>
                </c:pt>
                <c:pt idx="11">
                  <c:v>269.87</c:v>
                </c:pt>
              </c:numCache>
            </c:numRef>
          </c:yVal>
          <c:smooth val="1"/>
        </c:ser>
        <c:ser>
          <c:idx val="7"/>
          <c:order val="7"/>
          <c:tx>
            <c:v>Client normal 2/mois</c:v>
          </c:tx>
          <c:marker>
            <c:symbol val="none"/>
          </c:marker>
          <c:xVal>
            <c:strRef>
              <c:f>'Compte PRO'!$A$77:$B$87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xVal>
          <c:yVal>
            <c:numRef>
              <c:f>'Compte PRO'!$D$77:$D$88</c:f>
              <c:numCache>
                <c:formatCode>#,##0.00\ "€"</c:formatCode>
                <c:ptCount val="12"/>
                <c:pt idx="0">
                  <c:v>99.96</c:v>
                </c:pt>
                <c:pt idx="1">
                  <c:v>139.94</c:v>
                </c:pt>
                <c:pt idx="2">
                  <c:v>179.92</c:v>
                </c:pt>
                <c:pt idx="3">
                  <c:v>219.89999999999998</c:v>
                </c:pt>
                <c:pt idx="4">
                  <c:v>259.88</c:v>
                </c:pt>
                <c:pt idx="5">
                  <c:v>299.86</c:v>
                </c:pt>
                <c:pt idx="6">
                  <c:v>339.84</c:v>
                </c:pt>
                <c:pt idx="7">
                  <c:v>379.82</c:v>
                </c:pt>
                <c:pt idx="8">
                  <c:v>419.8</c:v>
                </c:pt>
                <c:pt idx="9">
                  <c:v>459.78</c:v>
                </c:pt>
                <c:pt idx="10">
                  <c:v>499.76</c:v>
                </c:pt>
                <c:pt idx="11">
                  <c:v>539.74</c:v>
                </c:pt>
              </c:numCache>
            </c:numRef>
          </c:yVal>
          <c:smooth val="1"/>
        </c:ser>
        <c:ser>
          <c:idx val="8"/>
          <c:order val="8"/>
          <c:tx>
            <c:v>Client normal 3/mois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PRO'!$E$77:$E$88</c:f>
              <c:numCache>
                <c:formatCode>#,##0.00\ "€"</c:formatCode>
                <c:ptCount val="12"/>
                <c:pt idx="0">
                  <c:v>149.94</c:v>
                </c:pt>
                <c:pt idx="1">
                  <c:v>209.91</c:v>
                </c:pt>
                <c:pt idx="2">
                  <c:v>269.88</c:v>
                </c:pt>
                <c:pt idx="3">
                  <c:v>329.85</c:v>
                </c:pt>
                <c:pt idx="4">
                  <c:v>389.81999999999994</c:v>
                </c:pt>
                <c:pt idx="5">
                  <c:v>449.78999999999996</c:v>
                </c:pt>
                <c:pt idx="6">
                  <c:v>509.76</c:v>
                </c:pt>
                <c:pt idx="7">
                  <c:v>569.73</c:v>
                </c:pt>
                <c:pt idx="8">
                  <c:v>629.69999999999993</c:v>
                </c:pt>
                <c:pt idx="9">
                  <c:v>689.67</c:v>
                </c:pt>
                <c:pt idx="10">
                  <c:v>749.64</c:v>
                </c:pt>
                <c:pt idx="11">
                  <c:v>809.61</c:v>
                </c:pt>
              </c:numCache>
            </c:numRef>
          </c:yVal>
          <c:smooth val="1"/>
        </c:ser>
        <c:ser>
          <c:idx val="9"/>
          <c:order val="9"/>
          <c:tx>
            <c:v>Client normal 4/mois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PRO'!$F$77:$F$88</c:f>
              <c:numCache>
                <c:formatCode>#,##0.00\ "€"</c:formatCode>
                <c:ptCount val="12"/>
                <c:pt idx="0">
                  <c:v>199.92</c:v>
                </c:pt>
                <c:pt idx="1">
                  <c:v>279.88</c:v>
                </c:pt>
                <c:pt idx="2">
                  <c:v>359.84</c:v>
                </c:pt>
                <c:pt idx="3">
                  <c:v>439.79999999999995</c:v>
                </c:pt>
                <c:pt idx="4">
                  <c:v>519.76</c:v>
                </c:pt>
                <c:pt idx="5">
                  <c:v>599.72</c:v>
                </c:pt>
                <c:pt idx="6">
                  <c:v>679.68</c:v>
                </c:pt>
                <c:pt idx="7">
                  <c:v>759.64</c:v>
                </c:pt>
                <c:pt idx="8">
                  <c:v>839.6</c:v>
                </c:pt>
                <c:pt idx="9">
                  <c:v>919.56</c:v>
                </c:pt>
                <c:pt idx="10">
                  <c:v>999.52</c:v>
                </c:pt>
                <c:pt idx="11">
                  <c:v>1079.48</c:v>
                </c:pt>
              </c:numCache>
            </c:numRef>
          </c:yVal>
          <c:smooth val="1"/>
        </c:ser>
        <c:ser>
          <c:idx val="10"/>
          <c:order val="10"/>
          <c:tx>
            <c:v>Client normal 5/mois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PRO'!$G$77:$G$88</c:f>
              <c:numCache>
                <c:formatCode>#,##0.00\ "€"</c:formatCode>
                <c:ptCount val="12"/>
                <c:pt idx="0">
                  <c:v>249.89999999999998</c:v>
                </c:pt>
                <c:pt idx="1">
                  <c:v>349.84999999999997</c:v>
                </c:pt>
                <c:pt idx="2">
                  <c:v>449.79999999999995</c:v>
                </c:pt>
                <c:pt idx="3">
                  <c:v>549.75</c:v>
                </c:pt>
                <c:pt idx="4">
                  <c:v>649.69999999999993</c:v>
                </c:pt>
                <c:pt idx="5">
                  <c:v>749.64999999999986</c:v>
                </c:pt>
                <c:pt idx="6">
                  <c:v>849.59999999999991</c:v>
                </c:pt>
                <c:pt idx="7">
                  <c:v>949.55</c:v>
                </c:pt>
                <c:pt idx="8">
                  <c:v>1049.5</c:v>
                </c:pt>
                <c:pt idx="9">
                  <c:v>1149.4499999999998</c:v>
                </c:pt>
                <c:pt idx="10">
                  <c:v>1249.3999999999999</c:v>
                </c:pt>
                <c:pt idx="11">
                  <c:v>1349.35</c:v>
                </c:pt>
              </c:numCache>
            </c:numRef>
          </c:yVal>
          <c:smooth val="1"/>
        </c:ser>
        <c:ser>
          <c:idx val="11"/>
          <c:order val="11"/>
          <c:tx>
            <c:v>Client normal 6/mois</c:v>
          </c:tx>
          <c:marker>
            <c:symbol val="none"/>
          </c:marker>
          <c:xVal>
            <c:strRef>
              <c:f>'Compte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'Compte PRO'!$H$77:$H$88</c:f>
              <c:numCache>
                <c:formatCode>#,##0.00\ "€"</c:formatCode>
                <c:ptCount val="12"/>
                <c:pt idx="0">
                  <c:v>299.88</c:v>
                </c:pt>
                <c:pt idx="1">
                  <c:v>419.82</c:v>
                </c:pt>
                <c:pt idx="2">
                  <c:v>539.76</c:v>
                </c:pt>
                <c:pt idx="3">
                  <c:v>659.7</c:v>
                </c:pt>
                <c:pt idx="4">
                  <c:v>779.63999999999987</c:v>
                </c:pt>
                <c:pt idx="5">
                  <c:v>899.57999999999993</c:v>
                </c:pt>
                <c:pt idx="6">
                  <c:v>1019.52</c:v>
                </c:pt>
                <c:pt idx="7">
                  <c:v>1139.46</c:v>
                </c:pt>
                <c:pt idx="8">
                  <c:v>1259.3999999999999</c:v>
                </c:pt>
                <c:pt idx="9">
                  <c:v>1379.34</c:v>
                </c:pt>
                <c:pt idx="10">
                  <c:v>1499.28</c:v>
                </c:pt>
                <c:pt idx="11">
                  <c:v>1619.22</c:v>
                </c:pt>
              </c:numCache>
            </c:numRef>
          </c:yVal>
          <c:smooth val="1"/>
        </c:ser>
        <c:ser>
          <c:idx val="0"/>
          <c:order val="0"/>
          <c:tx>
            <c:v>Client normal 1/ 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PRO'!$C$77:$C$88</c:f>
              <c:numCache>
                <c:formatCode>#,##0.00\ "€"</c:formatCode>
                <c:ptCount val="12"/>
                <c:pt idx="0">
                  <c:v>49.98</c:v>
                </c:pt>
                <c:pt idx="1">
                  <c:v>69.97</c:v>
                </c:pt>
                <c:pt idx="2">
                  <c:v>89.96</c:v>
                </c:pt>
                <c:pt idx="3">
                  <c:v>109.94999999999999</c:v>
                </c:pt>
                <c:pt idx="4">
                  <c:v>129.94</c:v>
                </c:pt>
                <c:pt idx="5">
                  <c:v>149.93</c:v>
                </c:pt>
                <c:pt idx="6">
                  <c:v>169.92</c:v>
                </c:pt>
                <c:pt idx="7">
                  <c:v>189.91</c:v>
                </c:pt>
                <c:pt idx="8">
                  <c:v>209.9</c:v>
                </c:pt>
                <c:pt idx="9">
                  <c:v>229.89</c:v>
                </c:pt>
                <c:pt idx="10">
                  <c:v>249.88</c:v>
                </c:pt>
                <c:pt idx="11">
                  <c:v>269.87</c:v>
                </c:pt>
              </c:numCache>
            </c:numRef>
          </c:yVal>
          <c:smooth val="1"/>
        </c:ser>
        <c:ser>
          <c:idx val="1"/>
          <c:order val="1"/>
          <c:tx>
            <c:v>Client normal 2/mois</c:v>
          </c:tx>
          <c:marker>
            <c:symbol val="none"/>
          </c:marker>
          <c:xVal>
            <c:strRef>
              <c:f>'Compte PRO'!$A$76:$B$86</c:f>
              <c:strCache>
                <c:ptCount val="11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'Compte PRO'!$D$77:$D$88</c:f>
              <c:numCache>
                <c:formatCode>#,##0.00\ "€"</c:formatCode>
                <c:ptCount val="12"/>
                <c:pt idx="0">
                  <c:v>99.96</c:v>
                </c:pt>
                <c:pt idx="1">
                  <c:v>139.94</c:v>
                </c:pt>
                <c:pt idx="2">
                  <c:v>179.92</c:v>
                </c:pt>
                <c:pt idx="3">
                  <c:v>219.89999999999998</c:v>
                </c:pt>
                <c:pt idx="4">
                  <c:v>259.88</c:v>
                </c:pt>
                <c:pt idx="5">
                  <c:v>299.86</c:v>
                </c:pt>
                <c:pt idx="6">
                  <c:v>339.84</c:v>
                </c:pt>
                <c:pt idx="7">
                  <c:v>379.82</c:v>
                </c:pt>
                <c:pt idx="8">
                  <c:v>419.8</c:v>
                </c:pt>
                <c:pt idx="9">
                  <c:v>459.78</c:v>
                </c:pt>
                <c:pt idx="10">
                  <c:v>499.76</c:v>
                </c:pt>
                <c:pt idx="11">
                  <c:v>539.74</c:v>
                </c:pt>
              </c:numCache>
            </c:numRef>
          </c:yVal>
          <c:smooth val="1"/>
        </c:ser>
        <c:ser>
          <c:idx val="2"/>
          <c:order val="2"/>
          <c:tx>
            <c:v>Client normal 3/mois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PRO'!$E$77:$E$88</c:f>
              <c:numCache>
                <c:formatCode>#,##0.00\ "€"</c:formatCode>
                <c:ptCount val="12"/>
                <c:pt idx="0">
                  <c:v>149.94</c:v>
                </c:pt>
                <c:pt idx="1">
                  <c:v>209.91</c:v>
                </c:pt>
                <c:pt idx="2">
                  <c:v>269.88</c:v>
                </c:pt>
                <c:pt idx="3">
                  <c:v>329.85</c:v>
                </c:pt>
                <c:pt idx="4">
                  <c:v>389.81999999999994</c:v>
                </c:pt>
                <c:pt idx="5">
                  <c:v>449.78999999999996</c:v>
                </c:pt>
                <c:pt idx="6">
                  <c:v>509.76</c:v>
                </c:pt>
                <c:pt idx="7">
                  <c:v>569.73</c:v>
                </c:pt>
                <c:pt idx="8">
                  <c:v>629.69999999999993</c:v>
                </c:pt>
                <c:pt idx="9">
                  <c:v>689.67</c:v>
                </c:pt>
                <c:pt idx="10">
                  <c:v>749.64</c:v>
                </c:pt>
                <c:pt idx="11">
                  <c:v>809.61</c:v>
                </c:pt>
              </c:numCache>
            </c:numRef>
          </c:yVal>
          <c:smooth val="1"/>
        </c:ser>
        <c:ser>
          <c:idx val="3"/>
          <c:order val="3"/>
          <c:tx>
            <c:v>Client normal 4/mois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PRO'!$F$77:$F$88</c:f>
              <c:numCache>
                <c:formatCode>#,##0.00\ "€"</c:formatCode>
                <c:ptCount val="12"/>
                <c:pt idx="0">
                  <c:v>199.92</c:v>
                </c:pt>
                <c:pt idx="1">
                  <c:v>279.88</c:v>
                </c:pt>
                <c:pt idx="2">
                  <c:v>359.84</c:v>
                </c:pt>
                <c:pt idx="3">
                  <c:v>439.79999999999995</c:v>
                </c:pt>
                <c:pt idx="4">
                  <c:v>519.76</c:v>
                </c:pt>
                <c:pt idx="5">
                  <c:v>599.72</c:v>
                </c:pt>
                <c:pt idx="6">
                  <c:v>679.68</c:v>
                </c:pt>
                <c:pt idx="7">
                  <c:v>759.64</c:v>
                </c:pt>
                <c:pt idx="8">
                  <c:v>839.6</c:v>
                </c:pt>
                <c:pt idx="9">
                  <c:v>919.56</c:v>
                </c:pt>
                <c:pt idx="10">
                  <c:v>999.52</c:v>
                </c:pt>
                <c:pt idx="11">
                  <c:v>1079.48</c:v>
                </c:pt>
              </c:numCache>
            </c:numRef>
          </c:yVal>
          <c:smooth val="1"/>
        </c:ser>
        <c:ser>
          <c:idx val="4"/>
          <c:order val="4"/>
          <c:tx>
            <c:v>Client normal 5/mois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PRO'!$G$77:$G$88</c:f>
              <c:numCache>
                <c:formatCode>#,##0.00\ "€"</c:formatCode>
                <c:ptCount val="12"/>
                <c:pt idx="0">
                  <c:v>249.89999999999998</c:v>
                </c:pt>
                <c:pt idx="1">
                  <c:v>349.84999999999997</c:v>
                </c:pt>
                <c:pt idx="2">
                  <c:v>449.79999999999995</c:v>
                </c:pt>
                <c:pt idx="3">
                  <c:v>549.75</c:v>
                </c:pt>
                <c:pt idx="4">
                  <c:v>649.69999999999993</c:v>
                </c:pt>
                <c:pt idx="5">
                  <c:v>749.64999999999986</c:v>
                </c:pt>
                <c:pt idx="6">
                  <c:v>849.59999999999991</c:v>
                </c:pt>
                <c:pt idx="7">
                  <c:v>949.55</c:v>
                </c:pt>
                <c:pt idx="8">
                  <c:v>1049.5</c:v>
                </c:pt>
                <c:pt idx="9">
                  <c:v>1149.4499999999998</c:v>
                </c:pt>
                <c:pt idx="10">
                  <c:v>1249.3999999999999</c:v>
                </c:pt>
                <c:pt idx="11">
                  <c:v>1349.35</c:v>
                </c:pt>
              </c:numCache>
            </c:numRef>
          </c:yVal>
          <c:smooth val="1"/>
        </c:ser>
        <c:ser>
          <c:idx val="5"/>
          <c:order val="5"/>
          <c:tx>
            <c:v>Client normal 6/mois</c:v>
          </c:tx>
          <c:marker>
            <c:symbol val="none"/>
          </c:marker>
          <c:xVal>
            <c:strRef>
              <c:f>'Compte PRO'!$A$76:$B$87</c:f>
              <c:strCache>
                <c:ptCount val="12"/>
                <c:pt idx="0">
                  <c:v>Au bout de x mois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'Compte PRO'!$H$77:$H$88</c:f>
              <c:numCache>
                <c:formatCode>#,##0.00\ "€"</c:formatCode>
                <c:ptCount val="12"/>
                <c:pt idx="0">
                  <c:v>299.88</c:v>
                </c:pt>
                <c:pt idx="1">
                  <c:v>419.82</c:v>
                </c:pt>
                <c:pt idx="2">
                  <c:v>539.76</c:v>
                </c:pt>
                <c:pt idx="3">
                  <c:v>659.7</c:v>
                </c:pt>
                <c:pt idx="4">
                  <c:v>779.63999999999987</c:v>
                </c:pt>
                <c:pt idx="5">
                  <c:v>899.57999999999993</c:v>
                </c:pt>
                <c:pt idx="6">
                  <c:v>1019.52</c:v>
                </c:pt>
                <c:pt idx="7">
                  <c:v>1139.46</c:v>
                </c:pt>
                <c:pt idx="8">
                  <c:v>1259.3999999999999</c:v>
                </c:pt>
                <c:pt idx="9">
                  <c:v>1379.34</c:v>
                </c:pt>
                <c:pt idx="10">
                  <c:v>1499.28</c:v>
                </c:pt>
                <c:pt idx="11">
                  <c:v>1619.22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4464"/>
        <c:axId val="68255040"/>
      </c:scatterChart>
      <c:valAx>
        <c:axId val="6825446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8255040"/>
        <c:crosses val="autoZero"/>
        <c:crossBetween val="midCat"/>
      </c:valAx>
      <c:valAx>
        <c:axId val="68255040"/>
        <c:scaling>
          <c:orientation val="minMax"/>
        </c:scaling>
        <c:delete val="0"/>
        <c:axPos val="l"/>
        <c:minorGridlines/>
        <c:numFmt formatCode="#,##0.00\ &quot;€&quot;" sourceLinked="1"/>
        <c:majorTickMark val="out"/>
        <c:minorTickMark val="none"/>
        <c:tickLblPos val="nextTo"/>
        <c:crossAx val="682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158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21</xdr:row>
      <xdr:rowOff>142875</xdr:rowOff>
    </xdr:from>
    <xdr:to>
      <xdr:col>8</xdr:col>
      <xdr:colOff>63489</xdr:colOff>
      <xdr:row>43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</xdr:colOff>
      <xdr:row>88</xdr:row>
      <xdr:rowOff>42861</xdr:rowOff>
    </xdr:from>
    <xdr:to>
      <xdr:col>8</xdr:col>
      <xdr:colOff>38101</xdr:colOff>
      <xdr:row>105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357188</xdr:colOff>
      <xdr:row>23</xdr:row>
      <xdr:rowOff>14288</xdr:rowOff>
    </xdr:from>
    <xdr:to>
      <xdr:col>19</xdr:col>
      <xdr:colOff>319088</xdr:colOff>
      <xdr:row>28</xdr:row>
      <xdr:rowOff>100013</xdr:rowOff>
    </xdr:to>
    <xdr:sp macro="" textlink="">
      <xdr:nvSpPr>
        <xdr:cNvPr id="5" name="Flèche vers le bas 4"/>
        <xdr:cNvSpPr/>
      </xdr:nvSpPr>
      <xdr:spPr>
        <a:xfrm rot="5400000">
          <a:off x="15563850" y="4171951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3"/>
  <sheetViews>
    <sheetView topLeftCell="A61" workbookViewId="0">
      <selection activeCell="J7" sqref="J7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57" t="s">
        <v>0</v>
      </c>
      <c r="M2" s="57"/>
      <c r="N2" s="58" t="s">
        <v>1</v>
      </c>
      <c r="O2" s="58"/>
    </row>
    <row r="3" spans="11:15" x14ac:dyDescent="0.25">
      <c r="K3" s="2" t="s">
        <v>3</v>
      </c>
      <c r="L3" s="54">
        <v>19.989999999999998</v>
      </c>
      <c r="M3" s="56"/>
      <c r="N3" s="54">
        <v>39.99</v>
      </c>
      <c r="O3" s="56"/>
    </row>
    <row r="4" spans="11:15" x14ac:dyDescent="0.25">
      <c r="K4" s="2" t="s">
        <v>6</v>
      </c>
      <c r="L4" s="54">
        <v>29.99</v>
      </c>
      <c r="M4" s="55"/>
      <c r="N4" s="55"/>
      <c r="O4" s="56"/>
    </row>
    <row r="6" spans="11:15" x14ac:dyDescent="0.25">
      <c r="K6" s="15" t="s">
        <v>68</v>
      </c>
      <c r="L6" s="46"/>
      <c r="M6" s="46"/>
      <c r="N6" s="46"/>
      <c r="O6" s="47"/>
    </row>
    <row r="7" spans="11:15" x14ac:dyDescent="0.25">
      <c r="K7" s="48"/>
      <c r="L7" s="49"/>
      <c r="M7" s="49"/>
      <c r="N7" s="49"/>
      <c r="O7" s="50"/>
    </row>
    <row r="8" spans="11:15" x14ac:dyDescent="0.25">
      <c r="K8" s="48"/>
      <c r="L8" s="49"/>
      <c r="M8" s="49"/>
      <c r="N8" s="49"/>
      <c r="O8" s="50"/>
    </row>
    <row r="9" spans="11:15" x14ac:dyDescent="0.25">
      <c r="K9" s="48"/>
      <c r="L9" s="49"/>
      <c r="M9" s="49"/>
      <c r="N9" s="49"/>
      <c r="O9" s="50"/>
    </row>
    <row r="10" spans="11:15" x14ac:dyDescent="0.25">
      <c r="K10" s="48"/>
      <c r="L10" s="49"/>
      <c r="M10" s="49"/>
      <c r="N10" s="49"/>
      <c r="O10" s="50"/>
    </row>
    <row r="11" spans="11:15" x14ac:dyDescent="0.25">
      <c r="K11" s="48"/>
      <c r="L11" s="49"/>
      <c r="M11" s="49"/>
      <c r="N11" s="49"/>
      <c r="O11" s="50"/>
    </row>
    <row r="12" spans="11:15" x14ac:dyDescent="0.25">
      <c r="K12" s="48"/>
      <c r="L12" s="49"/>
      <c r="M12" s="49"/>
      <c r="N12" s="49"/>
      <c r="O12" s="50"/>
    </row>
    <row r="13" spans="11:15" x14ac:dyDescent="0.25">
      <c r="K13" s="48"/>
      <c r="L13" s="49"/>
      <c r="M13" s="49"/>
      <c r="N13" s="49"/>
      <c r="O13" s="50"/>
    </row>
    <row r="14" spans="11:15" x14ac:dyDescent="0.25">
      <c r="K14" s="48"/>
      <c r="L14" s="49"/>
      <c r="M14" s="49"/>
      <c r="N14" s="49"/>
      <c r="O14" s="50"/>
    </row>
    <row r="15" spans="11:15" x14ac:dyDescent="0.25">
      <c r="K15" s="48"/>
      <c r="L15" s="49"/>
      <c r="M15" s="49"/>
      <c r="N15" s="49"/>
      <c r="O15" s="50"/>
    </row>
    <row r="16" spans="11:15" x14ac:dyDescent="0.25">
      <c r="K16" s="48"/>
      <c r="L16" s="49"/>
      <c r="M16" s="49"/>
      <c r="N16" s="49"/>
      <c r="O16" s="50"/>
    </row>
    <row r="17" spans="11:24" x14ac:dyDescent="0.25">
      <c r="K17" s="48"/>
      <c r="L17" s="49"/>
      <c r="M17" s="49"/>
      <c r="N17" s="49"/>
      <c r="O17" s="50"/>
    </row>
    <row r="18" spans="11:24" x14ac:dyDescent="0.25">
      <c r="K18" s="51"/>
      <c r="L18" s="52"/>
      <c r="M18" s="52"/>
      <c r="N18" s="52"/>
      <c r="O18" s="53"/>
    </row>
    <row r="22" spans="11:24" x14ac:dyDescent="0.25">
      <c r="L22" s="62" t="s">
        <v>0</v>
      </c>
      <c r="M22" s="63"/>
      <c r="N22" s="64" t="s">
        <v>1</v>
      </c>
      <c r="O22" s="65"/>
      <c r="P22" s="66" t="s">
        <v>7</v>
      </c>
      <c r="Q22" s="66"/>
    </row>
    <row r="23" spans="11:24" x14ac:dyDescent="0.25">
      <c r="K23" s="2" t="s">
        <v>6</v>
      </c>
      <c r="L23" s="59">
        <v>29.99</v>
      </c>
      <c r="M23" s="60"/>
      <c r="N23" s="60"/>
      <c r="O23" s="60"/>
      <c r="P23" s="60"/>
      <c r="Q23" s="61"/>
    </row>
    <row r="24" spans="11:24" x14ac:dyDescent="0.25">
      <c r="K24" s="2" t="s">
        <v>3</v>
      </c>
      <c r="L24" s="43">
        <v>19.989999999999998</v>
      </c>
      <c r="M24" s="44"/>
      <c r="N24" s="43">
        <v>39.99</v>
      </c>
      <c r="O24" s="44"/>
      <c r="P24" s="67">
        <v>0</v>
      </c>
      <c r="Q24" s="68"/>
      <c r="U24" s="15" t="s">
        <v>60</v>
      </c>
      <c r="V24" s="16"/>
      <c r="W24" s="16"/>
      <c r="X24" s="17"/>
    </row>
    <row r="25" spans="11:24" x14ac:dyDescent="0.25">
      <c r="K25" s="2" t="s">
        <v>2</v>
      </c>
      <c r="L25" s="45">
        <v>0</v>
      </c>
      <c r="M25" s="45"/>
      <c r="N25" s="45">
        <v>0</v>
      </c>
      <c r="O25" s="45"/>
      <c r="P25" s="45">
        <v>9.99</v>
      </c>
      <c r="Q25" s="45"/>
      <c r="U25" s="18"/>
      <c r="V25" s="19"/>
      <c r="W25" s="19"/>
      <c r="X25" s="20"/>
    </row>
    <row r="26" spans="11:24" x14ac:dyDescent="0.25">
      <c r="K26" s="2" t="s">
        <v>27</v>
      </c>
      <c r="L26" s="39">
        <v>0</v>
      </c>
      <c r="M26" s="40"/>
      <c r="N26" s="39">
        <v>2</v>
      </c>
      <c r="O26" s="40"/>
      <c r="P26" s="39">
        <v>0</v>
      </c>
      <c r="Q26" s="40"/>
      <c r="U26" s="18"/>
      <c r="V26" s="19"/>
      <c r="W26" s="19"/>
      <c r="X26" s="20"/>
    </row>
    <row r="27" spans="11:24" x14ac:dyDescent="0.25">
      <c r="K27" s="2" t="s">
        <v>8</v>
      </c>
      <c r="L27" s="39">
        <v>1</v>
      </c>
      <c r="M27" s="40"/>
      <c r="N27" s="39" t="s">
        <v>4</v>
      </c>
      <c r="O27" s="40"/>
      <c r="P27" s="39">
        <v>1</v>
      </c>
      <c r="Q27" s="40"/>
      <c r="U27" s="18"/>
      <c r="V27" s="19"/>
      <c r="W27" s="19"/>
      <c r="X27" s="20"/>
    </row>
    <row r="28" spans="11:24" x14ac:dyDescent="0.25">
      <c r="K28" s="2" t="s">
        <v>5</v>
      </c>
      <c r="L28" s="30" t="s">
        <v>9</v>
      </c>
      <c r="M28" s="31"/>
      <c r="N28" s="30" t="s">
        <v>10</v>
      </c>
      <c r="O28" s="31"/>
      <c r="P28" s="30" t="s">
        <v>9</v>
      </c>
      <c r="Q28" s="31"/>
      <c r="U28" s="18"/>
      <c r="V28" s="19"/>
      <c r="W28" s="19"/>
      <c r="X28" s="20"/>
    </row>
    <row r="29" spans="11:24" x14ac:dyDescent="0.25">
      <c r="K29" s="2" t="s">
        <v>13</v>
      </c>
      <c r="L29" s="41">
        <v>2.4900000000000002</v>
      </c>
      <c r="M29" s="41"/>
      <c r="N29" s="42" t="s">
        <v>11</v>
      </c>
      <c r="O29" s="42"/>
      <c r="P29" s="41">
        <v>2.4900000000000002</v>
      </c>
      <c r="Q29" s="41"/>
      <c r="U29" s="18"/>
      <c r="V29" s="19"/>
      <c r="W29" s="19"/>
      <c r="X29" s="20"/>
    </row>
    <row r="30" spans="11:24" x14ac:dyDescent="0.25">
      <c r="K30" s="2" t="s">
        <v>12</v>
      </c>
      <c r="L30" s="41">
        <v>6.99</v>
      </c>
      <c r="M30" s="41"/>
      <c r="N30" s="41">
        <v>6.99</v>
      </c>
      <c r="O30" s="41"/>
      <c r="P30" s="41">
        <v>6.99</v>
      </c>
      <c r="Q30" s="41"/>
      <c r="U30" s="18"/>
      <c r="V30" s="19"/>
      <c r="W30" s="19"/>
      <c r="X30" s="20"/>
    </row>
    <row r="31" spans="11:24" x14ac:dyDescent="0.25">
      <c r="K31" s="2" t="s">
        <v>14</v>
      </c>
      <c r="L31" s="41">
        <v>2.99</v>
      </c>
      <c r="M31" s="41"/>
      <c r="N31" s="42" t="s">
        <v>11</v>
      </c>
      <c r="O31" s="42"/>
      <c r="P31" s="41">
        <v>2.99</v>
      </c>
      <c r="Q31" s="41"/>
      <c r="U31" s="21"/>
      <c r="V31" s="22"/>
      <c r="W31" s="22"/>
      <c r="X31" s="23"/>
    </row>
    <row r="35" spans="11:15" x14ac:dyDescent="0.25">
      <c r="K35" s="37" t="s">
        <v>15</v>
      </c>
      <c r="L35" s="37"/>
      <c r="M35" s="37"/>
      <c r="N35" s="37"/>
      <c r="O35" s="38"/>
    </row>
    <row r="36" spans="11:15" x14ac:dyDescent="0.25">
      <c r="K36" s="36" t="s">
        <v>20</v>
      </c>
      <c r="L36" s="36"/>
      <c r="M36" s="36"/>
      <c r="N36" s="36"/>
      <c r="O36" s="36"/>
    </row>
    <row r="37" spans="11:15" x14ac:dyDescent="0.25">
      <c r="K37" s="3" t="s">
        <v>17</v>
      </c>
      <c r="L37" s="4">
        <v>6</v>
      </c>
      <c r="M37" s="5">
        <f>L37 * $L$23</f>
        <v>179.94</v>
      </c>
      <c r="N37" s="6" t="s">
        <v>16</v>
      </c>
      <c r="O37" s="5">
        <f>SUM(M37:M45)</f>
        <v>987.58000000000015</v>
      </c>
    </row>
    <row r="38" spans="11:15" x14ac:dyDescent="0.25">
      <c r="K38" s="1" t="s">
        <v>19</v>
      </c>
      <c r="L38" s="4">
        <v>4</v>
      </c>
      <c r="M38" s="5">
        <f>L38*$L$23</f>
        <v>119.96</v>
      </c>
      <c r="N38" s="6" t="s">
        <v>30</v>
      </c>
      <c r="O38" s="5">
        <f>O37*12</f>
        <v>11850.960000000003</v>
      </c>
    </row>
    <row r="39" spans="11:15" x14ac:dyDescent="0.25">
      <c r="K39" s="3" t="s">
        <v>18</v>
      </c>
      <c r="L39" s="4">
        <v>2</v>
      </c>
      <c r="M39" s="5">
        <f>L39*$L$23</f>
        <v>59.98</v>
      </c>
    </row>
    <row r="40" spans="11:15" x14ac:dyDescent="0.25">
      <c r="K40" s="1" t="s">
        <v>24</v>
      </c>
      <c r="L40" s="4">
        <v>12</v>
      </c>
      <c r="M40" s="5">
        <f>L40*$L$24</f>
        <v>239.88</v>
      </c>
      <c r="N40" s="80" t="s">
        <v>66</v>
      </c>
      <c r="O40" s="81"/>
    </row>
    <row r="41" spans="11:15" x14ac:dyDescent="0.25">
      <c r="K41" s="3" t="s">
        <v>25</v>
      </c>
      <c r="L41" s="4">
        <v>8</v>
      </c>
      <c r="M41" s="5">
        <f>L41*$N$24</f>
        <v>319.92</v>
      </c>
      <c r="N41" s="82"/>
      <c r="O41" s="83"/>
    </row>
    <row r="42" spans="11:15" x14ac:dyDescent="0.25">
      <c r="K42" s="1" t="s">
        <v>26</v>
      </c>
      <c r="L42" s="4">
        <v>5</v>
      </c>
      <c r="M42" s="5">
        <f>L42*$P$25</f>
        <v>49.95</v>
      </c>
      <c r="N42" s="84"/>
      <c r="O42" s="85"/>
    </row>
    <row r="43" spans="11:15" x14ac:dyDescent="0.25">
      <c r="K43" s="3" t="s">
        <v>21</v>
      </c>
      <c r="L43" s="4">
        <v>2</v>
      </c>
      <c r="M43" s="5">
        <f>L43*$L$29</f>
        <v>4.9800000000000004</v>
      </c>
    </row>
    <row r="44" spans="11:15" x14ac:dyDescent="0.25">
      <c r="K44" s="1" t="s">
        <v>23</v>
      </c>
      <c r="L44" s="4">
        <v>1</v>
      </c>
      <c r="M44" s="5">
        <f>L44*$L$30</f>
        <v>6.99</v>
      </c>
    </row>
    <row r="45" spans="11:15" x14ac:dyDescent="0.25">
      <c r="K45" s="3" t="s">
        <v>22</v>
      </c>
      <c r="L45" s="4">
        <v>2</v>
      </c>
      <c r="M45" s="5">
        <f>L31*$L$45</f>
        <v>5.98</v>
      </c>
    </row>
    <row r="47" spans="11:15" x14ac:dyDescent="0.25">
      <c r="K47" s="36" t="s">
        <v>28</v>
      </c>
      <c r="L47" s="36"/>
      <c r="M47" s="36"/>
      <c r="N47" s="36"/>
      <c r="O47" s="36"/>
    </row>
    <row r="48" spans="11:15" x14ac:dyDescent="0.25">
      <c r="K48" s="3" t="s">
        <v>17</v>
      </c>
      <c r="L48" s="4">
        <v>8</v>
      </c>
      <c r="M48" s="5">
        <f>L48 * $L$23</f>
        <v>239.92</v>
      </c>
      <c r="N48" s="6" t="s">
        <v>16</v>
      </c>
      <c r="O48" s="5">
        <f>SUM(M48:M56)</f>
        <v>2430.9700000000003</v>
      </c>
    </row>
    <row r="49" spans="11:15" x14ac:dyDescent="0.25">
      <c r="K49" s="1" t="s">
        <v>19</v>
      </c>
      <c r="L49" s="4">
        <v>6</v>
      </c>
      <c r="M49" s="5">
        <f>L49*$L$23</f>
        <v>179.94</v>
      </c>
      <c r="N49" s="6" t="s">
        <v>30</v>
      </c>
      <c r="O49" s="5">
        <f>O48*12</f>
        <v>29171.640000000003</v>
      </c>
    </row>
    <row r="50" spans="11:15" x14ac:dyDescent="0.25">
      <c r="K50" s="3" t="s">
        <v>18</v>
      </c>
      <c r="L50" s="4">
        <v>4</v>
      </c>
      <c r="M50" s="5">
        <f>L50*$L$23</f>
        <v>119.96</v>
      </c>
    </row>
    <row r="51" spans="11:15" x14ac:dyDescent="0.25">
      <c r="K51" s="1" t="s">
        <v>24</v>
      </c>
      <c r="L51" s="4">
        <v>36</v>
      </c>
      <c r="M51" s="5">
        <f>L51*$L$24</f>
        <v>719.64</v>
      </c>
      <c r="N51" s="80" t="s">
        <v>65</v>
      </c>
      <c r="O51" s="81"/>
    </row>
    <row r="52" spans="11:15" x14ac:dyDescent="0.25">
      <c r="K52" s="3" t="s">
        <v>25</v>
      </c>
      <c r="L52" s="4">
        <v>24</v>
      </c>
      <c r="M52" s="5">
        <f>L52*$N$24</f>
        <v>959.76</v>
      </c>
      <c r="N52" s="82"/>
      <c r="O52" s="83"/>
    </row>
    <row r="53" spans="11:15" x14ac:dyDescent="0.25">
      <c r="K53" s="1" t="s">
        <v>26</v>
      </c>
      <c r="L53" s="4">
        <v>15</v>
      </c>
      <c r="M53" s="5">
        <f>L53*$P$25</f>
        <v>149.85</v>
      </c>
      <c r="N53" s="84"/>
      <c r="O53" s="85"/>
    </row>
    <row r="54" spans="11:15" x14ac:dyDescent="0.25">
      <c r="K54" s="3" t="s">
        <v>21</v>
      </c>
      <c r="L54" s="4">
        <v>4</v>
      </c>
      <c r="M54" s="5">
        <f>L54*$L$29</f>
        <v>9.9600000000000009</v>
      </c>
    </row>
    <row r="55" spans="11:15" x14ac:dyDescent="0.25">
      <c r="K55" s="1" t="s">
        <v>23</v>
      </c>
      <c r="L55" s="4">
        <v>6</v>
      </c>
      <c r="M55" s="5">
        <f>L55*$L$30</f>
        <v>41.94</v>
      </c>
    </row>
    <row r="56" spans="11:15" x14ac:dyDescent="0.25">
      <c r="K56" s="3" t="s">
        <v>22</v>
      </c>
      <c r="L56" s="4">
        <v>8</v>
      </c>
      <c r="M56" s="5">
        <f>L42*$L$45</f>
        <v>10</v>
      </c>
    </row>
    <row r="58" spans="11:15" x14ac:dyDescent="0.25">
      <c r="K58" s="36" t="s">
        <v>29</v>
      </c>
      <c r="L58" s="36"/>
      <c r="M58" s="36"/>
      <c r="N58" s="36"/>
      <c r="O58" s="36"/>
    </row>
    <row r="59" spans="11:15" x14ac:dyDescent="0.25">
      <c r="K59" s="3" t="s">
        <v>17</v>
      </c>
      <c r="L59" s="4">
        <v>10</v>
      </c>
      <c r="M59" s="5">
        <f>L59 * $L$23</f>
        <v>299.89999999999998</v>
      </c>
      <c r="N59" s="6" t="s">
        <v>16</v>
      </c>
      <c r="O59" s="5">
        <f>SUM(M59:M67)</f>
        <v>4479.12</v>
      </c>
    </row>
    <row r="60" spans="11:15" x14ac:dyDescent="0.25">
      <c r="K60" s="1" t="s">
        <v>19</v>
      </c>
      <c r="L60" s="4">
        <v>8</v>
      </c>
      <c r="M60" s="5">
        <f>L60*$L$23</f>
        <v>239.92</v>
      </c>
      <c r="N60" s="6" t="s">
        <v>30</v>
      </c>
      <c r="O60" s="5">
        <f>O59*12</f>
        <v>53749.440000000002</v>
      </c>
    </row>
    <row r="61" spans="11:15" x14ac:dyDescent="0.25">
      <c r="K61" s="3" t="s">
        <v>18</v>
      </c>
      <c r="L61" s="4">
        <v>6</v>
      </c>
      <c r="M61" s="5">
        <f>L61*$L$23</f>
        <v>179.94</v>
      </c>
    </row>
    <row r="62" spans="11:15" x14ac:dyDescent="0.25">
      <c r="K62" s="1" t="s">
        <v>24</v>
      </c>
      <c r="L62" s="4">
        <v>72</v>
      </c>
      <c r="M62" s="5">
        <f>L62*$L$24</f>
        <v>1439.28</v>
      </c>
      <c r="N62" s="80" t="s">
        <v>64</v>
      </c>
      <c r="O62" s="81"/>
    </row>
    <row r="63" spans="11:15" x14ac:dyDescent="0.25">
      <c r="K63" s="3" t="s">
        <v>25</v>
      </c>
      <c r="L63" s="4">
        <v>48</v>
      </c>
      <c r="M63" s="5">
        <f>L63*$N$24</f>
        <v>1919.52</v>
      </c>
      <c r="N63" s="82"/>
      <c r="O63" s="83"/>
    </row>
    <row r="64" spans="11:15" x14ac:dyDescent="0.25">
      <c r="K64" s="1" t="s">
        <v>26</v>
      </c>
      <c r="L64" s="4">
        <v>30</v>
      </c>
      <c r="M64" s="5">
        <f>L64*$P$25</f>
        <v>299.7</v>
      </c>
      <c r="N64" s="84"/>
      <c r="O64" s="85"/>
    </row>
    <row r="65" spans="1:26" x14ac:dyDescent="0.25">
      <c r="K65" s="3" t="s">
        <v>21</v>
      </c>
      <c r="L65" s="4">
        <v>6</v>
      </c>
      <c r="M65" s="5">
        <f>L65*$L$29</f>
        <v>14.940000000000001</v>
      </c>
    </row>
    <row r="66" spans="1:26" x14ac:dyDescent="0.25">
      <c r="K66" s="1" t="s">
        <v>23</v>
      </c>
      <c r="L66" s="4">
        <v>8</v>
      </c>
      <c r="M66" s="5">
        <f>L66*$L$30</f>
        <v>55.92</v>
      </c>
    </row>
    <row r="67" spans="1:26" x14ac:dyDescent="0.25">
      <c r="K67" s="3" t="s">
        <v>22</v>
      </c>
      <c r="L67" s="4">
        <v>10</v>
      </c>
      <c r="M67" s="5">
        <f>L53*$L$45</f>
        <v>30</v>
      </c>
    </row>
    <row r="74" spans="1:26" x14ac:dyDescent="0.25">
      <c r="A74" s="24" t="s">
        <v>34</v>
      </c>
      <c r="B74" s="24"/>
      <c r="C74" s="24"/>
      <c r="D74" s="24"/>
      <c r="E74" s="24"/>
      <c r="F74" s="24"/>
      <c r="G74" s="24"/>
      <c r="H74" s="24"/>
      <c r="J74" s="24" t="s">
        <v>34</v>
      </c>
      <c r="K74" s="24"/>
      <c r="L74" s="24"/>
      <c r="M74" s="24"/>
      <c r="N74" s="24"/>
      <c r="O74" s="24"/>
      <c r="P74" s="24"/>
      <c r="Q74" s="24"/>
      <c r="S74" s="24" t="s">
        <v>38</v>
      </c>
      <c r="T74" s="24"/>
      <c r="U74" s="24"/>
      <c r="V74" s="24"/>
      <c r="W74" s="24"/>
      <c r="X74" s="24"/>
      <c r="Y74" s="24"/>
      <c r="Z74" s="24"/>
    </row>
    <row r="75" spans="1:26" x14ac:dyDescent="0.25">
      <c r="A75" s="34" t="s">
        <v>33</v>
      </c>
      <c r="B75" s="34"/>
      <c r="C75" s="35" t="s">
        <v>31</v>
      </c>
      <c r="D75" s="35"/>
      <c r="E75" s="35"/>
      <c r="F75" s="35"/>
      <c r="G75" s="35"/>
      <c r="H75" s="35"/>
      <c r="J75" s="34" t="s">
        <v>35</v>
      </c>
      <c r="K75" s="34"/>
      <c r="L75" s="35" t="s">
        <v>31</v>
      </c>
      <c r="M75" s="35"/>
      <c r="N75" s="35"/>
      <c r="O75" s="35"/>
      <c r="P75" s="35"/>
      <c r="Q75" s="35"/>
      <c r="S75" s="34" t="s">
        <v>36</v>
      </c>
      <c r="T75" s="34"/>
      <c r="U75" s="35" t="s">
        <v>31</v>
      </c>
      <c r="V75" s="35"/>
      <c r="W75" s="35"/>
      <c r="X75" s="35"/>
      <c r="Y75" s="35"/>
      <c r="Z75" s="35"/>
    </row>
    <row r="76" spans="1:26" x14ac:dyDescent="0.25">
      <c r="A76" s="32" t="s">
        <v>32</v>
      </c>
      <c r="B76" s="33"/>
      <c r="C76" s="7">
        <v>1</v>
      </c>
      <c r="D76" s="7">
        <v>2</v>
      </c>
      <c r="E76" s="8">
        <v>3</v>
      </c>
      <c r="F76" s="8">
        <v>4</v>
      </c>
      <c r="G76" s="8">
        <v>5</v>
      </c>
      <c r="H76" s="8">
        <v>6</v>
      </c>
      <c r="J76" s="32" t="s">
        <v>32</v>
      </c>
      <c r="K76" s="33"/>
      <c r="L76" s="7">
        <v>1</v>
      </c>
      <c r="M76" s="7">
        <v>2</v>
      </c>
      <c r="N76" s="8">
        <v>3</v>
      </c>
      <c r="O76" s="8">
        <v>4</v>
      </c>
      <c r="P76" s="8">
        <v>5</v>
      </c>
      <c r="Q76" s="8">
        <v>6</v>
      </c>
      <c r="S76" s="32" t="s">
        <v>32</v>
      </c>
      <c r="T76" s="33"/>
      <c r="U76" s="7">
        <v>1</v>
      </c>
      <c r="V76" s="7">
        <v>2</v>
      </c>
      <c r="W76" s="8">
        <v>3</v>
      </c>
      <c r="X76" s="8">
        <v>4</v>
      </c>
      <c r="Y76" s="8">
        <v>5</v>
      </c>
      <c r="Z76" s="8">
        <v>6</v>
      </c>
    </row>
    <row r="77" spans="1:26" x14ac:dyDescent="0.25">
      <c r="A77" s="30">
        <v>1</v>
      </c>
      <c r="B77" s="31"/>
      <c r="C77" s="9">
        <f>C76 * ($L$23 +$L$24)</f>
        <v>49.98</v>
      </c>
      <c r="D77" s="9">
        <f t="shared" ref="D77:H77" si="0">D76 * ($L$23 +$L$24)</f>
        <v>99.96</v>
      </c>
      <c r="E77" s="9">
        <f t="shared" si="0"/>
        <v>149.94</v>
      </c>
      <c r="F77" s="9">
        <f t="shared" si="0"/>
        <v>199.92</v>
      </c>
      <c r="G77" s="9">
        <f t="shared" si="0"/>
        <v>249.89999999999998</v>
      </c>
      <c r="H77" s="9">
        <f t="shared" si="0"/>
        <v>299.88</v>
      </c>
      <c r="J77" s="30">
        <v>1</v>
      </c>
      <c r="K77" s="31"/>
      <c r="L77" s="9">
        <f t="shared" ref="L77:Q77" si="1">L76 * ($L$23 +$N$24)</f>
        <v>69.98</v>
      </c>
      <c r="M77" s="9">
        <f t="shared" si="1"/>
        <v>139.96</v>
      </c>
      <c r="N77" s="9">
        <f t="shared" si="1"/>
        <v>209.94</v>
      </c>
      <c r="O77" s="9">
        <f t="shared" si="1"/>
        <v>279.92</v>
      </c>
      <c r="P77" s="9">
        <f t="shared" si="1"/>
        <v>349.90000000000003</v>
      </c>
      <c r="Q77" s="9">
        <f t="shared" si="1"/>
        <v>419.88</v>
      </c>
      <c r="S77" s="30">
        <v>1</v>
      </c>
      <c r="T77" s="31"/>
      <c r="U77" s="9">
        <f t="shared" ref="U77:Z77" si="2">U76 * ($L$23 +$P$25)</f>
        <v>39.979999999999997</v>
      </c>
      <c r="V77" s="9">
        <f t="shared" si="2"/>
        <v>79.959999999999994</v>
      </c>
      <c r="W77" s="9">
        <f t="shared" si="2"/>
        <v>119.94</v>
      </c>
      <c r="X77" s="9">
        <f t="shared" si="2"/>
        <v>159.91999999999999</v>
      </c>
      <c r="Y77" s="9">
        <f t="shared" si="2"/>
        <v>199.89999999999998</v>
      </c>
      <c r="Z77" s="9">
        <f t="shared" si="2"/>
        <v>239.88</v>
      </c>
    </row>
    <row r="78" spans="1:26" x14ac:dyDescent="0.25">
      <c r="A78" s="30">
        <v>2</v>
      </c>
      <c r="B78" s="31"/>
      <c r="C78" s="5">
        <f t="shared" ref="C78:C88" si="3">($L$23*$C$76)+($A78*$C$76)*$L$24</f>
        <v>69.97</v>
      </c>
      <c r="D78" s="5">
        <f t="shared" ref="D78:D88" si="4">($L$23*$D$76)+($A78*$D$76)*$L$24</f>
        <v>139.94</v>
      </c>
      <c r="E78" s="5">
        <f t="shared" ref="E78:E88" si="5">($L$23*$E$76)+($A78*$E$76)*$L$24</f>
        <v>209.91</v>
      </c>
      <c r="F78" s="5">
        <f t="shared" ref="F78:F88" si="6">($L$23*$F$76)+($A78*$F$76)*$L$24</f>
        <v>279.88</v>
      </c>
      <c r="G78" s="5">
        <f t="shared" ref="G78:G88" si="7">($L$23*$G$76)+($A78*$G$76)*$L$24</f>
        <v>349.84999999999997</v>
      </c>
      <c r="H78" s="5">
        <f t="shared" ref="H78:H88" si="8">($L$23*$H$76)+($A78*$H$76)*$L$24</f>
        <v>419.82</v>
      </c>
      <c r="J78" s="30">
        <v>2</v>
      </c>
      <c r="K78" s="31"/>
      <c r="L78" s="5">
        <f t="shared" ref="L78:L88" si="9">($L$23*$C$76)+($A78*$C$76)*$N$24</f>
        <v>109.97</v>
      </c>
      <c r="M78" s="5">
        <f t="shared" ref="M78:M88" si="10">($L$23*$D$76)+($A78*$D$76)*$N$24</f>
        <v>219.94</v>
      </c>
      <c r="N78" s="5">
        <f t="shared" ref="N78:N88" si="11">($L$23*$E$76)+($A78*$E$76)*$N$24</f>
        <v>329.90999999999997</v>
      </c>
      <c r="O78" s="5">
        <f t="shared" ref="O78:O88" si="12">($L$23*$F$76)+($A78*$F$76)*$N$24</f>
        <v>439.88</v>
      </c>
      <c r="P78" s="5">
        <f t="shared" ref="P78:P88" si="13">($L$23*$G$76)+($A78*$G$76)*$N$24</f>
        <v>549.85</v>
      </c>
      <c r="Q78" s="5">
        <f t="shared" ref="Q78:Q88" si="14">($L$23*$H$76)+($A78*$H$76)*$N$24</f>
        <v>659.81999999999994</v>
      </c>
      <c r="S78" s="30">
        <v>2</v>
      </c>
      <c r="T78" s="31"/>
      <c r="U78" s="5">
        <f>($L$23*$C$76)+($A78*$C$76)*$P$25</f>
        <v>49.97</v>
      </c>
      <c r="V78" s="5">
        <f>($L$23*$D$76)+($A78*$D$76)*$P$25</f>
        <v>99.94</v>
      </c>
      <c r="W78" s="5">
        <f>($L$23*$E$76)+($A78*$E$76)*$P$25</f>
        <v>149.91</v>
      </c>
      <c r="X78" s="5">
        <f>($L$23*$F$76)+($A78*$F$76)*$P$25</f>
        <v>199.88</v>
      </c>
      <c r="Y78" s="5">
        <f>($L$23*$G$76)+($A78*$G$76)*$P$25</f>
        <v>249.85</v>
      </c>
      <c r="Z78" s="5">
        <f>($L$23*$H$76)+($A78*$H$76)*$P$25</f>
        <v>299.82</v>
      </c>
    </row>
    <row r="79" spans="1:26" x14ac:dyDescent="0.25">
      <c r="A79" s="30">
        <v>3</v>
      </c>
      <c r="B79" s="31"/>
      <c r="C79" s="5">
        <f t="shared" si="3"/>
        <v>89.96</v>
      </c>
      <c r="D79" s="5">
        <f t="shared" si="4"/>
        <v>179.92</v>
      </c>
      <c r="E79" s="5">
        <f t="shared" si="5"/>
        <v>269.88</v>
      </c>
      <c r="F79" s="5">
        <f t="shared" si="6"/>
        <v>359.84</v>
      </c>
      <c r="G79" s="5">
        <f t="shared" si="7"/>
        <v>449.79999999999995</v>
      </c>
      <c r="H79" s="5">
        <f t="shared" si="8"/>
        <v>539.76</v>
      </c>
      <c r="J79" s="30">
        <v>3</v>
      </c>
      <c r="K79" s="31"/>
      <c r="L79" s="5">
        <f t="shared" si="9"/>
        <v>149.96</v>
      </c>
      <c r="M79" s="5">
        <f t="shared" si="10"/>
        <v>299.92</v>
      </c>
      <c r="N79" s="5">
        <f t="shared" si="11"/>
        <v>449.88</v>
      </c>
      <c r="O79" s="5">
        <f t="shared" si="12"/>
        <v>599.84</v>
      </c>
      <c r="P79" s="5">
        <f t="shared" si="13"/>
        <v>749.8</v>
      </c>
      <c r="Q79" s="5">
        <f t="shared" si="14"/>
        <v>899.76</v>
      </c>
      <c r="S79" s="30">
        <v>3</v>
      </c>
      <c r="T79" s="31"/>
      <c r="U79" s="5">
        <f t="shared" ref="U79:U88" si="15">($L$23*$C$76)+($A79*$C$76)*$P$25</f>
        <v>59.959999999999994</v>
      </c>
      <c r="V79" s="5">
        <f t="shared" ref="V79:V88" si="16">($L$23*$D$76)+($A79*$D$76)*$P$25</f>
        <v>119.91999999999999</v>
      </c>
      <c r="W79" s="5">
        <f t="shared" ref="W79:W87" si="17">($L$23*$E$76)+($A79*$E$76)*$P$25</f>
        <v>179.88</v>
      </c>
      <c r="X79" s="5">
        <f t="shared" ref="X79:X88" si="18">($L$23*$F$76)+($A79*$F$76)*$P$25</f>
        <v>239.83999999999997</v>
      </c>
      <c r="Y79" s="5">
        <f t="shared" ref="Y79:Y88" si="19">($L$23*$G$76)+($A79*$G$76)*$P$25</f>
        <v>299.79999999999995</v>
      </c>
      <c r="Z79" s="5">
        <f t="shared" ref="Z79:Z88" si="20">($L$23*$H$76)+($A79*$H$76)*$P$25</f>
        <v>359.76</v>
      </c>
    </row>
    <row r="80" spans="1:26" x14ac:dyDescent="0.25">
      <c r="A80" s="30">
        <v>4</v>
      </c>
      <c r="B80" s="31"/>
      <c r="C80" s="5">
        <f t="shared" si="3"/>
        <v>109.94999999999999</v>
      </c>
      <c r="D80" s="5">
        <f t="shared" si="4"/>
        <v>219.89999999999998</v>
      </c>
      <c r="E80" s="5">
        <f t="shared" si="5"/>
        <v>329.85</v>
      </c>
      <c r="F80" s="5">
        <f t="shared" si="6"/>
        <v>439.79999999999995</v>
      </c>
      <c r="G80" s="5">
        <f t="shared" si="7"/>
        <v>549.75</v>
      </c>
      <c r="H80" s="5">
        <f t="shared" si="8"/>
        <v>659.7</v>
      </c>
      <c r="J80" s="30">
        <v>4</v>
      </c>
      <c r="K80" s="31"/>
      <c r="L80" s="5">
        <f t="shared" si="9"/>
        <v>189.95000000000002</v>
      </c>
      <c r="M80" s="5">
        <f t="shared" si="10"/>
        <v>379.90000000000003</v>
      </c>
      <c r="N80" s="5">
        <f t="shared" si="11"/>
        <v>569.85</v>
      </c>
      <c r="O80" s="5">
        <f t="shared" si="12"/>
        <v>759.80000000000007</v>
      </c>
      <c r="P80" s="5">
        <f t="shared" si="13"/>
        <v>949.75</v>
      </c>
      <c r="Q80" s="5">
        <f t="shared" si="14"/>
        <v>1139.7</v>
      </c>
      <c r="S80" s="30">
        <v>4</v>
      </c>
      <c r="T80" s="31"/>
      <c r="U80" s="5">
        <f t="shared" si="15"/>
        <v>69.95</v>
      </c>
      <c r="V80" s="5">
        <f t="shared" si="16"/>
        <v>139.9</v>
      </c>
      <c r="W80" s="5">
        <f t="shared" si="17"/>
        <v>209.85</v>
      </c>
      <c r="X80" s="5">
        <f t="shared" si="18"/>
        <v>279.8</v>
      </c>
      <c r="Y80" s="5">
        <f t="shared" si="19"/>
        <v>349.75</v>
      </c>
      <c r="Z80" s="5">
        <f t="shared" si="20"/>
        <v>419.7</v>
      </c>
    </row>
    <row r="81" spans="1:26" x14ac:dyDescent="0.25">
      <c r="A81" s="30">
        <v>5</v>
      </c>
      <c r="B81" s="31"/>
      <c r="C81" s="5">
        <f t="shared" si="3"/>
        <v>129.94</v>
      </c>
      <c r="D81" s="5">
        <f t="shared" si="4"/>
        <v>259.88</v>
      </c>
      <c r="E81" s="5">
        <f t="shared" si="5"/>
        <v>389.81999999999994</v>
      </c>
      <c r="F81" s="5">
        <f t="shared" si="6"/>
        <v>519.76</v>
      </c>
      <c r="G81" s="5">
        <f t="shared" si="7"/>
        <v>649.69999999999993</v>
      </c>
      <c r="H81" s="5">
        <f t="shared" si="8"/>
        <v>779.63999999999987</v>
      </c>
      <c r="J81" s="30">
        <v>5</v>
      </c>
      <c r="K81" s="31"/>
      <c r="L81" s="5">
        <f t="shared" si="9"/>
        <v>229.94000000000003</v>
      </c>
      <c r="M81" s="5">
        <f t="shared" si="10"/>
        <v>459.88000000000005</v>
      </c>
      <c r="N81" s="5">
        <f t="shared" si="11"/>
        <v>689.82</v>
      </c>
      <c r="O81" s="5">
        <f t="shared" si="12"/>
        <v>919.7600000000001</v>
      </c>
      <c r="P81" s="5">
        <f t="shared" si="13"/>
        <v>1149.7</v>
      </c>
      <c r="Q81" s="5">
        <f t="shared" si="14"/>
        <v>1379.64</v>
      </c>
      <c r="S81" s="30">
        <v>5</v>
      </c>
      <c r="T81" s="31"/>
      <c r="U81" s="5">
        <f t="shared" si="15"/>
        <v>79.94</v>
      </c>
      <c r="V81" s="5">
        <f t="shared" si="16"/>
        <v>159.88</v>
      </c>
      <c r="W81" s="5">
        <f t="shared" si="17"/>
        <v>239.82</v>
      </c>
      <c r="X81" s="5">
        <f t="shared" si="18"/>
        <v>319.76</v>
      </c>
      <c r="Y81" s="5">
        <f t="shared" si="19"/>
        <v>399.7</v>
      </c>
      <c r="Z81" s="5">
        <f t="shared" si="20"/>
        <v>479.64</v>
      </c>
    </row>
    <row r="82" spans="1:26" x14ac:dyDescent="0.25">
      <c r="A82" s="30">
        <v>6</v>
      </c>
      <c r="B82" s="31"/>
      <c r="C82" s="5">
        <f t="shared" si="3"/>
        <v>149.93</v>
      </c>
      <c r="D82" s="5">
        <f t="shared" si="4"/>
        <v>299.86</v>
      </c>
      <c r="E82" s="5">
        <f t="shared" si="5"/>
        <v>449.78999999999996</v>
      </c>
      <c r="F82" s="5">
        <f t="shared" si="6"/>
        <v>599.72</v>
      </c>
      <c r="G82" s="5">
        <f t="shared" si="7"/>
        <v>749.64999999999986</v>
      </c>
      <c r="H82" s="5">
        <f t="shared" si="8"/>
        <v>899.57999999999993</v>
      </c>
      <c r="J82" s="30">
        <v>6</v>
      </c>
      <c r="K82" s="31"/>
      <c r="L82" s="5">
        <f t="shared" si="9"/>
        <v>269.93</v>
      </c>
      <c r="M82" s="5">
        <f t="shared" si="10"/>
        <v>539.86</v>
      </c>
      <c r="N82" s="5">
        <f t="shared" si="11"/>
        <v>809.79000000000008</v>
      </c>
      <c r="O82" s="5">
        <f t="shared" si="12"/>
        <v>1079.72</v>
      </c>
      <c r="P82" s="5">
        <f t="shared" si="13"/>
        <v>1349.65</v>
      </c>
      <c r="Q82" s="5">
        <f t="shared" si="14"/>
        <v>1619.5800000000002</v>
      </c>
      <c r="S82" s="30">
        <v>6</v>
      </c>
      <c r="T82" s="31"/>
      <c r="U82" s="5">
        <f t="shared" si="15"/>
        <v>89.929999999999993</v>
      </c>
      <c r="V82" s="5">
        <f t="shared" si="16"/>
        <v>179.85999999999999</v>
      </c>
      <c r="W82" s="5">
        <f t="shared" si="17"/>
        <v>269.78999999999996</v>
      </c>
      <c r="X82" s="5">
        <f t="shared" si="18"/>
        <v>359.71999999999997</v>
      </c>
      <c r="Y82" s="5">
        <f t="shared" si="19"/>
        <v>449.65</v>
      </c>
      <c r="Z82" s="5">
        <f t="shared" si="20"/>
        <v>539.57999999999993</v>
      </c>
    </row>
    <row r="83" spans="1:26" x14ac:dyDescent="0.25">
      <c r="A83" s="30">
        <v>7</v>
      </c>
      <c r="B83" s="31"/>
      <c r="C83" s="5">
        <f t="shared" si="3"/>
        <v>169.92</v>
      </c>
      <c r="D83" s="5">
        <f t="shared" si="4"/>
        <v>339.84</v>
      </c>
      <c r="E83" s="5">
        <f t="shared" si="5"/>
        <v>509.76</v>
      </c>
      <c r="F83" s="5">
        <f t="shared" si="6"/>
        <v>679.68</v>
      </c>
      <c r="G83" s="5">
        <f t="shared" si="7"/>
        <v>849.59999999999991</v>
      </c>
      <c r="H83" s="5">
        <f t="shared" si="8"/>
        <v>1019.52</v>
      </c>
      <c r="J83" s="30">
        <v>7</v>
      </c>
      <c r="K83" s="31"/>
      <c r="L83" s="5">
        <f t="shared" si="9"/>
        <v>309.92</v>
      </c>
      <c r="M83" s="5">
        <f t="shared" si="10"/>
        <v>619.84</v>
      </c>
      <c r="N83" s="5">
        <f t="shared" si="11"/>
        <v>929.7600000000001</v>
      </c>
      <c r="O83" s="5">
        <f t="shared" si="12"/>
        <v>1239.68</v>
      </c>
      <c r="P83" s="5">
        <f t="shared" si="13"/>
        <v>1549.6000000000001</v>
      </c>
      <c r="Q83" s="5">
        <f t="shared" si="14"/>
        <v>1859.5200000000002</v>
      </c>
      <c r="S83" s="30">
        <v>7</v>
      </c>
      <c r="T83" s="31"/>
      <c r="U83" s="5">
        <f t="shared" si="15"/>
        <v>99.92</v>
      </c>
      <c r="V83" s="5">
        <f t="shared" si="16"/>
        <v>199.84</v>
      </c>
      <c r="W83" s="5">
        <f t="shared" si="17"/>
        <v>299.76</v>
      </c>
      <c r="X83" s="5">
        <f t="shared" si="18"/>
        <v>399.68</v>
      </c>
      <c r="Y83" s="5">
        <f t="shared" si="19"/>
        <v>499.6</v>
      </c>
      <c r="Z83" s="5">
        <f t="shared" si="20"/>
        <v>599.52</v>
      </c>
    </row>
    <row r="84" spans="1:26" x14ac:dyDescent="0.25">
      <c r="A84" s="30">
        <v>8</v>
      </c>
      <c r="B84" s="31"/>
      <c r="C84" s="5">
        <f t="shared" si="3"/>
        <v>189.91</v>
      </c>
      <c r="D84" s="5">
        <f t="shared" si="4"/>
        <v>379.82</v>
      </c>
      <c r="E84" s="5">
        <f t="shared" si="5"/>
        <v>569.73</v>
      </c>
      <c r="F84" s="5">
        <f t="shared" si="6"/>
        <v>759.64</v>
      </c>
      <c r="G84" s="5">
        <f t="shared" si="7"/>
        <v>949.55</v>
      </c>
      <c r="H84" s="5">
        <f t="shared" si="8"/>
        <v>1139.46</v>
      </c>
      <c r="J84" s="30">
        <v>8</v>
      </c>
      <c r="K84" s="31"/>
      <c r="L84" s="5">
        <f t="shared" si="9"/>
        <v>349.91</v>
      </c>
      <c r="M84" s="5">
        <f t="shared" si="10"/>
        <v>699.82</v>
      </c>
      <c r="N84" s="5">
        <f t="shared" si="11"/>
        <v>1049.73</v>
      </c>
      <c r="O84" s="5">
        <f t="shared" si="12"/>
        <v>1399.64</v>
      </c>
      <c r="P84" s="5">
        <f t="shared" si="13"/>
        <v>1749.5500000000002</v>
      </c>
      <c r="Q84" s="5">
        <f t="shared" si="14"/>
        <v>2099.46</v>
      </c>
      <c r="S84" s="30">
        <v>8</v>
      </c>
      <c r="T84" s="31"/>
      <c r="U84" s="5">
        <f t="shared" si="15"/>
        <v>109.91</v>
      </c>
      <c r="V84" s="5">
        <f t="shared" si="16"/>
        <v>219.82</v>
      </c>
      <c r="W84" s="5">
        <f t="shared" si="17"/>
        <v>329.73</v>
      </c>
      <c r="X84" s="5">
        <f t="shared" si="18"/>
        <v>439.64</v>
      </c>
      <c r="Y84" s="5">
        <f t="shared" si="19"/>
        <v>549.54999999999995</v>
      </c>
      <c r="Z84" s="5">
        <f t="shared" si="20"/>
        <v>659.46</v>
      </c>
    </row>
    <row r="85" spans="1:26" x14ac:dyDescent="0.25">
      <c r="A85" s="30">
        <v>9</v>
      </c>
      <c r="B85" s="31"/>
      <c r="C85" s="5">
        <f t="shared" si="3"/>
        <v>209.9</v>
      </c>
      <c r="D85" s="5">
        <f t="shared" si="4"/>
        <v>419.8</v>
      </c>
      <c r="E85" s="5">
        <f t="shared" si="5"/>
        <v>629.69999999999993</v>
      </c>
      <c r="F85" s="5">
        <f t="shared" si="6"/>
        <v>839.6</v>
      </c>
      <c r="G85" s="5">
        <f t="shared" si="7"/>
        <v>1049.5</v>
      </c>
      <c r="H85" s="5">
        <f t="shared" si="8"/>
        <v>1259.3999999999999</v>
      </c>
      <c r="J85" s="30">
        <v>9</v>
      </c>
      <c r="K85" s="31"/>
      <c r="L85" s="5">
        <f t="shared" si="9"/>
        <v>389.90000000000003</v>
      </c>
      <c r="M85" s="5">
        <f t="shared" si="10"/>
        <v>779.80000000000007</v>
      </c>
      <c r="N85" s="5">
        <f t="shared" si="11"/>
        <v>1169.7</v>
      </c>
      <c r="O85" s="5">
        <f t="shared" si="12"/>
        <v>1559.6000000000001</v>
      </c>
      <c r="P85" s="5">
        <f t="shared" si="13"/>
        <v>1949.5000000000002</v>
      </c>
      <c r="Q85" s="5">
        <f t="shared" si="14"/>
        <v>2339.4</v>
      </c>
      <c r="S85" s="30">
        <v>9</v>
      </c>
      <c r="T85" s="31"/>
      <c r="U85" s="5">
        <f t="shared" si="15"/>
        <v>119.89999999999999</v>
      </c>
      <c r="V85" s="5">
        <f t="shared" si="16"/>
        <v>239.79999999999998</v>
      </c>
      <c r="W85" s="5">
        <f t="shared" si="17"/>
        <v>359.70000000000005</v>
      </c>
      <c r="X85" s="5">
        <f t="shared" si="18"/>
        <v>479.59999999999997</v>
      </c>
      <c r="Y85" s="5">
        <f t="shared" si="19"/>
        <v>599.5</v>
      </c>
      <c r="Z85" s="5">
        <f t="shared" si="20"/>
        <v>719.40000000000009</v>
      </c>
    </row>
    <row r="86" spans="1:26" x14ac:dyDescent="0.25">
      <c r="A86" s="30">
        <v>10</v>
      </c>
      <c r="B86" s="31"/>
      <c r="C86" s="5">
        <f t="shared" si="3"/>
        <v>229.89</v>
      </c>
      <c r="D86" s="5">
        <f t="shared" si="4"/>
        <v>459.78</v>
      </c>
      <c r="E86" s="5">
        <f t="shared" si="5"/>
        <v>689.67</v>
      </c>
      <c r="F86" s="5">
        <f t="shared" si="6"/>
        <v>919.56</v>
      </c>
      <c r="G86" s="5">
        <f t="shared" si="7"/>
        <v>1149.4499999999998</v>
      </c>
      <c r="H86" s="5">
        <f t="shared" si="8"/>
        <v>1379.34</v>
      </c>
      <c r="J86" s="30">
        <v>10</v>
      </c>
      <c r="K86" s="31"/>
      <c r="L86" s="5">
        <f t="shared" si="9"/>
        <v>429.89000000000004</v>
      </c>
      <c r="M86" s="5">
        <f t="shared" si="10"/>
        <v>859.78000000000009</v>
      </c>
      <c r="N86" s="5">
        <f t="shared" si="11"/>
        <v>1289.67</v>
      </c>
      <c r="O86" s="5">
        <f t="shared" si="12"/>
        <v>1719.5600000000002</v>
      </c>
      <c r="P86" s="5">
        <f t="shared" si="13"/>
        <v>2149.4499999999998</v>
      </c>
      <c r="Q86" s="5">
        <f t="shared" si="14"/>
        <v>2579.34</v>
      </c>
      <c r="S86" s="30">
        <v>10</v>
      </c>
      <c r="T86" s="31"/>
      <c r="U86" s="5">
        <f t="shared" si="15"/>
        <v>129.89000000000001</v>
      </c>
      <c r="V86" s="5">
        <f t="shared" si="16"/>
        <v>259.78000000000003</v>
      </c>
      <c r="W86" s="5">
        <f t="shared" si="17"/>
        <v>389.66999999999996</v>
      </c>
      <c r="X86" s="5">
        <f t="shared" si="18"/>
        <v>519.56000000000006</v>
      </c>
      <c r="Y86" s="5">
        <f t="shared" si="19"/>
        <v>649.45000000000005</v>
      </c>
      <c r="Z86" s="5">
        <f t="shared" si="20"/>
        <v>779.33999999999992</v>
      </c>
    </row>
    <row r="87" spans="1:26" x14ac:dyDescent="0.25">
      <c r="A87" s="30">
        <v>11</v>
      </c>
      <c r="B87" s="31"/>
      <c r="C87" s="5">
        <f t="shared" si="3"/>
        <v>249.88</v>
      </c>
      <c r="D87" s="5">
        <f t="shared" si="4"/>
        <v>499.76</v>
      </c>
      <c r="E87" s="5">
        <f t="shared" si="5"/>
        <v>749.64</v>
      </c>
      <c r="F87" s="5">
        <f t="shared" si="6"/>
        <v>999.52</v>
      </c>
      <c r="G87" s="5">
        <f t="shared" si="7"/>
        <v>1249.3999999999999</v>
      </c>
      <c r="H87" s="5">
        <f t="shared" si="8"/>
        <v>1499.28</v>
      </c>
      <c r="J87" s="30">
        <v>11</v>
      </c>
      <c r="K87" s="31"/>
      <c r="L87" s="5">
        <f t="shared" si="9"/>
        <v>469.88000000000005</v>
      </c>
      <c r="M87" s="5">
        <f t="shared" si="10"/>
        <v>939.7600000000001</v>
      </c>
      <c r="N87" s="5">
        <f t="shared" si="11"/>
        <v>1409.64</v>
      </c>
      <c r="O87" s="5">
        <f t="shared" si="12"/>
        <v>1879.5200000000002</v>
      </c>
      <c r="P87" s="5">
        <f t="shared" si="13"/>
        <v>2349.4</v>
      </c>
      <c r="Q87" s="5">
        <f t="shared" si="14"/>
        <v>2819.28</v>
      </c>
      <c r="S87" s="30">
        <v>11</v>
      </c>
      <c r="T87" s="31"/>
      <c r="U87" s="5">
        <f t="shared" si="15"/>
        <v>139.88</v>
      </c>
      <c r="V87" s="5">
        <f t="shared" si="16"/>
        <v>279.76</v>
      </c>
      <c r="W87" s="5">
        <f t="shared" si="17"/>
        <v>419.64</v>
      </c>
      <c r="X87" s="5">
        <f t="shared" si="18"/>
        <v>559.52</v>
      </c>
      <c r="Y87" s="5">
        <f t="shared" si="19"/>
        <v>699.40000000000009</v>
      </c>
      <c r="Z87" s="5">
        <f t="shared" si="20"/>
        <v>839.28</v>
      </c>
    </row>
    <row r="88" spans="1:26" x14ac:dyDescent="0.25">
      <c r="A88" s="30">
        <v>12</v>
      </c>
      <c r="B88" s="31"/>
      <c r="C88" s="5">
        <f t="shared" si="3"/>
        <v>269.87</v>
      </c>
      <c r="D88" s="5">
        <f t="shared" si="4"/>
        <v>539.74</v>
      </c>
      <c r="E88" s="5">
        <f t="shared" si="5"/>
        <v>809.61</v>
      </c>
      <c r="F88" s="5">
        <f t="shared" si="6"/>
        <v>1079.48</v>
      </c>
      <c r="G88" s="5">
        <f t="shared" si="7"/>
        <v>1349.35</v>
      </c>
      <c r="H88" s="5">
        <f t="shared" si="8"/>
        <v>1619.22</v>
      </c>
      <c r="J88" s="30">
        <v>12</v>
      </c>
      <c r="K88" s="31"/>
      <c r="L88" s="5">
        <f t="shared" si="9"/>
        <v>509.87</v>
      </c>
      <c r="M88" s="5">
        <f t="shared" si="10"/>
        <v>1019.74</v>
      </c>
      <c r="N88" s="5">
        <f t="shared" si="11"/>
        <v>1529.6100000000001</v>
      </c>
      <c r="O88" s="5">
        <f t="shared" si="12"/>
        <v>2039.48</v>
      </c>
      <c r="P88" s="5">
        <f t="shared" si="13"/>
        <v>2549.35</v>
      </c>
      <c r="Q88" s="5">
        <f t="shared" si="14"/>
        <v>3059.2200000000003</v>
      </c>
      <c r="S88" s="30">
        <v>12</v>
      </c>
      <c r="T88" s="31"/>
      <c r="U88" s="5">
        <f t="shared" si="15"/>
        <v>149.87</v>
      </c>
      <c r="V88" s="5">
        <f t="shared" si="16"/>
        <v>299.74</v>
      </c>
      <c r="W88" s="5">
        <f>($L$23*$E$76)+($A88*$E$76)*$P$25</f>
        <v>449.61</v>
      </c>
      <c r="X88" s="5">
        <f t="shared" si="18"/>
        <v>599.48</v>
      </c>
      <c r="Y88" s="5">
        <f t="shared" si="19"/>
        <v>749.34999999999991</v>
      </c>
      <c r="Z88" s="5">
        <f t="shared" si="20"/>
        <v>899.22</v>
      </c>
    </row>
    <row r="93" spans="1:26" x14ac:dyDescent="0.25">
      <c r="J93" s="24" t="s">
        <v>56</v>
      </c>
      <c r="K93" s="24"/>
      <c r="L93" s="24"/>
      <c r="M93" s="24"/>
      <c r="N93" s="24"/>
      <c r="O93" s="24"/>
      <c r="P93" s="24"/>
      <c r="Q93" s="24"/>
    </row>
    <row r="94" spans="1:26" x14ac:dyDescent="0.25">
      <c r="J94" s="25" t="s">
        <v>33</v>
      </c>
      <c r="K94" s="26"/>
      <c r="L94" s="27" t="s">
        <v>31</v>
      </c>
      <c r="M94" s="28"/>
      <c r="N94" s="28"/>
      <c r="O94" s="28"/>
      <c r="P94" s="28"/>
      <c r="Q94" s="29"/>
    </row>
    <row r="95" spans="1:26" x14ac:dyDescent="0.25">
      <c r="J95" s="13" t="s">
        <v>57</v>
      </c>
      <c r="K95" s="14"/>
      <c r="L95" s="12">
        <v>12</v>
      </c>
      <c r="M95" s="12">
        <v>24</v>
      </c>
      <c r="N95" s="12">
        <v>36</v>
      </c>
      <c r="O95" s="12">
        <v>48</v>
      </c>
      <c r="P95" s="12">
        <v>60</v>
      </c>
      <c r="Q95" s="12">
        <v>72</v>
      </c>
    </row>
    <row r="96" spans="1:26" x14ac:dyDescent="0.25">
      <c r="J96" s="13" t="s">
        <v>53</v>
      </c>
      <c r="K96" s="14"/>
      <c r="L96" s="5">
        <f>C88 + L95 * (L29 + L30 + L31) * 5%</f>
        <v>277.35200000000003</v>
      </c>
      <c r="M96" s="5">
        <f>D88 + M95 * (L29 + L30 + L31) * 5%</f>
        <v>554.70400000000006</v>
      </c>
      <c r="N96" s="5">
        <f>E88 + N95 * (L29 + L30 + L31) * 5%</f>
        <v>832.05600000000004</v>
      </c>
      <c r="O96" s="5">
        <f>F88 +O95 * (L29 + L30 + L31) * 5%</f>
        <v>1109.4080000000001</v>
      </c>
      <c r="P96" s="5">
        <f>G88 + P95 * (L29 + L30 + L31) * 5%</f>
        <v>1386.76</v>
      </c>
      <c r="Q96" s="5">
        <f>H88 + Q95 * (L29 + L30 + L31) * 5%</f>
        <v>1664.1120000000001</v>
      </c>
    </row>
    <row r="97" spans="1:17" x14ac:dyDescent="0.25">
      <c r="J97" s="13" t="s">
        <v>54</v>
      </c>
      <c r="K97" s="14"/>
      <c r="L97" s="5">
        <f>C88 + L95 * (L29 + L30 + L31) * 15%</f>
        <v>292.31600000000003</v>
      </c>
      <c r="M97" s="5">
        <f>D88 + M95 * (L29 + L30 + L31) * 15%</f>
        <v>584.63200000000006</v>
      </c>
      <c r="N97" s="5">
        <f>E88 +N95 * (L29 + L30 + L31) * 15%</f>
        <v>876.94799999999998</v>
      </c>
      <c r="O97" s="5">
        <f>F88 + O95 * (L29 + L30 + L31) * 15%</f>
        <v>1169.2640000000001</v>
      </c>
      <c r="P97" s="5">
        <f>G88 + P95 * (L29 + L30 + L31) * 15%</f>
        <v>1461.58</v>
      </c>
      <c r="Q97" s="5">
        <f>H88 + Q95 * (L29 + L30 + L31) * 15%</f>
        <v>1753.896</v>
      </c>
    </row>
    <row r="98" spans="1:17" x14ac:dyDescent="0.25">
      <c r="J98" s="13" t="s">
        <v>55</v>
      </c>
      <c r="K98" s="14"/>
      <c r="L98" s="5">
        <f>C88 + L95 * (L29 + L30 + L31) * 25%</f>
        <v>307.28000000000003</v>
      </c>
      <c r="M98" s="5">
        <f>D88 + M95 * (L29 + L30 + L31) * 25%</f>
        <v>614.56000000000006</v>
      </c>
      <c r="N98" s="5">
        <f>E88 +N95 * (L29 + L30 + L31) * 25%</f>
        <v>921.84</v>
      </c>
      <c r="O98" s="5">
        <f>F88 + O95 * (L29 + L30 + L31) * 25%</f>
        <v>1229.1200000000001</v>
      </c>
      <c r="P98" s="5">
        <f>G88 + P95 * (L29 + L30 + L31) * 25%</f>
        <v>1536.3999999999999</v>
      </c>
      <c r="Q98" s="5">
        <f>H88 + Q95 * (L29 + L30 + L31) * 25%</f>
        <v>1843.68</v>
      </c>
    </row>
    <row r="101" spans="1:17" x14ac:dyDescent="0.25">
      <c r="J101" s="24" t="s">
        <v>58</v>
      </c>
      <c r="K101" s="24"/>
      <c r="L101" s="24"/>
      <c r="M101" s="24"/>
      <c r="N101" s="24"/>
      <c r="O101" s="24"/>
      <c r="P101" s="24"/>
      <c r="Q101" s="24"/>
    </row>
    <row r="102" spans="1:17" x14ac:dyDescent="0.25">
      <c r="J102" s="25" t="s">
        <v>33</v>
      </c>
      <c r="K102" s="26"/>
      <c r="L102" s="27" t="s">
        <v>31</v>
      </c>
      <c r="M102" s="28"/>
      <c r="N102" s="28"/>
      <c r="O102" s="28"/>
      <c r="P102" s="28"/>
      <c r="Q102" s="29"/>
    </row>
    <row r="103" spans="1:17" x14ac:dyDescent="0.25">
      <c r="J103" s="13" t="s">
        <v>57</v>
      </c>
      <c r="K103" s="14"/>
      <c r="L103" s="12">
        <v>12</v>
      </c>
      <c r="M103" s="12">
        <v>24</v>
      </c>
      <c r="N103" s="12">
        <v>36</v>
      </c>
      <c r="O103" s="12">
        <v>48</v>
      </c>
      <c r="P103" s="12">
        <v>60</v>
      </c>
      <c r="Q103" s="12">
        <v>72</v>
      </c>
    </row>
    <row r="104" spans="1:17" x14ac:dyDescent="0.25">
      <c r="J104" s="13" t="s">
        <v>53</v>
      </c>
      <c r="K104" s="14"/>
      <c r="L104" s="5">
        <f>C96 + L103 * (L37 + L38 + L39) * 5%</f>
        <v>7.2</v>
      </c>
      <c r="M104" s="5">
        <f>D96 + M103 * (L37 + L38 + L39) * 5%</f>
        <v>14.4</v>
      </c>
      <c r="N104" s="5">
        <f>E96 + N103 * (L37 + L38 + L39) * 5%</f>
        <v>21.6</v>
      </c>
      <c r="O104" s="5">
        <f>F96 +O103 * (L37 + L38 + L39) * 5%</f>
        <v>28.8</v>
      </c>
      <c r="P104" s="5">
        <f>G96 + P103 * (L37 + L38 + L39) * 5%</f>
        <v>36</v>
      </c>
      <c r="Q104" s="5">
        <f>H96 + Q103 * (L37 + L38 + L39) * 5%</f>
        <v>43.2</v>
      </c>
    </row>
    <row r="105" spans="1:17" x14ac:dyDescent="0.25">
      <c r="J105" s="13" t="s">
        <v>54</v>
      </c>
      <c r="K105" s="14"/>
      <c r="L105" s="5">
        <f>C96 + L103 * (L37 + L38 + L39) * 15%</f>
        <v>21.599999999999998</v>
      </c>
      <c r="M105" s="5">
        <f>D96 + M103 * (L37 + L38 + L39) * 15%</f>
        <v>43.199999999999996</v>
      </c>
      <c r="N105" s="5">
        <f>E96 +N103 * (L37 + L38 + L39) * 15%</f>
        <v>64.8</v>
      </c>
      <c r="O105" s="5">
        <f>F96 + O103 * (L37 + L38 + L39) * 15%</f>
        <v>86.399999999999991</v>
      </c>
      <c r="P105" s="5">
        <f>G96 + P103 * (L37 + L38 + L39) * 15%</f>
        <v>108</v>
      </c>
      <c r="Q105" s="5">
        <f>H96 + Q103 * (L37 + L38 + L39) * 15%</f>
        <v>129.6</v>
      </c>
    </row>
    <row r="106" spans="1:17" x14ac:dyDescent="0.25">
      <c r="J106" s="13" t="s">
        <v>55</v>
      </c>
      <c r="K106" s="14"/>
      <c r="L106" s="5">
        <f>C96 + L103 * (L37 + L38 + L39) * 25%</f>
        <v>36</v>
      </c>
      <c r="M106" s="5">
        <f>D96 + M103 * (L37 + L38 + L39) * 25%</f>
        <v>72</v>
      </c>
      <c r="N106" s="5">
        <f>E96 +N103 * (L37 + L38 + L39) * 25%</f>
        <v>108</v>
      </c>
      <c r="O106" s="5">
        <f>F96 + O103 * (L37 + L38 + L39) * 25%</f>
        <v>144</v>
      </c>
      <c r="P106" s="5">
        <f>G96 + P103 * (L37 + L38 + L39) * 25%</f>
        <v>180</v>
      </c>
      <c r="Q106" s="5">
        <f>H96 + Q103 * (L37 + L38 + L39) * 25%</f>
        <v>216</v>
      </c>
    </row>
    <row r="109" spans="1:17" x14ac:dyDescent="0.25">
      <c r="A109" s="24" t="s">
        <v>34</v>
      </c>
      <c r="B109" s="24"/>
      <c r="C109" s="24"/>
      <c r="D109" s="24"/>
      <c r="E109" s="24"/>
      <c r="F109" s="24"/>
      <c r="G109" s="24"/>
      <c r="H109" s="24"/>
      <c r="J109" s="24" t="s">
        <v>59</v>
      </c>
      <c r="K109" s="24"/>
      <c r="L109" s="24"/>
      <c r="M109" s="24"/>
      <c r="N109" s="24"/>
      <c r="O109" s="24"/>
      <c r="P109" s="24"/>
      <c r="Q109" s="24"/>
    </row>
    <row r="110" spans="1:17" x14ac:dyDescent="0.25">
      <c r="A110" s="34" t="s">
        <v>37</v>
      </c>
      <c r="B110" s="34"/>
      <c r="C110" s="35" t="s">
        <v>31</v>
      </c>
      <c r="D110" s="35"/>
      <c r="E110" s="35"/>
      <c r="F110" s="35"/>
      <c r="G110" s="35"/>
      <c r="H110" s="35"/>
      <c r="J110" s="25" t="s">
        <v>33</v>
      </c>
      <c r="K110" s="26"/>
      <c r="L110" s="27" t="s">
        <v>31</v>
      </c>
      <c r="M110" s="28"/>
      <c r="N110" s="28"/>
      <c r="O110" s="28"/>
      <c r="P110" s="28"/>
      <c r="Q110" s="29"/>
    </row>
    <row r="111" spans="1:17" x14ac:dyDescent="0.25">
      <c r="A111" s="32" t="s">
        <v>32</v>
      </c>
      <c r="B111" s="33"/>
      <c r="C111" s="7">
        <v>1</v>
      </c>
      <c r="D111" s="7">
        <v>2</v>
      </c>
      <c r="E111" s="8">
        <v>3</v>
      </c>
      <c r="F111" s="8">
        <v>4</v>
      </c>
      <c r="G111" s="8">
        <v>5</v>
      </c>
      <c r="H111" s="8">
        <v>6</v>
      </c>
      <c r="J111" s="13" t="s">
        <v>57</v>
      </c>
      <c r="K111" s="14"/>
      <c r="L111" s="12">
        <v>12</v>
      </c>
      <c r="M111" s="12">
        <v>24</v>
      </c>
      <c r="N111" s="12">
        <v>36</v>
      </c>
      <c r="O111" s="12">
        <v>48</v>
      </c>
      <c r="P111" s="12">
        <v>60</v>
      </c>
      <c r="Q111" s="12">
        <v>72</v>
      </c>
    </row>
    <row r="112" spans="1:17" x14ac:dyDescent="0.25">
      <c r="A112" s="30">
        <v>1</v>
      </c>
      <c r="B112" s="31"/>
      <c r="C112" s="9">
        <f>C77+L77+U77</f>
        <v>159.94</v>
      </c>
      <c r="D112" s="9">
        <f t="shared" ref="D112:G123" si="21">D77+M77+V77</f>
        <v>319.88</v>
      </c>
      <c r="E112" s="9">
        <f t="shared" si="21"/>
        <v>479.82</v>
      </c>
      <c r="F112" s="9">
        <f t="shared" si="21"/>
        <v>639.76</v>
      </c>
      <c r="G112" s="9">
        <f t="shared" si="21"/>
        <v>799.69999999999993</v>
      </c>
      <c r="H112" s="9">
        <f>H77+Q77+Z77</f>
        <v>959.64</v>
      </c>
      <c r="J112" s="13" t="s">
        <v>53</v>
      </c>
      <c r="K112" s="14"/>
      <c r="L112" s="5">
        <f>C104 + L111 * (L45 + L46 + L47) * 5%</f>
        <v>1.2000000000000002</v>
      </c>
      <c r="M112" s="5">
        <f>D104 + M111 * (L45 + L46 + L47) * 5%</f>
        <v>2.4000000000000004</v>
      </c>
      <c r="N112" s="5">
        <f>E104 + N111 * (L45 + L46 + L47) * 5%</f>
        <v>3.6</v>
      </c>
      <c r="O112" s="5">
        <f>F104 +O111 * (L45 + L46 + L47) * 5%</f>
        <v>4.8000000000000007</v>
      </c>
      <c r="P112" s="5">
        <f>G104 + P111 * (L45 + L46 + L47) * 5%</f>
        <v>6</v>
      </c>
      <c r="Q112" s="5">
        <f>H104 + Q111 * (L45 + L46 + L47) * 5%</f>
        <v>7.2</v>
      </c>
    </row>
    <row r="113" spans="1:17" x14ac:dyDescent="0.25">
      <c r="A113" s="30">
        <v>2</v>
      </c>
      <c r="B113" s="31"/>
      <c r="C113" s="9">
        <f t="shared" ref="C113:C122" si="22">C78+L78+U78</f>
        <v>229.91</v>
      </c>
      <c r="D113" s="9">
        <f t="shared" si="21"/>
        <v>459.82</v>
      </c>
      <c r="E113" s="9">
        <f t="shared" si="21"/>
        <v>689.7299999999999</v>
      </c>
      <c r="F113" s="9">
        <f t="shared" si="21"/>
        <v>919.64</v>
      </c>
      <c r="G113" s="9">
        <f t="shared" si="21"/>
        <v>1149.55</v>
      </c>
      <c r="H113" s="9">
        <f t="shared" ref="H113:H123" si="23">H78+Q78+Z78</f>
        <v>1379.4599999999998</v>
      </c>
      <c r="J113" s="13" t="s">
        <v>54</v>
      </c>
      <c r="K113" s="14"/>
      <c r="L113" s="5">
        <f>C104 + L111 * (L45 + L46 + L47) * 15%</f>
        <v>3.5999999999999996</v>
      </c>
      <c r="M113" s="5">
        <f>D104 + M111 * (L45 + L46 + L47) * 15%</f>
        <v>7.1999999999999993</v>
      </c>
      <c r="N113" s="5">
        <f>E104 +N111 * (L45 + L46 + L47) * 15%</f>
        <v>10.799999999999999</v>
      </c>
      <c r="O113" s="5">
        <f>F104 + O111 * (L45 + L46 + L47) * 15%</f>
        <v>14.399999999999999</v>
      </c>
      <c r="P113" s="5">
        <f>G104 + P111 * (L45 + L46 + L47) * 15%</f>
        <v>18</v>
      </c>
      <c r="Q113" s="5">
        <f>H104 + Q111 * (L45 + L46 + L47) * 15%</f>
        <v>21.599999999999998</v>
      </c>
    </row>
    <row r="114" spans="1:17" x14ac:dyDescent="0.25">
      <c r="A114" s="30">
        <v>3</v>
      </c>
      <c r="B114" s="31"/>
      <c r="C114" s="9">
        <f t="shared" si="22"/>
        <v>299.88</v>
      </c>
      <c r="D114" s="9">
        <f t="shared" si="21"/>
        <v>599.76</v>
      </c>
      <c r="E114" s="9">
        <f t="shared" si="21"/>
        <v>899.64</v>
      </c>
      <c r="F114" s="9">
        <f t="shared" si="21"/>
        <v>1199.52</v>
      </c>
      <c r="G114" s="9">
        <f t="shared" si="21"/>
        <v>1499.3999999999999</v>
      </c>
      <c r="H114" s="9">
        <f t="shared" si="23"/>
        <v>1799.28</v>
      </c>
      <c r="J114" s="13" t="s">
        <v>55</v>
      </c>
      <c r="K114" s="14"/>
      <c r="L114" s="5">
        <f>C104 + L111 * (L45 + L46 + L47) * 25%</f>
        <v>6</v>
      </c>
      <c r="M114" s="5">
        <f>D104 + M111 * (L45 + L46 + L47) * 25%</f>
        <v>12</v>
      </c>
      <c r="N114" s="5">
        <f>E104 +N111 * (L45 + L46 + L47) * 25%</f>
        <v>18</v>
      </c>
      <c r="O114" s="5">
        <f>F104 + O111 * (L45 + L46 + L47) * 25%</f>
        <v>24</v>
      </c>
      <c r="P114" s="5">
        <f>G104 + P111 * (L45 + L46 + L47) * 25%</f>
        <v>30</v>
      </c>
      <c r="Q114" s="5">
        <f>H104 + Q111 * (L45 + L46 + L47) * 25%</f>
        <v>36</v>
      </c>
    </row>
    <row r="115" spans="1:17" x14ac:dyDescent="0.25">
      <c r="A115" s="30">
        <v>4</v>
      </c>
      <c r="B115" s="31"/>
      <c r="C115" s="9">
        <f t="shared" si="22"/>
        <v>369.84999999999997</v>
      </c>
      <c r="D115" s="9">
        <f t="shared" si="21"/>
        <v>739.69999999999993</v>
      </c>
      <c r="E115" s="9">
        <f t="shared" si="21"/>
        <v>1109.55</v>
      </c>
      <c r="F115" s="9">
        <f t="shared" si="21"/>
        <v>1479.3999999999999</v>
      </c>
      <c r="G115" s="9">
        <f t="shared" si="21"/>
        <v>1849.25</v>
      </c>
      <c r="H115" s="9">
        <f t="shared" si="23"/>
        <v>2219.1</v>
      </c>
    </row>
    <row r="116" spans="1:17" x14ac:dyDescent="0.25">
      <c r="A116" s="30">
        <v>5</v>
      </c>
      <c r="B116" s="31"/>
      <c r="C116" s="9">
        <f t="shared" si="22"/>
        <v>439.82</v>
      </c>
      <c r="D116" s="9">
        <f t="shared" si="21"/>
        <v>879.64</v>
      </c>
      <c r="E116" s="9">
        <f t="shared" si="21"/>
        <v>1319.4599999999998</v>
      </c>
      <c r="F116" s="9">
        <f t="shared" si="21"/>
        <v>1759.28</v>
      </c>
      <c r="G116" s="9">
        <f t="shared" si="21"/>
        <v>2199.1</v>
      </c>
      <c r="H116" s="9">
        <f t="shared" si="23"/>
        <v>2638.9199999999996</v>
      </c>
    </row>
    <row r="117" spans="1:17" x14ac:dyDescent="0.25">
      <c r="A117" s="30">
        <v>6</v>
      </c>
      <c r="B117" s="31"/>
      <c r="C117" s="9">
        <f t="shared" si="22"/>
        <v>509.79</v>
      </c>
      <c r="D117" s="9">
        <f t="shared" si="21"/>
        <v>1019.58</v>
      </c>
      <c r="E117" s="9">
        <f t="shared" si="21"/>
        <v>1529.37</v>
      </c>
      <c r="F117" s="9">
        <f t="shared" si="21"/>
        <v>2039.16</v>
      </c>
      <c r="G117" s="9">
        <f t="shared" si="21"/>
        <v>2548.9500000000003</v>
      </c>
      <c r="H117" s="9">
        <f t="shared" si="23"/>
        <v>3058.74</v>
      </c>
    </row>
    <row r="118" spans="1:17" x14ac:dyDescent="0.25">
      <c r="A118" s="30">
        <v>7</v>
      </c>
      <c r="B118" s="31"/>
      <c r="C118" s="9">
        <f t="shared" si="22"/>
        <v>579.76</v>
      </c>
      <c r="D118" s="9">
        <f t="shared" si="21"/>
        <v>1159.52</v>
      </c>
      <c r="E118" s="9">
        <f t="shared" si="21"/>
        <v>1739.28</v>
      </c>
      <c r="F118" s="9">
        <f t="shared" si="21"/>
        <v>2319.04</v>
      </c>
      <c r="G118" s="9">
        <f t="shared" si="21"/>
        <v>2898.7999999999997</v>
      </c>
      <c r="H118" s="9">
        <f t="shared" si="23"/>
        <v>3478.56</v>
      </c>
    </row>
    <row r="119" spans="1:17" x14ac:dyDescent="0.25">
      <c r="A119" s="30">
        <v>8</v>
      </c>
      <c r="B119" s="31"/>
      <c r="C119" s="9">
        <f t="shared" si="22"/>
        <v>649.73</v>
      </c>
      <c r="D119" s="9">
        <f t="shared" si="21"/>
        <v>1299.46</v>
      </c>
      <c r="E119" s="9">
        <f t="shared" si="21"/>
        <v>1949.19</v>
      </c>
      <c r="F119" s="9">
        <f t="shared" si="21"/>
        <v>2598.92</v>
      </c>
      <c r="G119" s="9">
        <f t="shared" si="21"/>
        <v>3248.6500000000005</v>
      </c>
      <c r="H119" s="9">
        <f t="shared" si="23"/>
        <v>3898.38</v>
      </c>
    </row>
    <row r="120" spans="1:17" x14ac:dyDescent="0.25">
      <c r="A120" s="30">
        <v>9</v>
      </c>
      <c r="B120" s="31"/>
      <c r="C120" s="9">
        <f t="shared" si="22"/>
        <v>719.7</v>
      </c>
      <c r="D120" s="9">
        <f t="shared" si="21"/>
        <v>1439.4</v>
      </c>
      <c r="E120" s="9">
        <f t="shared" si="21"/>
        <v>2159.1000000000004</v>
      </c>
      <c r="F120" s="9">
        <f t="shared" si="21"/>
        <v>2878.8</v>
      </c>
      <c r="G120" s="9">
        <f t="shared" si="21"/>
        <v>3598.5</v>
      </c>
      <c r="H120" s="9">
        <f t="shared" si="23"/>
        <v>4318.2000000000007</v>
      </c>
    </row>
    <row r="121" spans="1:17" x14ac:dyDescent="0.25">
      <c r="A121" s="30">
        <v>10</v>
      </c>
      <c r="B121" s="31"/>
      <c r="C121" s="9">
        <f t="shared" si="22"/>
        <v>789.67</v>
      </c>
      <c r="D121" s="9">
        <f t="shared" si="21"/>
        <v>1579.34</v>
      </c>
      <c r="E121" s="9">
        <f t="shared" si="21"/>
        <v>2369.0100000000002</v>
      </c>
      <c r="F121" s="9">
        <f t="shared" si="21"/>
        <v>3158.68</v>
      </c>
      <c r="G121" s="9">
        <f t="shared" si="21"/>
        <v>3948.3499999999995</v>
      </c>
      <c r="H121" s="9">
        <f t="shared" si="23"/>
        <v>4738.0200000000004</v>
      </c>
    </row>
    <row r="122" spans="1:17" x14ac:dyDescent="0.25">
      <c r="A122" s="30">
        <v>11</v>
      </c>
      <c r="B122" s="31"/>
      <c r="C122" s="9">
        <f t="shared" si="22"/>
        <v>859.64</v>
      </c>
      <c r="D122" s="9">
        <f t="shared" si="21"/>
        <v>1719.28</v>
      </c>
      <c r="E122" s="9">
        <f t="shared" si="21"/>
        <v>2578.92</v>
      </c>
      <c r="F122" s="9">
        <f t="shared" si="21"/>
        <v>3438.56</v>
      </c>
      <c r="G122" s="9">
        <f t="shared" si="21"/>
        <v>4298.2000000000007</v>
      </c>
      <c r="H122" s="9">
        <f t="shared" si="23"/>
        <v>5157.84</v>
      </c>
    </row>
    <row r="123" spans="1:17" x14ac:dyDescent="0.25">
      <c r="A123" s="30">
        <v>12</v>
      </c>
      <c r="B123" s="31"/>
      <c r="C123" s="9">
        <f>C88+L88+U88</f>
        <v>929.61</v>
      </c>
      <c r="D123" s="9">
        <f t="shared" si="21"/>
        <v>1859.22</v>
      </c>
      <c r="E123" s="9">
        <f t="shared" si="21"/>
        <v>2788.8300000000004</v>
      </c>
      <c r="F123" s="9">
        <f t="shared" si="21"/>
        <v>3718.44</v>
      </c>
      <c r="G123" s="9">
        <f t="shared" si="21"/>
        <v>4648.0499999999993</v>
      </c>
      <c r="H123" s="9">
        <f t="shared" si="23"/>
        <v>5577.6600000000008</v>
      </c>
    </row>
  </sheetData>
  <mergeCells count="127">
    <mergeCell ref="K6:O18"/>
    <mergeCell ref="L4:O4"/>
    <mergeCell ref="L2:M2"/>
    <mergeCell ref="N2:O2"/>
    <mergeCell ref="L3:M3"/>
    <mergeCell ref="N3:O3"/>
    <mergeCell ref="L23:Q23"/>
    <mergeCell ref="L29:M29"/>
    <mergeCell ref="N29:O29"/>
    <mergeCell ref="P29:Q29"/>
    <mergeCell ref="L27:M27"/>
    <mergeCell ref="N27:O27"/>
    <mergeCell ref="P27:Q27"/>
    <mergeCell ref="L22:M22"/>
    <mergeCell ref="N22:O22"/>
    <mergeCell ref="P22:Q22"/>
    <mergeCell ref="P24:Q24"/>
    <mergeCell ref="L26:M26"/>
    <mergeCell ref="N26:O26"/>
    <mergeCell ref="P26:Q26"/>
    <mergeCell ref="L31:M31"/>
    <mergeCell ref="N31:O31"/>
    <mergeCell ref="P31:Q31"/>
    <mergeCell ref="L24:M24"/>
    <mergeCell ref="N24:O24"/>
    <mergeCell ref="P28:Q28"/>
    <mergeCell ref="N28:O28"/>
    <mergeCell ref="N30:O30"/>
    <mergeCell ref="P30:Q30"/>
    <mergeCell ref="L30:M30"/>
    <mergeCell ref="L25:M25"/>
    <mergeCell ref="N25:O25"/>
    <mergeCell ref="P25:Q25"/>
    <mergeCell ref="A74:H74"/>
    <mergeCell ref="J74:Q74"/>
    <mergeCell ref="J75:K75"/>
    <mergeCell ref="L75:Q75"/>
    <mergeCell ref="J76:K76"/>
    <mergeCell ref="J77:K77"/>
    <mergeCell ref="A84:B84"/>
    <mergeCell ref="A85:B85"/>
    <mergeCell ref="A86:B86"/>
    <mergeCell ref="C75:H75"/>
    <mergeCell ref="A75:B75"/>
    <mergeCell ref="A76:B76"/>
    <mergeCell ref="A78:B78"/>
    <mergeCell ref="A79:B79"/>
    <mergeCell ref="A80:B80"/>
    <mergeCell ref="A81:B81"/>
    <mergeCell ref="A82:B82"/>
    <mergeCell ref="A83:B83"/>
    <mergeCell ref="A77:B77"/>
    <mergeCell ref="S74:Z74"/>
    <mergeCell ref="S77:T77"/>
    <mergeCell ref="S78:T78"/>
    <mergeCell ref="S79:T79"/>
    <mergeCell ref="S80:T80"/>
    <mergeCell ref="S81:T81"/>
    <mergeCell ref="K47:O47"/>
    <mergeCell ref="K58:O58"/>
    <mergeCell ref="L28:M28"/>
    <mergeCell ref="S75:T75"/>
    <mergeCell ref="U75:Z75"/>
    <mergeCell ref="S76:T76"/>
    <mergeCell ref="K35:O35"/>
    <mergeCell ref="K36:O36"/>
    <mergeCell ref="N62:O64"/>
    <mergeCell ref="N51:O53"/>
    <mergeCell ref="N40:O42"/>
    <mergeCell ref="A109:H109"/>
    <mergeCell ref="A110:B110"/>
    <mergeCell ref="C110:H110"/>
    <mergeCell ref="S83:T83"/>
    <mergeCell ref="S84:T84"/>
    <mergeCell ref="S85:T85"/>
    <mergeCell ref="S86:T86"/>
    <mergeCell ref="S87:T87"/>
    <mergeCell ref="J93:Q93"/>
    <mergeCell ref="J96:K96"/>
    <mergeCell ref="J97:K97"/>
    <mergeCell ref="J94:K94"/>
    <mergeCell ref="L94:Q94"/>
    <mergeCell ref="J95:K95"/>
    <mergeCell ref="J98:K98"/>
    <mergeCell ref="J101:Q101"/>
    <mergeCell ref="J102:K102"/>
    <mergeCell ref="L102:Q102"/>
    <mergeCell ref="J103:K103"/>
    <mergeCell ref="A87:B87"/>
    <mergeCell ref="A88:B88"/>
    <mergeCell ref="A123:B123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J114:K114"/>
    <mergeCell ref="U24:X31"/>
    <mergeCell ref="J104:K104"/>
    <mergeCell ref="J105:K105"/>
    <mergeCell ref="J106:K106"/>
    <mergeCell ref="J109:Q109"/>
    <mergeCell ref="J110:K110"/>
    <mergeCell ref="L110:Q110"/>
    <mergeCell ref="J111:K111"/>
    <mergeCell ref="J112:K112"/>
    <mergeCell ref="J113:K113"/>
    <mergeCell ref="S82:T82"/>
    <mergeCell ref="J84:K84"/>
    <mergeCell ref="J85:K85"/>
    <mergeCell ref="J86:K86"/>
    <mergeCell ref="J87:K87"/>
    <mergeCell ref="J88:K88"/>
    <mergeCell ref="J78:K78"/>
    <mergeCell ref="J79:K79"/>
    <mergeCell ref="J80:K80"/>
    <mergeCell ref="J81:K81"/>
    <mergeCell ref="J82:K82"/>
    <mergeCell ref="J83:K83"/>
    <mergeCell ref="S88:T8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tabSelected="1" workbookViewId="0">
      <selection activeCell="E9" sqref="E9:F9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</cols>
  <sheetData>
    <row r="2" spans="2:14" x14ac:dyDescent="0.25">
      <c r="C2" s="62" t="s">
        <v>0</v>
      </c>
      <c r="D2" s="63"/>
      <c r="E2" s="64" t="s">
        <v>1</v>
      </c>
      <c r="F2" s="65"/>
      <c r="G2" s="13" t="s">
        <v>39</v>
      </c>
      <c r="H2" s="14"/>
      <c r="J2" s="15" t="s">
        <v>46</v>
      </c>
      <c r="K2" s="46"/>
      <c r="L2" s="46"/>
      <c r="M2" s="46"/>
      <c r="N2" s="47"/>
    </row>
    <row r="3" spans="2:14" x14ac:dyDescent="0.25">
      <c r="B3" s="2" t="s">
        <v>6</v>
      </c>
      <c r="C3" s="59">
        <v>0</v>
      </c>
      <c r="D3" s="60"/>
      <c r="E3" s="60"/>
      <c r="F3" s="60"/>
      <c r="G3" s="60"/>
      <c r="H3" s="61"/>
      <c r="J3" s="48"/>
      <c r="K3" s="49"/>
      <c r="L3" s="49"/>
      <c r="M3" s="49"/>
      <c r="N3" s="50"/>
    </row>
    <row r="4" spans="2:14" x14ac:dyDescent="0.25">
      <c r="B4" s="2" t="s">
        <v>3</v>
      </c>
      <c r="C4" s="43">
        <v>0</v>
      </c>
      <c r="D4" s="44"/>
      <c r="E4" s="43">
        <v>9.99</v>
      </c>
      <c r="F4" s="44"/>
      <c r="G4" s="75">
        <v>14.99</v>
      </c>
      <c r="H4" s="76"/>
      <c r="J4" s="48"/>
      <c r="K4" s="49"/>
      <c r="L4" s="49"/>
      <c r="M4" s="49"/>
      <c r="N4" s="50"/>
    </row>
    <row r="5" spans="2:14" x14ac:dyDescent="0.25">
      <c r="B5" s="2" t="s">
        <v>40</v>
      </c>
      <c r="C5" s="45">
        <v>1.49</v>
      </c>
      <c r="D5" s="45"/>
      <c r="E5" s="45">
        <v>0</v>
      </c>
      <c r="F5" s="45"/>
      <c r="G5" s="77">
        <v>0</v>
      </c>
      <c r="H5" s="78"/>
      <c r="J5" s="48"/>
      <c r="K5" s="49"/>
      <c r="L5" s="49"/>
      <c r="M5" s="49"/>
      <c r="N5" s="50"/>
    </row>
    <row r="6" spans="2:14" x14ac:dyDescent="0.25">
      <c r="B6" s="2" t="s">
        <v>41</v>
      </c>
      <c r="C6" s="39" t="s">
        <v>44</v>
      </c>
      <c r="D6" s="40"/>
      <c r="E6" s="39" t="s">
        <v>48</v>
      </c>
      <c r="F6" s="40"/>
      <c r="G6" s="30" t="s">
        <v>45</v>
      </c>
      <c r="H6" s="31"/>
      <c r="J6" s="48"/>
      <c r="K6" s="49"/>
      <c r="L6" s="49"/>
      <c r="M6" s="49"/>
      <c r="N6" s="50"/>
    </row>
    <row r="7" spans="2:14" x14ac:dyDescent="0.25">
      <c r="B7" s="2" t="s">
        <v>42</v>
      </c>
      <c r="C7" s="39" t="s">
        <v>44</v>
      </c>
      <c r="D7" s="40"/>
      <c r="E7" s="39" t="s">
        <v>10</v>
      </c>
      <c r="F7" s="40"/>
      <c r="G7" s="30" t="s">
        <v>10</v>
      </c>
      <c r="H7" s="31"/>
      <c r="J7" s="48"/>
      <c r="K7" s="49"/>
      <c r="L7" s="49"/>
      <c r="M7" s="49"/>
      <c r="N7" s="50"/>
    </row>
    <row r="8" spans="2:14" x14ac:dyDescent="0.25">
      <c r="B8" s="2" t="s">
        <v>43</v>
      </c>
      <c r="C8" s="30" t="s">
        <v>9</v>
      </c>
      <c r="D8" s="31"/>
      <c r="E8" s="30" t="s">
        <v>10</v>
      </c>
      <c r="F8" s="31"/>
      <c r="G8" s="30" t="s">
        <v>10</v>
      </c>
      <c r="H8" s="31"/>
      <c r="J8" s="48"/>
      <c r="K8" s="49"/>
      <c r="L8" s="49"/>
      <c r="M8" s="49"/>
      <c r="N8" s="50"/>
    </row>
    <row r="9" spans="2:14" ht="15" customHeight="1" x14ac:dyDescent="0.25">
      <c r="B9" s="2" t="s">
        <v>47</v>
      </c>
      <c r="C9" s="30" t="s">
        <v>10</v>
      </c>
      <c r="D9" s="31"/>
      <c r="E9" s="30" t="s">
        <v>9</v>
      </c>
      <c r="F9" s="31"/>
      <c r="G9" s="30" t="s">
        <v>9</v>
      </c>
      <c r="H9" s="31"/>
      <c r="J9" s="48"/>
      <c r="K9" s="49"/>
      <c r="L9" s="49"/>
      <c r="M9" s="49"/>
      <c r="N9" s="50"/>
    </row>
    <row r="10" spans="2:14" x14ac:dyDescent="0.25">
      <c r="B10" s="2" t="s">
        <v>51</v>
      </c>
      <c r="C10" s="30">
        <v>5</v>
      </c>
      <c r="D10" s="31"/>
      <c r="E10" s="30" t="s">
        <v>52</v>
      </c>
      <c r="F10" s="31"/>
      <c r="G10" s="30" t="s">
        <v>52</v>
      </c>
      <c r="H10" s="31"/>
      <c r="J10" s="48"/>
      <c r="K10" s="49"/>
      <c r="L10" s="49"/>
      <c r="M10" s="49"/>
      <c r="N10" s="50"/>
    </row>
    <row r="11" spans="2:14" x14ac:dyDescent="0.25">
      <c r="J11" s="48"/>
      <c r="K11" s="49"/>
      <c r="L11" s="49"/>
      <c r="M11" s="49"/>
      <c r="N11" s="50"/>
    </row>
    <row r="12" spans="2:14" x14ac:dyDescent="0.25">
      <c r="J12" s="48"/>
      <c r="K12" s="49"/>
      <c r="L12" s="49"/>
      <c r="M12" s="49"/>
      <c r="N12" s="50"/>
    </row>
    <row r="13" spans="2:14" x14ac:dyDescent="0.25">
      <c r="J13" s="48"/>
      <c r="K13" s="49"/>
      <c r="L13" s="49"/>
      <c r="M13" s="49"/>
      <c r="N13" s="50"/>
    </row>
    <row r="14" spans="2:14" x14ac:dyDescent="0.25">
      <c r="J14" s="51"/>
      <c r="K14" s="52"/>
      <c r="L14" s="52"/>
      <c r="M14" s="52"/>
      <c r="N14" s="53"/>
    </row>
    <row r="15" spans="2:14" x14ac:dyDescent="0.25">
      <c r="B15" s="10"/>
      <c r="C15" s="11"/>
      <c r="D15" s="11"/>
      <c r="E15" s="11"/>
      <c r="F15" s="11"/>
      <c r="G15" s="10"/>
    </row>
    <row r="16" spans="2:14" x14ac:dyDescent="0.25">
      <c r="B16" s="10"/>
      <c r="C16" s="11"/>
      <c r="D16" s="11"/>
      <c r="E16" s="11"/>
      <c r="F16" s="11"/>
      <c r="G16" s="10"/>
    </row>
    <row r="17" spans="2:22" x14ac:dyDescent="0.25">
      <c r="B17" s="10"/>
      <c r="C17" s="11"/>
      <c r="D17" s="11"/>
      <c r="E17" s="11"/>
      <c r="F17" s="11"/>
      <c r="G17" s="10"/>
    </row>
    <row r="18" spans="2:22" x14ac:dyDescent="0.25">
      <c r="B18" s="10"/>
      <c r="C18" s="11"/>
      <c r="D18" s="11"/>
      <c r="E18" s="11"/>
      <c r="F18" s="11"/>
      <c r="G18" s="10"/>
    </row>
    <row r="19" spans="2:22" x14ac:dyDescent="0.25">
      <c r="B19" s="10"/>
      <c r="C19" s="11"/>
      <c r="D19" s="11"/>
      <c r="E19" s="11"/>
      <c r="F19" s="11"/>
      <c r="G19" s="10"/>
    </row>
    <row r="20" spans="2:22" x14ac:dyDescent="0.25">
      <c r="B20" s="10"/>
      <c r="C20" s="11"/>
      <c r="D20" s="11"/>
      <c r="E20" s="11"/>
      <c r="F20" s="11"/>
      <c r="G20" s="69" t="s">
        <v>49</v>
      </c>
      <c r="H20" s="70"/>
    </row>
    <row r="21" spans="2:22" x14ac:dyDescent="0.25">
      <c r="B21" s="10"/>
      <c r="C21" s="11"/>
      <c r="D21" s="11"/>
      <c r="E21" s="11"/>
      <c r="F21" s="11"/>
      <c r="G21" s="71"/>
      <c r="H21" s="72"/>
    </row>
    <row r="22" spans="2:22" x14ac:dyDescent="0.25">
      <c r="B22" s="10"/>
      <c r="C22" s="11"/>
      <c r="D22" s="11"/>
      <c r="E22" s="11"/>
      <c r="F22" s="11"/>
      <c r="G22" s="71"/>
      <c r="H22" s="72"/>
    </row>
    <row r="23" spans="2:22" x14ac:dyDescent="0.25">
      <c r="B23" s="10"/>
      <c r="C23" s="10"/>
      <c r="D23" s="10"/>
      <c r="E23" s="10"/>
      <c r="F23" s="10"/>
      <c r="G23" s="73"/>
      <c r="H23" s="74"/>
    </row>
    <row r="29" spans="2:22" x14ac:dyDescent="0.25">
      <c r="B29" s="24" t="s">
        <v>50</v>
      </c>
      <c r="C29" s="24"/>
      <c r="D29" s="24"/>
      <c r="E29" s="24"/>
      <c r="F29" s="24"/>
      <c r="G29" s="24"/>
      <c r="H29" s="24"/>
      <c r="I29" s="24"/>
      <c r="K29" s="24" t="s">
        <v>61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2:22" x14ac:dyDescent="0.25">
      <c r="B30" s="34" t="s">
        <v>33</v>
      </c>
      <c r="C30" s="34"/>
      <c r="D30" s="35" t="s">
        <v>31</v>
      </c>
      <c r="E30" s="35"/>
      <c r="F30" s="35"/>
      <c r="G30" s="35"/>
      <c r="H30" s="35"/>
      <c r="I30" s="35"/>
      <c r="K30" s="32" t="s">
        <v>62</v>
      </c>
      <c r="L30" s="33"/>
      <c r="M30" s="79" t="s">
        <v>63</v>
      </c>
      <c r="N30" s="32" t="s">
        <v>62</v>
      </c>
      <c r="O30" s="33"/>
      <c r="P30" s="79" t="s">
        <v>63</v>
      </c>
      <c r="Q30" s="32" t="s">
        <v>62</v>
      </c>
      <c r="R30" s="33"/>
      <c r="S30" s="79" t="s">
        <v>63</v>
      </c>
      <c r="T30" s="32" t="s">
        <v>62</v>
      </c>
      <c r="U30" s="33"/>
      <c r="V30" s="79" t="s">
        <v>63</v>
      </c>
    </row>
    <row r="31" spans="2:22" x14ac:dyDescent="0.25">
      <c r="B31" s="32" t="s">
        <v>32</v>
      </c>
      <c r="C31" s="33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  <c r="K31" s="30">
        <v>1</v>
      </c>
      <c r="L31" s="31"/>
      <c r="M31" s="9">
        <f>K31*$C$5</f>
        <v>1.49</v>
      </c>
      <c r="N31" s="30">
        <v>120</v>
      </c>
      <c r="O31" s="31"/>
      <c r="P31" s="9">
        <f>N31*$C$5</f>
        <v>178.8</v>
      </c>
      <c r="Q31" s="30">
        <v>650</v>
      </c>
      <c r="R31" s="31"/>
      <c r="S31" s="9">
        <f>Q31*$C$5</f>
        <v>968.5</v>
      </c>
      <c r="T31" s="30">
        <v>1750</v>
      </c>
      <c r="U31" s="31"/>
      <c r="V31" s="9">
        <f>T31*$C$5</f>
        <v>2607.5</v>
      </c>
    </row>
    <row r="32" spans="2:22" x14ac:dyDescent="0.25">
      <c r="B32" s="30">
        <v>1</v>
      </c>
      <c r="C32" s="31"/>
      <c r="D32" s="9">
        <f>$E$4 *D31</f>
        <v>9.99</v>
      </c>
      <c r="E32" s="9">
        <f t="shared" ref="E32:I32" si="0">$E$4 *E31</f>
        <v>19.98</v>
      </c>
      <c r="F32" s="9">
        <f t="shared" si="0"/>
        <v>29.97</v>
      </c>
      <c r="G32" s="9">
        <f t="shared" si="0"/>
        <v>39.96</v>
      </c>
      <c r="H32" s="9">
        <f t="shared" si="0"/>
        <v>49.95</v>
      </c>
      <c r="I32" s="9">
        <f t="shared" si="0"/>
        <v>59.94</v>
      </c>
      <c r="K32" s="30">
        <v>4</v>
      </c>
      <c r="L32" s="31"/>
      <c r="M32" s="9">
        <f t="shared" ref="M32:M43" si="1">K32*$C$5</f>
        <v>5.96</v>
      </c>
      <c r="N32" s="30">
        <v>150</v>
      </c>
      <c r="O32" s="31"/>
      <c r="P32" s="9">
        <f t="shared" ref="P32:P43" si="2">N32*$C$5</f>
        <v>223.5</v>
      </c>
      <c r="Q32" s="30">
        <v>700</v>
      </c>
      <c r="R32" s="31"/>
      <c r="S32" s="9">
        <f t="shared" ref="S32:S43" si="3">Q32*$C$5</f>
        <v>1043</v>
      </c>
      <c r="T32" s="30">
        <v>2000</v>
      </c>
      <c r="U32" s="31"/>
      <c r="V32" s="9">
        <f t="shared" ref="V32:V43" si="4">T32*$C$5</f>
        <v>2980</v>
      </c>
    </row>
    <row r="33" spans="2:22" x14ac:dyDescent="0.25">
      <c r="B33" s="30">
        <v>2</v>
      </c>
      <c r="C33" s="31"/>
      <c r="D33" s="5">
        <f>D32+$D$31*$E$4</f>
        <v>19.98</v>
      </c>
      <c r="E33" s="5">
        <f>E32+$E$31*$E$4</f>
        <v>39.96</v>
      </c>
      <c r="F33" s="5">
        <f>F32+$F$31*$E$4</f>
        <v>59.94</v>
      </c>
      <c r="G33" s="5">
        <f>G32+$G$31*$E$4</f>
        <v>79.92</v>
      </c>
      <c r="H33" s="5">
        <f>H32+$H$31*$E$4</f>
        <v>99.9</v>
      </c>
      <c r="I33" s="5">
        <f>I32+$I$31*$E$4</f>
        <v>119.88</v>
      </c>
      <c r="K33" s="30">
        <v>8</v>
      </c>
      <c r="L33" s="31"/>
      <c r="M33" s="9">
        <f t="shared" si="1"/>
        <v>11.92</v>
      </c>
      <c r="N33" s="30">
        <v>180</v>
      </c>
      <c r="O33" s="31"/>
      <c r="P33" s="9">
        <f t="shared" si="2"/>
        <v>268.2</v>
      </c>
      <c r="Q33" s="30">
        <v>750</v>
      </c>
      <c r="R33" s="31"/>
      <c r="S33" s="9">
        <f t="shared" si="3"/>
        <v>1117.5</v>
      </c>
      <c r="T33" s="30">
        <v>2250</v>
      </c>
      <c r="U33" s="31"/>
      <c r="V33" s="9">
        <f t="shared" si="4"/>
        <v>3352.5</v>
      </c>
    </row>
    <row r="34" spans="2:22" x14ac:dyDescent="0.25">
      <c r="B34" s="30">
        <v>3</v>
      </c>
      <c r="C34" s="31"/>
      <c r="D34" s="5">
        <f t="shared" ref="D34:D43" si="5">D33+$D$31*$E$4</f>
        <v>29.97</v>
      </c>
      <c r="E34" s="5">
        <f t="shared" ref="E34:E43" si="6">E33+$E$31*$E$4</f>
        <v>59.94</v>
      </c>
      <c r="F34" s="5">
        <f t="shared" ref="F34:F43" si="7">F33+$F$31*$E$4</f>
        <v>89.91</v>
      </c>
      <c r="G34" s="5">
        <f t="shared" ref="G34:G43" si="8">G33+$G$31*$E$4</f>
        <v>119.88</v>
      </c>
      <c r="H34" s="5">
        <f t="shared" ref="H34:H42" si="9">H33+$H$31*$E$4</f>
        <v>149.85000000000002</v>
      </c>
      <c r="I34" s="5">
        <f t="shared" ref="I34:I43" si="10">I33+$I$31*$E$4</f>
        <v>179.82</v>
      </c>
      <c r="K34" s="30">
        <v>12</v>
      </c>
      <c r="L34" s="31"/>
      <c r="M34" s="9">
        <f t="shared" si="1"/>
        <v>17.88</v>
      </c>
      <c r="N34" s="30">
        <v>200</v>
      </c>
      <c r="O34" s="31"/>
      <c r="P34" s="9">
        <f t="shared" si="2"/>
        <v>298</v>
      </c>
      <c r="Q34" s="30">
        <v>800</v>
      </c>
      <c r="R34" s="31"/>
      <c r="S34" s="9">
        <f t="shared" si="3"/>
        <v>1192</v>
      </c>
      <c r="T34" s="30">
        <v>2500</v>
      </c>
      <c r="U34" s="31"/>
      <c r="V34" s="9">
        <f t="shared" si="4"/>
        <v>3725</v>
      </c>
    </row>
    <row r="35" spans="2:22" x14ac:dyDescent="0.25">
      <c r="B35" s="30">
        <v>4</v>
      </c>
      <c r="C35" s="31"/>
      <c r="D35" s="5">
        <f t="shared" si="5"/>
        <v>39.96</v>
      </c>
      <c r="E35" s="5">
        <f t="shared" si="6"/>
        <v>79.92</v>
      </c>
      <c r="F35" s="5">
        <f t="shared" si="7"/>
        <v>119.88</v>
      </c>
      <c r="G35" s="5">
        <f t="shared" si="8"/>
        <v>159.84</v>
      </c>
      <c r="H35" s="5">
        <f t="shared" si="9"/>
        <v>199.8</v>
      </c>
      <c r="I35" s="5">
        <f t="shared" si="10"/>
        <v>239.76</v>
      </c>
      <c r="K35" s="30">
        <v>20</v>
      </c>
      <c r="L35" s="31"/>
      <c r="M35" s="9">
        <f t="shared" si="1"/>
        <v>29.8</v>
      </c>
      <c r="N35" s="30">
        <v>240</v>
      </c>
      <c r="O35" s="31"/>
      <c r="P35" s="9">
        <f t="shared" si="2"/>
        <v>357.6</v>
      </c>
      <c r="Q35" s="30">
        <v>850</v>
      </c>
      <c r="R35" s="31"/>
      <c r="S35" s="9">
        <f t="shared" si="3"/>
        <v>1266.5</v>
      </c>
      <c r="T35" s="30">
        <v>2750</v>
      </c>
      <c r="U35" s="31"/>
      <c r="V35" s="9">
        <f t="shared" si="4"/>
        <v>4097.5</v>
      </c>
    </row>
    <row r="36" spans="2:22" x14ac:dyDescent="0.25">
      <c r="B36" s="30">
        <v>5</v>
      </c>
      <c r="C36" s="31"/>
      <c r="D36" s="5">
        <f t="shared" si="5"/>
        <v>49.95</v>
      </c>
      <c r="E36" s="5">
        <f t="shared" si="6"/>
        <v>99.9</v>
      </c>
      <c r="F36" s="5">
        <f t="shared" si="7"/>
        <v>149.85</v>
      </c>
      <c r="G36" s="5">
        <f t="shared" si="8"/>
        <v>199.8</v>
      </c>
      <c r="H36" s="5">
        <f t="shared" si="9"/>
        <v>249.75</v>
      </c>
      <c r="I36" s="5">
        <f t="shared" si="10"/>
        <v>299.7</v>
      </c>
      <c r="K36" s="30">
        <v>30</v>
      </c>
      <c r="L36" s="31"/>
      <c r="M36" s="9">
        <f t="shared" si="1"/>
        <v>44.7</v>
      </c>
      <c r="N36" s="30">
        <v>280</v>
      </c>
      <c r="O36" s="31"/>
      <c r="P36" s="9">
        <f t="shared" si="2"/>
        <v>417.2</v>
      </c>
      <c r="Q36" s="30">
        <v>900</v>
      </c>
      <c r="R36" s="31"/>
      <c r="S36" s="9">
        <f t="shared" si="3"/>
        <v>1341</v>
      </c>
      <c r="T36" s="30">
        <v>3000</v>
      </c>
      <c r="U36" s="31"/>
      <c r="V36" s="9">
        <f t="shared" si="4"/>
        <v>4470</v>
      </c>
    </row>
    <row r="37" spans="2:22" x14ac:dyDescent="0.25">
      <c r="B37" s="30">
        <v>6</v>
      </c>
      <c r="C37" s="31"/>
      <c r="D37" s="5">
        <f t="shared" si="5"/>
        <v>59.940000000000005</v>
      </c>
      <c r="E37" s="5">
        <f t="shared" si="6"/>
        <v>119.88000000000001</v>
      </c>
      <c r="F37" s="5">
        <f t="shared" si="7"/>
        <v>179.82</v>
      </c>
      <c r="G37" s="5">
        <f t="shared" si="8"/>
        <v>239.76000000000002</v>
      </c>
      <c r="H37" s="5">
        <f t="shared" si="9"/>
        <v>299.7</v>
      </c>
      <c r="I37" s="5">
        <f t="shared" si="10"/>
        <v>359.64</v>
      </c>
      <c r="K37" s="30">
        <v>40</v>
      </c>
      <c r="L37" s="31"/>
      <c r="M37" s="9">
        <f t="shared" si="1"/>
        <v>59.6</v>
      </c>
      <c r="N37" s="30">
        <v>300</v>
      </c>
      <c r="O37" s="31"/>
      <c r="P37" s="9">
        <f t="shared" si="2"/>
        <v>447</v>
      </c>
      <c r="Q37" s="30">
        <v>950</v>
      </c>
      <c r="R37" s="31"/>
      <c r="S37" s="9">
        <f t="shared" si="3"/>
        <v>1415.5</v>
      </c>
      <c r="T37" s="30">
        <v>3250</v>
      </c>
      <c r="U37" s="31"/>
      <c r="V37" s="9">
        <f t="shared" si="4"/>
        <v>4842.5</v>
      </c>
    </row>
    <row r="38" spans="2:22" x14ac:dyDescent="0.25">
      <c r="B38" s="30">
        <v>7</v>
      </c>
      <c r="C38" s="31"/>
      <c r="D38" s="5">
        <f t="shared" si="5"/>
        <v>69.930000000000007</v>
      </c>
      <c r="E38" s="5">
        <f t="shared" si="6"/>
        <v>139.86000000000001</v>
      </c>
      <c r="F38" s="5">
        <f t="shared" si="7"/>
        <v>209.79</v>
      </c>
      <c r="G38" s="5">
        <f t="shared" si="8"/>
        <v>279.72000000000003</v>
      </c>
      <c r="H38" s="5">
        <f t="shared" si="9"/>
        <v>349.65</v>
      </c>
      <c r="I38" s="5">
        <f t="shared" si="10"/>
        <v>419.58</v>
      </c>
      <c r="K38" s="30">
        <v>50</v>
      </c>
      <c r="L38" s="31"/>
      <c r="M38" s="9">
        <f t="shared" si="1"/>
        <v>74.5</v>
      </c>
      <c r="N38" s="30">
        <v>350</v>
      </c>
      <c r="O38" s="31"/>
      <c r="P38" s="9">
        <f t="shared" si="2"/>
        <v>521.5</v>
      </c>
      <c r="Q38" s="30">
        <v>1000</v>
      </c>
      <c r="R38" s="31"/>
      <c r="S38" s="9">
        <f t="shared" si="3"/>
        <v>1490</v>
      </c>
      <c r="T38" s="30">
        <v>3500</v>
      </c>
      <c r="U38" s="31"/>
      <c r="V38" s="9">
        <f t="shared" si="4"/>
        <v>5215</v>
      </c>
    </row>
    <row r="39" spans="2:22" x14ac:dyDescent="0.25">
      <c r="B39" s="30">
        <v>8</v>
      </c>
      <c r="C39" s="31"/>
      <c r="D39" s="5">
        <f t="shared" si="5"/>
        <v>79.92</v>
      </c>
      <c r="E39" s="5">
        <f t="shared" si="6"/>
        <v>159.84</v>
      </c>
      <c r="F39" s="5">
        <f t="shared" si="7"/>
        <v>239.76</v>
      </c>
      <c r="G39" s="5">
        <f t="shared" si="8"/>
        <v>319.68</v>
      </c>
      <c r="H39" s="5">
        <f t="shared" si="9"/>
        <v>399.59999999999997</v>
      </c>
      <c r="I39" s="5">
        <f t="shared" si="10"/>
        <v>479.52</v>
      </c>
      <c r="K39" s="30">
        <v>60</v>
      </c>
      <c r="L39" s="31"/>
      <c r="M39" s="9">
        <f t="shared" si="1"/>
        <v>89.4</v>
      </c>
      <c r="N39" s="30">
        <v>400</v>
      </c>
      <c r="O39" s="31"/>
      <c r="P39" s="9">
        <f t="shared" si="2"/>
        <v>596</v>
      </c>
      <c r="Q39" s="30">
        <v>1100</v>
      </c>
      <c r="R39" s="31"/>
      <c r="S39" s="9">
        <f t="shared" si="3"/>
        <v>1639</v>
      </c>
      <c r="T39" s="30">
        <v>3750</v>
      </c>
      <c r="U39" s="31"/>
      <c r="V39" s="9">
        <f t="shared" si="4"/>
        <v>5587.5</v>
      </c>
    </row>
    <row r="40" spans="2:22" x14ac:dyDescent="0.25">
      <c r="B40" s="30">
        <v>9</v>
      </c>
      <c r="C40" s="31"/>
      <c r="D40" s="5">
        <f t="shared" si="5"/>
        <v>89.91</v>
      </c>
      <c r="E40" s="5">
        <f t="shared" si="6"/>
        <v>179.82</v>
      </c>
      <c r="F40" s="5">
        <f t="shared" si="7"/>
        <v>269.73</v>
      </c>
      <c r="G40" s="5">
        <f t="shared" si="8"/>
        <v>359.64</v>
      </c>
      <c r="H40" s="5">
        <f t="shared" si="9"/>
        <v>449.54999999999995</v>
      </c>
      <c r="I40" s="5">
        <f t="shared" si="10"/>
        <v>539.46</v>
      </c>
      <c r="K40" s="30">
        <v>70</v>
      </c>
      <c r="L40" s="31"/>
      <c r="M40" s="9">
        <f t="shared" si="1"/>
        <v>104.3</v>
      </c>
      <c r="N40" s="30">
        <v>450</v>
      </c>
      <c r="O40" s="31"/>
      <c r="P40" s="9">
        <f t="shared" si="2"/>
        <v>670.5</v>
      </c>
      <c r="Q40" s="30">
        <v>1200</v>
      </c>
      <c r="R40" s="31"/>
      <c r="S40" s="9">
        <f t="shared" si="3"/>
        <v>1788</v>
      </c>
      <c r="T40" s="30">
        <v>4000</v>
      </c>
      <c r="U40" s="31"/>
      <c r="V40" s="9">
        <f t="shared" si="4"/>
        <v>5960</v>
      </c>
    </row>
    <row r="41" spans="2:22" x14ac:dyDescent="0.25">
      <c r="B41" s="30">
        <v>10</v>
      </c>
      <c r="C41" s="31"/>
      <c r="D41" s="5">
        <f t="shared" si="5"/>
        <v>99.899999999999991</v>
      </c>
      <c r="E41" s="5">
        <f t="shared" si="6"/>
        <v>199.79999999999998</v>
      </c>
      <c r="F41" s="5">
        <f t="shared" si="7"/>
        <v>299.70000000000005</v>
      </c>
      <c r="G41" s="5">
        <f t="shared" si="8"/>
        <v>399.59999999999997</v>
      </c>
      <c r="H41" s="5">
        <f t="shared" si="9"/>
        <v>499.49999999999994</v>
      </c>
      <c r="I41" s="5">
        <f t="shared" si="10"/>
        <v>599.40000000000009</v>
      </c>
      <c r="K41" s="30">
        <v>80</v>
      </c>
      <c r="L41" s="31"/>
      <c r="M41" s="9">
        <f t="shared" si="1"/>
        <v>119.2</v>
      </c>
      <c r="N41" s="30">
        <v>500</v>
      </c>
      <c r="O41" s="31"/>
      <c r="P41" s="9">
        <f t="shared" si="2"/>
        <v>745</v>
      </c>
      <c r="Q41" s="30">
        <v>1300</v>
      </c>
      <c r="R41" s="31"/>
      <c r="S41" s="9">
        <f t="shared" si="3"/>
        <v>1937</v>
      </c>
      <c r="T41" s="30">
        <v>4250</v>
      </c>
      <c r="U41" s="31"/>
      <c r="V41" s="9">
        <f t="shared" si="4"/>
        <v>6332.5</v>
      </c>
    </row>
    <row r="42" spans="2:22" x14ac:dyDescent="0.25">
      <c r="B42" s="30">
        <v>11</v>
      </c>
      <c r="C42" s="31"/>
      <c r="D42" s="5">
        <f t="shared" si="5"/>
        <v>109.88999999999999</v>
      </c>
      <c r="E42" s="5">
        <f t="shared" si="6"/>
        <v>219.77999999999997</v>
      </c>
      <c r="F42" s="5">
        <f t="shared" si="7"/>
        <v>329.67000000000007</v>
      </c>
      <c r="G42" s="5">
        <f t="shared" si="8"/>
        <v>439.55999999999995</v>
      </c>
      <c r="H42" s="5">
        <f t="shared" si="9"/>
        <v>549.44999999999993</v>
      </c>
      <c r="I42" s="5">
        <f t="shared" si="10"/>
        <v>659.34000000000015</v>
      </c>
      <c r="K42" s="30">
        <v>90</v>
      </c>
      <c r="L42" s="31"/>
      <c r="M42" s="9">
        <f t="shared" si="1"/>
        <v>134.1</v>
      </c>
      <c r="N42" s="30">
        <v>550</v>
      </c>
      <c r="O42" s="31"/>
      <c r="P42" s="9">
        <f t="shared" si="2"/>
        <v>819.5</v>
      </c>
      <c r="Q42" s="30">
        <v>1400</v>
      </c>
      <c r="R42" s="31"/>
      <c r="S42" s="9">
        <f t="shared" si="3"/>
        <v>2086</v>
      </c>
      <c r="T42" s="30">
        <v>4500</v>
      </c>
      <c r="U42" s="31"/>
      <c r="V42" s="9">
        <f t="shared" si="4"/>
        <v>6705</v>
      </c>
    </row>
    <row r="43" spans="2:22" x14ac:dyDescent="0.25">
      <c r="B43" s="30">
        <v>12</v>
      </c>
      <c r="C43" s="31"/>
      <c r="D43" s="5">
        <f t="shared" si="5"/>
        <v>119.87999999999998</v>
      </c>
      <c r="E43" s="5">
        <f t="shared" si="6"/>
        <v>239.75999999999996</v>
      </c>
      <c r="F43" s="5">
        <f t="shared" si="7"/>
        <v>359.6400000000001</v>
      </c>
      <c r="G43" s="5">
        <f t="shared" si="8"/>
        <v>479.51999999999992</v>
      </c>
      <c r="H43" s="5">
        <f>H42+$H$31*$E$4</f>
        <v>599.4</v>
      </c>
      <c r="I43" s="5">
        <f t="shared" si="10"/>
        <v>719.2800000000002</v>
      </c>
      <c r="K43" s="30">
        <v>100</v>
      </c>
      <c r="L43" s="31"/>
      <c r="M43" s="9">
        <f t="shared" si="1"/>
        <v>149</v>
      </c>
      <c r="N43" s="30">
        <v>600</v>
      </c>
      <c r="O43" s="31"/>
      <c r="P43" s="9">
        <f t="shared" si="2"/>
        <v>894</v>
      </c>
      <c r="Q43" s="30">
        <v>1500</v>
      </c>
      <c r="R43" s="31"/>
      <c r="S43" s="9">
        <f t="shared" si="3"/>
        <v>2235</v>
      </c>
      <c r="T43" s="30">
        <v>5000</v>
      </c>
      <c r="U43" s="31"/>
      <c r="V43" s="9">
        <f t="shared" si="4"/>
        <v>7450</v>
      </c>
    </row>
    <row r="46" spans="2:22" x14ac:dyDescent="0.25">
      <c r="K46" s="24" t="s">
        <v>67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2:22" x14ac:dyDescent="0.25">
      <c r="K47" s="32" t="s">
        <v>62</v>
      </c>
      <c r="L47" s="33"/>
      <c r="M47" s="79" t="s">
        <v>63</v>
      </c>
      <c r="N47" s="32" t="s">
        <v>62</v>
      </c>
      <c r="O47" s="33"/>
      <c r="P47" s="79" t="s">
        <v>63</v>
      </c>
      <c r="Q47" s="32" t="s">
        <v>62</v>
      </c>
      <c r="R47" s="33"/>
      <c r="S47" s="79" t="s">
        <v>63</v>
      </c>
      <c r="T47" s="32" t="s">
        <v>62</v>
      </c>
      <c r="U47" s="33"/>
      <c r="V47" s="79" t="s">
        <v>63</v>
      </c>
    </row>
    <row r="48" spans="2:22" x14ac:dyDescent="0.25">
      <c r="K48" s="30">
        <v>1</v>
      </c>
      <c r="L48" s="31"/>
      <c r="M48" s="9">
        <f>K48*$E$5</f>
        <v>0</v>
      </c>
      <c r="N48" s="30">
        <v>120</v>
      </c>
      <c r="O48" s="31"/>
      <c r="P48" s="9">
        <f>N48*$E$5</f>
        <v>0</v>
      </c>
      <c r="Q48" s="30">
        <v>650</v>
      </c>
      <c r="R48" s="31"/>
      <c r="S48" s="9">
        <f>Q48*$E$5</f>
        <v>0</v>
      </c>
      <c r="T48" s="30">
        <v>1750</v>
      </c>
      <c r="U48" s="31"/>
      <c r="V48" s="9">
        <f>T48*$E$5</f>
        <v>0</v>
      </c>
    </row>
    <row r="49" spans="11:22" x14ac:dyDescent="0.25">
      <c r="K49" s="30">
        <v>4</v>
      </c>
      <c r="L49" s="31"/>
      <c r="M49" s="9">
        <f t="shared" ref="M49:M60" si="11">K49*$E$5</f>
        <v>0</v>
      </c>
      <c r="N49" s="30">
        <v>150</v>
      </c>
      <c r="O49" s="31"/>
      <c r="P49" s="9">
        <f t="shared" ref="P49:P60" si="12">N49*$E$5</f>
        <v>0</v>
      </c>
      <c r="Q49" s="30">
        <v>700</v>
      </c>
      <c r="R49" s="31"/>
      <c r="S49" s="9">
        <f t="shared" ref="S49:S60" si="13">Q49*$E$5</f>
        <v>0</v>
      </c>
      <c r="T49" s="30">
        <v>2000</v>
      </c>
      <c r="U49" s="31"/>
      <c r="V49" s="9">
        <f t="shared" ref="V49:V59" si="14">T49*$E$5</f>
        <v>0</v>
      </c>
    </row>
    <row r="50" spans="11:22" x14ac:dyDescent="0.25">
      <c r="K50" s="30">
        <v>8</v>
      </c>
      <c r="L50" s="31"/>
      <c r="M50" s="9">
        <f t="shared" si="11"/>
        <v>0</v>
      </c>
      <c r="N50" s="30">
        <v>180</v>
      </c>
      <c r="O50" s="31"/>
      <c r="P50" s="9">
        <f t="shared" si="12"/>
        <v>0</v>
      </c>
      <c r="Q50" s="30">
        <v>750</v>
      </c>
      <c r="R50" s="31"/>
      <c r="S50" s="9">
        <f t="shared" si="13"/>
        <v>0</v>
      </c>
      <c r="T50" s="30">
        <v>2250</v>
      </c>
      <c r="U50" s="31"/>
      <c r="V50" s="9">
        <f t="shared" si="14"/>
        <v>0</v>
      </c>
    </row>
    <row r="51" spans="11:22" x14ac:dyDescent="0.25">
      <c r="K51" s="30">
        <v>12</v>
      </c>
      <c r="L51" s="31"/>
      <c r="M51" s="9">
        <f t="shared" si="11"/>
        <v>0</v>
      </c>
      <c r="N51" s="30">
        <v>200</v>
      </c>
      <c r="O51" s="31"/>
      <c r="P51" s="9">
        <f t="shared" si="12"/>
        <v>0</v>
      </c>
      <c r="Q51" s="30">
        <v>800</v>
      </c>
      <c r="R51" s="31"/>
      <c r="S51" s="9">
        <f t="shared" si="13"/>
        <v>0</v>
      </c>
      <c r="T51" s="30">
        <v>2500</v>
      </c>
      <c r="U51" s="31"/>
      <c r="V51" s="9">
        <f t="shared" si="14"/>
        <v>0</v>
      </c>
    </row>
    <row r="52" spans="11:22" x14ac:dyDescent="0.25">
      <c r="K52" s="30">
        <v>20</v>
      </c>
      <c r="L52" s="31"/>
      <c r="M52" s="9">
        <f t="shared" si="11"/>
        <v>0</v>
      </c>
      <c r="N52" s="30">
        <v>240</v>
      </c>
      <c r="O52" s="31"/>
      <c r="P52" s="9">
        <f t="shared" si="12"/>
        <v>0</v>
      </c>
      <c r="Q52" s="30">
        <v>850</v>
      </c>
      <c r="R52" s="31"/>
      <c r="S52" s="9">
        <f t="shared" si="13"/>
        <v>0</v>
      </c>
      <c r="T52" s="30">
        <v>2750</v>
      </c>
      <c r="U52" s="31"/>
      <c r="V52" s="9">
        <f t="shared" si="14"/>
        <v>0</v>
      </c>
    </row>
    <row r="53" spans="11:22" x14ac:dyDescent="0.25">
      <c r="K53" s="30">
        <v>30</v>
      </c>
      <c r="L53" s="31"/>
      <c r="M53" s="9">
        <f t="shared" si="11"/>
        <v>0</v>
      </c>
      <c r="N53" s="30">
        <v>280</v>
      </c>
      <c r="O53" s="31"/>
      <c r="P53" s="9">
        <f t="shared" si="12"/>
        <v>0</v>
      </c>
      <c r="Q53" s="30">
        <v>900</v>
      </c>
      <c r="R53" s="31"/>
      <c r="S53" s="9">
        <f t="shared" si="13"/>
        <v>0</v>
      </c>
      <c r="T53" s="30">
        <v>3000</v>
      </c>
      <c r="U53" s="31"/>
      <c r="V53" s="9">
        <f t="shared" si="14"/>
        <v>0</v>
      </c>
    </row>
    <row r="54" spans="11:22" x14ac:dyDescent="0.25">
      <c r="K54" s="30">
        <v>40</v>
      </c>
      <c r="L54" s="31"/>
      <c r="M54" s="9">
        <f t="shared" si="11"/>
        <v>0</v>
      </c>
      <c r="N54" s="30">
        <v>300</v>
      </c>
      <c r="O54" s="31"/>
      <c r="P54" s="9">
        <f t="shared" si="12"/>
        <v>0</v>
      </c>
      <c r="Q54" s="30">
        <v>950</v>
      </c>
      <c r="R54" s="31"/>
      <c r="S54" s="9">
        <f t="shared" si="13"/>
        <v>0</v>
      </c>
      <c r="T54" s="30">
        <v>3250</v>
      </c>
      <c r="U54" s="31"/>
      <c r="V54" s="9">
        <f t="shared" si="14"/>
        <v>0</v>
      </c>
    </row>
    <row r="55" spans="11:22" x14ac:dyDescent="0.25">
      <c r="K55" s="30">
        <v>50</v>
      </c>
      <c r="L55" s="31"/>
      <c r="M55" s="9">
        <f t="shared" si="11"/>
        <v>0</v>
      </c>
      <c r="N55" s="30">
        <v>350</v>
      </c>
      <c r="O55" s="31"/>
      <c r="P55" s="9">
        <f t="shared" si="12"/>
        <v>0</v>
      </c>
      <c r="Q55" s="30">
        <v>1000</v>
      </c>
      <c r="R55" s="31"/>
      <c r="S55" s="9">
        <f t="shared" si="13"/>
        <v>0</v>
      </c>
      <c r="T55" s="30">
        <v>3500</v>
      </c>
      <c r="U55" s="31"/>
      <c r="V55" s="9">
        <f t="shared" si="14"/>
        <v>0</v>
      </c>
    </row>
    <row r="56" spans="11:22" x14ac:dyDescent="0.25">
      <c r="K56" s="30">
        <v>60</v>
      </c>
      <c r="L56" s="31"/>
      <c r="M56" s="9">
        <f t="shared" si="11"/>
        <v>0</v>
      </c>
      <c r="N56" s="30">
        <v>400</v>
      </c>
      <c r="O56" s="31"/>
      <c r="P56" s="9">
        <f t="shared" si="12"/>
        <v>0</v>
      </c>
      <c r="Q56" s="30">
        <v>1100</v>
      </c>
      <c r="R56" s="31"/>
      <c r="S56" s="9">
        <f t="shared" si="13"/>
        <v>0</v>
      </c>
      <c r="T56" s="30">
        <v>3750</v>
      </c>
      <c r="U56" s="31"/>
      <c r="V56" s="9">
        <f t="shared" si="14"/>
        <v>0</v>
      </c>
    </row>
    <row r="57" spans="11:22" x14ac:dyDescent="0.25">
      <c r="K57" s="30">
        <v>70</v>
      </c>
      <c r="L57" s="31"/>
      <c r="M57" s="9">
        <f t="shared" si="11"/>
        <v>0</v>
      </c>
      <c r="N57" s="30">
        <v>450</v>
      </c>
      <c r="O57" s="31"/>
      <c r="P57" s="9">
        <f t="shared" si="12"/>
        <v>0</v>
      </c>
      <c r="Q57" s="30">
        <v>1200</v>
      </c>
      <c r="R57" s="31"/>
      <c r="S57" s="9">
        <f t="shared" si="13"/>
        <v>0</v>
      </c>
      <c r="T57" s="30">
        <v>4000</v>
      </c>
      <c r="U57" s="31"/>
      <c r="V57" s="9">
        <f t="shared" si="14"/>
        <v>0</v>
      </c>
    </row>
    <row r="58" spans="11:22" x14ac:dyDescent="0.25">
      <c r="K58" s="30">
        <v>80</v>
      </c>
      <c r="L58" s="31"/>
      <c r="M58" s="9">
        <f t="shared" si="11"/>
        <v>0</v>
      </c>
      <c r="N58" s="30">
        <v>500</v>
      </c>
      <c r="O58" s="31"/>
      <c r="P58" s="9">
        <f t="shared" si="12"/>
        <v>0</v>
      </c>
      <c r="Q58" s="30">
        <v>1300</v>
      </c>
      <c r="R58" s="31"/>
      <c r="S58" s="9">
        <f t="shared" si="13"/>
        <v>0</v>
      </c>
      <c r="T58" s="30">
        <v>4250</v>
      </c>
      <c r="U58" s="31"/>
      <c r="V58" s="9">
        <f t="shared" si="14"/>
        <v>0</v>
      </c>
    </row>
    <row r="59" spans="11:22" x14ac:dyDescent="0.25">
      <c r="K59" s="30">
        <v>90</v>
      </c>
      <c r="L59" s="31"/>
      <c r="M59" s="9">
        <f t="shared" si="11"/>
        <v>0</v>
      </c>
      <c r="N59" s="30">
        <v>550</v>
      </c>
      <c r="O59" s="31"/>
      <c r="P59" s="9">
        <f t="shared" si="12"/>
        <v>0</v>
      </c>
      <c r="Q59" s="30">
        <v>1400</v>
      </c>
      <c r="R59" s="31"/>
      <c r="S59" s="9">
        <f t="shared" si="13"/>
        <v>0</v>
      </c>
      <c r="T59" s="30">
        <v>4500</v>
      </c>
      <c r="U59" s="31"/>
      <c r="V59" s="9">
        <f t="shared" si="14"/>
        <v>0</v>
      </c>
    </row>
    <row r="60" spans="11:22" x14ac:dyDescent="0.25">
      <c r="K60" s="30">
        <v>100</v>
      </c>
      <c r="L60" s="31"/>
      <c r="M60" s="9">
        <f t="shared" si="11"/>
        <v>0</v>
      </c>
      <c r="N60" s="30">
        <v>600</v>
      </c>
      <c r="O60" s="31"/>
      <c r="P60" s="9">
        <f t="shared" si="12"/>
        <v>0</v>
      </c>
      <c r="Q60" s="30">
        <v>1500</v>
      </c>
      <c r="R60" s="31"/>
      <c r="S60" s="9">
        <f t="shared" si="13"/>
        <v>0</v>
      </c>
      <c r="T60" s="30">
        <v>5000</v>
      </c>
      <c r="U60" s="31"/>
      <c r="V60" s="9">
        <f>T60*$E$5</f>
        <v>0</v>
      </c>
    </row>
  </sheetData>
  <mergeCells count="157">
    <mergeCell ref="K60:L60"/>
    <mergeCell ref="N60:O60"/>
    <mergeCell ref="Q60:R60"/>
    <mergeCell ref="T60:U60"/>
    <mergeCell ref="K58:L58"/>
    <mergeCell ref="N58:O58"/>
    <mergeCell ref="Q58:R58"/>
    <mergeCell ref="T58:U58"/>
    <mergeCell ref="K59:L59"/>
    <mergeCell ref="N59:O59"/>
    <mergeCell ref="Q59:R59"/>
    <mergeCell ref="T59:U59"/>
    <mergeCell ref="K56:L56"/>
    <mergeCell ref="N56:O56"/>
    <mergeCell ref="Q56:R56"/>
    <mergeCell ref="T56:U56"/>
    <mergeCell ref="K57:L57"/>
    <mergeCell ref="N57:O57"/>
    <mergeCell ref="Q57:R57"/>
    <mergeCell ref="T57:U57"/>
    <mergeCell ref="K54:L54"/>
    <mergeCell ref="N54:O54"/>
    <mergeCell ref="Q54:R54"/>
    <mergeCell ref="T54:U54"/>
    <mergeCell ref="K55:L55"/>
    <mergeCell ref="N55:O55"/>
    <mergeCell ref="Q55:R55"/>
    <mergeCell ref="T55:U55"/>
    <mergeCell ref="K52:L52"/>
    <mergeCell ref="N52:O52"/>
    <mergeCell ref="Q52:R52"/>
    <mergeCell ref="T52:U52"/>
    <mergeCell ref="K53:L53"/>
    <mergeCell ref="N53:O53"/>
    <mergeCell ref="Q53:R53"/>
    <mergeCell ref="T53:U53"/>
    <mergeCell ref="K50:L50"/>
    <mergeCell ref="N50:O50"/>
    <mergeCell ref="Q50:R50"/>
    <mergeCell ref="T50:U50"/>
    <mergeCell ref="K51:L51"/>
    <mergeCell ref="N51:O51"/>
    <mergeCell ref="Q51:R51"/>
    <mergeCell ref="T51:U51"/>
    <mergeCell ref="K48:L48"/>
    <mergeCell ref="N48:O48"/>
    <mergeCell ref="Q48:R48"/>
    <mergeCell ref="T48:U48"/>
    <mergeCell ref="K49:L49"/>
    <mergeCell ref="N49:O49"/>
    <mergeCell ref="Q49:R49"/>
    <mergeCell ref="T49:U49"/>
    <mergeCell ref="Q43:R43"/>
    <mergeCell ref="T43:U43"/>
    <mergeCell ref="K29:V29"/>
    <mergeCell ref="K46:V46"/>
    <mergeCell ref="K47:L47"/>
    <mergeCell ref="N47:O47"/>
    <mergeCell ref="Q47:R47"/>
    <mergeCell ref="T47:U47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  <mergeCell ref="T38:U38"/>
    <mergeCell ref="Q39:R39"/>
    <mergeCell ref="T39:U39"/>
    <mergeCell ref="N43:O43"/>
    <mergeCell ref="Q30:R30"/>
    <mergeCell ref="T30:U30"/>
    <mergeCell ref="Q31:R31"/>
    <mergeCell ref="T31:U31"/>
    <mergeCell ref="Q32:R32"/>
    <mergeCell ref="T32:U32"/>
    <mergeCell ref="Q33:R33"/>
    <mergeCell ref="T33:U33"/>
    <mergeCell ref="Q34:R34"/>
    <mergeCell ref="T34:U34"/>
    <mergeCell ref="Q35:R35"/>
    <mergeCell ref="T35:U35"/>
    <mergeCell ref="Q36:R36"/>
    <mergeCell ref="T36:U36"/>
    <mergeCell ref="K42:L42"/>
    <mergeCell ref="K43:L43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K37:L3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0:L30"/>
    <mergeCell ref="K31:L31"/>
    <mergeCell ref="C5:D5"/>
    <mergeCell ref="E5:F5"/>
    <mergeCell ref="C6:D6"/>
    <mergeCell ref="E6:F6"/>
    <mergeCell ref="C3:H3"/>
    <mergeCell ref="C4:D4"/>
    <mergeCell ref="E4:F4"/>
    <mergeCell ref="E9:F9"/>
    <mergeCell ref="C7:D7"/>
    <mergeCell ref="E7:F7"/>
    <mergeCell ref="C8:D8"/>
    <mergeCell ref="E8:F8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G10:H10"/>
    <mergeCell ref="G4:H4"/>
    <mergeCell ref="G5:H5"/>
    <mergeCell ref="G6:H6"/>
    <mergeCell ref="G7:H7"/>
    <mergeCell ref="G8:H8"/>
    <mergeCell ref="C9:D9"/>
    <mergeCell ref="B29:I29"/>
    <mergeCell ref="B30:C30"/>
    <mergeCell ref="D30:I30"/>
    <mergeCell ref="B31:C31"/>
    <mergeCell ref="B32:C32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Compte PRO</vt:lpstr>
      <vt:lpstr>Compte Client</vt:lpstr>
      <vt:lpstr>Dépences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2011-07-03T21:47:10Z</dcterms:modified>
</cp:coreProperties>
</file>