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/>
  </bookViews>
  <sheets>
    <sheet name="Compte PRO" sheetId="3" r:id="rId1"/>
    <sheet name="Compte Client" sheetId="4" r:id="rId2"/>
    <sheet name="Dépences" sheetId="5" r:id="rId3"/>
  </sheets>
  <calcPr calcId="144525"/>
</workbook>
</file>

<file path=xl/calcChain.xml><?xml version="1.0" encoding="utf-8"?>
<calcChain xmlns="http://schemas.openxmlformats.org/spreadsheetml/2006/main">
  <c r="M77" i="3" l="1"/>
  <c r="M76" i="3"/>
  <c r="M75" i="3"/>
  <c r="L74" i="3"/>
  <c r="M74" i="3" s="1"/>
  <c r="L73" i="3"/>
  <c r="M73" i="3" s="1"/>
  <c r="M72" i="3"/>
  <c r="M71" i="3"/>
  <c r="M70" i="3"/>
  <c r="M6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D79" i="3"/>
  <c r="E79" i="3"/>
  <c r="F79" i="3"/>
  <c r="G79" i="3"/>
  <c r="H79" i="3"/>
  <c r="C79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D137" i="3"/>
  <c r="E137" i="3"/>
  <c r="F137" i="3"/>
  <c r="G137" i="3"/>
  <c r="H137" i="3"/>
  <c r="C137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D109" i="3"/>
  <c r="E109" i="3"/>
  <c r="F109" i="3"/>
  <c r="G109" i="3"/>
  <c r="H109" i="3"/>
  <c r="C109" i="3"/>
  <c r="C63" i="3"/>
  <c r="L103" i="3" s="1"/>
  <c r="D63" i="3"/>
  <c r="M103" i="3" s="1"/>
  <c r="E63" i="3"/>
  <c r="N103" i="3" s="1"/>
  <c r="F63" i="3"/>
  <c r="O103" i="3" s="1"/>
  <c r="G63" i="3"/>
  <c r="P103" i="3" s="1"/>
  <c r="H63" i="3"/>
  <c r="Q103" i="3" s="1"/>
  <c r="C64" i="3"/>
  <c r="L104" i="3" s="1"/>
  <c r="D64" i="3"/>
  <c r="M104" i="3" s="1"/>
  <c r="E64" i="3"/>
  <c r="N104" i="3" s="1"/>
  <c r="F64" i="3"/>
  <c r="O104" i="3" s="1"/>
  <c r="G64" i="3"/>
  <c r="P104" i="3" s="1"/>
  <c r="H64" i="3"/>
  <c r="Q104" i="3" s="1"/>
  <c r="C65" i="3"/>
  <c r="L105" i="3" s="1"/>
  <c r="D65" i="3"/>
  <c r="M105" i="3" s="1"/>
  <c r="E65" i="3"/>
  <c r="N105" i="3" s="1"/>
  <c r="F65" i="3"/>
  <c r="O105" i="3" s="1"/>
  <c r="G65" i="3"/>
  <c r="P105" i="3" s="1"/>
  <c r="H65" i="3"/>
  <c r="Q105" i="3" s="1"/>
  <c r="C66" i="3"/>
  <c r="L106" i="3" s="1"/>
  <c r="D66" i="3"/>
  <c r="M106" i="3" s="1"/>
  <c r="E66" i="3"/>
  <c r="N106" i="3" s="1"/>
  <c r="F66" i="3"/>
  <c r="O106" i="3" s="1"/>
  <c r="G66" i="3"/>
  <c r="P106" i="3" s="1"/>
  <c r="H66" i="3"/>
  <c r="Q106" i="3" s="1"/>
  <c r="C67" i="3"/>
  <c r="L107" i="3" s="1"/>
  <c r="D67" i="3"/>
  <c r="M107" i="3" s="1"/>
  <c r="E67" i="3"/>
  <c r="N107" i="3" s="1"/>
  <c r="F67" i="3"/>
  <c r="O107" i="3" s="1"/>
  <c r="G67" i="3"/>
  <c r="P107" i="3" s="1"/>
  <c r="H67" i="3"/>
  <c r="Q107" i="3" s="1"/>
  <c r="C68" i="3"/>
  <c r="L108" i="3" s="1"/>
  <c r="D68" i="3"/>
  <c r="M108" i="3" s="1"/>
  <c r="E68" i="3"/>
  <c r="N108" i="3" s="1"/>
  <c r="F68" i="3"/>
  <c r="O108" i="3" s="1"/>
  <c r="G68" i="3"/>
  <c r="P108" i="3" s="1"/>
  <c r="H68" i="3"/>
  <c r="Q108" i="3" s="1"/>
  <c r="C69" i="3"/>
  <c r="L109" i="3" s="1"/>
  <c r="D69" i="3"/>
  <c r="M109" i="3" s="1"/>
  <c r="E69" i="3"/>
  <c r="N109" i="3" s="1"/>
  <c r="F69" i="3"/>
  <c r="O109" i="3" s="1"/>
  <c r="G69" i="3"/>
  <c r="P109" i="3" s="1"/>
  <c r="H69" i="3"/>
  <c r="Q109" i="3" s="1"/>
  <c r="C70" i="3"/>
  <c r="L110" i="3" s="1"/>
  <c r="D70" i="3"/>
  <c r="M110" i="3" s="1"/>
  <c r="E70" i="3"/>
  <c r="N110" i="3" s="1"/>
  <c r="F70" i="3"/>
  <c r="O110" i="3" s="1"/>
  <c r="G70" i="3"/>
  <c r="P110" i="3" s="1"/>
  <c r="H70" i="3"/>
  <c r="Q110" i="3" s="1"/>
  <c r="C71" i="3"/>
  <c r="L111" i="3" s="1"/>
  <c r="D71" i="3"/>
  <c r="M111" i="3" s="1"/>
  <c r="E71" i="3"/>
  <c r="N111" i="3" s="1"/>
  <c r="F71" i="3"/>
  <c r="O111" i="3" s="1"/>
  <c r="G71" i="3"/>
  <c r="P111" i="3" s="1"/>
  <c r="H71" i="3"/>
  <c r="Q111" i="3" s="1"/>
  <c r="C72" i="3"/>
  <c r="L112" i="3" s="1"/>
  <c r="D72" i="3"/>
  <c r="M112" i="3" s="1"/>
  <c r="E72" i="3"/>
  <c r="N112" i="3" s="1"/>
  <c r="F72" i="3"/>
  <c r="O112" i="3" s="1"/>
  <c r="G72" i="3"/>
  <c r="P112" i="3" s="1"/>
  <c r="H72" i="3"/>
  <c r="Q112" i="3" s="1"/>
  <c r="C73" i="3"/>
  <c r="L113" i="3" s="1"/>
  <c r="D73" i="3"/>
  <c r="M113" i="3" s="1"/>
  <c r="E73" i="3"/>
  <c r="N113" i="3" s="1"/>
  <c r="F73" i="3"/>
  <c r="O113" i="3" s="1"/>
  <c r="G73" i="3"/>
  <c r="P113" i="3" s="1"/>
  <c r="H73" i="3"/>
  <c r="Q113" i="3" s="1"/>
  <c r="C74" i="3"/>
  <c r="L114" i="3" s="1"/>
  <c r="D74" i="3"/>
  <c r="M114" i="3" s="1"/>
  <c r="E74" i="3"/>
  <c r="N114" i="3" s="1"/>
  <c r="F74" i="3"/>
  <c r="O114" i="3" s="1"/>
  <c r="G74" i="3"/>
  <c r="P114" i="3" s="1"/>
  <c r="H74" i="3"/>
  <c r="Q114" i="3" s="1"/>
  <c r="C62" i="3"/>
  <c r="L102" i="3" s="1"/>
  <c r="D62" i="3"/>
  <c r="M102" i="3" s="1"/>
  <c r="E62" i="3"/>
  <c r="N102" i="3" s="1"/>
  <c r="F62" i="3"/>
  <c r="O102" i="3" s="1"/>
  <c r="G62" i="3"/>
  <c r="P102" i="3" s="1"/>
  <c r="H62" i="3"/>
  <c r="Q102" i="3" s="1"/>
  <c r="C52" i="3"/>
  <c r="L92" i="3" s="1"/>
  <c r="D52" i="3"/>
  <c r="M92" i="3" s="1"/>
  <c r="E52" i="3"/>
  <c r="N92" i="3" s="1"/>
  <c r="F52" i="3"/>
  <c r="O92" i="3" s="1"/>
  <c r="G52" i="3"/>
  <c r="P92" i="3" s="1"/>
  <c r="H52" i="3"/>
  <c r="Q92" i="3" s="1"/>
  <c r="C53" i="3"/>
  <c r="L93" i="3" s="1"/>
  <c r="D53" i="3"/>
  <c r="M93" i="3" s="1"/>
  <c r="E53" i="3"/>
  <c r="N93" i="3" s="1"/>
  <c r="F53" i="3"/>
  <c r="O93" i="3" s="1"/>
  <c r="G53" i="3"/>
  <c r="P93" i="3" s="1"/>
  <c r="H53" i="3"/>
  <c r="Q93" i="3" s="1"/>
  <c r="C54" i="3"/>
  <c r="L94" i="3" s="1"/>
  <c r="D54" i="3"/>
  <c r="M94" i="3" s="1"/>
  <c r="E54" i="3"/>
  <c r="N94" i="3" s="1"/>
  <c r="F54" i="3"/>
  <c r="O94" i="3" s="1"/>
  <c r="G54" i="3"/>
  <c r="P94" i="3" s="1"/>
  <c r="H54" i="3"/>
  <c r="Q94" i="3" s="1"/>
  <c r="C55" i="3"/>
  <c r="L95" i="3" s="1"/>
  <c r="D55" i="3"/>
  <c r="M95" i="3" s="1"/>
  <c r="E55" i="3"/>
  <c r="N95" i="3" s="1"/>
  <c r="F55" i="3"/>
  <c r="O95" i="3" s="1"/>
  <c r="G55" i="3"/>
  <c r="P95" i="3" s="1"/>
  <c r="H55" i="3"/>
  <c r="Q95" i="3" s="1"/>
  <c r="C56" i="3"/>
  <c r="L96" i="3" s="1"/>
  <c r="D56" i="3"/>
  <c r="M96" i="3" s="1"/>
  <c r="E56" i="3"/>
  <c r="N96" i="3" s="1"/>
  <c r="F56" i="3"/>
  <c r="O96" i="3" s="1"/>
  <c r="G56" i="3"/>
  <c r="P96" i="3" s="1"/>
  <c r="H56" i="3"/>
  <c r="Q96" i="3" s="1"/>
  <c r="C57" i="3"/>
  <c r="L97" i="3" s="1"/>
  <c r="D57" i="3"/>
  <c r="M97" i="3" s="1"/>
  <c r="E57" i="3"/>
  <c r="N97" i="3" s="1"/>
  <c r="F57" i="3"/>
  <c r="O97" i="3" s="1"/>
  <c r="G57" i="3"/>
  <c r="P97" i="3" s="1"/>
  <c r="H57" i="3"/>
  <c r="Q97" i="3" s="1"/>
  <c r="C58" i="3"/>
  <c r="L98" i="3" s="1"/>
  <c r="D58" i="3"/>
  <c r="M98" i="3" s="1"/>
  <c r="E58" i="3"/>
  <c r="N98" i="3" s="1"/>
  <c r="F58" i="3"/>
  <c r="O98" i="3" s="1"/>
  <c r="G58" i="3"/>
  <c r="P98" i="3" s="1"/>
  <c r="H58" i="3"/>
  <c r="Q98" i="3" s="1"/>
  <c r="C59" i="3"/>
  <c r="L99" i="3" s="1"/>
  <c r="D59" i="3"/>
  <c r="M99" i="3" s="1"/>
  <c r="E59" i="3"/>
  <c r="N99" i="3" s="1"/>
  <c r="F59" i="3"/>
  <c r="O99" i="3" s="1"/>
  <c r="G59" i="3"/>
  <c r="P99" i="3" s="1"/>
  <c r="H59" i="3"/>
  <c r="Q99" i="3" s="1"/>
  <c r="C60" i="3"/>
  <c r="L100" i="3" s="1"/>
  <c r="D60" i="3"/>
  <c r="M100" i="3" s="1"/>
  <c r="E60" i="3"/>
  <c r="N100" i="3" s="1"/>
  <c r="F60" i="3"/>
  <c r="O100" i="3" s="1"/>
  <c r="G60" i="3"/>
  <c r="P100" i="3" s="1"/>
  <c r="H60" i="3"/>
  <c r="Q100" i="3" s="1"/>
  <c r="C61" i="3"/>
  <c r="L101" i="3" s="1"/>
  <c r="D61" i="3"/>
  <c r="M101" i="3" s="1"/>
  <c r="E61" i="3"/>
  <c r="N101" i="3" s="1"/>
  <c r="F61" i="3"/>
  <c r="O101" i="3" s="1"/>
  <c r="G61" i="3"/>
  <c r="P101" i="3" s="1"/>
  <c r="H61" i="3"/>
  <c r="Q101" i="3" s="1"/>
  <c r="D51" i="3"/>
  <c r="M91" i="3" s="1"/>
  <c r="E51" i="3"/>
  <c r="N91" i="3" s="1"/>
  <c r="F51" i="3"/>
  <c r="O91" i="3" s="1"/>
  <c r="G51" i="3"/>
  <c r="P91" i="3" s="1"/>
  <c r="H51" i="3"/>
  <c r="Q91" i="3" s="1"/>
  <c r="C51" i="3"/>
  <c r="L91" i="3" s="1"/>
  <c r="L62" i="3"/>
  <c r="L61" i="3"/>
  <c r="M61" i="3" s="1"/>
  <c r="M54" i="3"/>
  <c r="L51" i="3"/>
  <c r="L50" i="3"/>
  <c r="M65" i="3"/>
  <c r="M64" i="3"/>
  <c r="M63" i="3"/>
  <c r="M62" i="3"/>
  <c r="M60" i="3"/>
  <c r="M59" i="3"/>
  <c r="M58" i="3"/>
  <c r="M57" i="3"/>
  <c r="M53" i="3"/>
  <c r="M52" i="3"/>
  <c r="M51" i="3"/>
  <c r="M50" i="3"/>
  <c r="M49" i="3"/>
  <c r="M48" i="3"/>
  <c r="M47" i="3"/>
  <c r="M46" i="3"/>
  <c r="L40" i="3"/>
  <c r="L39" i="3"/>
  <c r="M39" i="3" s="1"/>
  <c r="M40" i="3"/>
  <c r="M43" i="3"/>
  <c r="M42" i="3"/>
  <c r="M38" i="3"/>
  <c r="M37" i="3"/>
  <c r="O73" i="3" l="1"/>
  <c r="O74" i="3" s="1"/>
  <c r="L119" i="3"/>
  <c r="P119" i="3"/>
  <c r="N119" i="3"/>
  <c r="Q142" i="3"/>
  <c r="O142" i="3"/>
  <c r="M142" i="3"/>
  <c r="Q141" i="3"/>
  <c r="O141" i="3"/>
  <c r="M141" i="3"/>
  <c r="Q140" i="3"/>
  <c r="O140" i="3"/>
  <c r="M140" i="3"/>
  <c r="Q139" i="3"/>
  <c r="O139" i="3"/>
  <c r="M139" i="3"/>
  <c r="Q138" i="3"/>
  <c r="O138" i="3"/>
  <c r="M138" i="3"/>
  <c r="Q137" i="3"/>
  <c r="O137" i="3"/>
  <c r="M137" i="3"/>
  <c r="Q136" i="3"/>
  <c r="O136" i="3"/>
  <c r="M136" i="3"/>
  <c r="Q135" i="3"/>
  <c r="O135" i="3"/>
  <c r="M135" i="3"/>
  <c r="Q134" i="3"/>
  <c r="O134" i="3"/>
  <c r="M134" i="3"/>
  <c r="Q133" i="3"/>
  <c r="O133" i="3"/>
  <c r="M133" i="3"/>
  <c r="Q132" i="3"/>
  <c r="O132" i="3"/>
  <c r="M132" i="3"/>
  <c r="Q131" i="3"/>
  <c r="O131" i="3"/>
  <c r="M131" i="3"/>
  <c r="Q130" i="3"/>
  <c r="O130" i="3"/>
  <c r="M130" i="3"/>
  <c r="Q129" i="3"/>
  <c r="O129" i="3"/>
  <c r="M129" i="3"/>
  <c r="Q128" i="3"/>
  <c r="Q119" i="3"/>
  <c r="O119" i="3"/>
  <c r="M119" i="3"/>
  <c r="P142" i="3"/>
  <c r="N142" i="3"/>
  <c r="L142" i="3"/>
  <c r="P141" i="3"/>
  <c r="N141" i="3"/>
  <c r="L141" i="3"/>
  <c r="P140" i="3"/>
  <c r="N140" i="3"/>
  <c r="L140" i="3"/>
  <c r="P139" i="3"/>
  <c r="N139" i="3"/>
  <c r="L139" i="3"/>
  <c r="P138" i="3"/>
  <c r="N138" i="3"/>
  <c r="L138" i="3"/>
  <c r="P137" i="3"/>
  <c r="N137" i="3"/>
  <c r="L137" i="3"/>
  <c r="P136" i="3"/>
  <c r="N136" i="3"/>
  <c r="L136" i="3"/>
  <c r="P135" i="3"/>
  <c r="N135" i="3"/>
  <c r="L135" i="3"/>
  <c r="P134" i="3"/>
  <c r="N134" i="3"/>
  <c r="L134" i="3"/>
  <c r="P133" i="3"/>
  <c r="N133" i="3"/>
  <c r="L133" i="3"/>
  <c r="P132" i="3"/>
  <c r="N132" i="3"/>
  <c r="L132" i="3"/>
  <c r="P131" i="3"/>
  <c r="N131" i="3"/>
  <c r="L131" i="3"/>
  <c r="P130" i="3"/>
  <c r="N130" i="3"/>
  <c r="L130" i="3"/>
  <c r="P129" i="3"/>
  <c r="N129" i="3"/>
  <c r="L129" i="3"/>
  <c r="P128" i="3"/>
  <c r="N128" i="3"/>
  <c r="L128" i="3"/>
  <c r="P127" i="3"/>
  <c r="N127" i="3"/>
  <c r="L127" i="3"/>
  <c r="P126" i="3"/>
  <c r="N126" i="3"/>
  <c r="L126" i="3"/>
  <c r="P125" i="3"/>
  <c r="N125" i="3"/>
  <c r="L125" i="3"/>
  <c r="P124" i="3"/>
  <c r="N124" i="3"/>
  <c r="L124" i="3"/>
  <c r="P123" i="3"/>
  <c r="N123" i="3"/>
  <c r="L123" i="3"/>
  <c r="P122" i="3"/>
  <c r="N122" i="3"/>
  <c r="L122" i="3"/>
  <c r="P121" i="3"/>
  <c r="N121" i="3"/>
  <c r="L121" i="3"/>
  <c r="P120" i="3"/>
  <c r="N120" i="3"/>
  <c r="L120" i="3"/>
  <c r="O128" i="3"/>
  <c r="M128" i="3"/>
  <c r="Q127" i="3"/>
  <c r="O127" i="3"/>
  <c r="M127" i="3"/>
  <c r="Q126" i="3"/>
  <c r="O126" i="3"/>
  <c r="M126" i="3"/>
  <c r="Q125" i="3"/>
  <c r="O125" i="3"/>
  <c r="M125" i="3"/>
  <c r="Q124" i="3"/>
  <c r="O124" i="3"/>
  <c r="M124" i="3"/>
  <c r="Q123" i="3"/>
  <c r="O123" i="3"/>
  <c r="M123" i="3"/>
  <c r="Q122" i="3"/>
  <c r="O122" i="3"/>
  <c r="M122" i="3"/>
  <c r="Q121" i="3"/>
  <c r="O121" i="3"/>
  <c r="M121" i="3"/>
  <c r="Q120" i="3"/>
  <c r="O120" i="3"/>
  <c r="M120" i="3"/>
  <c r="O50" i="3"/>
  <c r="O51" i="3" s="1"/>
  <c r="O61" i="3"/>
  <c r="O62" i="3" s="1"/>
  <c r="V60" i="4"/>
  <c r="V49" i="4"/>
  <c r="V50" i="4"/>
  <c r="V51" i="4"/>
  <c r="V52" i="4"/>
  <c r="V53" i="4"/>
  <c r="V54" i="4"/>
  <c r="V55" i="4"/>
  <c r="V56" i="4"/>
  <c r="V57" i="4"/>
  <c r="V58" i="4"/>
  <c r="V59" i="4"/>
  <c r="V48" i="4"/>
  <c r="S49" i="4"/>
  <c r="S50" i="4"/>
  <c r="S51" i="4"/>
  <c r="S52" i="4"/>
  <c r="S53" i="4"/>
  <c r="S54" i="4"/>
  <c r="S55" i="4"/>
  <c r="S56" i="4"/>
  <c r="S57" i="4"/>
  <c r="S58" i="4"/>
  <c r="S59" i="4"/>
  <c r="S60" i="4"/>
  <c r="S48" i="4"/>
  <c r="P49" i="4"/>
  <c r="P50" i="4"/>
  <c r="P51" i="4"/>
  <c r="P52" i="4"/>
  <c r="P53" i="4"/>
  <c r="P54" i="4"/>
  <c r="P55" i="4"/>
  <c r="P56" i="4"/>
  <c r="P57" i="4"/>
  <c r="P58" i="4"/>
  <c r="P59" i="4"/>
  <c r="P60" i="4"/>
  <c r="P48" i="4"/>
  <c r="M49" i="4"/>
  <c r="M50" i="4"/>
  <c r="M51" i="4"/>
  <c r="M52" i="4"/>
  <c r="M53" i="4"/>
  <c r="M54" i="4"/>
  <c r="M55" i="4"/>
  <c r="M56" i="4"/>
  <c r="M57" i="4"/>
  <c r="M58" i="4"/>
  <c r="M59" i="4"/>
  <c r="M60" i="4"/>
  <c r="M48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P31" i="4"/>
  <c r="V43" i="4"/>
  <c r="S43" i="4"/>
  <c r="V42" i="4"/>
  <c r="S42" i="4"/>
  <c r="V41" i="4"/>
  <c r="S41" i="4"/>
  <c r="V40" i="4"/>
  <c r="S40" i="4"/>
  <c r="V39" i="4"/>
  <c r="S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V31" i="4"/>
  <c r="S31" i="4"/>
  <c r="P43" i="4"/>
  <c r="P42" i="4"/>
  <c r="P41" i="4"/>
  <c r="P40" i="4"/>
  <c r="P39" i="4"/>
  <c r="P38" i="4"/>
  <c r="P37" i="4"/>
  <c r="P36" i="4"/>
  <c r="P35" i="4"/>
  <c r="P34" i="4"/>
  <c r="P33" i="4"/>
  <c r="P32" i="4"/>
  <c r="E32" i="4" l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F32" i="4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G32" i="4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H32" i="4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I32" i="4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M41" i="3" l="1"/>
  <c r="M36" i="3"/>
  <c r="M35" i="3"/>
  <c r="O39" i="3" l="1"/>
  <c r="O40" i="3"/>
</calcChain>
</file>

<file path=xl/sharedStrings.xml><?xml version="1.0" encoding="utf-8"?>
<sst xmlns="http://schemas.openxmlformats.org/spreadsheetml/2006/main" count="184" uniqueCount="97">
  <si>
    <t>Normal</t>
  </si>
  <si>
    <t>Prenium</t>
  </si>
  <si>
    <t>Créer un deal</t>
  </si>
  <si>
    <t>Pass Pro 1 mois (recharger)</t>
  </si>
  <si>
    <t>illimités</t>
  </si>
  <si>
    <t>Priorité visuel</t>
  </si>
  <si>
    <t>Création d'un compte (a vie)</t>
  </si>
  <si>
    <t>Nb photos par deal</t>
  </si>
  <si>
    <t>non</t>
  </si>
  <si>
    <t>oui</t>
  </si>
  <si>
    <t>N/A</t>
  </si>
  <si>
    <t>Pack 1 * pub</t>
  </si>
  <si>
    <t>Pack 10 * images secondaires</t>
  </si>
  <si>
    <t>Exemple financement</t>
  </si>
  <si>
    <t>Total  € / mois:</t>
  </si>
  <si>
    <t>Nb pack priorité visuel</t>
  </si>
  <si>
    <t>Nb pack pub</t>
  </si>
  <si>
    <t>Pub / mois</t>
  </si>
  <si>
    <t>Total  € / an</t>
  </si>
  <si>
    <t>Nb Nouveau compte / mois</t>
  </si>
  <si>
    <t>Au bout de x mois</t>
  </si>
  <si>
    <t>Compte normal</t>
  </si>
  <si>
    <t>Total</t>
  </si>
  <si>
    <t>Super Prenium</t>
  </si>
  <si>
    <t>Souscrire à un deal</t>
  </si>
  <si>
    <t>Souscription en avance</t>
  </si>
  <si>
    <t>Participation concours</t>
  </si>
  <si>
    <t>Souscription deal  prenium</t>
  </si>
  <si>
    <t>Non</t>
  </si>
  <si>
    <t>oui (1jour)</t>
  </si>
  <si>
    <t>La création d'un compte client est gratuit.
Il y aura au final 3 types de passe pour les clients du site. 
Au lancement de l'application, il n'y en aura que 2:
  - Le normal, entierement gratuit.
  - Le prenium, payant, mais des avantages.</t>
  </si>
  <si>
    <t>Pub</t>
  </si>
  <si>
    <t>oui (6h)</t>
  </si>
  <si>
    <r>
      <t>Il manque des options intéressantes pour justifier ce</t>
    </r>
    <r>
      <rPr>
        <b/>
        <sz val="11"/>
        <color theme="1"/>
        <rFont val="Calibri"/>
        <family val="2"/>
        <scheme val="minor"/>
      </rPr>
      <t xml:space="preserve"> pass super prenium</t>
    </r>
  </si>
  <si>
    <t>En considérant que chaque compte  rachète un pass prenium chaque mois</t>
  </si>
  <si>
    <t>Nb de deals / mois</t>
  </si>
  <si>
    <t>illimité</t>
  </si>
  <si>
    <t>Trouver de nouvelles options qui peuvent être payante, mais sans être bloquante pour les pros.</t>
  </si>
  <si>
    <t>Normal: Achat de deal / mois</t>
  </si>
  <si>
    <t>Nb achats</t>
  </si>
  <si>
    <t>Prix</t>
  </si>
  <si>
    <t>Prenium: Achat de deal / mois</t>
  </si>
  <si>
    <r>
      <t>La création d'un compte PRO est obligatoirement payant: Il faudra forcement choisir un des 2 types de passe:
  -</t>
    </r>
    <r>
      <rPr>
        <b/>
        <sz val="11"/>
        <color theme="1"/>
        <rFont val="Calibri"/>
        <family val="2"/>
        <scheme val="minor"/>
      </rPr>
      <t xml:space="preserve"> Pass  standart </t>
    </r>
    <r>
      <rPr>
        <sz val="11"/>
        <color theme="1"/>
        <rFont val="Calibri"/>
        <family val="2"/>
        <scheme val="minor"/>
      </rPr>
      <t>pour 1 mois à</t>
    </r>
    <r>
      <rPr>
        <b/>
        <sz val="11"/>
        <color theme="1"/>
        <rFont val="Calibri"/>
        <family val="2"/>
        <scheme val="minor"/>
      </rPr>
      <t xml:space="preserve"> 14.99€
  - Pass  standart</t>
    </r>
    <r>
      <rPr>
        <sz val="11"/>
        <color theme="1"/>
        <rFont val="Calibri"/>
        <family val="2"/>
        <scheme val="minor"/>
      </rPr>
      <t xml:space="preserve"> pour 3 mois à </t>
    </r>
    <r>
      <rPr>
        <b/>
        <sz val="11"/>
        <color theme="1"/>
        <rFont val="Calibri"/>
        <family val="2"/>
        <scheme val="minor"/>
      </rPr>
      <t>39.99€</t>
    </r>
    <r>
      <rPr>
        <sz val="11"/>
        <color theme="1"/>
        <rFont val="Calibri"/>
        <family val="2"/>
        <scheme val="minor"/>
      </rPr>
      <t xml:space="preserve">
  - </t>
    </r>
    <r>
      <rPr>
        <b/>
        <sz val="11"/>
        <color theme="1"/>
        <rFont val="Calibri"/>
        <family val="2"/>
        <scheme val="minor"/>
      </rPr>
      <t>Pass prénium</t>
    </r>
    <r>
      <rPr>
        <sz val="11"/>
        <color theme="1"/>
        <rFont val="Calibri"/>
        <family val="2"/>
        <scheme val="minor"/>
      </rPr>
      <t xml:space="preserve"> pour 1 mois à </t>
    </r>
    <r>
      <rPr>
        <b/>
        <sz val="11"/>
        <color theme="1"/>
        <rFont val="Calibri"/>
        <family val="2"/>
        <scheme val="minor"/>
      </rPr>
      <t>29.99€ 
  - Pass prénium</t>
    </r>
    <r>
      <rPr>
        <sz val="11"/>
        <color theme="1"/>
        <rFont val="Calibri"/>
        <family val="2"/>
        <scheme val="minor"/>
      </rPr>
      <t xml:space="preserve"> pour 3 mois à </t>
    </r>
    <r>
      <rPr>
        <b/>
        <sz val="11"/>
        <color theme="1"/>
        <rFont val="Calibri"/>
        <family val="2"/>
        <scheme val="minor"/>
      </rPr>
      <t xml:space="preserve">79.99€ 
  - </t>
    </r>
    <r>
      <rPr>
        <sz val="11"/>
        <color theme="1"/>
        <rFont val="Calibri"/>
        <family val="2"/>
        <scheme val="minor"/>
      </rPr>
      <t xml:space="preserve">Si aucune pré-séléction: </t>
    </r>
    <r>
      <rPr>
        <b/>
        <sz val="11"/>
        <color theme="1"/>
        <rFont val="Calibri"/>
        <family val="2"/>
        <scheme val="minor"/>
      </rPr>
      <t>Pass direct</t>
    </r>
  </si>
  <si>
    <t>Pass Pro  3 mois (recharger)</t>
  </si>
  <si>
    <t>Nb pass normal - 1 mois</t>
  </si>
  <si>
    <t>Nb pass prenium - 1 mois</t>
  </si>
  <si>
    <t>Nb pass normal - 3 mois</t>
  </si>
  <si>
    <t>Nb pass prenium - 3 mois</t>
  </si>
  <si>
    <t>25 nouveaux clients</t>
  </si>
  <si>
    <t>Nb création deal normal</t>
  </si>
  <si>
    <t>Nb création deal prenium</t>
  </si>
  <si>
    <t>Nb pack images normal</t>
  </si>
  <si>
    <t>Cas début / mois: 2 deal par client normal, 3 par prenium</t>
  </si>
  <si>
    <t>50 nouveaux clients</t>
  </si>
  <si>
    <t>100 nouveaux clients</t>
  </si>
  <si>
    <t>En considérant que chaque compte normal rachète un pass normal chaque mois / sans options / 2 deals</t>
  </si>
  <si>
    <t>En considérant que chaque compte normal rachète un pass normal chaque mois / sans options / 4 deals</t>
  </si>
  <si>
    <t>En considérant que chaque compte pro rachète un pass pro chaque mois / sans options / 2 deals</t>
  </si>
  <si>
    <t>En considérant que chaque compte pro rachète un pass pro chaque mois / sans options / 4 deals</t>
  </si>
  <si>
    <t>Cas apres quelque temps / mois: 3 deal par client normal, 4 par prenium</t>
  </si>
  <si>
    <t>Cas pic / mois: 4 deal par client normal, 5 par prenium</t>
  </si>
  <si>
    <t>Cas fin / mois: 4 deal par client normal, 5 par prenium</t>
  </si>
  <si>
    <t>125 nouveaux clients</t>
  </si>
  <si>
    <t>Dépense</t>
  </si>
  <si>
    <t>paypal</t>
  </si>
  <si>
    <t>Côut</t>
  </si>
  <si>
    <t>x% + 0,25€</t>
  </si>
  <si>
    <t>Liens</t>
  </si>
  <si>
    <t>Herbergement</t>
  </si>
  <si>
    <t>Nom de domaine</t>
  </si>
  <si>
    <t>News letter</t>
  </si>
  <si>
    <t>https://www.paypal.com/fr/cgi-bin/webscr?cmd=_display-receiving-fees-outside</t>
  </si>
  <si>
    <t>Commentaire</t>
  </si>
  <si>
    <r>
      <t>Vu notre cible, on sera surment dans la tranche: 2,0% + €0,25 EUR.
Exemple pour</t>
    </r>
    <r>
      <rPr>
        <b/>
        <sz val="11"/>
        <color theme="1"/>
        <rFont val="Calibri"/>
        <family val="2"/>
        <scheme val="minor"/>
      </rPr>
      <t xml:space="preserve"> 12,000€ --&gt; 240,25 €</t>
    </r>
  </si>
  <si>
    <t>Environ 40€/mois</t>
  </si>
  <si>
    <t>http://www.online.net/serveur-dedie/offre-dedibox-qc.xhtml</t>
  </si>
  <si>
    <t>Peut être gratuit au début si on l'heberge chez Aurélien</t>
  </si>
  <si>
    <t>http://www.online.net/nom-de-domaine/comparatif-des-extensions-geographiques.xhtml</t>
  </si>
  <si>
    <t>Environ 10€/ans</t>
  </si>
  <si>
    <t>http://mailchimp.com/pricing/</t>
  </si>
  <si>
    <t>entre 0 et 200€/mois</t>
  </si>
  <si>
    <t>jusqu'à 50,000 personnes</t>
  </si>
  <si>
    <t>Frai de structure</t>
  </si>
  <si>
    <t>Achat d'une machine</t>
  </si>
  <si>
    <t>environ 500€</t>
  </si>
  <si>
    <t>http://www.ldlc.com/</t>
  </si>
  <si>
    <t>Environ 15€/mois</t>
  </si>
  <si>
    <t>Paiement en ligne</t>
  </si>
  <si>
    <t>http://entreprises.bnpparibas.fr/Nos-solutions/Gestion-des-flux/Faciliter-vos-encaissements/Cartes/Mercanet
http://www.internet-fr.net/Services-Applications/Solutions-E-commerce</t>
  </si>
  <si>
    <t>Frai mise en service + Tarif a discuter</t>
  </si>
  <si>
    <t>?</t>
  </si>
  <si>
    <t>Frai %</t>
  </si>
  <si>
    <t>oui/non</t>
  </si>
  <si>
    <t>Total frai fixe (environ):</t>
  </si>
  <si>
    <t>environ 200€/mois</t>
  </si>
  <si>
    <t>Total normal+ pro (2 deals/ pro)</t>
  </si>
  <si>
    <t>Total normal+ pro (4 deals/ pro)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</si>
</sst>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0" fillId="7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0" borderId="1" xfId="0" applyBorder="1"/>
    <xf numFmtId="164" fontId="0" fillId="0" borderId="1" xfId="0" applyNumberFormat="1" applyBorder="1"/>
    <xf numFmtId="0" fontId="5" fillId="12" borderId="3" xfId="0" applyFont="1" applyFill="1" applyBorder="1"/>
    <xf numFmtId="0" fontId="0" fillId="0" borderId="1" xfId="0" applyBorder="1" applyAlignment="1"/>
    <xf numFmtId="0" fontId="0" fillId="14" borderId="1" xfId="0" applyFill="1" applyBorder="1" applyAlignment="1"/>
    <xf numFmtId="164" fontId="0" fillId="0" borderId="1" xfId="0" applyNumberFormat="1" applyBorder="1" applyAlignment="1"/>
    <xf numFmtId="0" fontId="0" fillId="0" borderId="0" xfId="0" applyBorder="1"/>
    <xf numFmtId="0" fontId="0" fillId="0" borderId="0" xfId="0" applyBorder="1" applyAlignment="1"/>
    <xf numFmtId="0" fontId="0" fillId="13" borderId="1" xfId="0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/>
    <xf numFmtId="0" fontId="0" fillId="0" borderId="9" xfId="0" applyBorder="1"/>
    <xf numFmtId="164" fontId="0" fillId="0" borderId="9" xfId="0" applyNumberFormat="1" applyBorder="1"/>
    <xf numFmtId="164" fontId="0" fillId="5" borderId="1" xfId="0" applyNumberFormat="1" applyFill="1" applyBorder="1" applyAlignment="1"/>
    <xf numFmtId="0" fontId="0" fillId="5" borderId="1" xfId="0" applyFill="1" applyBorder="1"/>
    <xf numFmtId="0" fontId="7" fillId="13" borderId="1" xfId="0" applyFont="1" applyFill="1" applyBorder="1" applyAlignment="1">
      <alignment horizontal="center"/>
    </xf>
    <xf numFmtId="0" fontId="0" fillId="8" borderId="1" xfId="0" applyFill="1" applyBorder="1" applyAlignment="1">
      <alignment vertical="top"/>
    </xf>
    <xf numFmtId="0" fontId="0" fillId="17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6" fillId="0" borderId="1" xfId="4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1" xfId="4" applyBorder="1" applyAlignment="1">
      <alignment horizontal="left" vertical="top" wrapText="1"/>
    </xf>
    <xf numFmtId="0" fontId="0" fillId="18" borderId="1" xfId="0" applyFill="1" applyBorder="1" applyAlignment="1">
      <alignment vertical="top"/>
    </xf>
    <xf numFmtId="0" fontId="6" fillId="0" borderId="1" xfId="4" applyBorder="1" applyAlignment="1">
      <alignment vertical="top" wrapText="1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3" xfId="2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164" fontId="1" fillId="2" borderId="4" xfId="1" applyNumberForma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1" fillId="13" borderId="2" xfId="1" applyNumberFormat="1" applyFill="1" applyBorder="1" applyAlignment="1">
      <alignment horizontal="center"/>
    </xf>
    <xf numFmtId="164" fontId="1" fillId="13" borderId="3" xfId="1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164" fontId="2" fillId="3" borderId="8" xfId="2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</xdr:colOff>
      <xdr:row>21</xdr:row>
      <xdr:rowOff>123288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77025" cy="4123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19051</xdr:colOff>
      <xdr:row>20</xdr:row>
      <xdr:rowOff>142875</xdr:rowOff>
    </xdr:from>
    <xdr:to>
      <xdr:col>8</xdr:col>
      <xdr:colOff>63489</xdr:colOff>
      <xdr:row>42</xdr:row>
      <xdr:rowOff>95251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4143375"/>
          <a:ext cx="6654788" cy="41433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357188</xdr:colOff>
      <xdr:row>22</xdr:row>
      <xdr:rowOff>14288</xdr:rowOff>
    </xdr:from>
    <xdr:to>
      <xdr:col>17</xdr:col>
      <xdr:colOff>319088</xdr:colOff>
      <xdr:row>27</xdr:row>
      <xdr:rowOff>100013</xdr:rowOff>
    </xdr:to>
    <xdr:sp macro="" textlink="">
      <xdr:nvSpPr>
        <xdr:cNvPr id="5" name="Flèche vers le bas 4"/>
        <xdr:cNvSpPr/>
      </xdr:nvSpPr>
      <xdr:spPr>
        <a:xfrm rot="5400000">
          <a:off x="15563850" y="4171951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10</xdr:row>
      <xdr:rowOff>66675</xdr:rowOff>
    </xdr:from>
    <xdr:to>
      <xdr:col>7</xdr:col>
      <xdr:colOff>457200</xdr:colOff>
      <xdr:row>18</xdr:row>
      <xdr:rowOff>28575</xdr:rowOff>
    </xdr:to>
    <xdr:sp macro="" textlink="">
      <xdr:nvSpPr>
        <xdr:cNvPr id="2" name="Flèche vers le bas 1"/>
        <xdr:cNvSpPr/>
      </xdr:nvSpPr>
      <xdr:spPr>
        <a:xfrm rot="10800000">
          <a:off x="6981825" y="1971675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nline.net/nom-de-domaine/comparatif-des-extensions-geographiques.xhtml" TargetMode="External"/><Relationship Id="rId2" Type="http://schemas.openxmlformats.org/officeDocument/2006/relationships/hyperlink" Target="http://www.online.net/serveur-dedie/offre-dedibox-qc.xhtml" TargetMode="External"/><Relationship Id="rId1" Type="http://schemas.openxmlformats.org/officeDocument/2006/relationships/hyperlink" Target="https://www.paypal.com/fr/cgi-bin/webscr?cmd=_display-receiving-fees-outside" TargetMode="External"/><Relationship Id="rId6" Type="http://schemas.openxmlformats.org/officeDocument/2006/relationships/hyperlink" Target="http://entreprises.bnpparibas.fr/Nos-solutions/Gestion-des-flux/Faciliter-vos-encaissements/Cartes/Mercanet" TargetMode="External"/><Relationship Id="rId5" Type="http://schemas.openxmlformats.org/officeDocument/2006/relationships/hyperlink" Target="http://www.ldlc.com/" TargetMode="External"/><Relationship Id="rId4" Type="http://schemas.openxmlformats.org/officeDocument/2006/relationships/hyperlink" Target="http://mailchimp.com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0"/>
  <sheetViews>
    <sheetView tabSelected="1" topLeftCell="D91" workbookViewId="0">
      <selection activeCell="J116" sqref="J116:Q116"/>
    </sheetView>
  </sheetViews>
  <sheetFormatPr baseColWidth="10" defaultRowHeight="15" x14ac:dyDescent="0.25"/>
  <cols>
    <col min="1" max="1" width="14.7109375" customWidth="1"/>
    <col min="3" max="3" width="15" customWidth="1"/>
    <col min="4" max="4" width="12.28515625" customWidth="1"/>
    <col min="10" max="10" width="7.140625" customWidth="1"/>
    <col min="11" max="11" width="31.7109375" customWidth="1"/>
    <col min="13" max="13" width="13" customWidth="1"/>
    <col min="14" max="14" width="14.5703125" customWidth="1"/>
    <col min="15" max="15" width="13.42578125" customWidth="1"/>
  </cols>
  <sheetData>
    <row r="2" spans="11:15" x14ac:dyDescent="0.25">
      <c r="L2" s="74" t="s">
        <v>0</v>
      </c>
      <c r="M2" s="74"/>
      <c r="N2" s="75" t="s">
        <v>1</v>
      </c>
      <c r="O2" s="75"/>
    </row>
    <row r="3" spans="11:15" x14ac:dyDescent="0.25">
      <c r="K3" s="2" t="s">
        <v>3</v>
      </c>
      <c r="L3" s="55">
        <v>14.99</v>
      </c>
      <c r="M3" s="57"/>
      <c r="N3" s="55">
        <v>29.99</v>
      </c>
      <c r="O3" s="57"/>
    </row>
    <row r="4" spans="11:15" x14ac:dyDescent="0.25">
      <c r="K4" s="2" t="s">
        <v>3</v>
      </c>
      <c r="L4" s="55">
        <v>39.99</v>
      </c>
      <c r="M4" s="57"/>
      <c r="N4" s="55">
        <v>79.989999999999995</v>
      </c>
      <c r="O4" s="57"/>
    </row>
    <row r="5" spans="11:15" x14ac:dyDescent="0.25">
      <c r="K5" s="65" t="s">
        <v>42</v>
      </c>
      <c r="L5" s="66"/>
      <c r="M5" s="66"/>
      <c r="N5" s="66"/>
      <c r="O5" s="67"/>
    </row>
    <row r="6" spans="11:15" x14ac:dyDescent="0.25">
      <c r="K6" s="68"/>
      <c r="L6" s="69"/>
      <c r="M6" s="69"/>
      <c r="N6" s="69"/>
      <c r="O6" s="70"/>
    </row>
    <row r="7" spans="11:15" x14ac:dyDescent="0.25">
      <c r="K7" s="68"/>
      <c r="L7" s="69"/>
      <c r="M7" s="69"/>
      <c r="N7" s="69"/>
      <c r="O7" s="70"/>
    </row>
    <row r="8" spans="11:15" x14ac:dyDescent="0.25">
      <c r="K8" s="68"/>
      <c r="L8" s="69"/>
      <c r="M8" s="69"/>
      <c r="N8" s="69"/>
      <c r="O8" s="70"/>
    </row>
    <row r="9" spans="11:15" x14ac:dyDescent="0.25">
      <c r="K9" s="68"/>
      <c r="L9" s="69"/>
      <c r="M9" s="69"/>
      <c r="N9" s="69"/>
      <c r="O9" s="70"/>
    </row>
    <row r="10" spans="11:15" x14ac:dyDescent="0.25">
      <c r="K10" s="68"/>
      <c r="L10" s="69"/>
      <c r="M10" s="69"/>
      <c r="N10" s="69"/>
      <c r="O10" s="70"/>
    </row>
    <row r="11" spans="11:15" x14ac:dyDescent="0.25">
      <c r="K11" s="68"/>
      <c r="L11" s="69"/>
      <c r="M11" s="69"/>
      <c r="N11" s="69"/>
      <c r="O11" s="70"/>
    </row>
    <row r="12" spans="11:15" x14ac:dyDescent="0.25">
      <c r="K12" s="68"/>
      <c r="L12" s="69"/>
      <c r="M12" s="69"/>
      <c r="N12" s="69"/>
      <c r="O12" s="70"/>
    </row>
    <row r="13" spans="11:15" x14ac:dyDescent="0.25">
      <c r="K13" s="68"/>
      <c r="L13" s="69"/>
      <c r="M13" s="69"/>
      <c r="N13" s="69"/>
      <c r="O13" s="70"/>
    </row>
    <row r="14" spans="11:15" x14ac:dyDescent="0.25">
      <c r="K14" s="68"/>
      <c r="L14" s="69"/>
      <c r="M14" s="69"/>
      <c r="N14" s="69"/>
      <c r="O14" s="70"/>
    </row>
    <row r="15" spans="11:15" x14ac:dyDescent="0.25">
      <c r="K15" s="68"/>
      <c r="L15" s="69"/>
      <c r="M15" s="69"/>
      <c r="N15" s="69"/>
      <c r="O15" s="70"/>
    </row>
    <row r="16" spans="11:15" x14ac:dyDescent="0.25">
      <c r="K16" s="68"/>
      <c r="L16" s="69"/>
      <c r="M16" s="69"/>
      <c r="N16" s="69"/>
      <c r="O16" s="70"/>
    </row>
    <row r="17" spans="11:22" x14ac:dyDescent="0.25">
      <c r="K17" s="71"/>
      <c r="L17" s="72"/>
      <c r="M17" s="72"/>
      <c r="N17" s="72"/>
      <c r="O17" s="73"/>
    </row>
    <row r="21" spans="11:22" x14ac:dyDescent="0.25">
      <c r="L21" s="80" t="s">
        <v>0</v>
      </c>
      <c r="M21" s="81"/>
      <c r="N21" s="82" t="s">
        <v>1</v>
      </c>
      <c r="O21" s="83"/>
    </row>
    <row r="22" spans="11:22" x14ac:dyDescent="0.25">
      <c r="K22" s="2" t="s">
        <v>3</v>
      </c>
      <c r="L22" s="62">
        <v>19.989999999999998</v>
      </c>
      <c r="M22" s="63"/>
      <c r="N22" s="62">
        <v>29.99</v>
      </c>
      <c r="O22" s="63"/>
    </row>
    <row r="23" spans="11:22" ht="15" customHeight="1" x14ac:dyDescent="0.25">
      <c r="K23" s="2" t="s">
        <v>43</v>
      </c>
      <c r="L23" s="62">
        <v>39.99</v>
      </c>
      <c r="M23" s="63"/>
      <c r="N23" s="62">
        <v>79.989999999999995</v>
      </c>
      <c r="O23" s="63"/>
      <c r="S23" s="61" t="s">
        <v>37</v>
      </c>
      <c r="T23" s="61"/>
      <c r="U23" s="61"/>
      <c r="V23" s="61"/>
    </row>
    <row r="24" spans="11:22" x14ac:dyDescent="0.25">
      <c r="K24" s="2" t="s">
        <v>2</v>
      </c>
      <c r="L24" s="64">
        <v>5.99</v>
      </c>
      <c r="M24" s="64"/>
      <c r="N24" s="64">
        <v>1.99</v>
      </c>
      <c r="O24" s="64"/>
      <c r="S24" s="61"/>
      <c r="T24" s="61"/>
      <c r="U24" s="61"/>
      <c r="V24" s="61"/>
    </row>
    <row r="25" spans="11:22" x14ac:dyDescent="0.25">
      <c r="K25" s="2" t="s">
        <v>17</v>
      </c>
      <c r="L25" s="78">
        <v>0</v>
      </c>
      <c r="M25" s="79"/>
      <c r="N25" s="78">
        <v>2</v>
      </c>
      <c r="O25" s="79"/>
      <c r="S25" s="61"/>
      <c r="T25" s="61"/>
      <c r="U25" s="61"/>
      <c r="V25" s="61"/>
    </row>
    <row r="26" spans="11:22" x14ac:dyDescent="0.25">
      <c r="K26" s="2" t="s">
        <v>7</v>
      </c>
      <c r="L26" s="78">
        <v>1</v>
      </c>
      <c r="M26" s="79"/>
      <c r="N26" s="78" t="s">
        <v>4</v>
      </c>
      <c r="O26" s="79"/>
      <c r="S26" s="61"/>
      <c r="T26" s="61"/>
      <c r="U26" s="61"/>
      <c r="V26" s="61"/>
    </row>
    <row r="27" spans="11:22" x14ac:dyDescent="0.25">
      <c r="K27" s="2" t="s">
        <v>5</v>
      </c>
      <c r="L27" s="48" t="s">
        <v>8</v>
      </c>
      <c r="M27" s="49"/>
      <c r="N27" s="48" t="s">
        <v>9</v>
      </c>
      <c r="O27" s="49"/>
      <c r="S27" s="61"/>
      <c r="T27" s="61"/>
      <c r="U27" s="61"/>
      <c r="V27" s="61"/>
    </row>
    <row r="28" spans="11:22" x14ac:dyDescent="0.25">
      <c r="K28" s="2" t="s">
        <v>12</v>
      </c>
      <c r="L28" s="76">
        <v>2.4900000000000002</v>
      </c>
      <c r="M28" s="76"/>
      <c r="N28" s="77" t="s">
        <v>10</v>
      </c>
      <c r="O28" s="77"/>
      <c r="S28" s="61"/>
      <c r="T28" s="61"/>
      <c r="U28" s="61"/>
      <c r="V28" s="61"/>
    </row>
    <row r="29" spans="11:22" x14ac:dyDescent="0.25">
      <c r="K29" s="2" t="s">
        <v>11</v>
      </c>
      <c r="L29" s="55">
        <v>6.99</v>
      </c>
      <c r="M29" s="56"/>
      <c r="N29" s="56"/>
      <c r="O29" s="57"/>
      <c r="S29" s="61"/>
      <c r="T29" s="61"/>
      <c r="U29" s="61"/>
      <c r="V29" s="61"/>
    </row>
    <row r="33" spans="1:15" x14ac:dyDescent="0.25">
      <c r="K33" s="59" t="s">
        <v>13</v>
      </c>
      <c r="L33" s="60"/>
      <c r="M33" s="60"/>
      <c r="N33" s="60"/>
      <c r="O33" s="60"/>
    </row>
    <row r="34" spans="1:15" x14ac:dyDescent="0.25">
      <c r="K34" s="58" t="s">
        <v>52</v>
      </c>
      <c r="L34" s="58"/>
      <c r="M34" s="58"/>
      <c r="N34" s="58"/>
      <c r="O34" s="58"/>
    </row>
    <row r="35" spans="1:15" x14ac:dyDescent="0.25">
      <c r="K35" s="1" t="s">
        <v>44</v>
      </c>
      <c r="L35" s="4">
        <v>14</v>
      </c>
      <c r="M35" s="5">
        <f>L35*$L$22</f>
        <v>279.85999999999996</v>
      </c>
      <c r="N35" s="42" t="s">
        <v>48</v>
      </c>
      <c r="O35" s="43"/>
    </row>
    <row r="36" spans="1:15" x14ac:dyDescent="0.25">
      <c r="K36" s="3" t="s">
        <v>45</v>
      </c>
      <c r="L36" s="4">
        <v>6</v>
      </c>
      <c r="M36" s="5">
        <f>L36*$N$22</f>
        <v>179.94</v>
      </c>
      <c r="N36" s="44"/>
      <c r="O36" s="45"/>
    </row>
    <row r="37" spans="1:15" x14ac:dyDescent="0.25">
      <c r="K37" s="1" t="s">
        <v>46</v>
      </c>
      <c r="L37" s="4">
        <v>3</v>
      </c>
      <c r="M37" s="5">
        <f>L37*$L$23</f>
        <v>119.97</v>
      </c>
      <c r="N37" s="46"/>
      <c r="O37" s="47"/>
    </row>
    <row r="38" spans="1:15" x14ac:dyDescent="0.25">
      <c r="K38" s="3" t="s">
        <v>47</v>
      </c>
      <c r="L38" s="4">
        <v>2</v>
      </c>
      <c r="M38" s="5">
        <f>L38*$N$23</f>
        <v>159.97999999999999</v>
      </c>
      <c r="N38" s="13"/>
      <c r="O38" s="13"/>
    </row>
    <row r="39" spans="1:15" x14ac:dyDescent="0.25">
      <c r="K39" s="1" t="s">
        <v>49</v>
      </c>
      <c r="L39" s="4">
        <f>2 * (L35+L37)</f>
        <v>34</v>
      </c>
      <c r="M39" s="5">
        <f>L39*$L$24</f>
        <v>203.66</v>
      </c>
      <c r="N39" s="6" t="s">
        <v>14</v>
      </c>
      <c r="O39" s="5">
        <f>SUM(M35:M43)</f>
        <v>1026.1199999999999</v>
      </c>
    </row>
    <row r="40" spans="1:15" x14ac:dyDescent="0.25">
      <c r="K40" s="2" t="s">
        <v>50</v>
      </c>
      <c r="L40" s="4">
        <f>3*(L36+L38)</f>
        <v>24</v>
      </c>
      <c r="M40" s="5">
        <f>L40*$N$24</f>
        <v>47.76</v>
      </c>
      <c r="N40" s="6" t="s">
        <v>18</v>
      </c>
      <c r="O40" s="5">
        <f>O39*12</f>
        <v>12313.439999999999</v>
      </c>
    </row>
    <row r="41" spans="1:15" x14ac:dyDescent="0.25">
      <c r="K41" s="1" t="s">
        <v>51</v>
      </c>
      <c r="L41" s="4">
        <v>1</v>
      </c>
      <c r="M41" s="5">
        <f>L41*$L$29</f>
        <v>6.99</v>
      </c>
    </row>
    <row r="42" spans="1:15" x14ac:dyDescent="0.25">
      <c r="K42" s="2" t="s">
        <v>16</v>
      </c>
      <c r="L42" s="4">
        <v>2</v>
      </c>
      <c r="M42" s="5">
        <f>$L$29*L42</f>
        <v>13.98</v>
      </c>
    </row>
    <row r="43" spans="1:15" x14ac:dyDescent="0.25">
      <c r="K43" s="1" t="s">
        <v>15</v>
      </c>
      <c r="L43" s="4">
        <v>2</v>
      </c>
      <c r="M43" s="5">
        <f>$L$29*L43</f>
        <v>13.98</v>
      </c>
    </row>
    <row r="45" spans="1:15" x14ac:dyDescent="0.25">
      <c r="K45" s="58" t="s">
        <v>59</v>
      </c>
      <c r="L45" s="58"/>
      <c r="M45" s="58"/>
      <c r="N45" s="58"/>
      <c r="O45" s="58"/>
    </row>
    <row r="46" spans="1:15" x14ac:dyDescent="0.25">
      <c r="K46" s="1" t="s">
        <v>44</v>
      </c>
      <c r="L46" s="4">
        <v>28</v>
      </c>
      <c r="M46" s="5">
        <f>L46*$L$22</f>
        <v>559.71999999999991</v>
      </c>
      <c r="N46" s="42" t="s">
        <v>53</v>
      </c>
      <c r="O46" s="43"/>
    </row>
    <row r="47" spans="1:15" x14ac:dyDescent="0.25">
      <c r="K47" s="3" t="s">
        <v>45</v>
      </c>
      <c r="L47" s="4">
        <v>12</v>
      </c>
      <c r="M47" s="5">
        <f>L47*$N$22</f>
        <v>359.88</v>
      </c>
      <c r="N47" s="44"/>
      <c r="O47" s="45"/>
    </row>
    <row r="48" spans="1:15" x14ac:dyDescent="0.25">
      <c r="A48" s="52" t="s">
        <v>55</v>
      </c>
      <c r="B48" s="52"/>
      <c r="C48" s="52"/>
      <c r="D48" s="52"/>
      <c r="E48" s="52"/>
      <c r="F48" s="52"/>
      <c r="G48" s="52"/>
      <c r="H48" s="52"/>
      <c r="K48" s="1" t="s">
        <v>46</v>
      </c>
      <c r="L48" s="4">
        <v>6</v>
      </c>
      <c r="M48" s="5">
        <f>L48*$L$23</f>
        <v>239.94</v>
      </c>
      <c r="N48" s="46"/>
      <c r="O48" s="47"/>
    </row>
    <row r="49" spans="1:15" x14ac:dyDescent="0.25">
      <c r="A49" s="53" t="s">
        <v>22</v>
      </c>
      <c r="B49" s="53"/>
      <c r="C49" s="54" t="s">
        <v>19</v>
      </c>
      <c r="D49" s="54"/>
      <c r="E49" s="54"/>
      <c r="F49" s="54"/>
      <c r="G49" s="54"/>
      <c r="H49" s="54"/>
      <c r="K49" s="3" t="s">
        <v>47</v>
      </c>
      <c r="L49" s="4">
        <v>4</v>
      </c>
      <c r="M49" s="5">
        <f>L49*$N$23</f>
        <v>319.95999999999998</v>
      </c>
      <c r="N49" s="13"/>
      <c r="O49" s="13"/>
    </row>
    <row r="50" spans="1:15" x14ac:dyDescent="0.25">
      <c r="A50" s="50" t="s">
        <v>20</v>
      </c>
      <c r="B50" s="51"/>
      <c r="C50" s="7">
        <v>1</v>
      </c>
      <c r="D50" s="7">
        <v>2</v>
      </c>
      <c r="E50" s="8">
        <v>3</v>
      </c>
      <c r="F50" s="8">
        <v>4</v>
      </c>
      <c r="G50" s="8">
        <v>5</v>
      </c>
      <c r="H50" s="8">
        <v>6</v>
      </c>
      <c r="K50" s="1" t="s">
        <v>49</v>
      </c>
      <c r="L50" s="4">
        <f>3 * (L46+L48)</f>
        <v>102</v>
      </c>
      <c r="M50" s="5">
        <f>L50*$L$24</f>
        <v>610.98</v>
      </c>
      <c r="N50" s="6" t="s">
        <v>14</v>
      </c>
      <c r="O50" s="5">
        <f>SUM(M46:M54)</f>
        <v>2287.7400000000002</v>
      </c>
    </row>
    <row r="51" spans="1:15" x14ac:dyDescent="0.25">
      <c r="A51" s="48">
        <v>1</v>
      </c>
      <c r="B51" s="49"/>
      <c r="C51" s="9">
        <f>$A51 * (C$50 * $L$22 + C$50 * 2 * $L$24)</f>
        <v>31.97</v>
      </c>
      <c r="D51" s="9">
        <f t="shared" ref="D51:H66" si="0">$A51 * (D$50 * $L$22 + D$50 * 2 * $L$24)</f>
        <v>63.94</v>
      </c>
      <c r="E51" s="9">
        <f t="shared" si="0"/>
        <v>95.91</v>
      </c>
      <c r="F51" s="9">
        <f t="shared" si="0"/>
        <v>127.88</v>
      </c>
      <c r="G51" s="9">
        <f t="shared" si="0"/>
        <v>159.85</v>
      </c>
      <c r="H51" s="9">
        <f t="shared" si="0"/>
        <v>191.82</v>
      </c>
      <c r="K51" s="2" t="s">
        <v>50</v>
      </c>
      <c r="L51" s="4">
        <f>4*(L47+L49)</f>
        <v>64</v>
      </c>
      <c r="M51" s="5">
        <f>L51*$N$24</f>
        <v>127.36</v>
      </c>
      <c r="N51" s="6" t="s">
        <v>18</v>
      </c>
      <c r="O51" s="5">
        <f>O50*12</f>
        <v>27452.880000000005</v>
      </c>
    </row>
    <row r="52" spans="1:15" x14ac:dyDescent="0.25">
      <c r="A52" s="48">
        <v>2</v>
      </c>
      <c r="B52" s="49"/>
      <c r="C52" s="9">
        <f t="shared" ref="C52:C61" si="1">$A52 * (C$50 * $L$22 + C$50 * 2 * $L$24)</f>
        <v>63.94</v>
      </c>
      <c r="D52" s="9">
        <f t="shared" si="0"/>
        <v>127.88</v>
      </c>
      <c r="E52" s="9">
        <f t="shared" si="0"/>
        <v>191.82</v>
      </c>
      <c r="F52" s="9">
        <f t="shared" si="0"/>
        <v>255.76</v>
      </c>
      <c r="G52" s="9">
        <f t="shared" si="0"/>
        <v>319.7</v>
      </c>
      <c r="H52" s="9">
        <f t="shared" si="0"/>
        <v>383.64</v>
      </c>
      <c r="K52" s="1" t="s">
        <v>51</v>
      </c>
      <c r="L52" s="4">
        <v>2</v>
      </c>
      <c r="M52" s="5">
        <f>L52*$L$29</f>
        <v>13.98</v>
      </c>
    </row>
    <row r="53" spans="1:15" x14ac:dyDescent="0.25">
      <c r="A53" s="48">
        <v>3</v>
      </c>
      <c r="B53" s="49"/>
      <c r="C53" s="9">
        <f t="shared" si="1"/>
        <v>95.91</v>
      </c>
      <c r="D53" s="9">
        <f t="shared" si="0"/>
        <v>191.82</v>
      </c>
      <c r="E53" s="9">
        <f t="shared" si="0"/>
        <v>287.73</v>
      </c>
      <c r="F53" s="9">
        <f t="shared" si="0"/>
        <v>383.64</v>
      </c>
      <c r="G53" s="9">
        <f t="shared" si="0"/>
        <v>479.54999999999995</v>
      </c>
      <c r="H53" s="9">
        <f t="shared" si="0"/>
        <v>575.46</v>
      </c>
      <c r="K53" s="2" t="s">
        <v>16</v>
      </c>
      <c r="L53" s="4">
        <v>4</v>
      </c>
      <c r="M53" s="5">
        <f>$L$29*L53</f>
        <v>27.96</v>
      </c>
    </row>
    <row r="54" spans="1:15" x14ac:dyDescent="0.25">
      <c r="A54" s="48">
        <v>4</v>
      </c>
      <c r="B54" s="49"/>
      <c r="C54" s="9">
        <f t="shared" si="1"/>
        <v>127.88</v>
      </c>
      <c r="D54" s="9">
        <f t="shared" si="0"/>
        <v>255.76</v>
      </c>
      <c r="E54" s="9">
        <f t="shared" si="0"/>
        <v>383.64</v>
      </c>
      <c r="F54" s="9">
        <f t="shared" si="0"/>
        <v>511.52</v>
      </c>
      <c r="G54" s="9">
        <f t="shared" si="0"/>
        <v>639.4</v>
      </c>
      <c r="H54" s="9">
        <f t="shared" si="0"/>
        <v>767.28</v>
      </c>
      <c r="K54" s="1" t="s">
        <v>15</v>
      </c>
      <c r="L54" s="4">
        <v>4</v>
      </c>
      <c r="M54" s="5">
        <f>$L$29*L54</f>
        <v>27.96</v>
      </c>
    </row>
    <row r="55" spans="1:15" x14ac:dyDescent="0.25">
      <c r="A55" s="48">
        <v>5</v>
      </c>
      <c r="B55" s="49"/>
      <c r="C55" s="9">
        <f t="shared" si="1"/>
        <v>159.85</v>
      </c>
      <c r="D55" s="9">
        <f t="shared" si="0"/>
        <v>319.7</v>
      </c>
      <c r="E55" s="9">
        <f t="shared" si="0"/>
        <v>479.54999999999995</v>
      </c>
      <c r="F55" s="9">
        <f t="shared" si="0"/>
        <v>639.4</v>
      </c>
      <c r="G55" s="9">
        <f t="shared" si="0"/>
        <v>799.25</v>
      </c>
      <c r="H55" s="9">
        <f t="shared" si="0"/>
        <v>959.09999999999991</v>
      </c>
      <c r="L55" s="17"/>
      <c r="M55" s="18"/>
    </row>
    <row r="56" spans="1:15" x14ac:dyDescent="0.25">
      <c r="A56" s="48">
        <v>6</v>
      </c>
      <c r="B56" s="49"/>
      <c r="C56" s="9">
        <f t="shared" si="1"/>
        <v>191.82</v>
      </c>
      <c r="D56" s="9">
        <f t="shared" si="0"/>
        <v>383.64</v>
      </c>
      <c r="E56" s="9">
        <f t="shared" si="0"/>
        <v>575.46</v>
      </c>
      <c r="F56" s="9">
        <f t="shared" si="0"/>
        <v>767.28</v>
      </c>
      <c r="G56" s="9">
        <f t="shared" si="0"/>
        <v>959.09999999999991</v>
      </c>
      <c r="H56" s="9">
        <f t="shared" si="0"/>
        <v>1150.92</v>
      </c>
      <c r="K56" s="41" t="s">
        <v>60</v>
      </c>
      <c r="L56" s="41"/>
      <c r="M56" s="41"/>
      <c r="N56" s="41"/>
      <c r="O56" s="41"/>
    </row>
    <row r="57" spans="1:15" x14ac:dyDescent="0.25">
      <c r="A57" s="48">
        <v>7</v>
      </c>
      <c r="B57" s="49"/>
      <c r="C57" s="9">
        <f t="shared" si="1"/>
        <v>223.79</v>
      </c>
      <c r="D57" s="9">
        <f t="shared" si="0"/>
        <v>447.58</v>
      </c>
      <c r="E57" s="9">
        <f t="shared" si="0"/>
        <v>671.37</v>
      </c>
      <c r="F57" s="9">
        <f t="shared" si="0"/>
        <v>895.16</v>
      </c>
      <c r="G57" s="9">
        <f t="shared" si="0"/>
        <v>1118.95</v>
      </c>
      <c r="H57" s="9">
        <f t="shared" si="0"/>
        <v>1342.74</v>
      </c>
      <c r="K57" s="1" t="s">
        <v>44</v>
      </c>
      <c r="L57" s="4">
        <v>56</v>
      </c>
      <c r="M57" s="5">
        <f>L57*$L$22</f>
        <v>1119.4399999999998</v>
      </c>
      <c r="N57" s="42" t="s">
        <v>54</v>
      </c>
      <c r="O57" s="43"/>
    </row>
    <row r="58" spans="1:15" x14ac:dyDescent="0.25">
      <c r="A58" s="48">
        <v>8</v>
      </c>
      <c r="B58" s="49"/>
      <c r="C58" s="9">
        <f t="shared" si="1"/>
        <v>255.76</v>
      </c>
      <c r="D58" s="9">
        <f t="shared" si="0"/>
        <v>511.52</v>
      </c>
      <c r="E58" s="9">
        <f t="shared" si="0"/>
        <v>767.28</v>
      </c>
      <c r="F58" s="9">
        <f t="shared" si="0"/>
        <v>1023.04</v>
      </c>
      <c r="G58" s="9">
        <f t="shared" si="0"/>
        <v>1278.8</v>
      </c>
      <c r="H58" s="9">
        <f t="shared" si="0"/>
        <v>1534.56</v>
      </c>
      <c r="K58" s="3" t="s">
        <v>45</v>
      </c>
      <c r="L58" s="4">
        <v>24</v>
      </c>
      <c r="M58" s="5">
        <f>L58*$N$22</f>
        <v>719.76</v>
      </c>
      <c r="N58" s="44"/>
      <c r="O58" s="45"/>
    </row>
    <row r="59" spans="1:15" x14ac:dyDescent="0.25">
      <c r="A59" s="48">
        <v>9</v>
      </c>
      <c r="B59" s="49"/>
      <c r="C59" s="9">
        <f t="shared" si="1"/>
        <v>287.73</v>
      </c>
      <c r="D59" s="9">
        <f t="shared" si="0"/>
        <v>575.46</v>
      </c>
      <c r="E59" s="9">
        <f t="shared" si="0"/>
        <v>863.18999999999994</v>
      </c>
      <c r="F59" s="9">
        <f t="shared" si="0"/>
        <v>1150.92</v>
      </c>
      <c r="G59" s="9">
        <f t="shared" si="0"/>
        <v>1438.6499999999999</v>
      </c>
      <c r="H59" s="9">
        <f t="shared" si="0"/>
        <v>1726.3799999999999</v>
      </c>
      <c r="K59" s="1" t="s">
        <v>46</v>
      </c>
      <c r="L59" s="4">
        <v>12</v>
      </c>
      <c r="M59" s="5">
        <f>L59*$L$23</f>
        <v>479.88</v>
      </c>
      <c r="N59" s="46"/>
      <c r="O59" s="47"/>
    </row>
    <row r="60" spans="1:15" x14ac:dyDescent="0.25">
      <c r="A60" s="48">
        <v>10</v>
      </c>
      <c r="B60" s="49"/>
      <c r="C60" s="9">
        <f t="shared" si="1"/>
        <v>319.7</v>
      </c>
      <c r="D60" s="9">
        <f t="shared" si="0"/>
        <v>639.4</v>
      </c>
      <c r="E60" s="9">
        <f t="shared" si="0"/>
        <v>959.09999999999991</v>
      </c>
      <c r="F60" s="9">
        <f t="shared" si="0"/>
        <v>1278.8</v>
      </c>
      <c r="G60" s="9">
        <f t="shared" si="0"/>
        <v>1598.5</v>
      </c>
      <c r="H60" s="9">
        <f t="shared" si="0"/>
        <v>1918.1999999999998</v>
      </c>
      <c r="K60" s="3" t="s">
        <v>47</v>
      </c>
      <c r="L60" s="4">
        <v>8</v>
      </c>
      <c r="M60" s="5">
        <f>L60*$N$23</f>
        <v>639.91999999999996</v>
      </c>
      <c r="N60" s="13"/>
      <c r="O60" s="13"/>
    </row>
    <row r="61" spans="1:15" x14ac:dyDescent="0.25">
      <c r="A61" s="48">
        <v>11</v>
      </c>
      <c r="B61" s="49"/>
      <c r="C61" s="9">
        <f t="shared" si="1"/>
        <v>351.66999999999996</v>
      </c>
      <c r="D61" s="9">
        <f t="shared" si="0"/>
        <v>703.33999999999992</v>
      </c>
      <c r="E61" s="9">
        <f t="shared" si="0"/>
        <v>1055.01</v>
      </c>
      <c r="F61" s="9">
        <f t="shared" si="0"/>
        <v>1406.6799999999998</v>
      </c>
      <c r="G61" s="9">
        <f t="shared" si="0"/>
        <v>1758.35</v>
      </c>
      <c r="H61" s="9">
        <f t="shared" si="0"/>
        <v>2110.02</v>
      </c>
      <c r="K61" s="1" t="s">
        <v>49</v>
      </c>
      <c r="L61" s="4">
        <f>4 * (L57+L59)</f>
        <v>272</v>
      </c>
      <c r="M61" s="5">
        <f>L61*$L$24</f>
        <v>1629.28</v>
      </c>
      <c r="N61" s="6" t="s">
        <v>14</v>
      </c>
      <c r="O61" s="5">
        <f>SUM(M57:M65)</f>
        <v>5046.4799999999996</v>
      </c>
    </row>
    <row r="62" spans="1:15" x14ac:dyDescent="0.25">
      <c r="A62" s="48">
        <v>12</v>
      </c>
      <c r="B62" s="49"/>
      <c r="C62" s="9">
        <f>$A62 * (C$50 * $L$22 + C$50 * 2 * $L$24)</f>
        <v>383.64</v>
      </c>
      <c r="D62" s="9">
        <f t="shared" si="0"/>
        <v>767.28</v>
      </c>
      <c r="E62" s="9">
        <f t="shared" si="0"/>
        <v>1150.92</v>
      </c>
      <c r="F62" s="9">
        <f t="shared" si="0"/>
        <v>1534.56</v>
      </c>
      <c r="G62" s="9">
        <f t="shared" si="0"/>
        <v>1918.1999999999998</v>
      </c>
      <c r="H62" s="9">
        <f t="shared" si="0"/>
        <v>2301.84</v>
      </c>
      <c r="K62" s="2" t="s">
        <v>50</v>
      </c>
      <c r="L62" s="4">
        <f>5*(L58+L60)</f>
        <v>160</v>
      </c>
      <c r="M62" s="5">
        <f>L62*$N$24</f>
        <v>318.39999999999998</v>
      </c>
      <c r="N62" s="6" t="s">
        <v>18</v>
      </c>
      <c r="O62" s="5">
        <f>O61*12</f>
        <v>60557.759999999995</v>
      </c>
    </row>
    <row r="63" spans="1:15" x14ac:dyDescent="0.25">
      <c r="A63" s="48">
        <v>14</v>
      </c>
      <c r="B63" s="49"/>
      <c r="C63" s="9">
        <f t="shared" ref="C63:H74" si="2">$A63 * (C$50 * $L$22 + C$50 * 2 * $L$24)</f>
        <v>447.58</v>
      </c>
      <c r="D63" s="9">
        <f t="shared" si="0"/>
        <v>895.16</v>
      </c>
      <c r="E63" s="9">
        <f t="shared" si="0"/>
        <v>1342.74</v>
      </c>
      <c r="F63" s="9">
        <f t="shared" si="0"/>
        <v>1790.32</v>
      </c>
      <c r="G63" s="9">
        <f t="shared" si="0"/>
        <v>2237.9</v>
      </c>
      <c r="H63" s="9">
        <f t="shared" si="0"/>
        <v>2685.48</v>
      </c>
      <c r="K63" s="1" t="s">
        <v>51</v>
      </c>
      <c r="L63" s="4">
        <v>4</v>
      </c>
      <c r="M63" s="5">
        <f>L63*$L$29</f>
        <v>27.96</v>
      </c>
    </row>
    <row r="64" spans="1:15" x14ac:dyDescent="0.25">
      <c r="A64" s="48">
        <v>16</v>
      </c>
      <c r="B64" s="49"/>
      <c r="C64" s="9">
        <f t="shared" si="2"/>
        <v>511.52</v>
      </c>
      <c r="D64" s="9">
        <f t="shared" si="0"/>
        <v>1023.04</v>
      </c>
      <c r="E64" s="9">
        <f t="shared" si="0"/>
        <v>1534.56</v>
      </c>
      <c r="F64" s="9">
        <f t="shared" si="0"/>
        <v>2046.08</v>
      </c>
      <c r="G64" s="9">
        <f t="shared" si="0"/>
        <v>2557.6</v>
      </c>
      <c r="H64" s="9">
        <f t="shared" si="0"/>
        <v>3069.12</v>
      </c>
      <c r="K64" s="2" t="s">
        <v>16</v>
      </c>
      <c r="L64" s="4">
        <v>8</v>
      </c>
      <c r="M64" s="5">
        <f>$L$29*L64</f>
        <v>55.92</v>
      </c>
    </row>
    <row r="65" spans="1:15" x14ac:dyDescent="0.25">
      <c r="A65" s="48">
        <v>18</v>
      </c>
      <c r="B65" s="49"/>
      <c r="C65" s="9">
        <f t="shared" si="2"/>
        <v>575.46</v>
      </c>
      <c r="D65" s="9">
        <f t="shared" si="0"/>
        <v>1150.92</v>
      </c>
      <c r="E65" s="9">
        <f t="shared" si="0"/>
        <v>1726.3799999999999</v>
      </c>
      <c r="F65" s="9">
        <f t="shared" si="0"/>
        <v>2301.84</v>
      </c>
      <c r="G65" s="9">
        <f t="shared" si="0"/>
        <v>2877.2999999999997</v>
      </c>
      <c r="H65" s="9">
        <f t="shared" si="0"/>
        <v>3452.7599999999998</v>
      </c>
      <c r="K65" s="1" t="s">
        <v>15</v>
      </c>
      <c r="L65" s="4">
        <v>8</v>
      </c>
      <c r="M65" s="5">
        <f>$L$29*L65</f>
        <v>55.92</v>
      </c>
    </row>
    <row r="66" spans="1:15" x14ac:dyDescent="0.25">
      <c r="A66" s="48">
        <v>20</v>
      </c>
      <c r="B66" s="49"/>
      <c r="C66" s="9">
        <f t="shared" si="2"/>
        <v>639.4</v>
      </c>
      <c r="D66" s="9">
        <f t="shared" si="0"/>
        <v>1278.8</v>
      </c>
      <c r="E66" s="9">
        <f t="shared" si="0"/>
        <v>1918.1999999999998</v>
      </c>
      <c r="F66" s="9">
        <f t="shared" si="0"/>
        <v>2557.6</v>
      </c>
      <c r="G66" s="9">
        <f t="shared" si="0"/>
        <v>3197</v>
      </c>
      <c r="H66" s="9">
        <f t="shared" si="0"/>
        <v>3836.3999999999996</v>
      </c>
    </row>
    <row r="67" spans="1:15" x14ac:dyDescent="0.25">
      <c r="A67" s="48">
        <v>22</v>
      </c>
      <c r="B67" s="49"/>
      <c r="C67" s="9">
        <f t="shared" si="2"/>
        <v>703.33999999999992</v>
      </c>
      <c r="D67" s="9">
        <f t="shared" si="2"/>
        <v>1406.6799999999998</v>
      </c>
      <c r="E67" s="9">
        <f t="shared" si="2"/>
        <v>2110.02</v>
      </c>
      <c r="F67" s="9">
        <f t="shared" si="2"/>
        <v>2813.3599999999997</v>
      </c>
      <c r="G67" s="9">
        <f t="shared" si="2"/>
        <v>3516.7</v>
      </c>
      <c r="H67" s="9">
        <f t="shared" si="2"/>
        <v>4220.04</v>
      </c>
    </row>
    <row r="68" spans="1:15" x14ac:dyDescent="0.25">
      <c r="A68" s="48">
        <v>24</v>
      </c>
      <c r="B68" s="49"/>
      <c r="C68" s="9">
        <f t="shared" si="2"/>
        <v>767.28</v>
      </c>
      <c r="D68" s="9">
        <f t="shared" si="2"/>
        <v>1534.56</v>
      </c>
      <c r="E68" s="9">
        <f t="shared" si="2"/>
        <v>2301.84</v>
      </c>
      <c r="F68" s="9">
        <f t="shared" si="2"/>
        <v>3069.12</v>
      </c>
      <c r="G68" s="9">
        <f t="shared" si="2"/>
        <v>3836.3999999999996</v>
      </c>
      <c r="H68" s="9">
        <f t="shared" si="2"/>
        <v>4603.68</v>
      </c>
      <c r="K68" s="41" t="s">
        <v>61</v>
      </c>
      <c r="L68" s="41"/>
      <c r="M68" s="41"/>
      <c r="N68" s="41"/>
      <c r="O68" s="41"/>
    </row>
    <row r="69" spans="1:15" x14ac:dyDescent="0.25">
      <c r="A69" s="48">
        <v>28</v>
      </c>
      <c r="B69" s="49"/>
      <c r="C69" s="9">
        <f t="shared" si="2"/>
        <v>895.16</v>
      </c>
      <c r="D69" s="9">
        <f t="shared" si="2"/>
        <v>1790.32</v>
      </c>
      <c r="E69" s="9">
        <f t="shared" si="2"/>
        <v>2685.48</v>
      </c>
      <c r="F69" s="9">
        <f t="shared" si="2"/>
        <v>3580.64</v>
      </c>
      <c r="G69" s="9">
        <f t="shared" si="2"/>
        <v>4475.8</v>
      </c>
      <c r="H69" s="9">
        <f t="shared" si="2"/>
        <v>5370.96</v>
      </c>
      <c r="K69" s="1" t="s">
        <v>44</v>
      </c>
      <c r="L69" s="4">
        <v>70</v>
      </c>
      <c r="M69" s="5">
        <f>L69*$L$22</f>
        <v>1399.3</v>
      </c>
      <c r="N69" s="42" t="s">
        <v>62</v>
      </c>
      <c r="O69" s="43"/>
    </row>
    <row r="70" spans="1:15" x14ac:dyDescent="0.25">
      <c r="A70" s="48">
        <v>32</v>
      </c>
      <c r="B70" s="49"/>
      <c r="C70" s="9">
        <f t="shared" si="2"/>
        <v>1023.04</v>
      </c>
      <c r="D70" s="9">
        <f t="shared" si="2"/>
        <v>2046.08</v>
      </c>
      <c r="E70" s="9">
        <f t="shared" si="2"/>
        <v>3069.12</v>
      </c>
      <c r="F70" s="9">
        <f t="shared" si="2"/>
        <v>4092.16</v>
      </c>
      <c r="G70" s="9">
        <f t="shared" si="2"/>
        <v>5115.2</v>
      </c>
      <c r="H70" s="9">
        <f t="shared" si="2"/>
        <v>6138.24</v>
      </c>
      <c r="K70" s="3" t="s">
        <v>45</v>
      </c>
      <c r="L70" s="4">
        <v>35</v>
      </c>
      <c r="M70" s="5">
        <f>L70*$N$22</f>
        <v>1049.6499999999999</v>
      </c>
      <c r="N70" s="44"/>
      <c r="O70" s="45"/>
    </row>
    <row r="71" spans="1:15" x14ac:dyDescent="0.25">
      <c r="A71" s="48">
        <v>36</v>
      </c>
      <c r="B71" s="49"/>
      <c r="C71" s="9">
        <f t="shared" si="2"/>
        <v>1150.92</v>
      </c>
      <c r="D71" s="9">
        <f t="shared" si="2"/>
        <v>2301.84</v>
      </c>
      <c r="E71" s="9">
        <f t="shared" si="2"/>
        <v>3452.7599999999998</v>
      </c>
      <c r="F71" s="9">
        <f t="shared" si="2"/>
        <v>4603.68</v>
      </c>
      <c r="G71" s="9">
        <f t="shared" si="2"/>
        <v>5754.5999999999995</v>
      </c>
      <c r="H71" s="9">
        <f t="shared" si="2"/>
        <v>6905.5199999999995</v>
      </c>
      <c r="K71" s="1" t="s">
        <v>46</v>
      </c>
      <c r="L71" s="4">
        <v>20</v>
      </c>
      <c r="M71" s="5">
        <f>L71*$L$23</f>
        <v>799.80000000000007</v>
      </c>
      <c r="N71" s="46"/>
      <c r="O71" s="47"/>
    </row>
    <row r="72" spans="1:15" x14ac:dyDescent="0.25">
      <c r="A72" s="48">
        <v>40</v>
      </c>
      <c r="B72" s="49"/>
      <c r="C72" s="9">
        <f t="shared" si="2"/>
        <v>1278.8</v>
      </c>
      <c r="D72" s="9">
        <f t="shared" si="2"/>
        <v>2557.6</v>
      </c>
      <c r="E72" s="9">
        <f t="shared" si="2"/>
        <v>3836.3999999999996</v>
      </c>
      <c r="F72" s="9">
        <f t="shared" si="2"/>
        <v>5115.2</v>
      </c>
      <c r="G72" s="9">
        <f t="shared" si="2"/>
        <v>6394</v>
      </c>
      <c r="H72" s="9">
        <f t="shared" si="2"/>
        <v>7672.7999999999993</v>
      </c>
      <c r="K72" s="3" t="s">
        <v>47</v>
      </c>
      <c r="L72" s="4">
        <v>8</v>
      </c>
      <c r="M72" s="5">
        <f>L72*$N$23</f>
        <v>639.91999999999996</v>
      </c>
      <c r="N72" s="13"/>
      <c r="O72" s="13"/>
    </row>
    <row r="73" spans="1:15" x14ac:dyDescent="0.25">
      <c r="A73" s="48">
        <v>44</v>
      </c>
      <c r="B73" s="49"/>
      <c r="C73" s="9">
        <f t="shared" si="2"/>
        <v>1406.6799999999998</v>
      </c>
      <c r="D73" s="9">
        <f t="shared" si="2"/>
        <v>2813.3599999999997</v>
      </c>
      <c r="E73" s="9">
        <f t="shared" si="2"/>
        <v>4220.04</v>
      </c>
      <c r="F73" s="9">
        <f t="shared" si="2"/>
        <v>5626.7199999999993</v>
      </c>
      <c r="G73" s="9">
        <f t="shared" si="2"/>
        <v>7033.4</v>
      </c>
      <c r="H73" s="9">
        <f t="shared" si="2"/>
        <v>8440.08</v>
      </c>
      <c r="K73" s="1" t="s">
        <v>49</v>
      </c>
      <c r="L73" s="4">
        <f>4 * (L69+L71)</f>
        <v>360</v>
      </c>
      <c r="M73" s="5">
        <f>L73*$L$24</f>
        <v>2156.4</v>
      </c>
      <c r="N73" s="6" t="s">
        <v>14</v>
      </c>
      <c r="O73" s="5">
        <f>SUM(M69:M77)</f>
        <v>6696.6</v>
      </c>
    </row>
    <row r="74" spans="1:15" x14ac:dyDescent="0.25">
      <c r="A74" s="48">
        <v>48</v>
      </c>
      <c r="B74" s="49"/>
      <c r="C74" s="9">
        <f t="shared" si="2"/>
        <v>1534.56</v>
      </c>
      <c r="D74" s="9">
        <f t="shared" si="2"/>
        <v>3069.12</v>
      </c>
      <c r="E74" s="9">
        <f t="shared" si="2"/>
        <v>4603.68</v>
      </c>
      <c r="F74" s="9">
        <f t="shared" si="2"/>
        <v>6138.24</v>
      </c>
      <c r="G74" s="9">
        <f t="shared" si="2"/>
        <v>7672.7999999999993</v>
      </c>
      <c r="H74" s="9">
        <f t="shared" si="2"/>
        <v>9207.36</v>
      </c>
      <c r="K74" s="2" t="s">
        <v>50</v>
      </c>
      <c r="L74" s="4">
        <f>5*(L70+L72)</f>
        <v>215</v>
      </c>
      <c r="M74" s="5">
        <f>L74*$N$24</f>
        <v>427.85</v>
      </c>
      <c r="N74" s="6" t="s">
        <v>18</v>
      </c>
      <c r="O74" s="5">
        <f>O73*12</f>
        <v>80359.200000000012</v>
      </c>
    </row>
    <row r="75" spans="1:15" x14ac:dyDescent="0.25">
      <c r="K75" s="1" t="s">
        <v>51</v>
      </c>
      <c r="L75" s="4">
        <v>8</v>
      </c>
      <c r="M75" s="5">
        <f>L75*$L$29</f>
        <v>55.92</v>
      </c>
    </row>
    <row r="76" spans="1:15" x14ac:dyDescent="0.25">
      <c r="A76" s="52" t="s">
        <v>56</v>
      </c>
      <c r="B76" s="52"/>
      <c r="C76" s="52"/>
      <c r="D76" s="52"/>
      <c r="E76" s="52"/>
      <c r="F76" s="52"/>
      <c r="G76" s="52"/>
      <c r="H76" s="52"/>
      <c r="K76" s="2" t="s">
        <v>16</v>
      </c>
      <c r="L76" s="4">
        <v>12</v>
      </c>
      <c r="M76" s="5">
        <f>$L$29*L76</f>
        <v>83.88</v>
      </c>
    </row>
    <row r="77" spans="1:15" x14ac:dyDescent="0.25">
      <c r="A77" s="53" t="s">
        <v>22</v>
      </c>
      <c r="B77" s="53"/>
      <c r="C77" s="54" t="s">
        <v>19</v>
      </c>
      <c r="D77" s="54"/>
      <c r="E77" s="54"/>
      <c r="F77" s="54"/>
      <c r="G77" s="54"/>
      <c r="H77" s="54"/>
      <c r="K77" s="1" t="s">
        <v>15</v>
      </c>
      <c r="L77" s="4">
        <v>12</v>
      </c>
      <c r="M77" s="5">
        <f>$L$29*L77</f>
        <v>83.88</v>
      </c>
    </row>
    <row r="78" spans="1:15" x14ac:dyDescent="0.25">
      <c r="A78" s="50" t="s">
        <v>20</v>
      </c>
      <c r="B78" s="51"/>
      <c r="C78" s="7">
        <v>1</v>
      </c>
      <c r="D78" s="7">
        <v>2</v>
      </c>
      <c r="E78" s="8">
        <v>3</v>
      </c>
      <c r="F78" s="8">
        <v>4</v>
      </c>
      <c r="G78" s="8">
        <v>5</v>
      </c>
      <c r="H78" s="8">
        <v>6</v>
      </c>
    </row>
    <row r="79" spans="1:15" x14ac:dyDescent="0.25">
      <c r="A79" s="48">
        <v>1</v>
      </c>
      <c r="B79" s="49"/>
      <c r="C79" s="9">
        <f>$A79 * (C$78 * $L$22 + C$78 * 4 * $L$24)</f>
        <v>43.95</v>
      </c>
      <c r="D79" s="9">
        <f t="shared" ref="D79:H94" si="3">$A79 * (D$78 * $L$22 + D$78 * 4 * $L$24)</f>
        <v>87.9</v>
      </c>
      <c r="E79" s="9">
        <f t="shared" si="3"/>
        <v>131.85</v>
      </c>
      <c r="F79" s="9">
        <f t="shared" si="3"/>
        <v>175.8</v>
      </c>
      <c r="G79" s="9">
        <f t="shared" si="3"/>
        <v>219.75</v>
      </c>
      <c r="H79" s="9">
        <f t="shared" si="3"/>
        <v>263.7</v>
      </c>
    </row>
    <row r="80" spans="1:15" x14ac:dyDescent="0.25">
      <c r="A80" s="48">
        <v>2</v>
      </c>
      <c r="B80" s="49"/>
      <c r="C80" s="9">
        <f t="shared" ref="C80:H102" si="4">$A80 * (C$78 * $L$22 + C$78 * 4 * $L$24)</f>
        <v>87.9</v>
      </c>
      <c r="D80" s="9">
        <f t="shared" si="3"/>
        <v>175.8</v>
      </c>
      <c r="E80" s="9">
        <f t="shared" si="3"/>
        <v>263.7</v>
      </c>
      <c r="F80" s="9">
        <f t="shared" si="3"/>
        <v>351.6</v>
      </c>
      <c r="G80" s="9">
        <f t="shared" si="3"/>
        <v>439.5</v>
      </c>
      <c r="H80" s="9">
        <f t="shared" si="3"/>
        <v>527.4</v>
      </c>
    </row>
    <row r="81" spans="1:17" x14ac:dyDescent="0.25">
      <c r="A81" s="48">
        <v>3</v>
      </c>
      <c r="B81" s="49"/>
      <c r="C81" s="9">
        <f t="shared" si="4"/>
        <v>131.85000000000002</v>
      </c>
      <c r="D81" s="9">
        <f t="shared" si="3"/>
        <v>263.70000000000005</v>
      </c>
      <c r="E81" s="9">
        <f t="shared" si="3"/>
        <v>395.54999999999995</v>
      </c>
      <c r="F81" s="9">
        <f t="shared" si="3"/>
        <v>527.40000000000009</v>
      </c>
      <c r="G81" s="9">
        <f t="shared" si="3"/>
        <v>659.25</v>
      </c>
      <c r="H81" s="9">
        <f t="shared" si="3"/>
        <v>791.09999999999991</v>
      </c>
    </row>
    <row r="82" spans="1:17" x14ac:dyDescent="0.25">
      <c r="A82" s="48">
        <v>4</v>
      </c>
      <c r="B82" s="49"/>
      <c r="C82" s="9">
        <f t="shared" si="4"/>
        <v>175.8</v>
      </c>
      <c r="D82" s="9">
        <f t="shared" si="3"/>
        <v>351.6</v>
      </c>
      <c r="E82" s="9">
        <f t="shared" si="3"/>
        <v>527.4</v>
      </c>
      <c r="F82" s="9">
        <f t="shared" si="3"/>
        <v>703.2</v>
      </c>
      <c r="G82" s="9">
        <f t="shared" si="3"/>
        <v>879</v>
      </c>
      <c r="H82" s="9">
        <f t="shared" si="3"/>
        <v>1054.8</v>
      </c>
    </row>
    <row r="83" spans="1:17" x14ac:dyDescent="0.25">
      <c r="A83" s="48">
        <v>5</v>
      </c>
      <c r="B83" s="49"/>
      <c r="C83" s="9">
        <f t="shared" si="4"/>
        <v>219.75</v>
      </c>
      <c r="D83" s="9">
        <f t="shared" si="3"/>
        <v>439.5</v>
      </c>
      <c r="E83" s="9">
        <f t="shared" si="3"/>
        <v>659.25</v>
      </c>
      <c r="F83" s="9">
        <f t="shared" si="3"/>
        <v>879</v>
      </c>
      <c r="G83" s="9">
        <f t="shared" si="3"/>
        <v>1098.75</v>
      </c>
      <c r="H83" s="9">
        <f t="shared" si="3"/>
        <v>1318.5</v>
      </c>
    </row>
    <row r="84" spans="1:17" x14ac:dyDescent="0.25">
      <c r="A84" s="48">
        <v>6</v>
      </c>
      <c r="B84" s="49"/>
      <c r="C84" s="9">
        <f t="shared" si="4"/>
        <v>263.70000000000005</v>
      </c>
      <c r="D84" s="9">
        <f t="shared" si="3"/>
        <v>527.40000000000009</v>
      </c>
      <c r="E84" s="9">
        <f t="shared" si="3"/>
        <v>791.09999999999991</v>
      </c>
      <c r="F84" s="9">
        <f t="shared" si="3"/>
        <v>1054.8000000000002</v>
      </c>
      <c r="G84" s="9">
        <f t="shared" si="3"/>
        <v>1318.5</v>
      </c>
      <c r="H84" s="9">
        <f t="shared" si="3"/>
        <v>1582.1999999999998</v>
      </c>
    </row>
    <row r="85" spans="1:17" x14ac:dyDescent="0.25">
      <c r="A85" s="48">
        <v>7</v>
      </c>
      <c r="B85" s="49"/>
      <c r="C85" s="9">
        <f t="shared" si="4"/>
        <v>307.65000000000003</v>
      </c>
      <c r="D85" s="9">
        <f t="shared" si="3"/>
        <v>615.30000000000007</v>
      </c>
      <c r="E85" s="9">
        <f t="shared" si="3"/>
        <v>922.94999999999993</v>
      </c>
      <c r="F85" s="9">
        <f t="shared" si="3"/>
        <v>1230.6000000000001</v>
      </c>
      <c r="G85" s="9">
        <f t="shared" si="3"/>
        <v>1538.25</v>
      </c>
      <c r="H85" s="9">
        <f t="shared" si="3"/>
        <v>1845.8999999999999</v>
      </c>
    </row>
    <row r="86" spans="1:17" x14ac:dyDescent="0.25">
      <c r="A86" s="48">
        <v>8</v>
      </c>
      <c r="B86" s="49"/>
      <c r="C86" s="9">
        <f t="shared" si="4"/>
        <v>351.6</v>
      </c>
      <c r="D86" s="9">
        <f t="shared" si="3"/>
        <v>703.2</v>
      </c>
      <c r="E86" s="9">
        <f t="shared" si="3"/>
        <v>1054.8</v>
      </c>
      <c r="F86" s="9">
        <f t="shared" si="3"/>
        <v>1406.4</v>
      </c>
      <c r="G86" s="9">
        <f t="shared" si="3"/>
        <v>1758</v>
      </c>
      <c r="H86" s="9">
        <f t="shared" si="3"/>
        <v>2109.6</v>
      </c>
    </row>
    <row r="87" spans="1:17" x14ac:dyDescent="0.25">
      <c r="A87" s="48">
        <v>9</v>
      </c>
      <c r="B87" s="49"/>
      <c r="C87" s="9">
        <f t="shared" si="4"/>
        <v>395.55</v>
      </c>
      <c r="D87" s="9">
        <f t="shared" si="3"/>
        <v>791.1</v>
      </c>
      <c r="E87" s="9">
        <f t="shared" si="3"/>
        <v>1186.6499999999999</v>
      </c>
      <c r="F87" s="9">
        <f t="shared" si="3"/>
        <v>1582.2</v>
      </c>
      <c r="G87" s="9">
        <f t="shared" si="3"/>
        <v>1977.75</v>
      </c>
      <c r="H87" s="9">
        <f t="shared" si="3"/>
        <v>2373.2999999999997</v>
      </c>
    </row>
    <row r="88" spans="1:17" x14ac:dyDescent="0.25">
      <c r="A88" s="48">
        <v>10</v>
      </c>
      <c r="B88" s="49"/>
      <c r="C88" s="9">
        <f t="shared" si="4"/>
        <v>439.5</v>
      </c>
      <c r="D88" s="9">
        <f t="shared" si="3"/>
        <v>879</v>
      </c>
      <c r="E88" s="9">
        <f t="shared" si="3"/>
        <v>1318.5</v>
      </c>
      <c r="F88" s="9">
        <f t="shared" si="3"/>
        <v>1758</v>
      </c>
      <c r="G88" s="9">
        <f t="shared" si="3"/>
        <v>2197.5</v>
      </c>
      <c r="H88" s="9">
        <f t="shared" si="3"/>
        <v>2637</v>
      </c>
      <c r="J88" s="38" t="s">
        <v>95</v>
      </c>
      <c r="K88" s="39"/>
      <c r="L88" s="39"/>
      <c r="M88" s="39"/>
      <c r="N88" s="39"/>
      <c r="O88" s="39"/>
      <c r="P88" s="39"/>
      <c r="Q88" s="40"/>
    </row>
    <row r="89" spans="1:17" x14ac:dyDescent="0.25">
      <c r="A89" s="48">
        <v>11</v>
      </c>
      <c r="B89" s="49"/>
      <c r="C89" s="9">
        <f t="shared" si="4"/>
        <v>483.45000000000005</v>
      </c>
      <c r="D89" s="9">
        <f t="shared" si="3"/>
        <v>966.90000000000009</v>
      </c>
      <c r="E89" s="9">
        <f t="shared" si="3"/>
        <v>1450.35</v>
      </c>
      <c r="F89" s="9">
        <f t="shared" si="3"/>
        <v>1933.8000000000002</v>
      </c>
      <c r="G89" s="9">
        <f t="shared" si="3"/>
        <v>2417.25</v>
      </c>
      <c r="H89" s="9">
        <f t="shared" si="3"/>
        <v>2900.7</v>
      </c>
      <c r="J89" s="36" t="s">
        <v>22</v>
      </c>
      <c r="K89" s="37"/>
      <c r="L89" s="33" t="s">
        <v>19</v>
      </c>
      <c r="M89" s="34"/>
      <c r="N89" s="34"/>
      <c r="O89" s="34"/>
      <c r="P89" s="34"/>
      <c r="Q89" s="35"/>
    </row>
    <row r="90" spans="1:17" x14ac:dyDescent="0.25">
      <c r="A90" s="48">
        <v>12</v>
      </c>
      <c r="B90" s="49"/>
      <c r="C90" s="9">
        <f t="shared" si="4"/>
        <v>527.40000000000009</v>
      </c>
      <c r="D90" s="9">
        <f t="shared" si="3"/>
        <v>1054.8000000000002</v>
      </c>
      <c r="E90" s="9">
        <f t="shared" si="3"/>
        <v>1582.1999999999998</v>
      </c>
      <c r="F90" s="9">
        <f t="shared" si="3"/>
        <v>2109.6000000000004</v>
      </c>
      <c r="G90" s="9">
        <f t="shared" si="3"/>
        <v>2637</v>
      </c>
      <c r="H90" s="9">
        <f t="shared" si="3"/>
        <v>3164.3999999999996</v>
      </c>
      <c r="J90" s="50" t="s">
        <v>20</v>
      </c>
      <c r="K90" s="51"/>
      <c r="L90" s="7">
        <v>1</v>
      </c>
      <c r="M90" s="7">
        <v>2</v>
      </c>
      <c r="N90" s="8">
        <v>3</v>
      </c>
      <c r="O90" s="8">
        <v>4</v>
      </c>
      <c r="P90" s="8">
        <v>5</v>
      </c>
      <c r="Q90" s="8">
        <v>6</v>
      </c>
    </row>
    <row r="91" spans="1:17" x14ac:dyDescent="0.25">
      <c r="A91" s="48">
        <v>14</v>
      </c>
      <c r="B91" s="49"/>
      <c r="C91" s="9">
        <f t="shared" si="4"/>
        <v>615.30000000000007</v>
      </c>
      <c r="D91" s="9">
        <f t="shared" si="3"/>
        <v>1230.6000000000001</v>
      </c>
      <c r="E91" s="9">
        <f t="shared" si="3"/>
        <v>1845.8999999999999</v>
      </c>
      <c r="F91" s="9">
        <f t="shared" si="3"/>
        <v>2461.2000000000003</v>
      </c>
      <c r="G91" s="9">
        <f t="shared" si="3"/>
        <v>3076.5</v>
      </c>
      <c r="H91" s="9">
        <f t="shared" si="3"/>
        <v>3691.7999999999997</v>
      </c>
      <c r="J91" s="48">
        <v>1</v>
      </c>
      <c r="K91" s="49"/>
      <c r="L91" s="9">
        <f t="shared" ref="L91:L114" si="5">C51+C109</f>
        <v>65.94</v>
      </c>
      <c r="M91" s="9">
        <f t="shared" ref="M91:M114" si="6">D51+D109</f>
        <v>131.88</v>
      </c>
      <c r="N91" s="9">
        <f t="shared" ref="N91:N114" si="7">E51+E109</f>
        <v>197.82</v>
      </c>
      <c r="O91" s="9">
        <f t="shared" ref="O91:O114" si="8">F51+F109</f>
        <v>263.76</v>
      </c>
      <c r="P91" s="9">
        <f t="shared" ref="P91:P114" si="9">G51+G109</f>
        <v>329.7</v>
      </c>
      <c r="Q91" s="9">
        <f t="shared" ref="Q91:Q114" si="10">H51+H109</f>
        <v>395.64</v>
      </c>
    </row>
    <row r="92" spans="1:17" x14ac:dyDescent="0.25">
      <c r="A92" s="48">
        <v>16</v>
      </c>
      <c r="B92" s="49"/>
      <c r="C92" s="9">
        <f t="shared" si="4"/>
        <v>703.2</v>
      </c>
      <c r="D92" s="9">
        <f t="shared" si="3"/>
        <v>1406.4</v>
      </c>
      <c r="E92" s="9">
        <f t="shared" si="3"/>
        <v>2109.6</v>
      </c>
      <c r="F92" s="9">
        <f t="shared" si="3"/>
        <v>2812.8</v>
      </c>
      <c r="G92" s="9">
        <f t="shared" si="3"/>
        <v>3516</v>
      </c>
      <c r="H92" s="9">
        <f t="shared" si="3"/>
        <v>4219.2</v>
      </c>
      <c r="J92" s="48">
        <v>2</v>
      </c>
      <c r="K92" s="49"/>
      <c r="L92" s="9">
        <f t="shared" si="5"/>
        <v>131.88</v>
      </c>
      <c r="M92" s="9">
        <f t="shared" si="6"/>
        <v>263.76</v>
      </c>
      <c r="N92" s="9">
        <f t="shared" si="7"/>
        <v>395.64</v>
      </c>
      <c r="O92" s="9">
        <f t="shared" si="8"/>
        <v>527.52</v>
      </c>
      <c r="P92" s="9">
        <f t="shared" si="9"/>
        <v>659.4</v>
      </c>
      <c r="Q92" s="9">
        <f t="shared" si="10"/>
        <v>791.28</v>
      </c>
    </row>
    <row r="93" spans="1:17" x14ac:dyDescent="0.25">
      <c r="A93" s="48">
        <v>18</v>
      </c>
      <c r="B93" s="49"/>
      <c r="C93" s="9">
        <f t="shared" si="4"/>
        <v>791.1</v>
      </c>
      <c r="D93" s="9">
        <f t="shared" si="3"/>
        <v>1582.2</v>
      </c>
      <c r="E93" s="9">
        <f t="shared" si="3"/>
        <v>2373.2999999999997</v>
      </c>
      <c r="F93" s="9">
        <f t="shared" si="3"/>
        <v>3164.4</v>
      </c>
      <c r="G93" s="9">
        <f t="shared" si="3"/>
        <v>3955.5</v>
      </c>
      <c r="H93" s="9">
        <f t="shared" si="3"/>
        <v>4746.5999999999995</v>
      </c>
      <c r="J93" s="48">
        <v>3</v>
      </c>
      <c r="K93" s="49"/>
      <c r="L93" s="9">
        <f t="shared" si="5"/>
        <v>197.82</v>
      </c>
      <c r="M93" s="9">
        <f t="shared" si="6"/>
        <v>395.64</v>
      </c>
      <c r="N93" s="9">
        <f t="shared" si="7"/>
        <v>593.46</v>
      </c>
      <c r="O93" s="9">
        <f t="shared" si="8"/>
        <v>791.28</v>
      </c>
      <c r="P93" s="9">
        <f t="shared" si="9"/>
        <v>989.09999999999991</v>
      </c>
      <c r="Q93" s="9">
        <f t="shared" si="10"/>
        <v>1186.92</v>
      </c>
    </row>
    <row r="94" spans="1:17" x14ac:dyDescent="0.25">
      <c r="A94" s="48">
        <v>20</v>
      </c>
      <c r="B94" s="49"/>
      <c r="C94" s="9">
        <f t="shared" si="4"/>
        <v>879</v>
      </c>
      <c r="D94" s="9">
        <f t="shared" si="3"/>
        <v>1758</v>
      </c>
      <c r="E94" s="9">
        <f t="shared" si="3"/>
        <v>2637</v>
      </c>
      <c r="F94" s="9">
        <f t="shared" si="3"/>
        <v>3516</v>
      </c>
      <c r="G94" s="9">
        <f t="shared" si="3"/>
        <v>4395</v>
      </c>
      <c r="H94" s="9">
        <f t="shared" si="3"/>
        <v>5274</v>
      </c>
      <c r="J94" s="48">
        <v>4</v>
      </c>
      <c r="K94" s="49"/>
      <c r="L94" s="9">
        <f t="shared" si="5"/>
        <v>263.76</v>
      </c>
      <c r="M94" s="9">
        <f t="shared" si="6"/>
        <v>527.52</v>
      </c>
      <c r="N94" s="9">
        <f t="shared" si="7"/>
        <v>791.28</v>
      </c>
      <c r="O94" s="9">
        <f t="shared" si="8"/>
        <v>1055.04</v>
      </c>
      <c r="P94" s="9">
        <f t="shared" si="9"/>
        <v>1318.8</v>
      </c>
      <c r="Q94" s="9">
        <f t="shared" si="10"/>
        <v>1582.56</v>
      </c>
    </row>
    <row r="95" spans="1:17" x14ac:dyDescent="0.25">
      <c r="A95" s="48">
        <v>22</v>
      </c>
      <c r="B95" s="49"/>
      <c r="C95" s="9">
        <f t="shared" si="4"/>
        <v>966.90000000000009</v>
      </c>
      <c r="D95" s="9">
        <f t="shared" si="4"/>
        <v>1933.8000000000002</v>
      </c>
      <c r="E95" s="9">
        <f t="shared" si="4"/>
        <v>2900.7</v>
      </c>
      <c r="F95" s="9">
        <f t="shared" si="4"/>
        <v>3867.6000000000004</v>
      </c>
      <c r="G95" s="9">
        <f t="shared" si="4"/>
        <v>4834.5</v>
      </c>
      <c r="H95" s="9">
        <f t="shared" si="4"/>
        <v>5801.4</v>
      </c>
      <c r="J95" s="48">
        <v>5</v>
      </c>
      <c r="K95" s="49"/>
      <c r="L95" s="9">
        <f t="shared" si="5"/>
        <v>329.7</v>
      </c>
      <c r="M95" s="9">
        <f t="shared" si="6"/>
        <v>659.4</v>
      </c>
      <c r="N95" s="9">
        <f t="shared" si="7"/>
        <v>989.09999999999991</v>
      </c>
      <c r="O95" s="9">
        <f t="shared" si="8"/>
        <v>1318.8</v>
      </c>
      <c r="P95" s="9">
        <f t="shared" si="9"/>
        <v>1648.5</v>
      </c>
      <c r="Q95" s="9">
        <f t="shared" si="10"/>
        <v>1978.1999999999998</v>
      </c>
    </row>
    <row r="96" spans="1:17" x14ac:dyDescent="0.25">
      <c r="A96" s="48">
        <v>24</v>
      </c>
      <c r="B96" s="49"/>
      <c r="C96" s="9">
        <f t="shared" si="4"/>
        <v>1054.8000000000002</v>
      </c>
      <c r="D96" s="9">
        <f t="shared" si="4"/>
        <v>2109.6000000000004</v>
      </c>
      <c r="E96" s="9">
        <f t="shared" si="4"/>
        <v>3164.3999999999996</v>
      </c>
      <c r="F96" s="9">
        <f t="shared" si="4"/>
        <v>4219.2000000000007</v>
      </c>
      <c r="G96" s="9">
        <f t="shared" si="4"/>
        <v>5274</v>
      </c>
      <c r="H96" s="9">
        <f t="shared" si="4"/>
        <v>6328.7999999999993</v>
      </c>
      <c r="J96" s="48">
        <v>6</v>
      </c>
      <c r="K96" s="49"/>
      <c r="L96" s="9">
        <f t="shared" si="5"/>
        <v>395.64</v>
      </c>
      <c r="M96" s="9">
        <f t="shared" si="6"/>
        <v>791.28</v>
      </c>
      <c r="N96" s="9">
        <f t="shared" si="7"/>
        <v>1186.92</v>
      </c>
      <c r="O96" s="9">
        <f t="shared" si="8"/>
        <v>1582.56</v>
      </c>
      <c r="P96" s="9">
        <f t="shared" si="9"/>
        <v>1978.1999999999998</v>
      </c>
      <c r="Q96" s="9">
        <f t="shared" si="10"/>
        <v>2373.84</v>
      </c>
    </row>
    <row r="97" spans="1:17" x14ac:dyDescent="0.25">
      <c r="A97" s="48">
        <v>28</v>
      </c>
      <c r="B97" s="49"/>
      <c r="C97" s="9">
        <f t="shared" si="4"/>
        <v>1230.6000000000001</v>
      </c>
      <c r="D97" s="9">
        <f t="shared" si="4"/>
        <v>2461.2000000000003</v>
      </c>
      <c r="E97" s="9">
        <f t="shared" si="4"/>
        <v>3691.7999999999997</v>
      </c>
      <c r="F97" s="9">
        <f t="shared" si="4"/>
        <v>4922.4000000000005</v>
      </c>
      <c r="G97" s="9">
        <f t="shared" si="4"/>
        <v>6153</v>
      </c>
      <c r="H97" s="9">
        <f t="shared" si="4"/>
        <v>7383.5999999999995</v>
      </c>
      <c r="J97" s="48">
        <v>7</v>
      </c>
      <c r="K97" s="49"/>
      <c r="L97" s="9">
        <f t="shared" si="5"/>
        <v>461.58</v>
      </c>
      <c r="M97" s="9">
        <f t="shared" si="6"/>
        <v>923.16</v>
      </c>
      <c r="N97" s="9">
        <f t="shared" si="7"/>
        <v>1384.74</v>
      </c>
      <c r="O97" s="9">
        <f t="shared" si="8"/>
        <v>1846.32</v>
      </c>
      <c r="P97" s="9">
        <f t="shared" si="9"/>
        <v>2307.9</v>
      </c>
      <c r="Q97" s="9">
        <f t="shared" si="10"/>
        <v>2769.48</v>
      </c>
    </row>
    <row r="98" spans="1:17" x14ac:dyDescent="0.25">
      <c r="A98" s="48">
        <v>32</v>
      </c>
      <c r="B98" s="49"/>
      <c r="C98" s="9">
        <f t="shared" si="4"/>
        <v>1406.4</v>
      </c>
      <c r="D98" s="9">
        <f t="shared" si="4"/>
        <v>2812.8</v>
      </c>
      <c r="E98" s="9">
        <f t="shared" si="4"/>
        <v>4219.2</v>
      </c>
      <c r="F98" s="9">
        <f t="shared" si="4"/>
        <v>5625.6</v>
      </c>
      <c r="G98" s="9">
        <f t="shared" si="4"/>
        <v>7032</v>
      </c>
      <c r="H98" s="9">
        <f t="shared" si="4"/>
        <v>8438.4</v>
      </c>
      <c r="J98" s="48">
        <v>8</v>
      </c>
      <c r="K98" s="49"/>
      <c r="L98" s="9">
        <f t="shared" si="5"/>
        <v>527.52</v>
      </c>
      <c r="M98" s="9">
        <f t="shared" si="6"/>
        <v>1055.04</v>
      </c>
      <c r="N98" s="9">
        <f t="shared" si="7"/>
        <v>1582.56</v>
      </c>
      <c r="O98" s="9">
        <f t="shared" si="8"/>
        <v>2110.08</v>
      </c>
      <c r="P98" s="9">
        <f t="shared" si="9"/>
        <v>2637.6</v>
      </c>
      <c r="Q98" s="9">
        <f t="shared" si="10"/>
        <v>3165.12</v>
      </c>
    </row>
    <row r="99" spans="1:17" x14ac:dyDescent="0.25">
      <c r="A99" s="48">
        <v>36</v>
      </c>
      <c r="B99" s="49"/>
      <c r="C99" s="9">
        <f t="shared" si="4"/>
        <v>1582.2</v>
      </c>
      <c r="D99" s="9">
        <f t="shared" si="4"/>
        <v>3164.4</v>
      </c>
      <c r="E99" s="9">
        <f t="shared" si="4"/>
        <v>4746.5999999999995</v>
      </c>
      <c r="F99" s="9">
        <f t="shared" si="4"/>
        <v>6328.8</v>
      </c>
      <c r="G99" s="9">
        <f t="shared" si="4"/>
        <v>7911</v>
      </c>
      <c r="H99" s="9">
        <f t="shared" si="4"/>
        <v>9493.1999999999989</v>
      </c>
      <c r="J99" s="48">
        <v>9</v>
      </c>
      <c r="K99" s="49"/>
      <c r="L99" s="9">
        <f t="shared" si="5"/>
        <v>593.46</v>
      </c>
      <c r="M99" s="9">
        <f t="shared" si="6"/>
        <v>1186.92</v>
      </c>
      <c r="N99" s="9">
        <f t="shared" si="7"/>
        <v>1780.3799999999999</v>
      </c>
      <c r="O99" s="9">
        <f t="shared" si="8"/>
        <v>2373.84</v>
      </c>
      <c r="P99" s="9">
        <f t="shared" si="9"/>
        <v>2967.2999999999997</v>
      </c>
      <c r="Q99" s="9">
        <f t="shared" si="10"/>
        <v>3560.7599999999998</v>
      </c>
    </row>
    <row r="100" spans="1:17" x14ac:dyDescent="0.25">
      <c r="A100" s="48">
        <v>40</v>
      </c>
      <c r="B100" s="49"/>
      <c r="C100" s="9">
        <f t="shared" si="4"/>
        <v>1758</v>
      </c>
      <c r="D100" s="9">
        <f t="shared" si="4"/>
        <v>3516</v>
      </c>
      <c r="E100" s="9">
        <f t="shared" si="4"/>
        <v>5274</v>
      </c>
      <c r="F100" s="9">
        <f t="shared" si="4"/>
        <v>7032</v>
      </c>
      <c r="G100" s="9">
        <f t="shared" si="4"/>
        <v>8790</v>
      </c>
      <c r="H100" s="9">
        <f t="shared" si="4"/>
        <v>10548</v>
      </c>
      <c r="J100" s="48">
        <v>10</v>
      </c>
      <c r="K100" s="49"/>
      <c r="L100" s="9">
        <f t="shared" si="5"/>
        <v>659.4</v>
      </c>
      <c r="M100" s="9">
        <f t="shared" si="6"/>
        <v>1318.8</v>
      </c>
      <c r="N100" s="9">
        <f t="shared" si="7"/>
        <v>1978.1999999999998</v>
      </c>
      <c r="O100" s="9">
        <f t="shared" si="8"/>
        <v>2637.6</v>
      </c>
      <c r="P100" s="9">
        <f t="shared" si="9"/>
        <v>3297</v>
      </c>
      <c r="Q100" s="9">
        <f t="shared" si="10"/>
        <v>3956.3999999999996</v>
      </c>
    </row>
    <row r="101" spans="1:17" x14ac:dyDescent="0.25">
      <c r="A101" s="48">
        <v>44</v>
      </c>
      <c r="B101" s="49"/>
      <c r="C101" s="9">
        <f t="shared" si="4"/>
        <v>1933.8000000000002</v>
      </c>
      <c r="D101" s="9">
        <f t="shared" si="4"/>
        <v>3867.6000000000004</v>
      </c>
      <c r="E101" s="9">
        <f t="shared" si="4"/>
        <v>5801.4</v>
      </c>
      <c r="F101" s="9">
        <f t="shared" si="4"/>
        <v>7735.2000000000007</v>
      </c>
      <c r="G101" s="9">
        <f t="shared" si="4"/>
        <v>9669</v>
      </c>
      <c r="H101" s="9">
        <f t="shared" si="4"/>
        <v>11602.8</v>
      </c>
      <c r="J101" s="48">
        <v>11</v>
      </c>
      <c r="K101" s="49"/>
      <c r="L101" s="9">
        <f t="shared" si="5"/>
        <v>725.33999999999992</v>
      </c>
      <c r="M101" s="9">
        <f t="shared" si="6"/>
        <v>1450.6799999999998</v>
      </c>
      <c r="N101" s="9">
        <f t="shared" si="7"/>
        <v>2176.02</v>
      </c>
      <c r="O101" s="9">
        <f t="shared" si="8"/>
        <v>2901.3599999999997</v>
      </c>
      <c r="P101" s="9">
        <f t="shared" si="9"/>
        <v>3626.7</v>
      </c>
      <c r="Q101" s="9">
        <f t="shared" si="10"/>
        <v>4352.04</v>
      </c>
    </row>
    <row r="102" spans="1:17" x14ac:dyDescent="0.25">
      <c r="A102" s="48">
        <v>48</v>
      </c>
      <c r="B102" s="49"/>
      <c r="C102" s="9">
        <f t="shared" si="4"/>
        <v>2109.6000000000004</v>
      </c>
      <c r="D102" s="9">
        <f t="shared" si="4"/>
        <v>4219.2000000000007</v>
      </c>
      <c r="E102" s="9">
        <f t="shared" si="4"/>
        <v>6328.7999999999993</v>
      </c>
      <c r="F102" s="9">
        <f t="shared" si="4"/>
        <v>8438.4000000000015</v>
      </c>
      <c r="G102" s="9">
        <f t="shared" si="4"/>
        <v>10548</v>
      </c>
      <c r="H102" s="9">
        <f t="shared" si="4"/>
        <v>12657.599999999999</v>
      </c>
      <c r="J102" s="48">
        <v>12</v>
      </c>
      <c r="K102" s="49"/>
      <c r="L102" s="9">
        <f t="shared" si="5"/>
        <v>791.28</v>
      </c>
      <c r="M102" s="9">
        <f t="shared" si="6"/>
        <v>1582.56</v>
      </c>
      <c r="N102" s="9">
        <f t="shared" si="7"/>
        <v>2373.84</v>
      </c>
      <c r="O102" s="9">
        <f t="shared" si="8"/>
        <v>3165.12</v>
      </c>
      <c r="P102" s="9">
        <f t="shared" si="9"/>
        <v>3956.3999999999996</v>
      </c>
      <c r="Q102" s="9">
        <f t="shared" si="10"/>
        <v>4747.68</v>
      </c>
    </row>
    <row r="103" spans="1:17" x14ac:dyDescent="0.25">
      <c r="J103" s="48">
        <v>14</v>
      </c>
      <c r="K103" s="49"/>
      <c r="L103" s="9">
        <f t="shared" si="5"/>
        <v>923.16</v>
      </c>
      <c r="M103" s="9">
        <f t="shared" si="6"/>
        <v>1846.32</v>
      </c>
      <c r="N103" s="9">
        <f t="shared" si="7"/>
        <v>2769.48</v>
      </c>
      <c r="O103" s="9">
        <f t="shared" si="8"/>
        <v>3692.64</v>
      </c>
      <c r="P103" s="9">
        <f t="shared" si="9"/>
        <v>4615.8</v>
      </c>
      <c r="Q103" s="9">
        <f t="shared" si="10"/>
        <v>5538.96</v>
      </c>
    </row>
    <row r="104" spans="1:17" x14ac:dyDescent="0.25">
      <c r="J104" s="48">
        <v>16</v>
      </c>
      <c r="K104" s="49"/>
      <c r="L104" s="9">
        <f t="shared" si="5"/>
        <v>1055.04</v>
      </c>
      <c r="M104" s="9">
        <f t="shared" si="6"/>
        <v>2110.08</v>
      </c>
      <c r="N104" s="9">
        <f t="shared" si="7"/>
        <v>3165.12</v>
      </c>
      <c r="O104" s="9">
        <f t="shared" si="8"/>
        <v>4220.16</v>
      </c>
      <c r="P104" s="9">
        <f t="shared" si="9"/>
        <v>5275.2</v>
      </c>
      <c r="Q104" s="9">
        <f t="shared" si="10"/>
        <v>6330.24</v>
      </c>
    </row>
    <row r="105" spans="1:17" x14ac:dyDescent="0.25">
      <c r="J105" s="48">
        <v>18</v>
      </c>
      <c r="K105" s="49"/>
      <c r="L105" s="9">
        <f t="shared" si="5"/>
        <v>1186.92</v>
      </c>
      <c r="M105" s="9">
        <f t="shared" si="6"/>
        <v>2373.84</v>
      </c>
      <c r="N105" s="9">
        <f t="shared" si="7"/>
        <v>3560.7599999999998</v>
      </c>
      <c r="O105" s="9">
        <f t="shared" si="8"/>
        <v>4747.68</v>
      </c>
      <c r="P105" s="9">
        <f t="shared" si="9"/>
        <v>5934.5999999999995</v>
      </c>
      <c r="Q105" s="9">
        <f t="shared" si="10"/>
        <v>7121.5199999999995</v>
      </c>
    </row>
    <row r="106" spans="1:17" x14ac:dyDescent="0.25">
      <c r="A106" s="52" t="s">
        <v>57</v>
      </c>
      <c r="B106" s="52"/>
      <c r="C106" s="52"/>
      <c r="D106" s="52"/>
      <c r="E106" s="52"/>
      <c r="F106" s="52"/>
      <c r="G106" s="52"/>
      <c r="H106" s="52"/>
      <c r="J106" s="48">
        <v>20</v>
      </c>
      <c r="K106" s="49"/>
      <c r="L106" s="9">
        <f t="shared" si="5"/>
        <v>1318.8</v>
      </c>
      <c r="M106" s="9">
        <f t="shared" si="6"/>
        <v>2637.6</v>
      </c>
      <c r="N106" s="9">
        <f t="shared" si="7"/>
        <v>3956.3999999999996</v>
      </c>
      <c r="O106" s="9">
        <f t="shared" si="8"/>
        <v>5275.2</v>
      </c>
      <c r="P106" s="9">
        <f t="shared" si="9"/>
        <v>6594</v>
      </c>
      <c r="Q106" s="9">
        <f t="shared" si="10"/>
        <v>7912.7999999999993</v>
      </c>
    </row>
    <row r="107" spans="1:17" x14ac:dyDescent="0.25">
      <c r="A107" s="53" t="s">
        <v>22</v>
      </c>
      <c r="B107" s="53"/>
      <c r="C107" s="54" t="s">
        <v>19</v>
      </c>
      <c r="D107" s="54"/>
      <c r="E107" s="54"/>
      <c r="F107" s="54"/>
      <c r="G107" s="54"/>
      <c r="H107" s="54"/>
      <c r="J107" s="48">
        <v>22</v>
      </c>
      <c r="K107" s="49"/>
      <c r="L107" s="9">
        <f t="shared" si="5"/>
        <v>1450.6799999999998</v>
      </c>
      <c r="M107" s="9">
        <f t="shared" si="6"/>
        <v>2901.3599999999997</v>
      </c>
      <c r="N107" s="9">
        <f t="shared" si="7"/>
        <v>4352.04</v>
      </c>
      <c r="O107" s="9">
        <f t="shared" si="8"/>
        <v>5802.7199999999993</v>
      </c>
      <c r="P107" s="9">
        <f t="shared" si="9"/>
        <v>7253.4</v>
      </c>
      <c r="Q107" s="9">
        <f t="shared" si="10"/>
        <v>8704.08</v>
      </c>
    </row>
    <row r="108" spans="1:17" x14ac:dyDescent="0.25">
      <c r="A108" s="50" t="s">
        <v>20</v>
      </c>
      <c r="B108" s="51"/>
      <c r="C108" s="7">
        <v>1</v>
      </c>
      <c r="D108" s="7">
        <v>2</v>
      </c>
      <c r="E108" s="8">
        <v>3</v>
      </c>
      <c r="F108" s="8">
        <v>4</v>
      </c>
      <c r="G108" s="8">
        <v>5</v>
      </c>
      <c r="H108" s="8">
        <v>6</v>
      </c>
      <c r="J108" s="48">
        <v>24</v>
      </c>
      <c r="K108" s="49"/>
      <c r="L108" s="9">
        <f t="shared" si="5"/>
        <v>1582.56</v>
      </c>
      <c r="M108" s="9">
        <f t="shared" si="6"/>
        <v>3165.12</v>
      </c>
      <c r="N108" s="9">
        <f t="shared" si="7"/>
        <v>4747.68</v>
      </c>
      <c r="O108" s="9">
        <f t="shared" si="8"/>
        <v>6330.24</v>
      </c>
      <c r="P108" s="9">
        <f t="shared" si="9"/>
        <v>7912.7999999999993</v>
      </c>
      <c r="Q108" s="9">
        <f t="shared" si="10"/>
        <v>9495.36</v>
      </c>
    </row>
    <row r="109" spans="1:17" x14ac:dyDescent="0.25">
      <c r="A109" s="48">
        <v>1</v>
      </c>
      <c r="B109" s="49"/>
      <c r="C109" s="9">
        <f>$A109 * (C$108 * $N$22 + C$108 * 2 * $N$24)</f>
        <v>33.97</v>
      </c>
      <c r="D109" s="9">
        <f t="shared" ref="D109:H124" si="11">$A109 * (D$108 * $N$22 + D$108 * 2 * $N$24)</f>
        <v>67.94</v>
      </c>
      <c r="E109" s="9">
        <f t="shared" si="11"/>
        <v>101.91</v>
      </c>
      <c r="F109" s="9">
        <f t="shared" si="11"/>
        <v>135.88</v>
      </c>
      <c r="G109" s="9">
        <f t="shared" si="11"/>
        <v>169.85</v>
      </c>
      <c r="H109" s="9">
        <f t="shared" si="11"/>
        <v>203.82</v>
      </c>
      <c r="J109" s="48">
        <v>28</v>
      </c>
      <c r="K109" s="49"/>
      <c r="L109" s="9">
        <f t="shared" si="5"/>
        <v>1846.32</v>
      </c>
      <c r="M109" s="9">
        <f t="shared" si="6"/>
        <v>3692.64</v>
      </c>
      <c r="N109" s="9">
        <f t="shared" si="7"/>
        <v>5538.96</v>
      </c>
      <c r="O109" s="9">
        <f t="shared" si="8"/>
        <v>7385.28</v>
      </c>
      <c r="P109" s="9">
        <f t="shared" si="9"/>
        <v>9231.6</v>
      </c>
      <c r="Q109" s="9">
        <f t="shared" si="10"/>
        <v>11077.92</v>
      </c>
    </row>
    <row r="110" spans="1:17" x14ac:dyDescent="0.25">
      <c r="A110" s="48">
        <v>2</v>
      </c>
      <c r="B110" s="49"/>
      <c r="C110" s="9">
        <f t="shared" ref="C110:H132" si="12">$A110 * (C$108 * $N$22 + C$108 * 2 * $N$24)</f>
        <v>67.94</v>
      </c>
      <c r="D110" s="9">
        <f t="shared" si="11"/>
        <v>135.88</v>
      </c>
      <c r="E110" s="9">
        <f t="shared" si="11"/>
        <v>203.82</v>
      </c>
      <c r="F110" s="9">
        <f t="shared" si="11"/>
        <v>271.76</v>
      </c>
      <c r="G110" s="9">
        <f t="shared" si="11"/>
        <v>339.7</v>
      </c>
      <c r="H110" s="9">
        <f t="shared" si="11"/>
        <v>407.64</v>
      </c>
      <c r="J110" s="48">
        <v>32</v>
      </c>
      <c r="K110" s="49"/>
      <c r="L110" s="9">
        <f t="shared" si="5"/>
        <v>2110.08</v>
      </c>
      <c r="M110" s="9">
        <f t="shared" si="6"/>
        <v>4220.16</v>
      </c>
      <c r="N110" s="9">
        <f t="shared" si="7"/>
        <v>6330.24</v>
      </c>
      <c r="O110" s="9">
        <f t="shared" si="8"/>
        <v>8440.32</v>
      </c>
      <c r="P110" s="9">
        <f t="shared" si="9"/>
        <v>10550.4</v>
      </c>
      <c r="Q110" s="9">
        <f t="shared" si="10"/>
        <v>12660.48</v>
      </c>
    </row>
    <row r="111" spans="1:17" x14ac:dyDescent="0.25">
      <c r="A111" s="48">
        <v>3</v>
      </c>
      <c r="B111" s="49"/>
      <c r="C111" s="9">
        <f t="shared" si="12"/>
        <v>101.91</v>
      </c>
      <c r="D111" s="9">
        <f t="shared" si="11"/>
        <v>203.82</v>
      </c>
      <c r="E111" s="9">
        <f t="shared" si="11"/>
        <v>305.73</v>
      </c>
      <c r="F111" s="9">
        <f t="shared" si="11"/>
        <v>407.64</v>
      </c>
      <c r="G111" s="9">
        <f t="shared" si="11"/>
        <v>509.54999999999995</v>
      </c>
      <c r="H111" s="9">
        <f t="shared" si="11"/>
        <v>611.46</v>
      </c>
      <c r="J111" s="48">
        <v>36</v>
      </c>
      <c r="K111" s="49"/>
      <c r="L111" s="9">
        <f t="shared" si="5"/>
        <v>2373.84</v>
      </c>
      <c r="M111" s="9">
        <f t="shared" si="6"/>
        <v>4747.68</v>
      </c>
      <c r="N111" s="9">
        <f t="shared" si="7"/>
        <v>7121.5199999999995</v>
      </c>
      <c r="O111" s="9">
        <f t="shared" si="8"/>
        <v>9495.36</v>
      </c>
      <c r="P111" s="9">
        <f t="shared" si="9"/>
        <v>11869.199999999999</v>
      </c>
      <c r="Q111" s="9">
        <f t="shared" si="10"/>
        <v>14243.039999999999</v>
      </c>
    </row>
    <row r="112" spans="1:17" x14ac:dyDescent="0.25">
      <c r="A112" s="48">
        <v>4</v>
      </c>
      <c r="B112" s="49"/>
      <c r="C112" s="9">
        <f t="shared" si="12"/>
        <v>135.88</v>
      </c>
      <c r="D112" s="9">
        <f t="shared" si="11"/>
        <v>271.76</v>
      </c>
      <c r="E112" s="9">
        <f t="shared" si="11"/>
        <v>407.64</v>
      </c>
      <c r="F112" s="9">
        <f t="shared" si="11"/>
        <v>543.52</v>
      </c>
      <c r="G112" s="9">
        <f t="shared" si="11"/>
        <v>679.4</v>
      </c>
      <c r="H112" s="9">
        <f t="shared" si="11"/>
        <v>815.28</v>
      </c>
      <c r="J112" s="48">
        <v>40</v>
      </c>
      <c r="K112" s="49"/>
      <c r="L112" s="9">
        <f t="shared" si="5"/>
        <v>2637.6</v>
      </c>
      <c r="M112" s="9">
        <f t="shared" si="6"/>
        <v>5275.2</v>
      </c>
      <c r="N112" s="9">
        <f t="shared" si="7"/>
        <v>7912.7999999999993</v>
      </c>
      <c r="O112" s="9">
        <f t="shared" si="8"/>
        <v>10550.4</v>
      </c>
      <c r="P112" s="9">
        <f t="shared" si="9"/>
        <v>13188</v>
      </c>
      <c r="Q112" s="9">
        <f t="shared" si="10"/>
        <v>15825.599999999999</v>
      </c>
    </row>
    <row r="113" spans="1:17" x14ac:dyDescent="0.25">
      <c r="A113" s="48">
        <v>5</v>
      </c>
      <c r="B113" s="49"/>
      <c r="C113" s="9">
        <f t="shared" si="12"/>
        <v>169.85</v>
      </c>
      <c r="D113" s="9">
        <f t="shared" si="11"/>
        <v>339.7</v>
      </c>
      <c r="E113" s="9">
        <f t="shared" si="11"/>
        <v>509.54999999999995</v>
      </c>
      <c r="F113" s="9">
        <f t="shared" si="11"/>
        <v>679.4</v>
      </c>
      <c r="G113" s="9">
        <f t="shared" si="11"/>
        <v>849.25</v>
      </c>
      <c r="H113" s="9">
        <f t="shared" si="11"/>
        <v>1019.0999999999999</v>
      </c>
      <c r="J113" s="48">
        <v>44</v>
      </c>
      <c r="K113" s="49"/>
      <c r="L113" s="9">
        <f t="shared" si="5"/>
        <v>2901.3599999999997</v>
      </c>
      <c r="M113" s="9">
        <f t="shared" si="6"/>
        <v>5802.7199999999993</v>
      </c>
      <c r="N113" s="9">
        <f t="shared" si="7"/>
        <v>8704.08</v>
      </c>
      <c r="O113" s="9">
        <f t="shared" si="8"/>
        <v>11605.439999999999</v>
      </c>
      <c r="P113" s="9">
        <f t="shared" si="9"/>
        <v>14506.8</v>
      </c>
      <c r="Q113" s="9">
        <f t="shared" si="10"/>
        <v>17408.16</v>
      </c>
    </row>
    <row r="114" spans="1:17" x14ac:dyDescent="0.25">
      <c r="A114" s="48">
        <v>6</v>
      </c>
      <c r="B114" s="49"/>
      <c r="C114" s="9">
        <f t="shared" si="12"/>
        <v>203.82</v>
      </c>
      <c r="D114" s="9">
        <f t="shared" si="11"/>
        <v>407.64</v>
      </c>
      <c r="E114" s="9">
        <f t="shared" si="11"/>
        <v>611.46</v>
      </c>
      <c r="F114" s="9">
        <f t="shared" si="11"/>
        <v>815.28</v>
      </c>
      <c r="G114" s="9">
        <f t="shared" si="11"/>
        <v>1019.0999999999999</v>
      </c>
      <c r="H114" s="9">
        <f t="shared" si="11"/>
        <v>1222.92</v>
      </c>
      <c r="J114" s="48">
        <v>48</v>
      </c>
      <c r="K114" s="49"/>
      <c r="L114" s="9">
        <f t="shared" si="5"/>
        <v>3165.12</v>
      </c>
      <c r="M114" s="9">
        <f t="shared" si="6"/>
        <v>6330.24</v>
      </c>
      <c r="N114" s="9">
        <f t="shared" si="7"/>
        <v>9495.36</v>
      </c>
      <c r="O114" s="9">
        <f t="shared" si="8"/>
        <v>12660.48</v>
      </c>
      <c r="P114" s="9">
        <f t="shared" si="9"/>
        <v>15825.599999999999</v>
      </c>
      <c r="Q114" s="9">
        <f t="shared" si="10"/>
        <v>18990.72</v>
      </c>
    </row>
    <row r="115" spans="1:17" x14ac:dyDescent="0.25">
      <c r="A115" s="48">
        <v>7</v>
      </c>
      <c r="B115" s="49"/>
      <c r="C115" s="9">
        <f t="shared" si="12"/>
        <v>237.79</v>
      </c>
      <c r="D115" s="9">
        <f t="shared" si="11"/>
        <v>475.58</v>
      </c>
      <c r="E115" s="9">
        <f t="shared" si="11"/>
        <v>713.37</v>
      </c>
      <c r="F115" s="9">
        <f t="shared" si="11"/>
        <v>951.16</v>
      </c>
      <c r="G115" s="9">
        <f t="shared" si="11"/>
        <v>1188.95</v>
      </c>
      <c r="H115" s="9">
        <f t="shared" si="11"/>
        <v>1426.74</v>
      </c>
    </row>
    <row r="116" spans="1:17" x14ac:dyDescent="0.25">
      <c r="A116" s="48">
        <v>8</v>
      </c>
      <c r="B116" s="49"/>
      <c r="C116" s="9">
        <f t="shared" si="12"/>
        <v>271.76</v>
      </c>
      <c r="D116" s="9">
        <f t="shared" si="11"/>
        <v>543.52</v>
      </c>
      <c r="E116" s="9">
        <f t="shared" si="11"/>
        <v>815.28</v>
      </c>
      <c r="F116" s="9">
        <f t="shared" si="11"/>
        <v>1087.04</v>
      </c>
      <c r="G116" s="9">
        <f t="shared" si="11"/>
        <v>1358.8</v>
      </c>
      <c r="H116" s="9">
        <f t="shared" si="11"/>
        <v>1630.56</v>
      </c>
      <c r="J116" s="38" t="s">
        <v>96</v>
      </c>
      <c r="K116" s="39"/>
      <c r="L116" s="39"/>
      <c r="M116" s="39"/>
      <c r="N116" s="39"/>
      <c r="O116" s="39"/>
      <c r="P116" s="39"/>
      <c r="Q116" s="40"/>
    </row>
    <row r="117" spans="1:17" x14ac:dyDescent="0.25">
      <c r="A117" s="48">
        <v>9</v>
      </c>
      <c r="B117" s="49"/>
      <c r="C117" s="9">
        <f t="shared" si="12"/>
        <v>305.73</v>
      </c>
      <c r="D117" s="9">
        <f t="shared" si="11"/>
        <v>611.46</v>
      </c>
      <c r="E117" s="9">
        <f t="shared" si="11"/>
        <v>917.18999999999994</v>
      </c>
      <c r="F117" s="9">
        <f t="shared" si="11"/>
        <v>1222.92</v>
      </c>
      <c r="G117" s="9">
        <f t="shared" si="11"/>
        <v>1528.6499999999999</v>
      </c>
      <c r="H117" s="9">
        <f t="shared" si="11"/>
        <v>1834.3799999999999</v>
      </c>
      <c r="J117" s="36" t="s">
        <v>22</v>
      </c>
      <c r="K117" s="37"/>
      <c r="L117" s="33" t="s">
        <v>19</v>
      </c>
      <c r="M117" s="34"/>
      <c r="N117" s="34"/>
      <c r="O117" s="34"/>
      <c r="P117" s="34"/>
      <c r="Q117" s="35"/>
    </row>
    <row r="118" spans="1:17" x14ac:dyDescent="0.25">
      <c r="A118" s="48">
        <v>10</v>
      </c>
      <c r="B118" s="49"/>
      <c r="C118" s="9">
        <f t="shared" si="12"/>
        <v>339.7</v>
      </c>
      <c r="D118" s="9">
        <f t="shared" si="11"/>
        <v>679.4</v>
      </c>
      <c r="E118" s="9">
        <f t="shared" si="11"/>
        <v>1019.0999999999999</v>
      </c>
      <c r="F118" s="9">
        <f t="shared" si="11"/>
        <v>1358.8</v>
      </c>
      <c r="G118" s="9">
        <f t="shared" si="11"/>
        <v>1698.5</v>
      </c>
      <c r="H118" s="9">
        <f t="shared" si="11"/>
        <v>2038.1999999999998</v>
      </c>
      <c r="J118" s="50" t="s">
        <v>20</v>
      </c>
      <c r="K118" s="51"/>
      <c r="L118" s="7">
        <v>1</v>
      </c>
      <c r="M118" s="7">
        <v>2</v>
      </c>
      <c r="N118" s="8">
        <v>3</v>
      </c>
      <c r="O118" s="8">
        <v>4</v>
      </c>
      <c r="P118" s="8">
        <v>5</v>
      </c>
      <c r="Q118" s="8">
        <v>6</v>
      </c>
    </row>
    <row r="119" spans="1:17" x14ac:dyDescent="0.25">
      <c r="A119" s="48">
        <v>11</v>
      </c>
      <c r="B119" s="49"/>
      <c r="C119" s="9">
        <f t="shared" si="12"/>
        <v>373.66999999999996</v>
      </c>
      <c r="D119" s="9">
        <f t="shared" si="11"/>
        <v>747.33999999999992</v>
      </c>
      <c r="E119" s="9">
        <f t="shared" si="11"/>
        <v>1121.01</v>
      </c>
      <c r="F119" s="9">
        <f t="shared" si="11"/>
        <v>1494.6799999999998</v>
      </c>
      <c r="G119" s="9">
        <f t="shared" si="11"/>
        <v>1868.35</v>
      </c>
      <c r="H119" s="9">
        <f t="shared" si="11"/>
        <v>2242.02</v>
      </c>
      <c r="J119" s="48">
        <v>1</v>
      </c>
      <c r="K119" s="49"/>
      <c r="L119" s="9">
        <f t="shared" ref="L119:L142" si="13">C79+C137</f>
        <v>81.900000000000006</v>
      </c>
      <c r="M119" s="9">
        <f t="shared" ref="M119:M142" si="14">D79+D137</f>
        <v>163.80000000000001</v>
      </c>
      <c r="N119" s="9">
        <f t="shared" ref="N119:N142" si="15">E79+E137</f>
        <v>245.7</v>
      </c>
      <c r="O119" s="9">
        <f t="shared" ref="O119:O142" si="16">F79+F137</f>
        <v>327.60000000000002</v>
      </c>
      <c r="P119" s="9">
        <f t="shared" ref="P119:P142" si="17">G79+G137</f>
        <v>409.5</v>
      </c>
      <c r="Q119" s="9">
        <f t="shared" ref="Q119:Q142" si="18">H79+H137</f>
        <v>491.4</v>
      </c>
    </row>
    <row r="120" spans="1:17" x14ac:dyDescent="0.25">
      <c r="A120" s="48">
        <v>12</v>
      </c>
      <c r="B120" s="49"/>
      <c r="C120" s="9">
        <f t="shared" si="12"/>
        <v>407.64</v>
      </c>
      <c r="D120" s="9">
        <f t="shared" si="11"/>
        <v>815.28</v>
      </c>
      <c r="E120" s="9">
        <f t="shared" si="11"/>
        <v>1222.92</v>
      </c>
      <c r="F120" s="9">
        <f t="shared" si="11"/>
        <v>1630.56</v>
      </c>
      <c r="G120" s="9">
        <f t="shared" si="11"/>
        <v>2038.1999999999998</v>
      </c>
      <c r="H120" s="9">
        <f t="shared" si="11"/>
        <v>2445.84</v>
      </c>
      <c r="J120" s="48">
        <v>2</v>
      </c>
      <c r="K120" s="49"/>
      <c r="L120" s="9">
        <f t="shared" si="13"/>
        <v>163.80000000000001</v>
      </c>
      <c r="M120" s="9">
        <f t="shared" si="14"/>
        <v>327.60000000000002</v>
      </c>
      <c r="N120" s="9">
        <f t="shared" si="15"/>
        <v>491.4</v>
      </c>
      <c r="O120" s="9">
        <f t="shared" si="16"/>
        <v>655.20000000000005</v>
      </c>
      <c r="P120" s="9">
        <f t="shared" si="17"/>
        <v>819</v>
      </c>
      <c r="Q120" s="9">
        <f t="shared" si="18"/>
        <v>982.8</v>
      </c>
    </row>
    <row r="121" spans="1:17" x14ac:dyDescent="0.25">
      <c r="A121" s="48">
        <v>14</v>
      </c>
      <c r="B121" s="49"/>
      <c r="C121" s="9">
        <f t="shared" si="12"/>
        <v>475.58</v>
      </c>
      <c r="D121" s="9">
        <f t="shared" si="11"/>
        <v>951.16</v>
      </c>
      <c r="E121" s="9">
        <f t="shared" si="11"/>
        <v>1426.74</v>
      </c>
      <c r="F121" s="9">
        <f t="shared" si="11"/>
        <v>1902.32</v>
      </c>
      <c r="G121" s="9">
        <f t="shared" si="11"/>
        <v>2377.9</v>
      </c>
      <c r="H121" s="9">
        <f t="shared" si="11"/>
        <v>2853.48</v>
      </c>
      <c r="J121" s="48">
        <v>3</v>
      </c>
      <c r="K121" s="49"/>
      <c r="L121" s="9">
        <f t="shared" si="13"/>
        <v>245.70000000000002</v>
      </c>
      <c r="M121" s="9">
        <f t="shared" si="14"/>
        <v>491.40000000000003</v>
      </c>
      <c r="N121" s="9">
        <f t="shared" si="15"/>
        <v>737.09999999999991</v>
      </c>
      <c r="O121" s="9">
        <f t="shared" si="16"/>
        <v>982.80000000000007</v>
      </c>
      <c r="P121" s="9">
        <f t="shared" si="17"/>
        <v>1228.5</v>
      </c>
      <c r="Q121" s="9">
        <f t="shared" si="18"/>
        <v>1474.1999999999998</v>
      </c>
    </row>
    <row r="122" spans="1:17" x14ac:dyDescent="0.25">
      <c r="A122" s="48">
        <v>16</v>
      </c>
      <c r="B122" s="49"/>
      <c r="C122" s="9">
        <f t="shared" si="12"/>
        <v>543.52</v>
      </c>
      <c r="D122" s="9">
        <f t="shared" si="11"/>
        <v>1087.04</v>
      </c>
      <c r="E122" s="9">
        <f t="shared" si="11"/>
        <v>1630.56</v>
      </c>
      <c r="F122" s="9">
        <f t="shared" si="11"/>
        <v>2174.08</v>
      </c>
      <c r="G122" s="9">
        <f t="shared" si="11"/>
        <v>2717.6</v>
      </c>
      <c r="H122" s="9">
        <f t="shared" si="11"/>
        <v>3261.12</v>
      </c>
      <c r="J122" s="48">
        <v>4</v>
      </c>
      <c r="K122" s="49"/>
      <c r="L122" s="9">
        <f t="shared" si="13"/>
        <v>327.60000000000002</v>
      </c>
      <c r="M122" s="9">
        <f t="shared" si="14"/>
        <v>655.20000000000005</v>
      </c>
      <c r="N122" s="9">
        <f t="shared" si="15"/>
        <v>982.8</v>
      </c>
      <c r="O122" s="9">
        <f t="shared" si="16"/>
        <v>1310.4000000000001</v>
      </c>
      <c r="P122" s="9">
        <f t="shared" si="17"/>
        <v>1638</v>
      </c>
      <c r="Q122" s="9">
        <f t="shared" si="18"/>
        <v>1965.6</v>
      </c>
    </row>
    <row r="123" spans="1:17" x14ac:dyDescent="0.25">
      <c r="A123" s="48">
        <v>18</v>
      </c>
      <c r="B123" s="49"/>
      <c r="C123" s="9">
        <f t="shared" si="12"/>
        <v>611.46</v>
      </c>
      <c r="D123" s="9">
        <f t="shared" si="11"/>
        <v>1222.92</v>
      </c>
      <c r="E123" s="9">
        <f t="shared" si="11"/>
        <v>1834.3799999999999</v>
      </c>
      <c r="F123" s="9">
        <f t="shared" si="11"/>
        <v>2445.84</v>
      </c>
      <c r="G123" s="9">
        <f t="shared" si="11"/>
        <v>3057.2999999999997</v>
      </c>
      <c r="H123" s="9">
        <f t="shared" si="11"/>
        <v>3668.7599999999998</v>
      </c>
      <c r="J123" s="48">
        <v>5</v>
      </c>
      <c r="K123" s="49"/>
      <c r="L123" s="9">
        <f t="shared" si="13"/>
        <v>409.5</v>
      </c>
      <c r="M123" s="9">
        <f t="shared" si="14"/>
        <v>819</v>
      </c>
      <c r="N123" s="9">
        <f t="shared" si="15"/>
        <v>1228.5</v>
      </c>
      <c r="O123" s="9">
        <f t="shared" si="16"/>
        <v>1638</v>
      </c>
      <c r="P123" s="9">
        <f t="shared" si="17"/>
        <v>2047.5</v>
      </c>
      <c r="Q123" s="9">
        <f t="shared" si="18"/>
        <v>2457</v>
      </c>
    </row>
    <row r="124" spans="1:17" x14ac:dyDescent="0.25">
      <c r="A124" s="48">
        <v>20</v>
      </c>
      <c r="B124" s="49"/>
      <c r="C124" s="9">
        <f t="shared" si="12"/>
        <v>679.4</v>
      </c>
      <c r="D124" s="9">
        <f t="shared" si="11"/>
        <v>1358.8</v>
      </c>
      <c r="E124" s="9">
        <f t="shared" si="11"/>
        <v>2038.1999999999998</v>
      </c>
      <c r="F124" s="9">
        <f t="shared" si="11"/>
        <v>2717.6</v>
      </c>
      <c r="G124" s="9">
        <f t="shared" si="11"/>
        <v>3397</v>
      </c>
      <c r="H124" s="9">
        <f t="shared" si="11"/>
        <v>4076.3999999999996</v>
      </c>
      <c r="J124" s="48">
        <v>6</v>
      </c>
      <c r="K124" s="49"/>
      <c r="L124" s="9">
        <f t="shared" si="13"/>
        <v>491.40000000000003</v>
      </c>
      <c r="M124" s="9">
        <f t="shared" si="14"/>
        <v>982.80000000000007</v>
      </c>
      <c r="N124" s="9">
        <f t="shared" si="15"/>
        <v>1474.1999999999998</v>
      </c>
      <c r="O124" s="9">
        <f t="shared" si="16"/>
        <v>1965.6000000000001</v>
      </c>
      <c r="P124" s="9">
        <f t="shared" si="17"/>
        <v>2457</v>
      </c>
      <c r="Q124" s="9">
        <f t="shared" si="18"/>
        <v>2948.3999999999996</v>
      </c>
    </row>
    <row r="125" spans="1:17" x14ac:dyDescent="0.25">
      <c r="A125" s="48">
        <v>22</v>
      </c>
      <c r="B125" s="49"/>
      <c r="C125" s="9">
        <f t="shared" si="12"/>
        <v>747.33999999999992</v>
      </c>
      <c r="D125" s="9">
        <f t="shared" si="12"/>
        <v>1494.6799999999998</v>
      </c>
      <c r="E125" s="9">
        <f t="shared" si="12"/>
        <v>2242.02</v>
      </c>
      <c r="F125" s="9">
        <f t="shared" si="12"/>
        <v>2989.3599999999997</v>
      </c>
      <c r="G125" s="9">
        <f t="shared" si="12"/>
        <v>3736.7</v>
      </c>
      <c r="H125" s="9">
        <f t="shared" si="12"/>
        <v>4484.04</v>
      </c>
      <c r="J125" s="48">
        <v>7</v>
      </c>
      <c r="K125" s="49"/>
      <c r="L125" s="9">
        <f t="shared" si="13"/>
        <v>573.29999999999995</v>
      </c>
      <c r="M125" s="9">
        <f t="shared" si="14"/>
        <v>1146.5999999999999</v>
      </c>
      <c r="N125" s="9">
        <f t="shared" si="15"/>
        <v>1719.8999999999999</v>
      </c>
      <c r="O125" s="9">
        <f t="shared" si="16"/>
        <v>2293.1999999999998</v>
      </c>
      <c r="P125" s="9">
        <f t="shared" si="17"/>
        <v>2866.5</v>
      </c>
      <c r="Q125" s="9">
        <f t="shared" si="18"/>
        <v>3439.7999999999997</v>
      </c>
    </row>
    <row r="126" spans="1:17" x14ac:dyDescent="0.25">
      <c r="A126" s="48">
        <v>24</v>
      </c>
      <c r="B126" s="49"/>
      <c r="C126" s="9">
        <f t="shared" si="12"/>
        <v>815.28</v>
      </c>
      <c r="D126" s="9">
        <f t="shared" si="12"/>
        <v>1630.56</v>
      </c>
      <c r="E126" s="9">
        <f t="shared" si="12"/>
        <v>2445.84</v>
      </c>
      <c r="F126" s="9">
        <f t="shared" si="12"/>
        <v>3261.12</v>
      </c>
      <c r="G126" s="9">
        <f t="shared" si="12"/>
        <v>4076.3999999999996</v>
      </c>
      <c r="H126" s="9">
        <f t="shared" si="12"/>
        <v>4891.68</v>
      </c>
      <c r="J126" s="48">
        <v>8</v>
      </c>
      <c r="K126" s="49"/>
      <c r="L126" s="9">
        <f t="shared" si="13"/>
        <v>655.20000000000005</v>
      </c>
      <c r="M126" s="9">
        <f t="shared" si="14"/>
        <v>1310.4000000000001</v>
      </c>
      <c r="N126" s="9">
        <f t="shared" si="15"/>
        <v>1965.6</v>
      </c>
      <c r="O126" s="9">
        <f t="shared" si="16"/>
        <v>2620.8000000000002</v>
      </c>
      <c r="P126" s="9">
        <f t="shared" si="17"/>
        <v>3276</v>
      </c>
      <c r="Q126" s="9">
        <f t="shared" si="18"/>
        <v>3931.2</v>
      </c>
    </row>
    <row r="127" spans="1:17" x14ac:dyDescent="0.25">
      <c r="A127" s="48">
        <v>28</v>
      </c>
      <c r="B127" s="49"/>
      <c r="C127" s="9">
        <f t="shared" si="12"/>
        <v>951.16</v>
      </c>
      <c r="D127" s="9">
        <f t="shared" si="12"/>
        <v>1902.32</v>
      </c>
      <c r="E127" s="9">
        <f t="shared" si="12"/>
        <v>2853.48</v>
      </c>
      <c r="F127" s="9">
        <f t="shared" si="12"/>
        <v>3804.64</v>
      </c>
      <c r="G127" s="9">
        <f t="shared" si="12"/>
        <v>4755.8</v>
      </c>
      <c r="H127" s="9">
        <f t="shared" si="12"/>
        <v>5706.96</v>
      </c>
      <c r="J127" s="48">
        <v>9</v>
      </c>
      <c r="K127" s="49"/>
      <c r="L127" s="9">
        <f t="shared" si="13"/>
        <v>737.09999999999991</v>
      </c>
      <c r="M127" s="9">
        <f t="shared" si="14"/>
        <v>1474.1999999999998</v>
      </c>
      <c r="N127" s="9">
        <f t="shared" si="15"/>
        <v>2211.2999999999997</v>
      </c>
      <c r="O127" s="9">
        <f t="shared" si="16"/>
        <v>2948.3999999999996</v>
      </c>
      <c r="P127" s="9">
        <f t="shared" si="17"/>
        <v>3685.5</v>
      </c>
      <c r="Q127" s="9">
        <f t="shared" si="18"/>
        <v>4422.5999999999995</v>
      </c>
    </row>
    <row r="128" spans="1:17" x14ac:dyDescent="0.25">
      <c r="A128" s="48">
        <v>32</v>
      </c>
      <c r="B128" s="49"/>
      <c r="C128" s="9">
        <f t="shared" si="12"/>
        <v>1087.04</v>
      </c>
      <c r="D128" s="9">
        <f t="shared" si="12"/>
        <v>2174.08</v>
      </c>
      <c r="E128" s="9">
        <f t="shared" si="12"/>
        <v>3261.12</v>
      </c>
      <c r="F128" s="9">
        <f t="shared" si="12"/>
        <v>4348.16</v>
      </c>
      <c r="G128" s="9">
        <f t="shared" si="12"/>
        <v>5435.2</v>
      </c>
      <c r="H128" s="9">
        <f t="shared" si="12"/>
        <v>6522.24</v>
      </c>
      <c r="J128" s="48">
        <v>10</v>
      </c>
      <c r="K128" s="49"/>
      <c r="L128" s="9">
        <f t="shared" si="13"/>
        <v>819</v>
      </c>
      <c r="M128" s="9">
        <f t="shared" si="14"/>
        <v>1638</v>
      </c>
      <c r="N128" s="9">
        <f t="shared" si="15"/>
        <v>2457</v>
      </c>
      <c r="O128" s="9">
        <f t="shared" si="16"/>
        <v>3276</v>
      </c>
      <c r="P128" s="9">
        <f t="shared" si="17"/>
        <v>4095</v>
      </c>
      <c r="Q128" s="9">
        <f t="shared" si="18"/>
        <v>4914</v>
      </c>
    </row>
    <row r="129" spans="1:17" x14ac:dyDescent="0.25">
      <c r="A129" s="48">
        <v>36</v>
      </c>
      <c r="B129" s="49"/>
      <c r="C129" s="9">
        <f t="shared" si="12"/>
        <v>1222.92</v>
      </c>
      <c r="D129" s="9">
        <f t="shared" si="12"/>
        <v>2445.84</v>
      </c>
      <c r="E129" s="9">
        <f t="shared" si="12"/>
        <v>3668.7599999999998</v>
      </c>
      <c r="F129" s="9">
        <f t="shared" si="12"/>
        <v>4891.68</v>
      </c>
      <c r="G129" s="9">
        <f t="shared" si="12"/>
        <v>6114.5999999999995</v>
      </c>
      <c r="H129" s="9">
        <f t="shared" si="12"/>
        <v>7337.5199999999995</v>
      </c>
      <c r="J129" s="48">
        <v>11</v>
      </c>
      <c r="K129" s="49"/>
      <c r="L129" s="9">
        <f t="shared" si="13"/>
        <v>900.9</v>
      </c>
      <c r="M129" s="9">
        <f t="shared" si="14"/>
        <v>1801.8</v>
      </c>
      <c r="N129" s="9">
        <f t="shared" si="15"/>
        <v>2702.7</v>
      </c>
      <c r="O129" s="9">
        <f t="shared" si="16"/>
        <v>3603.6</v>
      </c>
      <c r="P129" s="9">
        <f t="shared" si="17"/>
        <v>4504.5</v>
      </c>
      <c r="Q129" s="9">
        <f t="shared" si="18"/>
        <v>5405.4</v>
      </c>
    </row>
    <row r="130" spans="1:17" x14ac:dyDescent="0.25">
      <c r="A130" s="48">
        <v>40</v>
      </c>
      <c r="B130" s="49"/>
      <c r="C130" s="9">
        <f t="shared" si="12"/>
        <v>1358.8</v>
      </c>
      <c r="D130" s="9">
        <f t="shared" si="12"/>
        <v>2717.6</v>
      </c>
      <c r="E130" s="9">
        <f t="shared" si="12"/>
        <v>4076.3999999999996</v>
      </c>
      <c r="F130" s="9">
        <f t="shared" si="12"/>
        <v>5435.2</v>
      </c>
      <c r="G130" s="9">
        <f t="shared" si="12"/>
        <v>6794</v>
      </c>
      <c r="H130" s="9">
        <f t="shared" si="12"/>
        <v>8152.7999999999993</v>
      </c>
      <c r="J130" s="48">
        <v>12</v>
      </c>
      <c r="K130" s="49"/>
      <c r="L130" s="9">
        <f t="shared" si="13"/>
        <v>982.80000000000007</v>
      </c>
      <c r="M130" s="9">
        <f t="shared" si="14"/>
        <v>1965.6000000000001</v>
      </c>
      <c r="N130" s="9">
        <f t="shared" si="15"/>
        <v>2948.3999999999996</v>
      </c>
      <c r="O130" s="9">
        <f t="shared" si="16"/>
        <v>3931.2000000000003</v>
      </c>
      <c r="P130" s="9">
        <f t="shared" si="17"/>
        <v>4914</v>
      </c>
      <c r="Q130" s="9">
        <f t="shared" si="18"/>
        <v>5896.7999999999993</v>
      </c>
    </row>
    <row r="131" spans="1:17" x14ac:dyDescent="0.25">
      <c r="A131" s="48">
        <v>44</v>
      </c>
      <c r="B131" s="49"/>
      <c r="C131" s="9">
        <f t="shared" si="12"/>
        <v>1494.6799999999998</v>
      </c>
      <c r="D131" s="9">
        <f t="shared" si="12"/>
        <v>2989.3599999999997</v>
      </c>
      <c r="E131" s="9">
        <f t="shared" si="12"/>
        <v>4484.04</v>
      </c>
      <c r="F131" s="9">
        <f t="shared" si="12"/>
        <v>5978.7199999999993</v>
      </c>
      <c r="G131" s="9">
        <f t="shared" si="12"/>
        <v>7473.4</v>
      </c>
      <c r="H131" s="9">
        <f t="shared" si="12"/>
        <v>8968.08</v>
      </c>
      <c r="J131" s="48">
        <v>14</v>
      </c>
      <c r="K131" s="49"/>
      <c r="L131" s="9">
        <f t="shared" si="13"/>
        <v>1146.5999999999999</v>
      </c>
      <c r="M131" s="9">
        <f t="shared" si="14"/>
        <v>2293.1999999999998</v>
      </c>
      <c r="N131" s="9">
        <f t="shared" si="15"/>
        <v>3439.7999999999997</v>
      </c>
      <c r="O131" s="9">
        <f t="shared" si="16"/>
        <v>4586.3999999999996</v>
      </c>
      <c r="P131" s="9">
        <f t="shared" si="17"/>
        <v>5733</v>
      </c>
      <c r="Q131" s="9">
        <f t="shared" si="18"/>
        <v>6879.5999999999995</v>
      </c>
    </row>
    <row r="132" spans="1:17" x14ac:dyDescent="0.25">
      <c r="A132" s="48">
        <v>48</v>
      </c>
      <c r="B132" s="49"/>
      <c r="C132" s="9">
        <f t="shared" si="12"/>
        <v>1630.56</v>
      </c>
      <c r="D132" s="9">
        <f t="shared" si="12"/>
        <v>3261.12</v>
      </c>
      <c r="E132" s="9">
        <f t="shared" si="12"/>
        <v>4891.68</v>
      </c>
      <c r="F132" s="9">
        <f t="shared" si="12"/>
        <v>6522.24</v>
      </c>
      <c r="G132" s="9">
        <f t="shared" si="12"/>
        <v>8152.7999999999993</v>
      </c>
      <c r="H132" s="9">
        <f t="shared" si="12"/>
        <v>9783.36</v>
      </c>
      <c r="J132" s="48">
        <v>16</v>
      </c>
      <c r="K132" s="49"/>
      <c r="L132" s="9">
        <f t="shared" si="13"/>
        <v>1310.4000000000001</v>
      </c>
      <c r="M132" s="9">
        <f t="shared" si="14"/>
        <v>2620.8000000000002</v>
      </c>
      <c r="N132" s="9">
        <f t="shared" si="15"/>
        <v>3931.2</v>
      </c>
      <c r="O132" s="9">
        <f t="shared" si="16"/>
        <v>5241.6000000000004</v>
      </c>
      <c r="P132" s="9">
        <f t="shared" si="17"/>
        <v>6552</v>
      </c>
      <c r="Q132" s="9">
        <f t="shared" si="18"/>
        <v>7862.4</v>
      </c>
    </row>
    <row r="133" spans="1:17" x14ac:dyDescent="0.25">
      <c r="J133" s="48">
        <v>18</v>
      </c>
      <c r="K133" s="49"/>
      <c r="L133" s="9">
        <f t="shared" si="13"/>
        <v>1474.1999999999998</v>
      </c>
      <c r="M133" s="9">
        <f t="shared" si="14"/>
        <v>2948.3999999999996</v>
      </c>
      <c r="N133" s="9">
        <f t="shared" si="15"/>
        <v>4422.5999999999995</v>
      </c>
      <c r="O133" s="9">
        <f t="shared" si="16"/>
        <v>5896.7999999999993</v>
      </c>
      <c r="P133" s="9">
        <f t="shared" si="17"/>
        <v>7371</v>
      </c>
      <c r="Q133" s="9">
        <f t="shared" si="18"/>
        <v>8845.1999999999989</v>
      </c>
    </row>
    <row r="134" spans="1:17" x14ac:dyDescent="0.25">
      <c r="A134" s="52" t="s">
        <v>58</v>
      </c>
      <c r="B134" s="52"/>
      <c r="C134" s="52"/>
      <c r="D134" s="52"/>
      <c r="E134" s="52"/>
      <c r="F134" s="52"/>
      <c r="G134" s="52"/>
      <c r="H134" s="52"/>
      <c r="J134" s="48">
        <v>20</v>
      </c>
      <c r="K134" s="49"/>
      <c r="L134" s="9">
        <f t="shared" si="13"/>
        <v>1638</v>
      </c>
      <c r="M134" s="9">
        <f t="shared" si="14"/>
        <v>3276</v>
      </c>
      <c r="N134" s="9">
        <f t="shared" si="15"/>
        <v>4914</v>
      </c>
      <c r="O134" s="9">
        <f t="shared" si="16"/>
        <v>6552</v>
      </c>
      <c r="P134" s="9">
        <f t="shared" si="17"/>
        <v>8190</v>
      </c>
      <c r="Q134" s="9">
        <f t="shared" si="18"/>
        <v>9828</v>
      </c>
    </row>
    <row r="135" spans="1:17" x14ac:dyDescent="0.25">
      <c r="A135" s="53" t="s">
        <v>22</v>
      </c>
      <c r="B135" s="53"/>
      <c r="C135" s="54" t="s">
        <v>19</v>
      </c>
      <c r="D135" s="54"/>
      <c r="E135" s="54"/>
      <c r="F135" s="54"/>
      <c r="G135" s="54"/>
      <c r="H135" s="54"/>
      <c r="J135" s="48">
        <v>22</v>
      </c>
      <c r="K135" s="49"/>
      <c r="L135" s="9">
        <f t="shared" si="13"/>
        <v>1801.8</v>
      </c>
      <c r="M135" s="9">
        <f t="shared" si="14"/>
        <v>3603.6</v>
      </c>
      <c r="N135" s="9">
        <f t="shared" si="15"/>
        <v>5405.4</v>
      </c>
      <c r="O135" s="9">
        <f t="shared" si="16"/>
        <v>7207.2</v>
      </c>
      <c r="P135" s="9">
        <f t="shared" si="17"/>
        <v>9009</v>
      </c>
      <c r="Q135" s="9">
        <f t="shared" si="18"/>
        <v>10810.8</v>
      </c>
    </row>
    <row r="136" spans="1:17" x14ac:dyDescent="0.25">
      <c r="A136" s="50" t="s">
        <v>20</v>
      </c>
      <c r="B136" s="51"/>
      <c r="C136" s="7">
        <v>1</v>
      </c>
      <c r="D136" s="7">
        <v>2</v>
      </c>
      <c r="E136" s="8">
        <v>3</v>
      </c>
      <c r="F136" s="8">
        <v>4</v>
      </c>
      <c r="G136" s="8">
        <v>5</v>
      </c>
      <c r="H136" s="8">
        <v>6</v>
      </c>
      <c r="J136" s="48">
        <v>24</v>
      </c>
      <c r="K136" s="49"/>
      <c r="L136" s="9">
        <f t="shared" si="13"/>
        <v>1965.6000000000001</v>
      </c>
      <c r="M136" s="9">
        <f t="shared" si="14"/>
        <v>3931.2000000000003</v>
      </c>
      <c r="N136" s="9">
        <f t="shared" si="15"/>
        <v>5896.7999999999993</v>
      </c>
      <c r="O136" s="9">
        <f t="shared" si="16"/>
        <v>7862.4000000000005</v>
      </c>
      <c r="P136" s="9">
        <f t="shared" si="17"/>
        <v>9828</v>
      </c>
      <c r="Q136" s="9">
        <f t="shared" si="18"/>
        <v>11793.599999999999</v>
      </c>
    </row>
    <row r="137" spans="1:17" x14ac:dyDescent="0.25">
      <c r="A137" s="48">
        <v>1</v>
      </c>
      <c r="B137" s="49"/>
      <c r="C137" s="9">
        <f>$A137 * (C$136 * $N$22 + C$136 * 4 * $N$24)</f>
        <v>37.949999999999996</v>
      </c>
      <c r="D137" s="9">
        <f t="shared" ref="D137:H152" si="19">$A137 * (D$136 * $N$22 + D$136 * 4 * $N$24)</f>
        <v>75.899999999999991</v>
      </c>
      <c r="E137" s="9">
        <f t="shared" si="19"/>
        <v>113.85</v>
      </c>
      <c r="F137" s="9">
        <f t="shared" si="19"/>
        <v>151.79999999999998</v>
      </c>
      <c r="G137" s="9">
        <f t="shared" si="19"/>
        <v>189.75</v>
      </c>
      <c r="H137" s="9">
        <f t="shared" si="19"/>
        <v>227.7</v>
      </c>
      <c r="J137" s="48">
        <v>28</v>
      </c>
      <c r="K137" s="49"/>
      <c r="L137" s="9">
        <f t="shared" si="13"/>
        <v>2293.1999999999998</v>
      </c>
      <c r="M137" s="9">
        <f t="shared" si="14"/>
        <v>4586.3999999999996</v>
      </c>
      <c r="N137" s="9">
        <f t="shared" si="15"/>
        <v>6879.5999999999995</v>
      </c>
      <c r="O137" s="9">
        <f t="shared" si="16"/>
        <v>9172.7999999999993</v>
      </c>
      <c r="P137" s="9">
        <f t="shared" si="17"/>
        <v>11466</v>
      </c>
      <c r="Q137" s="9">
        <f t="shared" si="18"/>
        <v>13759.199999999999</v>
      </c>
    </row>
    <row r="138" spans="1:17" x14ac:dyDescent="0.25">
      <c r="A138" s="48">
        <v>2</v>
      </c>
      <c r="B138" s="49"/>
      <c r="C138" s="9">
        <f t="shared" ref="C138:H160" si="20">$A138 * (C$136 * $N$22 + C$136 * 4 * $N$24)</f>
        <v>75.899999999999991</v>
      </c>
      <c r="D138" s="9">
        <f t="shared" si="19"/>
        <v>151.79999999999998</v>
      </c>
      <c r="E138" s="9">
        <f t="shared" si="19"/>
        <v>227.7</v>
      </c>
      <c r="F138" s="9">
        <f t="shared" si="19"/>
        <v>303.59999999999997</v>
      </c>
      <c r="G138" s="9">
        <f t="shared" si="19"/>
        <v>379.5</v>
      </c>
      <c r="H138" s="9">
        <f t="shared" si="19"/>
        <v>455.4</v>
      </c>
      <c r="J138" s="48">
        <v>32</v>
      </c>
      <c r="K138" s="49"/>
      <c r="L138" s="9">
        <f t="shared" si="13"/>
        <v>2620.8000000000002</v>
      </c>
      <c r="M138" s="9">
        <f t="shared" si="14"/>
        <v>5241.6000000000004</v>
      </c>
      <c r="N138" s="9">
        <f t="shared" si="15"/>
        <v>7862.4</v>
      </c>
      <c r="O138" s="9">
        <f t="shared" si="16"/>
        <v>10483.200000000001</v>
      </c>
      <c r="P138" s="9">
        <f t="shared" si="17"/>
        <v>13104</v>
      </c>
      <c r="Q138" s="9">
        <f t="shared" si="18"/>
        <v>15724.8</v>
      </c>
    </row>
    <row r="139" spans="1:17" x14ac:dyDescent="0.25">
      <c r="A139" s="48">
        <v>3</v>
      </c>
      <c r="B139" s="49"/>
      <c r="C139" s="9">
        <f t="shared" si="20"/>
        <v>113.85</v>
      </c>
      <c r="D139" s="9">
        <f t="shared" si="19"/>
        <v>227.7</v>
      </c>
      <c r="E139" s="9">
        <f t="shared" si="19"/>
        <v>341.54999999999995</v>
      </c>
      <c r="F139" s="9">
        <f t="shared" si="19"/>
        <v>455.4</v>
      </c>
      <c r="G139" s="9">
        <f t="shared" si="19"/>
        <v>569.25</v>
      </c>
      <c r="H139" s="9">
        <f t="shared" si="19"/>
        <v>683.09999999999991</v>
      </c>
      <c r="J139" s="48">
        <v>36</v>
      </c>
      <c r="K139" s="49"/>
      <c r="L139" s="9">
        <f t="shared" si="13"/>
        <v>2948.3999999999996</v>
      </c>
      <c r="M139" s="9">
        <f t="shared" si="14"/>
        <v>5896.7999999999993</v>
      </c>
      <c r="N139" s="9">
        <f t="shared" si="15"/>
        <v>8845.1999999999989</v>
      </c>
      <c r="O139" s="9">
        <f t="shared" si="16"/>
        <v>11793.599999999999</v>
      </c>
      <c r="P139" s="9">
        <f t="shared" si="17"/>
        <v>14742</v>
      </c>
      <c r="Q139" s="9">
        <f t="shared" si="18"/>
        <v>17690.399999999998</v>
      </c>
    </row>
    <row r="140" spans="1:17" x14ac:dyDescent="0.25">
      <c r="A140" s="48">
        <v>4</v>
      </c>
      <c r="B140" s="49"/>
      <c r="C140" s="9">
        <f t="shared" si="20"/>
        <v>151.79999999999998</v>
      </c>
      <c r="D140" s="9">
        <f t="shared" si="19"/>
        <v>303.59999999999997</v>
      </c>
      <c r="E140" s="9">
        <f t="shared" si="19"/>
        <v>455.4</v>
      </c>
      <c r="F140" s="9">
        <f t="shared" si="19"/>
        <v>607.19999999999993</v>
      </c>
      <c r="G140" s="9">
        <f t="shared" si="19"/>
        <v>759</v>
      </c>
      <c r="H140" s="9">
        <f t="shared" si="19"/>
        <v>910.8</v>
      </c>
      <c r="J140" s="48">
        <v>40</v>
      </c>
      <c r="K140" s="49"/>
      <c r="L140" s="9">
        <f t="shared" si="13"/>
        <v>3276</v>
      </c>
      <c r="M140" s="9">
        <f t="shared" si="14"/>
        <v>6552</v>
      </c>
      <c r="N140" s="9">
        <f t="shared" si="15"/>
        <v>9828</v>
      </c>
      <c r="O140" s="9">
        <f t="shared" si="16"/>
        <v>13104</v>
      </c>
      <c r="P140" s="9">
        <f t="shared" si="17"/>
        <v>16380</v>
      </c>
      <c r="Q140" s="9">
        <f t="shared" si="18"/>
        <v>19656</v>
      </c>
    </row>
    <row r="141" spans="1:17" x14ac:dyDescent="0.25">
      <c r="A141" s="48">
        <v>5</v>
      </c>
      <c r="B141" s="49"/>
      <c r="C141" s="9">
        <f t="shared" si="20"/>
        <v>189.74999999999997</v>
      </c>
      <c r="D141" s="9">
        <f t="shared" si="19"/>
        <v>379.49999999999994</v>
      </c>
      <c r="E141" s="9">
        <f t="shared" si="19"/>
        <v>569.25</v>
      </c>
      <c r="F141" s="9">
        <f t="shared" si="19"/>
        <v>758.99999999999989</v>
      </c>
      <c r="G141" s="9">
        <f t="shared" si="19"/>
        <v>948.75</v>
      </c>
      <c r="H141" s="9">
        <f t="shared" si="19"/>
        <v>1138.5</v>
      </c>
      <c r="J141" s="48">
        <v>44</v>
      </c>
      <c r="K141" s="49"/>
      <c r="L141" s="9">
        <f t="shared" si="13"/>
        <v>3603.6</v>
      </c>
      <c r="M141" s="9">
        <f t="shared" si="14"/>
        <v>7207.2</v>
      </c>
      <c r="N141" s="9">
        <f t="shared" si="15"/>
        <v>10810.8</v>
      </c>
      <c r="O141" s="9">
        <f t="shared" si="16"/>
        <v>14414.4</v>
      </c>
      <c r="P141" s="9">
        <f t="shared" si="17"/>
        <v>18018</v>
      </c>
      <c r="Q141" s="9">
        <f t="shared" si="18"/>
        <v>21621.599999999999</v>
      </c>
    </row>
    <row r="142" spans="1:17" x14ac:dyDescent="0.25">
      <c r="A142" s="48">
        <v>6</v>
      </c>
      <c r="B142" s="49"/>
      <c r="C142" s="9">
        <f t="shared" si="20"/>
        <v>227.7</v>
      </c>
      <c r="D142" s="9">
        <f t="shared" si="19"/>
        <v>455.4</v>
      </c>
      <c r="E142" s="9">
        <f t="shared" si="19"/>
        <v>683.09999999999991</v>
      </c>
      <c r="F142" s="9">
        <f t="shared" si="19"/>
        <v>910.8</v>
      </c>
      <c r="G142" s="9">
        <f t="shared" si="19"/>
        <v>1138.5</v>
      </c>
      <c r="H142" s="9">
        <f t="shared" si="19"/>
        <v>1366.1999999999998</v>
      </c>
      <c r="J142" s="48">
        <v>48</v>
      </c>
      <c r="K142" s="49"/>
      <c r="L142" s="9">
        <f t="shared" si="13"/>
        <v>3931.2000000000003</v>
      </c>
      <c r="M142" s="9">
        <f t="shared" si="14"/>
        <v>7862.4000000000005</v>
      </c>
      <c r="N142" s="9">
        <f t="shared" si="15"/>
        <v>11793.599999999999</v>
      </c>
      <c r="O142" s="9">
        <f t="shared" si="16"/>
        <v>15724.800000000001</v>
      </c>
      <c r="P142" s="9">
        <f t="shared" si="17"/>
        <v>19656</v>
      </c>
      <c r="Q142" s="9">
        <f t="shared" si="18"/>
        <v>23587.199999999997</v>
      </c>
    </row>
    <row r="143" spans="1:17" x14ac:dyDescent="0.25">
      <c r="A143" s="48">
        <v>7</v>
      </c>
      <c r="B143" s="49"/>
      <c r="C143" s="9">
        <f t="shared" si="20"/>
        <v>265.64999999999998</v>
      </c>
      <c r="D143" s="9">
        <f t="shared" si="19"/>
        <v>531.29999999999995</v>
      </c>
      <c r="E143" s="9">
        <f t="shared" si="19"/>
        <v>796.94999999999993</v>
      </c>
      <c r="F143" s="9">
        <f t="shared" si="19"/>
        <v>1062.5999999999999</v>
      </c>
      <c r="G143" s="9">
        <f t="shared" si="19"/>
        <v>1328.25</v>
      </c>
      <c r="H143" s="9">
        <f t="shared" si="19"/>
        <v>1593.8999999999999</v>
      </c>
    </row>
    <row r="144" spans="1:17" x14ac:dyDescent="0.25">
      <c r="A144" s="48">
        <v>8</v>
      </c>
      <c r="B144" s="49"/>
      <c r="C144" s="9">
        <f t="shared" si="20"/>
        <v>303.59999999999997</v>
      </c>
      <c r="D144" s="9">
        <f t="shared" si="19"/>
        <v>607.19999999999993</v>
      </c>
      <c r="E144" s="9">
        <f t="shared" si="19"/>
        <v>910.8</v>
      </c>
      <c r="F144" s="9">
        <f t="shared" si="19"/>
        <v>1214.3999999999999</v>
      </c>
      <c r="G144" s="9">
        <f t="shared" si="19"/>
        <v>1518</v>
      </c>
      <c r="H144" s="9">
        <f t="shared" si="19"/>
        <v>1821.6</v>
      </c>
    </row>
    <row r="145" spans="1:8" x14ac:dyDescent="0.25">
      <c r="A145" s="48">
        <v>9</v>
      </c>
      <c r="B145" s="49"/>
      <c r="C145" s="9">
        <f t="shared" si="20"/>
        <v>341.54999999999995</v>
      </c>
      <c r="D145" s="9">
        <f t="shared" si="19"/>
        <v>683.09999999999991</v>
      </c>
      <c r="E145" s="9">
        <f t="shared" si="19"/>
        <v>1024.6499999999999</v>
      </c>
      <c r="F145" s="9">
        <f t="shared" si="19"/>
        <v>1366.1999999999998</v>
      </c>
      <c r="G145" s="9">
        <f t="shared" si="19"/>
        <v>1707.75</v>
      </c>
      <c r="H145" s="9">
        <f t="shared" si="19"/>
        <v>2049.2999999999997</v>
      </c>
    </row>
    <row r="146" spans="1:8" x14ac:dyDescent="0.25">
      <c r="A146" s="48">
        <v>10</v>
      </c>
      <c r="B146" s="49"/>
      <c r="C146" s="9">
        <f t="shared" si="20"/>
        <v>379.49999999999994</v>
      </c>
      <c r="D146" s="9">
        <f t="shared" si="19"/>
        <v>758.99999999999989</v>
      </c>
      <c r="E146" s="9">
        <f t="shared" si="19"/>
        <v>1138.5</v>
      </c>
      <c r="F146" s="9">
        <f t="shared" si="19"/>
        <v>1517.9999999999998</v>
      </c>
      <c r="G146" s="9">
        <f t="shared" si="19"/>
        <v>1897.5</v>
      </c>
      <c r="H146" s="9">
        <f t="shared" si="19"/>
        <v>2277</v>
      </c>
    </row>
    <row r="147" spans="1:8" x14ac:dyDescent="0.25">
      <c r="A147" s="48">
        <v>11</v>
      </c>
      <c r="B147" s="49"/>
      <c r="C147" s="9">
        <f t="shared" si="20"/>
        <v>417.44999999999993</v>
      </c>
      <c r="D147" s="9">
        <f t="shared" si="19"/>
        <v>834.89999999999986</v>
      </c>
      <c r="E147" s="9">
        <f t="shared" si="19"/>
        <v>1252.3499999999999</v>
      </c>
      <c r="F147" s="9">
        <f t="shared" si="19"/>
        <v>1669.7999999999997</v>
      </c>
      <c r="G147" s="9">
        <f t="shared" si="19"/>
        <v>2087.25</v>
      </c>
      <c r="H147" s="9">
        <f t="shared" si="19"/>
        <v>2504.6999999999998</v>
      </c>
    </row>
    <row r="148" spans="1:8" x14ac:dyDescent="0.25">
      <c r="A148" s="48">
        <v>12</v>
      </c>
      <c r="B148" s="49"/>
      <c r="C148" s="9">
        <f t="shared" si="20"/>
        <v>455.4</v>
      </c>
      <c r="D148" s="9">
        <f t="shared" si="19"/>
        <v>910.8</v>
      </c>
      <c r="E148" s="9">
        <f t="shared" si="19"/>
        <v>1366.1999999999998</v>
      </c>
      <c r="F148" s="9">
        <f t="shared" si="19"/>
        <v>1821.6</v>
      </c>
      <c r="G148" s="9">
        <f t="shared" si="19"/>
        <v>2277</v>
      </c>
      <c r="H148" s="9">
        <f t="shared" si="19"/>
        <v>2732.3999999999996</v>
      </c>
    </row>
    <row r="149" spans="1:8" x14ac:dyDescent="0.25">
      <c r="A149" s="48">
        <v>14</v>
      </c>
      <c r="B149" s="49"/>
      <c r="C149" s="9">
        <f t="shared" si="20"/>
        <v>531.29999999999995</v>
      </c>
      <c r="D149" s="9">
        <f t="shared" si="19"/>
        <v>1062.5999999999999</v>
      </c>
      <c r="E149" s="9">
        <f t="shared" si="19"/>
        <v>1593.8999999999999</v>
      </c>
      <c r="F149" s="9">
        <f t="shared" si="19"/>
        <v>2125.1999999999998</v>
      </c>
      <c r="G149" s="9">
        <f t="shared" si="19"/>
        <v>2656.5</v>
      </c>
      <c r="H149" s="9">
        <f t="shared" si="19"/>
        <v>3187.7999999999997</v>
      </c>
    </row>
    <row r="150" spans="1:8" x14ac:dyDescent="0.25">
      <c r="A150" s="48">
        <v>16</v>
      </c>
      <c r="B150" s="49"/>
      <c r="C150" s="9">
        <f t="shared" si="20"/>
        <v>607.19999999999993</v>
      </c>
      <c r="D150" s="9">
        <f t="shared" si="19"/>
        <v>1214.3999999999999</v>
      </c>
      <c r="E150" s="9">
        <f t="shared" si="19"/>
        <v>1821.6</v>
      </c>
      <c r="F150" s="9">
        <f t="shared" si="19"/>
        <v>2428.7999999999997</v>
      </c>
      <c r="G150" s="9">
        <f t="shared" si="19"/>
        <v>3036</v>
      </c>
      <c r="H150" s="9">
        <f t="shared" si="19"/>
        <v>3643.2</v>
      </c>
    </row>
    <row r="151" spans="1:8" x14ac:dyDescent="0.25">
      <c r="A151" s="48">
        <v>18</v>
      </c>
      <c r="B151" s="49"/>
      <c r="C151" s="9">
        <f t="shared" si="20"/>
        <v>683.09999999999991</v>
      </c>
      <c r="D151" s="9">
        <f t="shared" si="19"/>
        <v>1366.1999999999998</v>
      </c>
      <c r="E151" s="9">
        <f t="shared" si="19"/>
        <v>2049.2999999999997</v>
      </c>
      <c r="F151" s="9">
        <f t="shared" si="19"/>
        <v>2732.3999999999996</v>
      </c>
      <c r="G151" s="9">
        <f t="shared" si="19"/>
        <v>3415.5</v>
      </c>
      <c r="H151" s="9">
        <f t="shared" si="19"/>
        <v>4098.5999999999995</v>
      </c>
    </row>
    <row r="152" spans="1:8" x14ac:dyDescent="0.25">
      <c r="A152" s="48">
        <v>20</v>
      </c>
      <c r="B152" s="49"/>
      <c r="C152" s="9">
        <f t="shared" si="20"/>
        <v>758.99999999999989</v>
      </c>
      <c r="D152" s="9">
        <f t="shared" si="19"/>
        <v>1517.9999999999998</v>
      </c>
      <c r="E152" s="9">
        <f t="shared" si="19"/>
        <v>2277</v>
      </c>
      <c r="F152" s="9">
        <f t="shared" si="19"/>
        <v>3035.9999999999995</v>
      </c>
      <c r="G152" s="9">
        <f t="shared" si="19"/>
        <v>3795</v>
      </c>
      <c r="H152" s="9">
        <f t="shared" si="19"/>
        <v>4554</v>
      </c>
    </row>
    <row r="153" spans="1:8" x14ac:dyDescent="0.25">
      <c r="A153" s="48">
        <v>22</v>
      </c>
      <c r="B153" s="49"/>
      <c r="C153" s="9">
        <f t="shared" si="20"/>
        <v>834.89999999999986</v>
      </c>
      <c r="D153" s="9">
        <f t="shared" si="20"/>
        <v>1669.7999999999997</v>
      </c>
      <c r="E153" s="9">
        <f t="shared" si="20"/>
        <v>2504.6999999999998</v>
      </c>
      <c r="F153" s="9">
        <f t="shared" si="20"/>
        <v>3339.5999999999995</v>
      </c>
      <c r="G153" s="9">
        <f t="shared" si="20"/>
        <v>4174.5</v>
      </c>
      <c r="H153" s="9">
        <f t="shared" si="20"/>
        <v>5009.3999999999996</v>
      </c>
    </row>
    <row r="154" spans="1:8" x14ac:dyDescent="0.25">
      <c r="A154" s="48">
        <v>24</v>
      </c>
      <c r="B154" s="49"/>
      <c r="C154" s="9">
        <f t="shared" si="20"/>
        <v>910.8</v>
      </c>
      <c r="D154" s="9">
        <f t="shared" si="20"/>
        <v>1821.6</v>
      </c>
      <c r="E154" s="9">
        <f t="shared" si="20"/>
        <v>2732.3999999999996</v>
      </c>
      <c r="F154" s="9">
        <f t="shared" si="20"/>
        <v>3643.2</v>
      </c>
      <c r="G154" s="9">
        <f t="shared" si="20"/>
        <v>4554</v>
      </c>
      <c r="H154" s="9">
        <f t="shared" si="20"/>
        <v>5464.7999999999993</v>
      </c>
    </row>
    <row r="155" spans="1:8" x14ac:dyDescent="0.25">
      <c r="A155" s="48">
        <v>28</v>
      </c>
      <c r="B155" s="49"/>
      <c r="C155" s="9">
        <f t="shared" si="20"/>
        <v>1062.5999999999999</v>
      </c>
      <c r="D155" s="9">
        <f t="shared" si="20"/>
        <v>2125.1999999999998</v>
      </c>
      <c r="E155" s="9">
        <f t="shared" si="20"/>
        <v>3187.7999999999997</v>
      </c>
      <c r="F155" s="9">
        <f t="shared" si="20"/>
        <v>4250.3999999999996</v>
      </c>
      <c r="G155" s="9">
        <f t="shared" si="20"/>
        <v>5313</v>
      </c>
      <c r="H155" s="9">
        <f t="shared" si="20"/>
        <v>6375.5999999999995</v>
      </c>
    </row>
    <row r="156" spans="1:8" x14ac:dyDescent="0.25">
      <c r="A156" s="48">
        <v>32</v>
      </c>
      <c r="B156" s="49"/>
      <c r="C156" s="9">
        <f t="shared" si="20"/>
        <v>1214.3999999999999</v>
      </c>
      <c r="D156" s="9">
        <f t="shared" si="20"/>
        <v>2428.7999999999997</v>
      </c>
      <c r="E156" s="9">
        <f t="shared" si="20"/>
        <v>3643.2</v>
      </c>
      <c r="F156" s="9">
        <f t="shared" si="20"/>
        <v>4857.5999999999995</v>
      </c>
      <c r="G156" s="9">
        <f t="shared" si="20"/>
        <v>6072</v>
      </c>
      <c r="H156" s="9">
        <f t="shared" si="20"/>
        <v>7286.4</v>
      </c>
    </row>
    <row r="157" spans="1:8" x14ac:dyDescent="0.25">
      <c r="A157" s="48">
        <v>36</v>
      </c>
      <c r="B157" s="49"/>
      <c r="C157" s="9">
        <f t="shared" si="20"/>
        <v>1366.1999999999998</v>
      </c>
      <c r="D157" s="9">
        <f t="shared" si="20"/>
        <v>2732.3999999999996</v>
      </c>
      <c r="E157" s="9">
        <f t="shared" si="20"/>
        <v>4098.5999999999995</v>
      </c>
      <c r="F157" s="9">
        <f t="shared" si="20"/>
        <v>5464.7999999999993</v>
      </c>
      <c r="G157" s="9">
        <f t="shared" si="20"/>
        <v>6831</v>
      </c>
      <c r="H157" s="9">
        <f t="shared" si="20"/>
        <v>8197.1999999999989</v>
      </c>
    </row>
    <row r="158" spans="1:8" x14ac:dyDescent="0.25">
      <c r="A158" s="48">
        <v>40</v>
      </c>
      <c r="B158" s="49"/>
      <c r="C158" s="9">
        <f t="shared" si="20"/>
        <v>1517.9999999999998</v>
      </c>
      <c r="D158" s="9">
        <f t="shared" si="20"/>
        <v>3035.9999999999995</v>
      </c>
      <c r="E158" s="9">
        <f t="shared" si="20"/>
        <v>4554</v>
      </c>
      <c r="F158" s="9">
        <f t="shared" si="20"/>
        <v>6071.9999999999991</v>
      </c>
      <c r="G158" s="9">
        <f t="shared" si="20"/>
        <v>7590</v>
      </c>
      <c r="H158" s="9">
        <f t="shared" si="20"/>
        <v>9108</v>
      </c>
    </row>
    <row r="159" spans="1:8" x14ac:dyDescent="0.25">
      <c r="A159" s="48">
        <v>44</v>
      </c>
      <c r="B159" s="49"/>
      <c r="C159" s="9">
        <f t="shared" si="20"/>
        <v>1669.7999999999997</v>
      </c>
      <c r="D159" s="9">
        <f t="shared" si="20"/>
        <v>3339.5999999999995</v>
      </c>
      <c r="E159" s="9">
        <f t="shared" si="20"/>
        <v>5009.3999999999996</v>
      </c>
      <c r="F159" s="9">
        <f t="shared" si="20"/>
        <v>6679.1999999999989</v>
      </c>
      <c r="G159" s="9">
        <f t="shared" si="20"/>
        <v>8349</v>
      </c>
      <c r="H159" s="9">
        <f t="shared" si="20"/>
        <v>10018.799999999999</v>
      </c>
    </row>
    <row r="160" spans="1:8" x14ac:dyDescent="0.25">
      <c r="A160" s="48">
        <v>48</v>
      </c>
      <c r="B160" s="49"/>
      <c r="C160" s="9">
        <f t="shared" si="20"/>
        <v>1821.6</v>
      </c>
      <c r="D160" s="9">
        <f t="shared" si="20"/>
        <v>3643.2</v>
      </c>
      <c r="E160" s="9">
        <f t="shared" si="20"/>
        <v>5464.7999999999993</v>
      </c>
      <c r="F160" s="9">
        <f t="shared" si="20"/>
        <v>7286.4</v>
      </c>
      <c r="G160" s="9">
        <f t="shared" si="20"/>
        <v>9108</v>
      </c>
      <c r="H160" s="9">
        <f t="shared" si="20"/>
        <v>10929.599999999999</v>
      </c>
    </row>
  </sheetData>
  <mergeCells count="202">
    <mergeCell ref="L22:M22"/>
    <mergeCell ref="N22:O22"/>
    <mergeCell ref="N27:O27"/>
    <mergeCell ref="L24:M24"/>
    <mergeCell ref="N24:O24"/>
    <mergeCell ref="L23:M23"/>
    <mergeCell ref="N23:O23"/>
    <mergeCell ref="K5:O17"/>
    <mergeCell ref="L2:M2"/>
    <mergeCell ref="N2:O2"/>
    <mergeCell ref="L3:M3"/>
    <mergeCell ref="N3:O3"/>
    <mergeCell ref="L26:M26"/>
    <mergeCell ref="N26:O26"/>
    <mergeCell ref="L21:M21"/>
    <mergeCell ref="N21:O21"/>
    <mergeCell ref="L25:M25"/>
    <mergeCell ref="N25:O25"/>
    <mergeCell ref="L4:M4"/>
    <mergeCell ref="N4:O4"/>
    <mergeCell ref="A48:H48"/>
    <mergeCell ref="A49:B49"/>
    <mergeCell ref="C49:H49"/>
    <mergeCell ref="L27:M27"/>
    <mergeCell ref="K33:O33"/>
    <mergeCell ref="K34:O34"/>
    <mergeCell ref="N46:O48"/>
    <mergeCell ref="N35:O37"/>
    <mergeCell ref="S23:V29"/>
    <mergeCell ref="L28:M28"/>
    <mergeCell ref="N28:O28"/>
    <mergeCell ref="A62:B62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N57:O59"/>
    <mergeCell ref="L29:O29"/>
    <mergeCell ref="K45:O45"/>
    <mergeCell ref="K56:O56"/>
    <mergeCell ref="J114:K114"/>
    <mergeCell ref="J104:K104"/>
    <mergeCell ref="J105:K105"/>
    <mergeCell ref="J106:K106"/>
    <mergeCell ref="J110:K110"/>
    <mergeCell ref="J111:K111"/>
    <mergeCell ref="J112:K112"/>
    <mergeCell ref="J113:K113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6:H76"/>
    <mergeCell ref="A77:B77"/>
    <mergeCell ref="C77:H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6:H106"/>
    <mergeCell ref="A107:B107"/>
    <mergeCell ref="C107:H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4:H134"/>
    <mergeCell ref="A135:B135"/>
    <mergeCell ref="C135:H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55:B155"/>
    <mergeCell ref="A156:B156"/>
    <mergeCell ref="A157:B157"/>
    <mergeCell ref="A158:B158"/>
    <mergeCell ref="A159:B159"/>
    <mergeCell ref="A160:B160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J128:K128"/>
    <mergeCell ref="J129:K129"/>
    <mergeCell ref="J130:K130"/>
    <mergeCell ref="J108:K108"/>
    <mergeCell ref="J109:K109"/>
    <mergeCell ref="J116:Q116"/>
    <mergeCell ref="J117:K117"/>
    <mergeCell ref="L117:Q117"/>
    <mergeCell ref="J118:K118"/>
    <mergeCell ref="J119:K119"/>
    <mergeCell ref="J120:K120"/>
    <mergeCell ref="J121:K121"/>
    <mergeCell ref="J140:K140"/>
    <mergeCell ref="J141:K141"/>
    <mergeCell ref="J142:K142"/>
    <mergeCell ref="J107:K107"/>
    <mergeCell ref="J103:K103"/>
    <mergeCell ref="J102:K102"/>
    <mergeCell ref="J101:K101"/>
    <mergeCell ref="J100:K100"/>
    <mergeCell ref="J99:K99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22:K122"/>
    <mergeCell ref="J123:K123"/>
    <mergeCell ref="J124:K124"/>
    <mergeCell ref="J125:K125"/>
    <mergeCell ref="J126:K126"/>
    <mergeCell ref="J127:K127"/>
    <mergeCell ref="L89:Q89"/>
    <mergeCell ref="J89:K89"/>
    <mergeCell ref="J88:Q88"/>
    <mergeCell ref="K68:O68"/>
    <mergeCell ref="N69:O71"/>
    <mergeCell ref="J98:K98"/>
    <mergeCell ref="J97:K97"/>
    <mergeCell ref="J96:K96"/>
    <mergeCell ref="J95:K95"/>
    <mergeCell ref="J94:K94"/>
    <mergeCell ref="J93:K93"/>
    <mergeCell ref="J92:K92"/>
    <mergeCell ref="J91:K91"/>
    <mergeCell ref="J90:K9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0"/>
  <sheetViews>
    <sheetView workbookViewId="0">
      <selection activeCell="C6" sqref="C6:D6"/>
    </sheetView>
  </sheetViews>
  <sheetFormatPr baseColWidth="10" defaultRowHeight="15" x14ac:dyDescent="0.25"/>
  <cols>
    <col min="2" max="2" width="41.5703125" customWidth="1"/>
    <col min="7" max="7" width="14.7109375" customWidth="1"/>
    <col min="14" max="14" width="18.42578125" customWidth="1"/>
    <col min="16" max="16" width="12.28515625" customWidth="1"/>
    <col min="19" max="19" width="12.28515625" customWidth="1"/>
    <col min="22" max="22" width="12.28515625" customWidth="1"/>
  </cols>
  <sheetData>
    <row r="2" spans="2:14" x14ac:dyDescent="0.25">
      <c r="C2" s="80" t="s">
        <v>0</v>
      </c>
      <c r="D2" s="81"/>
      <c r="E2" s="82" t="s">
        <v>1</v>
      </c>
      <c r="F2" s="83"/>
      <c r="G2" s="91" t="s">
        <v>23</v>
      </c>
      <c r="H2" s="92"/>
      <c r="J2" s="65" t="s">
        <v>30</v>
      </c>
      <c r="K2" s="66"/>
      <c r="L2" s="66"/>
      <c r="M2" s="66"/>
      <c r="N2" s="67"/>
    </row>
    <row r="3" spans="2:14" x14ac:dyDescent="0.25">
      <c r="B3" s="2" t="s">
        <v>6</v>
      </c>
      <c r="C3" s="88">
        <v>0</v>
      </c>
      <c r="D3" s="89"/>
      <c r="E3" s="89"/>
      <c r="F3" s="89"/>
      <c r="G3" s="89"/>
      <c r="H3" s="90"/>
      <c r="J3" s="68"/>
      <c r="K3" s="69"/>
      <c r="L3" s="69"/>
      <c r="M3" s="69"/>
      <c r="N3" s="70"/>
    </row>
    <row r="4" spans="2:14" x14ac:dyDescent="0.25">
      <c r="B4" s="2" t="s">
        <v>3</v>
      </c>
      <c r="C4" s="62">
        <v>0</v>
      </c>
      <c r="D4" s="63"/>
      <c r="E4" s="62">
        <v>9.99</v>
      </c>
      <c r="F4" s="63"/>
      <c r="G4" s="84">
        <v>14.99</v>
      </c>
      <c r="H4" s="85"/>
      <c r="J4" s="68"/>
      <c r="K4" s="69"/>
      <c r="L4" s="69"/>
      <c r="M4" s="69"/>
      <c r="N4" s="70"/>
    </row>
    <row r="5" spans="2:14" x14ac:dyDescent="0.25">
      <c r="B5" s="2" t="s">
        <v>24</v>
      </c>
      <c r="C5" s="64">
        <v>0.99</v>
      </c>
      <c r="D5" s="64"/>
      <c r="E5" s="64">
        <v>0</v>
      </c>
      <c r="F5" s="64"/>
      <c r="G5" s="86">
        <v>0</v>
      </c>
      <c r="H5" s="87"/>
      <c r="J5" s="68"/>
      <c r="K5" s="69"/>
      <c r="L5" s="69"/>
      <c r="M5" s="69"/>
      <c r="N5" s="70"/>
    </row>
    <row r="6" spans="2:14" x14ac:dyDescent="0.25">
      <c r="B6" s="2" t="s">
        <v>25</v>
      </c>
      <c r="C6" s="78" t="s">
        <v>28</v>
      </c>
      <c r="D6" s="79"/>
      <c r="E6" s="78" t="s">
        <v>32</v>
      </c>
      <c r="F6" s="79"/>
      <c r="G6" s="33" t="s">
        <v>29</v>
      </c>
      <c r="H6" s="35"/>
      <c r="J6" s="68"/>
      <c r="K6" s="69"/>
      <c r="L6" s="69"/>
      <c r="M6" s="69"/>
      <c r="N6" s="70"/>
    </row>
    <row r="7" spans="2:14" x14ac:dyDescent="0.25">
      <c r="B7" s="2" t="s">
        <v>26</v>
      </c>
      <c r="C7" s="78" t="s">
        <v>28</v>
      </c>
      <c r="D7" s="79"/>
      <c r="E7" s="78" t="s">
        <v>9</v>
      </c>
      <c r="F7" s="79"/>
      <c r="G7" s="33" t="s">
        <v>9</v>
      </c>
      <c r="H7" s="35"/>
      <c r="J7" s="68"/>
      <c r="K7" s="69"/>
      <c r="L7" s="69"/>
      <c r="M7" s="69"/>
      <c r="N7" s="70"/>
    </row>
    <row r="8" spans="2:14" x14ac:dyDescent="0.25">
      <c r="B8" s="2" t="s">
        <v>27</v>
      </c>
      <c r="C8" s="48" t="s">
        <v>8</v>
      </c>
      <c r="D8" s="49"/>
      <c r="E8" s="48" t="s">
        <v>9</v>
      </c>
      <c r="F8" s="49"/>
      <c r="G8" s="33" t="s">
        <v>9</v>
      </c>
      <c r="H8" s="35"/>
      <c r="J8" s="68"/>
      <c r="K8" s="69"/>
      <c r="L8" s="69"/>
      <c r="M8" s="69"/>
      <c r="N8" s="70"/>
    </row>
    <row r="9" spans="2:14" ht="15" customHeight="1" x14ac:dyDescent="0.25">
      <c r="B9" s="2" t="s">
        <v>31</v>
      </c>
      <c r="C9" s="48" t="s">
        <v>9</v>
      </c>
      <c r="D9" s="49"/>
      <c r="E9" s="48" t="s">
        <v>8</v>
      </c>
      <c r="F9" s="49"/>
      <c r="G9" s="33" t="s">
        <v>8</v>
      </c>
      <c r="H9" s="35"/>
      <c r="J9" s="68"/>
      <c r="K9" s="69"/>
      <c r="L9" s="69"/>
      <c r="M9" s="69"/>
      <c r="N9" s="70"/>
    </row>
    <row r="10" spans="2:14" x14ac:dyDescent="0.25">
      <c r="B10" s="2" t="s">
        <v>35</v>
      </c>
      <c r="C10" s="48">
        <v>5</v>
      </c>
      <c r="D10" s="49"/>
      <c r="E10" s="48" t="s">
        <v>36</v>
      </c>
      <c r="F10" s="49"/>
      <c r="G10" s="33" t="s">
        <v>36</v>
      </c>
      <c r="H10" s="35"/>
      <c r="J10" s="68"/>
      <c r="K10" s="69"/>
      <c r="L10" s="69"/>
      <c r="M10" s="69"/>
      <c r="N10" s="70"/>
    </row>
    <row r="11" spans="2:14" x14ac:dyDescent="0.25">
      <c r="J11" s="68"/>
      <c r="K11" s="69"/>
      <c r="L11" s="69"/>
      <c r="M11" s="69"/>
      <c r="N11" s="70"/>
    </row>
    <row r="12" spans="2:14" x14ac:dyDescent="0.25">
      <c r="J12" s="68"/>
      <c r="K12" s="69"/>
      <c r="L12" s="69"/>
      <c r="M12" s="69"/>
      <c r="N12" s="70"/>
    </row>
    <row r="13" spans="2:14" x14ac:dyDescent="0.25">
      <c r="J13" s="68"/>
      <c r="K13" s="69"/>
      <c r="L13" s="69"/>
      <c r="M13" s="69"/>
      <c r="N13" s="70"/>
    </row>
    <row r="14" spans="2:14" x14ac:dyDescent="0.25">
      <c r="J14" s="71"/>
      <c r="K14" s="72"/>
      <c r="L14" s="72"/>
      <c r="M14" s="72"/>
      <c r="N14" s="73"/>
    </row>
    <row r="15" spans="2:14" x14ac:dyDescent="0.25">
      <c r="B15" s="10"/>
      <c r="C15" s="11"/>
      <c r="D15" s="11"/>
      <c r="E15" s="11"/>
      <c r="F15" s="11"/>
      <c r="G15" s="10"/>
    </row>
    <row r="16" spans="2:14" x14ac:dyDescent="0.25">
      <c r="B16" s="10"/>
      <c r="C16" s="11"/>
      <c r="D16" s="11"/>
      <c r="E16" s="11"/>
      <c r="F16" s="11"/>
      <c r="G16" s="10"/>
    </row>
    <row r="17" spans="2:22" x14ac:dyDescent="0.25">
      <c r="B17" s="10"/>
      <c r="C17" s="11"/>
      <c r="D17" s="11"/>
      <c r="E17" s="11"/>
      <c r="F17" s="11"/>
      <c r="G17" s="10"/>
    </row>
    <row r="18" spans="2:22" x14ac:dyDescent="0.25">
      <c r="B18" s="10"/>
      <c r="C18" s="11"/>
      <c r="D18" s="11"/>
      <c r="E18" s="11"/>
      <c r="F18" s="11"/>
      <c r="G18" s="10"/>
    </row>
    <row r="19" spans="2:22" x14ac:dyDescent="0.25">
      <c r="B19" s="10"/>
      <c r="C19" s="11"/>
      <c r="D19" s="11"/>
      <c r="E19" s="11"/>
      <c r="F19" s="11"/>
      <c r="G19" s="10"/>
    </row>
    <row r="20" spans="2:22" x14ac:dyDescent="0.25">
      <c r="B20" s="10"/>
      <c r="C20" s="11"/>
      <c r="D20" s="11"/>
      <c r="E20" s="11"/>
      <c r="F20" s="11"/>
      <c r="G20" s="93" t="s">
        <v>33</v>
      </c>
      <c r="H20" s="94"/>
    </row>
    <row r="21" spans="2:22" x14ac:dyDescent="0.25">
      <c r="B21" s="10"/>
      <c r="C21" s="11"/>
      <c r="D21" s="11"/>
      <c r="E21" s="11"/>
      <c r="F21" s="11"/>
      <c r="G21" s="95"/>
      <c r="H21" s="96"/>
    </row>
    <row r="22" spans="2:22" x14ac:dyDescent="0.25">
      <c r="B22" s="10"/>
      <c r="C22" s="11"/>
      <c r="D22" s="11"/>
      <c r="E22" s="11"/>
      <c r="F22" s="11"/>
      <c r="G22" s="95"/>
      <c r="H22" s="96"/>
    </row>
    <row r="23" spans="2:22" x14ac:dyDescent="0.25">
      <c r="B23" s="10"/>
      <c r="C23" s="10"/>
      <c r="D23" s="10"/>
      <c r="E23" s="10"/>
      <c r="F23" s="10"/>
      <c r="G23" s="97"/>
      <c r="H23" s="98"/>
    </row>
    <row r="29" spans="2:22" x14ac:dyDescent="0.25">
      <c r="B29" s="52" t="s">
        <v>34</v>
      </c>
      <c r="C29" s="52"/>
      <c r="D29" s="52"/>
      <c r="E29" s="52"/>
      <c r="F29" s="52"/>
      <c r="G29" s="52"/>
      <c r="H29" s="52"/>
      <c r="I29" s="52"/>
      <c r="K29" s="52" t="s">
        <v>38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2:22" x14ac:dyDescent="0.25">
      <c r="B30" s="53" t="s">
        <v>21</v>
      </c>
      <c r="C30" s="53"/>
      <c r="D30" s="54" t="s">
        <v>19</v>
      </c>
      <c r="E30" s="54"/>
      <c r="F30" s="54"/>
      <c r="G30" s="54"/>
      <c r="H30" s="54"/>
      <c r="I30" s="54"/>
      <c r="K30" s="50" t="s">
        <v>39</v>
      </c>
      <c r="L30" s="51"/>
      <c r="M30" s="15" t="s">
        <v>40</v>
      </c>
      <c r="N30" s="50" t="s">
        <v>39</v>
      </c>
      <c r="O30" s="51"/>
      <c r="P30" s="15" t="s">
        <v>40</v>
      </c>
      <c r="Q30" s="50" t="s">
        <v>39</v>
      </c>
      <c r="R30" s="51"/>
      <c r="S30" s="15" t="s">
        <v>40</v>
      </c>
      <c r="T30" s="50" t="s">
        <v>39</v>
      </c>
      <c r="U30" s="51"/>
      <c r="V30" s="15" t="s">
        <v>40</v>
      </c>
    </row>
    <row r="31" spans="2:22" x14ac:dyDescent="0.25">
      <c r="B31" s="50" t="s">
        <v>20</v>
      </c>
      <c r="C31" s="51"/>
      <c r="D31" s="7">
        <v>1</v>
      </c>
      <c r="E31" s="7">
        <v>2</v>
      </c>
      <c r="F31" s="8">
        <v>3</v>
      </c>
      <c r="G31" s="8">
        <v>4</v>
      </c>
      <c r="H31" s="8">
        <v>5</v>
      </c>
      <c r="I31" s="8">
        <v>6</v>
      </c>
      <c r="K31" s="33">
        <v>1</v>
      </c>
      <c r="L31" s="35"/>
      <c r="M31" s="19">
        <f>K31*$C$5</f>
        <v>0.99</v>
      </c>
      <c r="N31" s="33">
        <v>120</v>
      </c>
      <c r="O31" s="35"/>
      <c r="P31" s="19">
        <f>N31*$C$5</f>
        <v>118.8</v>
      </c>
      <c r="Q31" s="33">
        <v>650</v>
      </c>
      <c r="R31" s="35"/>
      <c r="S31" s="19">
        <f>Q31*$C$5</f>
        <v>643.5</v>
      </c>
      <c r="T31" s="33">
        <v>1750</v>
      </c>
      <c r="U31" s="35"/>
      <c r="V31" s="19">
        <f>T31*$C$5</f>
        <v>1732.5</v>
      </c>
    </row>
    <row r="32" spans="2:22" x14ac:dyDescent="0.25">
      <c r="B32" s="48">
        <v>1</v>
      </c>
      <c r="C32" s="49"/>
      <c r="D32" s="9">
        <f>$E$4 *D31</f>
        <v>9.99</v>
      </c>
      <c r="E32" s="9">
        <f t="shared" ref="E32:I32" si="0">$E$4 *E31</f>
        <v>19.98</v>
      </c>
      <c r="F32" s="9">
        <f t="shared" si="0"/>
        <v>29.97</v>
      </c>
      <c r="G32" s="9">
        <f t="shared" si="0"/>
        <v>39.96</v>
      </c>
      <c r="H32" s="9">
        <f t="shared" si="0"/>
        <v>49.95</v>
      </c>
      <c r="I32" s="9">
        <f t="shared" si="0"/>
        <v>59.94</v>
      </c>
      <c r="K32" s="33">
        <v>4</v>
      </c>
      <c r="L32" s="35"/>
      <c r="M32" s="19">
        <f t="shared" ref="M32:M43" si="1">K32*$C$5</f>
        <v>3.96</v>
      </c>
      <c r="N32" s="33">
        <v>150</v>
      </c>
      <c r="O32" s="35"/>
      <c r="P32" s="19">
        <f t="shared" ref="P32:P43" si="2">N32*$C$5</f>
        <v>148.5</v>
      </c>
      <c r="Q32" s="33">
        <v>700</v>
      </c>
      <c r="R32" s="35"/>
      <c r="S32" s="19">
        <f t="shared" ref="S32:S43" si="3">Q32*$C$5</f>
        <v>693</v>
      </c>
      <c r="T32" s="33">
        <v>2000</v>
      </c>
      <c r="U32" s="35"/>
      <c r="V32" s="19">
        <f t="shared" ref="V32:V43" si="4">T32*$C$5</f>
        <v>1980</v>
      </c>
    </row>
    <row r="33" spans="2:22" x14ac:dyDescent="0.25">
      <c r="B33" s="48">
        <v>2</v>
      </c>
      <c r="C33" s="49"/>
      <c r="D33" s="5">
        <f>D32+$D$31*$E$4</f>
        <v>19.98</v>
      </c>
      <c r="E33" s="5">
        <f>E32+$E$31*$E$4</f>
        <v>39.96</v>
      </c>
      <c r="F33" s="5">
        <f>F32+$F$31*$E$4</f>
        <v>59.94</v>
      </c>
      <c r="G33" s="5">
        <f>G32+$G$31*$E$4</f>
        <v>79.92</v>
      </c>
      <c r="H33" s="5">
        <f>H32+$H$31*$E$4</f>
        <v>99.9</v>
      </c>
      <c r="I33" s="5">
        <f>I32+$I$31*$E$4</f>
        <v>119.88</v>
      </c>
      <c r="K33" s="33">
        <v>8</v>
      </c>
      <c r="L33" s="35"/>
      <c r="M33" s="19">
        <f t="shared" si="1"/>
        <v>7.92</v>
      </c>
      <c r="N33" s="33">
        <v>180</v>
      </c>
      <c r="O33" s="35"/>
      <c r="P33" s="19">
        <f t="shared" si="2"/>
        <v>178.2</v>
      </c>
      <c r="Q33" s="33">
        <v>750</v>
      </c>
      <c r="R33" s="35"/>
      <c r="S33" s="19">
        <f t="shared" si="3"/>
        <v>742.5</v>
      </c>
      <c r="T33" s="33">
        <v>2250</v>
      </c>
      <c r="U33" s="35"/>
      <c r="V33" s="19">
        <f t="shared" si="4"/>
        <v>2227.5</v>
      </c>
    </row>
    <row r="34" spans="2:22" x14ac:dyDescent="0.25">
      <c r="B34" s="48">
        <v>3</v>
      </c>
      <c r="C34" s="49"/>
      <c r="D34" s="5">
        <f t="shared" ref="D34:D43" si="5">D33+$D$31*$E$4</f>
        <v>29.97</v>
      </c>
      <c r="E34" s="5">
        <f t="shared" ref="E34:E43" si="6">E33+$E$31*$E$4</f>
        <v>59.94</v>
      </c>
      <c r="F34" s="5">
        <f t="shared" ref="F34:F43" si="7">F33+$F$31*$E$4</f>
        <v>89.91</v>
      </c>
      <c r="G34" s="5">
        <f t="shared" ref="G34:G43" si="8">G33+$G$31*$E$4</f>
        <v>119.88</v>
      </c>
      <c r="H34" s="5">
        <f t="shared" ref="H34:H42" si="9">H33+$H$31*$E$4</f>
        <v>149.85000000000002</v>
      </c>
      <c r="I34" s="5">
        <f t="shared" ref="I34:I43" si="10">I33+$I$31*$E$4</f>
        <v>179.82</v>
      </c>
      <c r="K34" s="33">
        <v>12</v>
      </c>
      <c r="L34" s="35"/>
      <c r="M34" s="19">
        <f t="shared" si="1"/>
        <v>11.879999999999999</v>
      </c>
      <c r="N34" s="33">
        <v>200</v>
      </c>
      <c r="O34" s="35"/>
      <c r="P34" s="19">
        <f t="shared" si="2"/>
        <v>198</v>
      </c>
      <c r="Q34" s="33">
        <v>800</v>
      </c>
      <c r="R34" s="35"/>
      <c r="S34" s="19">
        <f t="shared" si="3"/>
        <v>792</v>
      </c>
      <c r="T34" s="33">
        <v>2500</v>
      </c>
      <c r="U34" s="35"/>
      <c r="V34" s="19">
        <f t="shared" si="4"/>
        <v>2475</v>
      </c>
    </row>
    <row r="35" spans="2:22" x14ac:dyDescent="0.25">
      <c r="B35" s="48">
        <v>4</v>
      </c>
      <c r="C35" s="49"/>
      <c r="D35" s="5">
        <f t="shared" si="5"/>
        <v>39.96</v>
      </c>
      <c r="E35" s="5">
        <f t="shared" si="6"/>
        <v>79.92</v>
      </c>
      <c r="F35" s="5">
        <f t="shared" si="7"/>
        <v>119.88</v>
      </c>
      <c r="G35" s="5">
        <f t="shared" si="8"/>
        <v>159.84</v>
      </c>
      <c r="H35" s="5">
        <f t="shared" si="9"/>
        <v>199.8</v>
      </c>
      <c r="I35" s="5">
        <f t="shared" si="10"/>
        <v>239.76</v>
      </c>
      <c r="K35" s="33">
        <v>20</v>
      </c>
      <c r="L35" s="35"/>
      <c r="M35" s="19">
        <f t="shared" si="1"/>
        <v>19.8</v>
      </c>
      <c r="N35" s="33">
        <v>240</v>
      </c>
      <c r="O35" s="35"/>
      <c r="P35" s="19">
        <f t="shared" si="2"/>
        <v>237.6</v>
      </c>
      <c r="Q35" s="33">
        <v>850</v>
      </c>
      <c r="R35" s="35"/>
      <c r="S35" s="19">
        <f t="shared" si="3"/>
        <v>841.5</v>
      </c>
      <c r="T35" s="33">
        <v>2750</v>
      </c>
      <c r="U35" s="35"/>
      <c r="V35" s="19">
        <f t="shared" si="4"/>
        <v>2722.5</v>
      </c>
    </row>
    <row r="36" spans="2:22" x14ac:dyDescent="0.25">
      <c r="B36" s="48">
        <v>5</v>
      </c>
      <c r="C36" s="49"/>
      <c r="D36" s="5">
        <f t="shared" si="5"/>
        <v>49.95</v>
      </c>
      <c r="E36" s="5">
        <f t="shared" si="6"/>
        <v>99.9</v>
      </c>
      <c r="F36" s="5">
        <f t="shared" si="7"/>
        <v>149.85</v>
      </c>
      <c r="G36" s="5">
        <f t="shared" si="8"/>
        <v>199.8</v>
      </c>
      <c r="H36" s="5">
        <f t="shared" si="9"/>
        <v>249.75</v>
      </c>
      <c r="I36" s="5">
        <f t="shared" si="10"/>
        <v>299.7</v>
      </c>
      <c r="K36" s="33">
        <v>30</v>
      </c>
      <c r="L36" s="35"/>
      <c r="M36" s="19">
        <f t="shared" si="1"/>
        <v>29.7</v>
      </c>
      <c r="N36" s="33">
        <v>280</v>
      </c>
      <c r="O36" s="35"/>
      <c r="P36" s="19">
        <f t="shared" si="2"/>
        <v>277.2</v>
      </c>
      <c r="Q36" s="33">
        <v>900</v>
      </c>
      <c r="R36" s="35"/>
      <c r="S36" s="19">
        <f t="shared" si="3"/>
        <v>891</v>
      </c>
      <c r="T36" s="33">
        <v>3000</v>
      </c>
      <c r="U36" s="35"/>
      <c r="V36" s="19">
        <f t="shared" si="4"/>
        <v>2970</v>
      </c>
    </row>
    <row r="37" spans="2:22" x14ac:dyDescent="0.25">
      <c r="B37" s="48">
        <v>6</v>
      </c>
      <c r="C37" s="49"/>
      <c r="D37" s="5">
        <f t="shared" si="5"/>
        <v>59.940000000000005</v>
      </c>
      <c r="E37" s="5">
        <f t="shared" si="6"/>
        <v>119.88000000000001</v>
      </c>
      <c r="F37" s="5">
        <f t="shared" si="7"/>
        <v>179.82</v>
      </c>
      <c r="G37" s="5">
        <f t="shared" si="8"/>
        <v>239.76000000000002</v>
      </c>
      <c r="H37" s="5">
        <f t="shared" si="9"/>
        <v>299.7</v>
      </c>
      <c r="I37" s="5">
        <f t="shared" si="10"/>
        <v>359.64</v>
      </c>
      <c r="K37" s="33">
        <v>40</v>
      </c>
      <c r="L37" s="35"/>
      <c r="M37" s="19">
        <f t="shared" si="1"/>
        <v>39.6</v>
      </c>
      <c r="N37" s="33">
        <v>300</v>
      </c>
      <c r="O37" s="35"/>
      <c r="P37" s="19">
        <f t="shared" si="2"/>
        <v>297</v>
      </c>
      <c r="Q37" s="33">
        <v>950</v>
      </c>
      <c r="R37" s="35"/>
      <c r="S37" s="19">
        <f t="shared" si="3"/>
        <v>940.5</v>
      </c>
      <c r="T37" s="33">
        <v>3250</v>
      </c>
      <c r="U37" s="35"/>
      <c r="V37" s="19">
        <f t="shared" si="4"/>
        <v>3217.5</v>
      </c>
    </row>
    <row r="38" spans="2:22" x14ac:dyDescent="0.25">
      <c r="B38" s="48">
        <v>7</v>
      </c>
      <c r="C38" s="49"/>
      <c r="D38" s="5">
        <f t="shared" si="5"/>
        <v>69.930000000000007</v>
      </c>
      <c r="E38" s="5">
        <f t="shared" si="6"/>
        <v>139.86000000000001</v>
      </c>
      <c r="F38" s="5">
        <f t="shared" si="7"/>
        <v>209.79</v>
      </c>
      <c r="G38" s="5">
        <f t="shared" si="8"/>
        <v>279.72000000000003</v>
      </c>
      <c r="H38" s="5">
        <f t="shared" si="9"/>
        <v>349.65</v>
      </c>
      <c r="I38" s="5">
        <f t="shared" si="10"/>
        <v>419.58</v>
      </c>
      <c r="K38" s="33">
        <v>50</v>
      </c>
      <c r="L38" s="35"/>
      <c r="M38" s="19">
        <f t="shared" si="1"/>
        <v>49.5</v>
      </c>
      <c r="N38" s="33">
        <v>350</v>
      </c>
      <c r="O38" s="35"/>
      <c r="P38" s="19">
        <f t="shared" si="2"/>
        <v>346.5</v>
      </c>
      <c r="Q38" s="33">
        <v>1000</v>
      </c>
      <c r="R38" s="35"/>
      <c r="S38" s="19">
        <f t="shared" si="3"/>
        <v>990</v>
      </c>
      <c r="T38" s="33">
        <v>3500</v>
      </c>
      <c r="U38" s="35"/>
      <c r="V38" s="19">
        <f t="shared" si="4"/>
        <v>3465</v>
      </c>
    </row>
    <row r="39" spans="2:22" x14ac:dyDescent="0.25">
      <c r="B39" s="48">
        <v>8</v>
      </c>
      <c r="C39" s="49"/>
      <c r="D39" s="5">
        <f t="shared" si="5"/>
        <v>79.92</v>
      </c>
      <c r="E39" s="5">
        <f t="shared" si="6"/>
        <v>159.84</v>
      </c>
      <c r="F39" s="5">
        <f t="shared" si="7"/>
        <v>239.76</v>
      </c>
      <c r="G39" s="5">
        <f t="shared" si="8"/>
        <v>319.68</v>
      </c>
      <c r="H39" s="5">
        <f t="shared" si="9"/>
        <v>399.59999999999997</v>
      </c>
      <c r="I39" s="5">
        <f t="shared" si="10"/>
        <v>479.52</v>
      </c>
      <c r="K39" s="33">
        <v>60</v>
      </c>
      <c r="L39" s="35"/>
      <c r="M39" s="19">
        <f t="shared" si="1"/>
        <v>59.4</v>
      </c>
      <c r="N39" s="33">
        <v>400</v>
      </c>
      <c r="O39" s="35"/>
      <c r="P39" s="19">
        <f t="shared" si="2"/>
        <v>396</v>
      </c>
      <c r="Q39" s="33">
        <v>1100</v>
      </c>
      <c r="R39" s="35"/>
      <c r="S39" s="19">
        <f t="shared" si="3"/>
        <v>1089</v>
      </c>
      <c r="T39" s="33">
        <v>3750</v>
      </c>
      <c r="U39" s="35"/>
      <c r="V39" s="19">
        <f t="shared" si="4"/>
        <v>3712.5</v>
      </c>
    </row>
    <row r="40" spans="2:22" x14ac:dyDescent="0.25">
      <c r="B40" s="48">
        <v>9</v>
      </c>
      <c r="C40" s="49"/>
      <c r="D40" s="5">
        <f t="shared" si="5"/>
        <v>89.91</v>
      </c>
      <c r="E40" s="5">
        <f t="shared" si="6"/>
        <v>179.82</v>
      </c>
      <c r="F40" s="5">
        <f t="shared" si="7"/>
        <v>269.73</v>
      </c>
      <c r="G40" s="5">
        <f t="shared" si="8"/>
        <v>359.64</v>
      </c>
      <c r="H40" s="5">
        <f t="shared" si="9"/>
        <v>449.54999999999995</v>
      </c>
      <c r="I40" s="5">
        <f t="shared" si="10"/>
        <v>539.46</v>
      </c>
      <c r="K40" s="33">
        <v>70</v>
      </c>
      <c r="L40" s="35"/>
      <c r="M40" s="19">
        <f t="shared" si="1"/>
        <v>69.3</v>
      </c>
      <c r="N40" s="33">
        <v>450</v>
      </c>
      <c r="O40" s="35"/>
      <c r="P40" s="19">
        <f t="shared" si="2"/>
        <v>445.5</v>
      </c>
      <c r="Q40" s="33">
        <v>1200</v>
      </c>
      <c r="R40" s="35"/>
      <c r="S40" s="19">
        <f t="shared" si="3"/>
        <v>1188</v>
      </c>
      <c r="T40" s="33">
        <v>4000</v>
      </c>
      <c r="U40" s="35"/>
      <c r="V40" s="19">
        <f t="shared" si="4"/>
        <v>3960</v>
      </c>
    </row>
    <row r="41" spans="2:22" x14ac:dyDescent="0.25">
      <c r="B41" s="48">
        <v>10</v>
      </c>
      <c r="C41" s="49"/>
      <c r="D41" s="5">
        <f t="shared" si="5"/>
        <v>99.899999999999991</v>
      </c>
      <c r="E41" s="5">
        <f t="shared" si="6"/>
        <v>199.79999999999998</v>
      </c>
      <c r="F41" s="5">
        <f t="shared" si="7"/>
        <v>299.70000000000005</v>
      </c>
      <c r="G41" s="5">
        <f t="shared" si="8"/>
        <v>399.59999999999997</v>
      </c>
      <c r="H41" s="5">
        <f t="shared" si="9"/>
        <v>499.49999999999994</v>
      </c>
      <c r="I41" s="5">
        <f t="shared" si="10"/>
        <v>599.40000000000009</v>
      </c>
      <c r="K41" s="33">
        <v>80</v>
      </c>
      <c r="L41" s="35"/>
      <c r="M41" s="19">
        <f t="shared" si="1"/>
        <v>79.2</v>
      </c>
      <c r="N41" s="33">
        <v>500</v>
      </c>
      <c r="O41" s="35"/>
      <c r="P41" s="19">
        <f t="shared" si="2"/>
        <v>495</v>
      </c>
      <c r="Q41" s="33">
        <v>1300</v>
      </c>
      <c r="R41" s="35"/>
      <c r="S41" s="19">
        <f t="shared" si="3"/>
        <v>1287</v>
      </c>
      <c r="T41" s="33">
        <v>4250</v>
      </c>
      <c r="U41" s="35"/>
      <c r="V41" s="19">
        <f t="shared" si="4"/>
        <v>4207.5</v>
      </c>
    </row>
    <row r="42" spans="2:22" x14ac:dyDescent="0.25">
      <c r="B42" s="48">
        <v>11</v>
      </c>
      <c r="C42" s="49"/>
      <c r="D42" s="5">
        <f t="shared" si="5"/>
        <v>109.88999999999999</v>
      </c>
      <c r="E42" s="5">
        <f t="shared" si="6"/>
        <v>219.77999999999997</v>
      </c>
      <c r="F42" s="5">
        <f t="shared" si="7"/>
        <v>329.67000000000007</v>
      </c>
      <c r="G42" s="5">
        <f t="shared" si="8"/>
        <v>439.55999999999995</v>
      </c>
      <c r="H42" s="5">
        <f t="shared" si="9"/>
        <v>549.44999999999993</v>
      </c>
      <c r="I42" s="5">
        <f t="shared" si="10"/>
        <v>659.34000000000015</v>
      </c>
      <c r="K42" s="33">
        <v>90</v>
      </c>
      <c r="L42" s="35"/>
      <c r="M42" s="19">
        <f t="shared" si="1"/>
        <v>89.1</v>
      </c>
      <c r="N42" s="33">
        <v>550</v>
      </c>
      <c r="O42" s="35"/>
      <c r="P42" s="19">
        <f t="shared" si="2"/>
        <v>544.5</v>
      </c>
      <c r="Q42" s="33">
        <v>1400</v>
      </c>
      <c r="R42" s="35"/>
      <c r="S42" s="19">
        <f t="shared" si="3"/>
        <v>1386</v>
      </c>
      <c r="T42" s="33">
        <v>4500</v>
      </c>
      <c r="U42" s="35"/>
      <c r="V42" s="19">
        <f t="shared" si="4"/>
        <v>4455</v>
      </c>
    </row>
    <row r="43" spans="2:22" x14ac:dyDescent="0.25">
      <c r="B43" s="48">
        <v>12</v>
      </c>
      <c r="C43" s="49"/>
      <c r="D43" s="5">
        <f t="shared" si="5"/>
        <v>119.87999999999998</v>
      </c>
      <c r="E43" s="5">
        <f t="shared" si="6"/>
        <v>239.75999999999996</v>
      </c>
      <c r="F43" s="5">
        <f t="shared" si="7"/>
        <v>359.6400000000001</v>
      </c>
      <c r="G43" s="5">
        <f t="shared" si="8"/>
        <v>479.51999999999992</v>
      </c>
      <c r="H43" s="5">
        <f>H42+$H$31*$E$4</f>
        <v>599.4</v>
      </c>
      <c r="I43" s="5">
        <f t="shared" si="10"/>
        <v>719.2800000000002</v>
      </c>
      <c r="K43" s="33">
        <v>100</v>
      </c>
      <c r="L43" s="35"/>
      <c r="M43" s="19">
        <f t="shared" si="1"/>
        <v>99</v>
      </c>
      <c r="N43" s="33">
        <v>600</v>
      </c>
      <c r="O43" s="35"/>
      <c r="P43" s="19">
        <f t="shared" si="2"/>
        <v>594</v>
      </c>
      <c r="Q43" s="33">
        <v>1500</v>
      </c>
      <c r="R43" s="35"/>
      <c r="S43" s="19">
        <f t="shared" si="3"/>
        <v>1485</v>
      </c>
      <c r="T43" s="33">
        <v>5000</v>
      </c>
      <c r="U43" s="35"/>
      <c r="V43" s="19">
        <f t="shared" si="4"/>
        <v>4950</v>
      </c>
    </row>
    <row r="46" spans="2:22" x14ac:dyDescent="0.25">
      <c r="K46" s="52" t="s">
        <v>41</v>
      </c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2:22" x14ac:dyDescent="0.25">
      <c r="K47" s="50" t="s">
        <v>39</v>
      </c>
      <c r="L47" s="51"/>
      <c r="M47" s="15" t="s">
        <v>40</v>
      </c>
      <c r="N47" s="50" t="s">
        <v>39</v>
      </c>
      <c r="O47" s="51"/>
      <c r="P47" s="15" t="s">
        <v>40</v>
      </c>
      <c r="Q47" s="50" t="s">
        <v>39</v>
      </c>
      <c r="R47" s="51"/>
      <c r="S47" s="15" t="s">
        <v>40</v>
      </c>
      <c r="T47" s="50" t="s">
        <v>39</v>
      </c>
      <c r="U47" s="51"/>
      <c r="V47" s="15" t="s">
        <v>40</v>
      </c>
    </row>
    <row r="48" spans="2:22" x14ac:dyDescent="0.25">
      <c r="K48" s="33">
        <v>1</v>
      </c>
      <c r="L48" s="35"/>
      <c r="M48" s="19">
        <f>K48*$E$5</f>
        <v>0</v>
      </c>
      <c r="N48" s="33">
        <v>120</v>
      </c>
      <c r="O48" s="35"/>
      <c r="P48" s="19">
        <f>N48*$E$5</f>
        <v>0</v>
      </c>
      <c r="Q48" s="33">
        <v>650</v>
      </c>
      <c r="R48" s="35"/>
      <c r="S48" s="19">
        <f>Q48*$E$5</f>
        <v>0</v>
      </c>
      <c r="T48" s="33">
        <v>1750</v>
      </c>
      <c r="U48" s="35"/>
      <c r="V48" s="19">
        <f>T48*$E$5</f>
        <v>0</v>
      </c>
    </row>
    <row r="49" spans="11:22" x14ac:dyDescent="0.25">
      <c r="K49" s="33">
        <v>4</v>
      </c>
      <c r="L49" s="35"/>
      <c r="M49" s="19">
        <f t="shared" ref="M49:M60" si="11">K49*$E$5</f>
        <v>0</v>
      </c>
      <c r="N49" s="33">
        <v>150</v>
      </c>
      <c r="O49" s="35"/>
      <c r="P49" s="19">
        <f t="shared" ref="P49:P60" si="12">N49*$E$5</f>
        <v>0</v>
      </c>
      <c r="Q49" s="33">
        <v>700</v>
      </c>
      <c r="R49" s="35"/>
      <c r="S49" s="19">
        <f t="shared" ref="S49:S60" si="13">Q49*$E$5</f>
        <v>0</v>
      </c>
      <c r="T49" s="33">
        <v>2000</v>
      </c>
      <c r="U49" s="35"/>
      <c r="V49" s="19">
        <f t="shared" ref="V49:V59" si="14">T49*$E$5</f>
        <v>0</v>
      </c>
    </row>
    <row r="50" spans="11:22" x14ac:dyDescent="0.25">
      <c r="K50" s="33">
        <v>8</v>
      </c>
      <c r="L50" s="35"/>
      <c r="M50" s="19">
        <f t="shared" si="11"/>
        <v>0</v>
      </c>
      <c r="N50" s="33">
        <v>180</v>
      </c>
      <c r="O50" s="35"/>
      <c r="P50" s="19">
        <f t="shared" si="12"/>
        <v>0</v>
      </c>
      <c r="Q50" s="33">
        <v>750</v>
      </c>
      <c r="R50" s="35"/>
      <c r="S50" s="19">
        <f t="shared" si="13"/>
        <v>0</v>
      </c>
      <c r="T50" s="33">
        <v>2250</v>
      </c>
      <c r="U50" s="35"/>
      <c r="V50" s="19">
        <f t="shared" si="14"/>
        <v>0</v>
      </c>
    </row>
    <row r="51" spans="11:22" x14ac:dyDescent="0.25">
      <c r="K51" s="33">
        <v>12</v>
      </c>
      <c r="L51" s="35"/>
      <c r="M51" s="19">
        <f t="shared" si="11"/>
        <v>0</v>
      </c>
      <c r="N51" s="33">
        <v>200</v>
      </c>
      <c r="O51" s="35"/>
      <c r="P51" s="19">
        <f t="shared" si="12"/>
        <v>0</v>
      </c>
      <c r="Q51" s="33">
        <v>800</v>
      </c>
      <c r="R51" s="35"/>
      <c r="S51" s="19">
        <f t="shared" si="13"/>
        <v>0</v>
      </c>
      <c r="T51" s="33">
        <v>2500</v>
      </c>
      <c r="U51" s="35"/>
      <c r="V51" s="19">
        <f t="shared" si="14"/>
        <v>0</v>
      </c>
    </row>
    <row r="52" spans="11:22" x14ac:dyDescent="0.25">
      <c r="K52" s="33">
        <v>20</v>
      </c>
      <c r="L52" s="35"/>
      <c r="M52" s="19">
        <f t="shared" si="11"/>
        <v>0</v>
      </c>
      <c r="N52" s="33">
        <v>240</v>
      </c>
      <c r="O52" s="35"/>
      <c r="P52" s="19">
        <f t="shared" si="12"/>
        <v>0</v>
      </c>
      <c r="Q52" s="33">
        <v>850</v>
      </c>
      <c r="R52" s="35"/>
      <c r="S52" s="19">
        <f t="shared" si="13"/>
        <v>0</v>
      </c>
      <c r="T52" s="33">
        <v>2750</v>
      </c>
      <c r="U52" s="35"/>
      <c r="V52" s="19">
        <f t="shared" si="14"/>
        <v>0</v>
      </c>
    </row>
    <row r="53" spans="11:22" x14ac:dyDescent="0.25">
      <c r="K53" s="33">
        <v>30</v>
      </c>
      <c r="L53" s="35"/>
      <c r="M53" s="19">
        <f t="shared" si="11"/>
        <v>0</v>
      </c>
      <c r="N53" s="33">
        <v>280</v>
      </c>
      <c r="O53" s="35"/>
      <c r="P53" s="19">
        <f t="shared" si="12"/>
        <v>0</v>
      </c>
      <c r="Q53" s="33">
        <v>900</v>
      </c>
      <c r="R53" s="35"/>
      <c r="S53" s="19">
        <f t="shared" si="13"/>
        <v>0</v>
      </c>
      <c r="T53" s="33">
        <v>3000</v>
      </c>
      <c r="U53" s="35"/>
      <c r="V53" s="19">
        <f t="shared" si="14"/>
        <v>0</v>
      </c>
    </row>
    <row r="54" spans="11:22" x14ac:dyDescent="0.25">
      <c r="K54" s="33">
        <v>40</v>
      </c>
      <c r="L54" s="35"/>
      <c r="M54" s="19">
        <f t="shared" si="11"/>
        <v>0</v>
      </c>
      <c r="N54" s="33">
        <v>300</v>
      </c>
      <c r="O54" s="35"/>
      <c r="P54" s="19">
        <f t="shared" si="12"/>
        <v>0</v>
      </c>
      <c r="Q54" s="33">
        <v>950</v>
      </c>
      <c r="R54" s="35"/>
      <c r="S54" s="19">
        <f t="shared" si="13"/>
        <v>0</v>
      </c>
      <c r="T54" s="33">
        <v>3250</v>
      </c>
      <c r="U54" s="35"/>
      <c r="V54" s="19">
        <f t="shared" si="14"/>
        <v>0</v>
      </c>
    </row>
    <row r="55" spans="11:22" x14ac:dyDescent="0.25">
      <c r="K55" s="33">
        <v>50</v>
      </c>
      <c r="L55" s="35"/>
      <c r="M55" s="19">
        <f t="shared" si="11"/>
        <v>0</v>
      </c>
      <c r="N55" s="33">
        <v>350</v>
      </c>
      <c r="O55" s="35"/>
      <c r="P55" s="19">
        <f t="shared" si="12"/>
        <v>0</v>
      </c>
      <c r="Q55" s="33">
        <v>1000</v>
      </c>
      <c r="R55" s="35"/>
      <c r="S55" s="19">
        <f t="shared" si="13"/>
        <v>0</v>
      </c>
      <c r="T55" s="33">
        <v>3500</v>
      </c>
      <c r="U55" s="35"/>
      <c r="V55" s="19">
        <f t="shared" si="14"/>
        <v>0</v>
      </c>
    </row>
    <row r="56" spans="11:22" x14ac:dyDescent="0.25">
      <c r="K56" s="33">
        <v>60</v>
      </c>
      <c r="L56" s="35"/>
      <c r="M56" s="19">
        <f t="shared" si="11"/>
        <v>0</v>
      </c>
      <c r="N56" s="33">
        <v>400</v>
      </c>
      <c r="O56" s="35"/>
      <c r="P56" s="19">
        <f t="shared" si="12"/>
        <v>0</v>
      </c>
      <c r="Q56" s="33">
        <v>1100</v>
      </c>
      <c r="R56" s="35"/>
      <c r="S56" s="19">
        <f t="shared" si="13"/>
        <v>0</v>
      </c>
      <c r="T56" s="33">
        <v>3750</v>
      </c>
      <c r="U56" s="35"/>
      <c r="V56" s="19">
        <f t="shared" si="14"/>
        <v>0</v>
      </c>
    </row>
    <row r="57" spans="11:22" x14ac:dyDescent="0.25">
      <c r="K57" s="33">
        <v>70</v>
      </c>
      <c r="L57" s="35"/>
      <c r="M57" s="19">
        <f t="shared" si="11"/>
        <v>0</v>
      </c>
      <c r="N57" s="33">
        <v>450</v>
      </c>
      <c r="O57" s="35"/>
      <c r="P57" s="19">
        <f t="shared" si="12"/>
        <v>0</v>
      </c>
      <c r="Q57" s="33">
        <v>1200</v>
      </c>
      <c r="R57" s="35"/>
      <c r="S57" s="19">
        <f t="shared" si="13"/>
        <v>0</v>
      </c>
      <c r="T57" s="33">
        <v>4000</v>
      </c>
      <c r="U57" s="35"/>
      <c r="V57" s="19">
        <f t="shared" si="14"/>
        <v>0</v>
      </c>
    </row>
    <row r="58" spans="11:22" x14ac:dyDescent="0.25">
      <c r="K58" s="33">
        <v>80</v>
      </c>
      <c r="L58" s="35"/>
      <c r="M58" s="19">
        <f t="shared" si="11"/>
        <v>0</v>
      </c>
      <c r="N58" s="33">
        <v>500</v>
      </c>
      <c r="O58" s="35"/>
      <c r="P58" s="19">
        <f t="shared" si="12"/>
        <v>0</v>
      </c>
      <c r="Q58" s="33">
        <v>1300</v>
      </c>
      <c r="R58" s="35"/>
      <c r="S58" s="19">
        <f t="shared" si="13"/>
        <v>0</v>
      </c>
      <c r="T58" s="33">
        <v>4250</v>
      </c>
      <c r="U58" s="35"/>
      <c r="V58" s="19">
        <f t="shared" si="14"/>
        <v>0</v>
      </c>
    </row>
    <row r="59" spans="11:22" x14ac:dyDescent="0.25">
      <c r="K59" s="33">
        <v>90</v>
      </c>
      <c r="L59" s="35"/>
      <c r="M59" s="19">
        <f t="shared" si="11"/>
        <v>0</v>
      </c>
      <c r="N59" s="33">
        <v>550</v>
      </c>
      <c r="O59" s="35"/>
      <c r="P59" s="19">
        <f t="shared" si="12"/>
        <v>0</v>
      </c>
      <c r="Q59" s="33">
        <v>1400</v>
      </c>
      <c r="R59" s="35"/>
      <c r="S59" s="19">
        <f t="shared" si="13"/>
        <v>0</v>
      </c>
      <c r="T59" s="33">
        <v>4500</v>
      </c>
      <c r="U59" s="35"/>
      <c r="V59" s="19">
        <f t="shared" si="14"/>
        <v>0</v>
      </c>
    </row>
    <row r="60" spans="11:22" x14ac:dyDescent="0.25">
      <c r="K60" s="33">
        <v>100</v>
      </c>
      <c r="L60" s="35"/>
      <c r="M60" s="19">
        <f t="shared" si="11"/>
        <v>0</v>
      </c>
      <c r="N60" s="33">
        <v>600</v>
      </c>
      <c r="O60" s="35"/>
      <c r="P60" s="19">
        <f t="shared" si="12"/>
        <v>0</v>
      </c>
      <c r="Q60" s="33">
        <v>1500</v>
      </c>
      <c r="R60" s="35"/>
      <c r="S60" s="19">
        <f t="shared" si="13"/>
        <v>0</v>
      </c>
      <c r="T60" s="33">
        <v>5000</v>
      </c>
      <c r="U60" s="35"/>
      <c r="V60" s="19">
        <f>T60*$E$5</f>
        <v>0</v>
      </c>
    </row>
  </sheetData>
  <mergeCells count="157">
    <mergeCell ref="K60:L60"/>
    <mergeCell ref="N60:O60"/>
    <mergeCell ref="Q60:R60"/>
    <mergeCell ref="T60:U60"/>
    <mergeCell ref="K58:L58"/>
    <mergeCell ref="N58:O58"/>
    <mergeCell ref="Q58:R58"/>
    <mergeCell ref="T58:U58"/>
    <mergeCell ref="K59:L59"/>
    <mergeCell ref="N59:O59"/>
    <mergeCell ref="Q59:R59"/>
    <mergeCell ref="T59:U59"/>
    <mergeCell ref="K56:L56"/>
    <mergeCell ref="N56:O56"/>
    <mergeCell ref="Q56:R56"/>
    <mergeCell ref="T56:U56"/>
    <mergeCell ref="K57:L57"/>
    <mergeCell ref="N57:O57"/>
    <mergeCell ref="Q57:R57"/>
    <mergeCell ref="T57:U57"/>
    <mergeCell ref="K54:L54"/>
    <mergeCell ref="N54:O54"/>
    <mergeCell ref="Q54:R54"/>
    <mergeCell ref="T54:U54"/>
    <mergeCell ref="K55:L55"/>
    <mergeCell ref="N55:O55"/>
    <mergeCell ref="Q55:R55"/>
    <mergeCell ref="T55:U55"/>
    <mergeCell ref="K52:L52"/>
    <mergeCell ref="N52:O52"/>
    <mergeCell ref="Q52:R52"/>
    <mergeCell ref="T52:U52"/>
    <mergeCell ref="K53:L53"/>
    <mergeCell ref="N53:O53"/>
    <mergeCell ref="Q53:R53"/>
    <mergeCell ref="T53:U53"/>
    <mergeCell ref="K50:L50"/>
    <mergeCell ref="N50:O50"/>
    <mergeCell ref="Q50:R50"/>
    <mergeCell ref="T50:U50"/>
    <mergeCell ref="K51:L51"/>
    <mergeCell ref="N51:O51"/>
    <mergeCell ref="Q51:R51"/>
    <mergeCell ref="T51:U51"/>
    <mergeCell ref="K48:L48"/>
    <mergeCell ref="N48:O48"/>
    <mergeCell ref="Q48:R48"/>
    <mergeCell ref="T48:U48"/>
    <mergeCell ref="K49:L49"/>
    <mergeCell ref="N49:O49"/>
    <mergeCell ref="Q49:R49"/>
    <mergeCell ref="T49:U49"/>
    <mergeCell ref="Q43:R43"/>
    <mergeCell ref="T43:U43"/>
    <mergeCell ref="K29:V29"/>
    <mergeCell ref="K46:V46"/>
    <mergeCell ref="K47:L47"/>
    <mergeCell ref="N47:O47"/>
    <mergeCell ref="Q47:R47"/>
    <mergeCell ref="T47:U47"/>
    <mergeCell ref="Q40:R40"/>
    <mergeCell ref="T40:U40"/>
    <mergeCell ref="Q41:R41"/>
    <mergeCell ref="T41:U41"/>
    <mergeCell ref="Q42:R42"/>
    <mergeCell ref="T42:U42"/>
    <mergeCell ref="Q37:R37"/>
    <mergeCell ref="T37:U37"/>
    <mergeCell ref="Q38:R38"/>
    <mergeCell ref="T38:U38"/>
    <mergeCell ref="Q39:R39"/>
    <mergeCell ref="T39:U39"/>
    <mergeCell ref="N43:O43"/>
    <mergeCell ref="Q30:R30"/>
    <mergeCell ref="T30:U30"/>
    <mergeCell ref="Q31:R31"/>
    <mergeCell ref="T31:U31"/>
    <mergeCell ref="Q32:R32"/>
    <mergeCell ref="T32:U32"/>
    <mergeCell ref="Q33:R33"/>
    <mergeCell ref="T33:U33"/>
    <mergeCell ref="Q34:R34"/>
    <mergeCell ref="T34:U34"/>
    <mergeCell ref="Q35:R35"/>
    <mergeCell ref="T35:U35"/>
    <mergeCell ref="Q36:R36"/>
    <mergeCell ref="T36:U36"/>
    <mergeCell ref="K42:L42"/>
    <mergeCell ref="K43:L43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K37:L3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0:L30"/>
    <mergeCell ref="K31:L31"/>
    <mergeCell ref="C5:D5"/>
    <mergeCell ref="E5:F5"/>
    <mergeCell ref="C6:D6"/>
    <mergeCell ref="E6:F6"/>
    <mergeCell ref="C3:H3"/>
    <mergeCell ref="C4:D4"/>
    <mergeCell ref="E4:F4"/>
    <mergeCell ref="E9:F9"/>
    <mergeCell ref="C7:D7"/>
    <mergeCell ref="E7:F7"/>
    <mergeCell ref="C8:D8"/>
    <mergeCell ref="E8:F8"/>
    <mergeCell ref="B33:C33"/>
    <mergeCell ref="G9:H9"/>
    <mergeCell ref="J2:N14"/>
    <mergeCell ref="C2:D2"/>
    <mergeCell ref="E2:F2"/>
    <mergeCell ref="G2:H2"/>
    <mergeCell ref="G20:H23"/>
    <mergeCell ref="C10:D10"/>
    <mergeCell ref="E10:F10"/>
    <mergeCell ref="G10:H10"/>
    <mergeCell ref="G4:H4"/>
    <mergeCell ref="G5:H5"/>
    <mergeCell ref="G6:H6"/>
    <mergeCell ref="G7:H7"/>
    <mergeCell ref="G8:H8"/>
    <mergeCell ref="C9:D9"/>
    <mergeCell ref="B29:I29"/>
    <mergeCell ref="B30:C30"/>
    <mergeCell ref="D30:I30"/>
    <mergeCell ref="B31:C31"/>
    <mergeCell ref="B32:C32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39:C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5" sqref="C5"/>
    </sheetView>
  </sheetViews>
  <sheetFormatPr baseColWidth="10" defaultRowHeight="15" x14ac:dyDescent="0.25"/>
  <cols>
    <col min="1" max="1" width="24.140625" customWidth="1"/>
    <col min="2" max="2" width="21.42578125" customWidth="1"/>
    <col min="3" max="3" width="78.7109375" customWidth="1"/>
    <col min="4" max="4" width="54" customWidth="1"/>
  </cols>
  <sheetData>
    <row r="1" spans="1:5" x14ac:dyDescent="0.25">
      <c r="A1" s="20" t="s">
        <v>63</v>
      </c>
      <c r="B1" s="12" t="s">
        <v>65</v>
      </c>
      <c r="C1" s="14" t="s">
        <v>67</v>
      </c>
      <c r="D1" s="21" t="s">
        <v>72</v>
      </c>
      <c r="E1" s="30" t="s">
        <v>91</v>
      </c>
    </row>
    <row r="2" spans="1:5" ht="49.5" customHeight="1" x14ac:dyDescent="0.25">
      <c r="A2" s="22" t="s">
        <v>64</v>
      </c>
      <c r="B2" s="24" t="s">
        <v>66</v>
      </c>
      <c r="C2" s="27" t="s">
        <v>71</v>
      </c>
      <c r="D2" s="26" t="s">
        <v>73</v>
      </c>
      <c r="E2" s="32" t="s">
        <v>9</v>
      </c>
    </row>
    <row r="3" spans="1:5" ht="45.75" customHeight="1" x14ac:dyDescent="0.25">
      <c r="A3" s="23" t="s">
        <v>68</v>
      </c>
      <c r="B3" s="24" t="s">
        <v>74</v>
      </c>
      <c r="C3" s="27" t="s">
        <v>75</v>
      </c>
      <c r="D3" s="26" t="s">
        <v>76</v>
      </c>
      <c r="E3" s="31" t="s">
        <v>8</v>
      </c>
    </row>
    <row r="4" spans="1:5" ht="42" customHeight="1" x14ac:dyDescent="0.25">
      <c r="A4" s="22" t="s">
        <v>69</v>
      </c>
      <c r="B4" s="24" t="s">
        <v>78</v>
      </c>
      <c r="C4" s="27" t="s">
        <v>77</v>
      </c>
      <c r="D4" s="26"/>
      <c r="E4" s="31" t="s">
        <v>8</v>
      </c>
    </row>
    <row r="5" spans="1:5" ht="54.75" customHeight="1" x14ac:dyDescent="0.25">
      <c r="A5" s="23" t="s">
        <v>70</v>
      </c>
      <c r="B5" s="24" t="s">
        <v>80</v>
      </c>
      <c r="C5" s="27" t="s">
        <v>79</v>
      </c>
      <c r="D5" s="26" t="s">
        <v>81</v>
      </c>
      <c r="E5" s="32" t="s">
        <v>92</v>
      </c>
    </row>
    <row r="6" spans="1:5" ht="36" customHeight="1" x14ac:dyDescent="0.25">
      <c r="A6" s="22" t="s">
        <v>82</v>
      </c>
      <c r="B6" s="24" t="s">
        <v>86</v>
      </c>
      <c r="C6" s="27"/>
      <c r="D6" s="26"/>
      <c r="E6" s="31" t="s">
        <v>8</v>
      </c>
    </row>
    <row r="7" spans="1:5" ht="42" customHeight="1" x14ac:dyDescent="0.25">
      <c r="A7" s="28" t="s">
        <v>83</v>
      </c>
      <c r="B7" s="24" t="s">
        <v>84</v>
      </c>
      <c r="C7" s="25" t="s">
        <v>85</v>
      </c>
      <c r="D7" s="26"/>
      <c r="E7" s="31" t="s">
        <v>8</v>
      </c>
    </row>
    <row r="8" spans="1:5" ht="71.25" customHeight="1" x14ac:dyDescent="0.25">
      <c r="A8" s="22" t="s">
        <v>87</v>
      </c>
      <c r="B8" s="24" t="s">
        <v>90</v>
      </c>
      <c r="C8" s="29" t="s">
        <v>88</v>
      </c>
      <c r="D8" s="26" t="s">
        <v>89</v>
      </c>
      <c r="E8" s="32" t="s">
        <v>92</v>
      </c>
    </row>
    <row r="11" spans="1:5" x14ac:dyDescent="0.25">
      <c r="A11" s="3" t="s">
        <v>93</v>
      </c>
      <c r="B11" s="16" t="s">
        <v>94</v>
      </c>
    </row>
  </sheetData>
  <hyperlinks>
    <hyperlink ref="C2" r:id="rId1"/>
    <hyperlink ref="C3" r:id="rId2"/>
    <hyperlink ref="C4" r:id="rId3"/>
    <hyperlink ref="C5" r:id="rId4"/>
    <hyperlink ref="C7" r:id="rId5"/>
    <hyperlink ref="C8" r:id="rId6" display="http://entreprises.bnpparibas.fr/Nos-solutions/Gestion-des-flux/Faciliter-vos-encaissements/Cartes/Mercan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Compte PRO</vt:lpstr>
      <vt:lpstr>Compte Client</vt:lpstr>
      <vt:lpstr>Dépences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2011-07-05T10:35:46Z</dcterms:modified>
</cp:coreProperties>
</file>